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python_programs/annotations/"/>
    </mc:Choice>
  </mc:AlternateContent>
  <xr:revisionPtr revIDLastSave="0" documentId="13_ncr:1_{0A54E174-2BA8-A542-BD73-D7FA25A19AE4}" xr6:coauthVersionLast="45" xr6:coauthVersionMax="45" xr10:uidLastSave="{00000000-0000-0000-0000-000000000000}"/>
  <bookViews>
    <workbookView xWindow="1560" yWindow="2760" windowWidth="41920" windowHeight="24980" xr2:uid="{00000000-000D-0000-FFFF-FFFF00000000}"/>
  </bookViews>
  <sheets>
    <sheet name="ReadMe" sheetId="5" r:id="rId1"/>
    <sheet name="CSV-import" sheetId="6" r:id="rId2"/>
    <sheet name="Starting-data" sheetId="3" r:id="rId3"/>
    <sheet name="Annotation-results" sheetId="4" r:id="rId4"/>
    <sheet name="2019-4-9_NW1_serum_F002042_cRAP" sheetId="1" r:id="rId5"/>
  </sheets>
  <definedNames>
    <definedName name="_xlnm._FilterDatabase" localSheetId="4" hidden="1">'2019-4-9_NW1_serum_F002042_cRAP'!$A$29:$BO$304</definedName>
    <definedName name="_xlnm._FilterDatabase" localSheetId="3" hidden="1">'Annotation-results'!$A$5:$AG$5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4" l="1"/>
  <c r="Q6" i="4"/>
  <c r="M7" i="4"/>
  <c r="Q7" i="4"/>
  <c r="M8" i="4"/>
  <c r="Q8" i="4"/>
  <c r="M9" i="4"/>
  <c r="Q9" i="4"/>
  <c r="M10" i="4"/>
  <c r="Q10" i="4"/>
  <c r="M11" i="4"/>
  <c r="Q11" i="4"/>
  <c r="M12" i="4"/>
  <c r="Q12" i="4"/>
  <c r="M13" i="4"/>
  <c r="Q13" i="4"/>
  <c r="M14" i="4"/>
  <c r="Q14" i="4"/>
  <c r="M15" i="4"/>
  <c r="Q15" i="4"/>
  <c r="M16" i="4"/>
  <c r="Q16" i="4"/>
  <c r="M17" i="4"/>
  <c r="Q17" i="4"/>
  <c r="M18" i="4"/>
  <c r="Q18" i="4"/>
  <c r="M19" i="4"/>
  <c r="Q19" i="4"/>
  <c r="M20" i="4"/>
  <c r="Q20" i="4"/>
  <c r="M21" i="4"/>
  <c r="Q21" i="4"/>
  <c r="M22" i="4"/>
  <c r="Q22" i="4"/>
  <c r="M23" i="4"/>
  <c r="Q23" i="4"/>
  <c r="M24" i="4"/>
  <c r="Q24" i="4"/>
  <c r="M25" i="4"/>
  <c r="Q25" i="4"/>
  <c r="M26" i="4"/>
  <c r="Q26" i="4"/>
  <c r="M27" i="4"/>
  <c r="Q27" i="4"/>
  <c r="M28" i="4"/>
  <c r="Q28" i="4"/>
  <c r="M29" i="4"/>
  <c r="Q29" i="4"/>
  <c r="M30" i="4"/>
  <c r="Q30" i="4"/>
  <c r="M31" i="4"/>
  <c r="Q31" i="4"/>
  <c r="M32" i="4"/>
  <c r="Q32" i="4"/>
  <c r="M33" i="4"/>
  <c r="Q33" i="4"/>
  <c r="M34" i="4"/>
  <c r="Q34" i="4"/>
  <c r="M35" i="4"/>
  <c r="Q35" i="4"/>
  <c r="M36" i="4"/>
  <c r="Q36" i="4"/>
  <c r="M37" i="4"/>
  <c r="Q37" i="4"/>
  <c r="M38" i="4"/>
  <c r="Q38" i="4"/>
  <c r="M39" i="4"/>
  <c r="Q39" i="4"/>
  <c r="M40" i="4"/>
  <c r="Q40" i="4"/>
  <c r="M41" i="4"/>
  <c r="Q41" i="4"/>
  <c r="M42" i="4"/>
  <c r="Q42" i="4"/>
  <c r="M43" i="4"/>
  <c r="Q43" i="4"/>
  <c r="M44" i="4"/>
  <c r="Q44" i="4"/>
  <c r="M45" i="4"/>
  <c r="Q45" i="4"/>
  <c r="M46" i="4"/>
  <c r="Q46" i="4"/>
  <c r="M47" i="4"/>
  <c r="Q47" i="4"/>
  <c r="M48" i="4"/>
  <c r="Q48" i="4"/>
  <c r="M49" i="4"/>
  <c r="Q49" i="4"/>
  <c r="M50" i="4"/>
  <c r="Q50" i="4"/>
  <c r="M51" i="4"/>
  <c r="Q51" i="4"/>
  <c r="M52" i="4"/>
  <c r="Q52" i="4"/>
  <c r="M53" i="4"/>
  <c r="Q53" i="4"/>
  <c r="M54" i="4"/>
  <c r="Q54" i="4"/>
  <c r="M55" i="4"/>
  <c r="Q55" i="4"/>
  <c r="M56" i="4"/>
  <c r="Q56" i="4"/>
  <c r="M57" i="4"/>
  <c r="Q57" i="4"/>
  <c r="M58" i="4"/>
  <c r="Q58" i="4"/>
  <c r="M59" i="4"/>
  <c r="Q59" i="4"/>
  <c r="M60" i="4"/>
  <c r="Q60" i="4"/>
  <c r="M61" i="4"/>
  <c r="Q61" i="4"/>
  <c r="M62" i="4"/>
  <c r="Q62" i="4"/>
  <c r="M63" i="4"/>
  <c r="Q63" i="4"/>
  <c r="M64" i="4"/>
  <c r="Q64" i="4"/>
  <c r="M65" i="4"/>
  <c r="Q65" i="4"/>
  <c r="M66" i="4"/>
  <c r="Q66" i="4"/>
  <c r="M67" i="4"/>
  <c r="Q67" i="4"/>
  <c r="M68" i="4"/>
  <c r="Q68" i="4"/>
  <c r="M69" i="4"/>
  <c r="Q69" i="4"/>
  <c r="M70" i="4"/>
  <c r="Q70" i="4"/>
  <c r="M71" i="4"/>
  <c r="Q71" i="4"/>
  <c r="M72" i="4"/>
  <c r="Q72" i="4"/>
  <c r="M73" i="4"/>
  <c r="Q73" i="4"/>
  <c r="M74" i="4"/>
  <c r="Q74" i="4"/>
  <c r="M75" i="4"/>
  <c r="Q75" i="4"/>
  <c r="M76" i="4"/>
  <c r="Q76" i="4"/>
  <c r="M77" i="4"/>
  <c r="Q77" i="4"/>
  <c r="M78" i="4"/>
  <c r="Q78" i="4"/>
  <c r="M79" i="4"/>
  <c r="Q79" i="4"/>
  <c r="M80" i="4"/>
  <c r="Q80" i="4"/>
  <c r="M81" i="4"/>
  <c r="Q81" i="4"/>
  <c r="M82" i="4"/>
  <c r="Q82" i="4"/>
  <c r="M83" i="4"/>
  <c r="Q83" i="4"/>
  <c r="M84" i="4"/>
  <c r="Q84" i="4"/>
  <c r="M85" i="4"/>
  <c r="Q85" i="4"/>
  <c r="M86" i="4"/>
  <c r="Q86" i="4"/>
  <c r="M87" i="4"/>
  <c r="Q87" i="4"/>
  <c r="M88" i="4"/>
  <c r="Q88" i="4"/>
  <c r="M89" i="4"/>
  <c r="Q89" i="4"/>
  <c r="M90" i="4"/>
  <c r="Q90" i="4"/>
  <c r="M91" i="4"/>
  <c r="Q91" i="4"/>
  <c r="M92" i="4"/>
  <c r="Q92" i="4"/>
  <c r="M93" i="4"/>
  <c r="Q93" i="4"/>
  <c r="M94" i="4"/>
  <c r="Q94" i="4"/>
  <c r="M95" i="4"/>
  <c r="Q95" i="4"/>
  <c r="M96" i="4"/>
  <c r="Q96" i="4"/>
  <c r="M97" i="4"/>
  <c r="Q97" i="4"/>
  <c r="M98" i="4"/>
  <c r="Q98" i="4"/>
  <c r="M99" i="4"/>
  <c r="Q99" i="4"/>
  <c r="M100" i="4"/>
  <c r="Q100" i="4"/>
  <c r="M101" i="4"/>
  <c r="Q101" i="4"/>
  <c r="M102" i="4"/>
  <c r="Q102" i="4"/>
  <c r="M103" i="4"/>
  <c r="Q103" i="4"/>
  <c r="M104" i="4"/>
  <c r="Q104" i="4"/>
  <c r="M105" i="4"/>
  <c r="Q105" i="4"/>
  <c r="M106" i="4"/>
  <c r="Q106" i="4"/>
  <c r="M107" i="4"/>
  <c r="Q107" i="4"/>
  <c r="M108" i="4"/>
  <c r="Q108" i="4"/>
  <c r="M109" i="4"/>
  <c r="Q109" i="4"/>
  <c r="M110" i="4"/>
  <c r="Q110" i="4"/>
  <c r="M111" i="4"/>
  <c r="Q111" i="4"/>
  <c r="M112" i="4"/>
  <c r="Q112" i="4"/>
  <c r="M113" i="4"/>
  <c r="Q113" i="4"/>
  <c r="M114" i="4"/>
  <c r="Q114" i="4"/>
  <c r="M115" i="4"/>
  <c r="Q115" i="4"/>
  <c r="M116" i="4"/>
  <c r="Q116" i="4"/>
  <c r="M117" i="4"/>
  <c r="Q117" i="4"/>
  <c r="M118" i="4"/>
  <c r="Q118" i="4"/>
  <c r="M119" i="4"/>
  <c r="Q119" i="4"/>
  <c r="M120" i="4"/>
  <c r="Q120" i="4"/>
  <c r="M121" i="4"/>
  <c r="Q121" i="4"/>
  <c r="M122" i="4"/>
  <c r="Q122" i="4"/>
  <c r="M123" i="4"/>
  <c r="Q123" i="4"/>
  <c r="M124" i="4"/>
  <c r="Q124" i="4"/>
  <c r="M125" i="4"/>
  <c r="Q125" i="4"/>
  <c r="M126" i="4"/>
  <c r="Q126" i="4"/>
  <c r="M127" i="4"/>
  <c r="Q127" i="4"/>
  <c r="M128" i="4"/>
  <c r="Q128" i="4"/>
  <c r="M129" i="4"/>
  <c r="Q129" i="4"/>
  <c r="M130" i="4"/>
  <c r="Q130" i="4"/>
  <c r="M131" i="4"/>
  <c r="Q131" i="4"/>
  <c r="M132" i="4"/>
  <c r="Q132" i="4"/>
  <c r="M133" i="4"/>
  <c r="Q133" i="4"/>
  <c r="M134" i="4"/>
  <c r="Q134" i="4"/>
  <c r="M135" i="4"/>
  <c r="Q135" i="4"/>
  <c r="M136" i="4"/>
  <c r="Q136" i="4"/>
  <c r="M137" i="4"/>
  <c r="Q137" i="4"/>
  <c r="M138" i="4"/>
  <c r="Q138" i="4"/>
  <c r="M139" i="4"/>
  <c r="Q139" i="4"/>
  <c r="M140" i="4"/>
  <c r="Q140" i="4"/>
  <c r="M141" i="4"/>
  <c r="Q141" i="4"/>
  <c r="M142" i="4"/>
  <c r="Q142" i="4"/>
  <c r="M143" i="4"/>
  <c r="Q143" i="4"/>
  <c r="M144" i="4"/>
  <c r="Q144" i="4"/>
  <c r="M145" i="4"/>
  <c r="Q145" i="4"/>
  <c r="M146" i="4"/>
  <c r="Q146" i="4"/>
  <c r="M147" i="4"/>
  <c r="Q147" i="4"/>
  <c r="M148" i="4"/>
  <c r="Q148" i="4"/>
  <c r="M149" i="4"/>
  <c r="Q149" i="4"/>
  <c r="M150" i="4"/>
  <c r="Q150" i="4"/>
  <c r="M151" i="4"/>
  <c r="Q151" i="4"/>
  <c r="M152" i="4"/>
  <c r="Q152" i="4"/>
  <c r="M153" i="4"/>
  <c r="Q153" i="4"/>
  <c r="M154" i="4"/>
  <c r="Q154" i="4"/>
  <c r="M155" i="4"/>
  <c r="Q155" i="4"/>
  <c r="M156" i="4"/>
  <c r="Q156" i="4"/>
  <c r="M157" i="4"/>
  <c r="Q157" i="4"/>
  <c r="M158" i="4"/>
  <c r="Q158" i="4"/>
  <c r="M159" i="4"/>
  <c r="Q159" i="4"/>
  <c r="M160" i="4"/>
  <c r="Q160" i="4"/>
  <c r="M161" i="4"/>
  <c r="Q161" i="4"/>
  <c r="M162" i="4"/>
  <c r="Q162" i="4"/>
  <c r="M163" i="4"/>
  <c r="Q163" i="4"/>
  <c r="M164" i="4"/>
  <c r="Q164" i="4"/>
  <c r="M165" i="4"/>
  <c r="Q165" i="4"/>
  <c r="M166" i="4"/>
  <c r="Q166" i="4"/>
  <c r="M167" i="4"/>
  <c r="Q167" i="4"/>
  <c r="M168" i="4"/>
  <c r="Q168" i="4"/>
  <c r="M169" i="4"/>
  <c r="Q169" i="4"/>
  <c r="M170" i="4"/>
  <c r="Q170" i="4"/>
  <c r="M171" i="4"/>
  <c r="Q171" i="4"/>
  <c r="M172" i="4"/>
  <c r="Q172" i="4"/>
  <c r="M173" i="4"/>
  <c r="Q173" i="4"/>
  <c r="M174" i="4"/>
  <c r="Q174" i="4"/>
  <c r="M175" i="4"/>
  <c r="Q175" i="4"/>
  <c r="M176" i="4"/>
  <c r="Q176" i="4"/>
  <c r="M177" i="4"/>
  <c r="Q177" i="4"/>
  <c r="M178" i="4"/>
  <c r="Q178" i="4"/>
  <c r="M179" i="4"/>
  <c r="Q179" i="4"/>
  <c r="M180" i="4"/>
  <c r="Q180" i="4"/>
  <c r="M181" i="4"/>
  <c r="Q181" i="4"/>
  <c r="M182" i="4"/>
  <c r="Q182" i="4"/>
  <c r="M183" i="4"/>
  <c r="Q183" i="4"/>
  <c r="M184" i="4"/>
  <c r="Q184" i="4"/>
  <c r="M185" i="4"/>
  <c r="Q185" i="4"/>
  <c r="M186" i="4"/>
  <c r="Q186" i="4"/>
  <c r="M187" i="4"/>
  <c r="Q187" i="4"/>
  <c r="M188" i="4"/>
  <c r="Q188" i="4"/>
  <c r="M189" i="4"/>
  <c r="Q189" i="4"/>
  <c r="M190" i="4"/>
  <c r="Q190" i="4"/>
  <c r="M191" i="4"/>
  <c r="Q191" i="4"/>
  <c r="M192" i="4"/>
  <c r="Q192" i="4"/>
  <c r="M193" i="4"/>
  <c r="Q193" i="4"/>
  <c r="M194" i="4"/>
  <c r="Q194" i="4"/>
  <c r="M195" i="4"/>
  <c r="Q195" i="4"/>
  <c r="M196" i="4"/>
  <c r="Q196" i="4"/>
  <c r="M197" i="4"/>
  <c r="Q197" i="4"/>
  <c r="M198" i="4"/>
  <c r="Q198" i="4"/>
  <c r="M199" i="4"/>
  <c r="Q199" i="4"/>
  <c r="M200" i="4"/>
  <c r="Q200" i="4"/>
  <c r="M201" i="4"/>
  <c r="Q201" i="4"/>
  <c r="M202" i="4"/>
  <c r="Q202" i="4"/>
  <c r="M203" i="4"/>
  <c r="Q203" i="4"/>
  <c r="M204" i="4"/>
  <c r="Q204" i="4"/>
  <c r="M205" i="4"/>
  <c r="Q205" i="4"/>
  <c r="M206" i="4"/>
  <c r="Q206" i="4"/>
  <c r="M207" i="4"/>
  <c r="Q207" i="4"/>
  <c r="M208" i="4"/>
  <c r="Q208" i="4"/>
  <c r="M209" i="4"/>
  <c r="Q209" i="4"/>
  <c r="M210" i="4"/>
  <c r="Q210" i="4"/>
  <c r="M211" i="4"/>
  <c r="Q211" i="4"/>
  <c r="M212" i="4"/>
  <c r="Q212" i="4"/>
  <c r="M213" i="4"/>
  <c r="Q213" i="4"/>
  <c r="M214" i="4"/>
  <c r="Q214" i="4"/>
  <c r="M215" i="4"/>
  <c r="Q215" i="4"/>
  <c r="M216" i="4"/>
  <c r="Q216" i="4"/>
  <c r="M217" i="4"/>
  <c r="Q217" i="4"/>
  <c r="M218" i="4"/>
  <c r="Q218" i="4"/>
  <c r="M219" i="4"/>
  <c r="Q219" i="4"/>
  <c r="M220" i="4"/>
  <c r="Q220" i="4"/>
  <c r="M221" i="4"/>
  <c r="Q221" i="4"/>
  <c r="M222" i="4"/>
  <c r="Q222" i="4"/>
  <c r="M223" i="4"/>
  <c r="Q223" i="4"/>
  <c r="M224" i="4"/>
  <c r="Q224" i="4"/>
  <c r="M225" i="4"/>
  <c r="Q225" i="4"/>
  <c r="M226" i="4"/>
  <c r="Q226" i="4"/>
  <c r="M227" i="4"/>
  <c r="Q227" i="4"/>
  <c r="M228" i="4"/>
  <c r="Q228" i="4"/>
  <c r="M229" i="4"/>
  <c r="Q229" i="4"/>
  <c r="M230" i="4"/>
  <c r="Q230" i="4"/>
  <c r="M231" i="4"/>
  <c r="Q231" i="4"/>
  <c r="M232" i="4"/>
  <c r="Q232" i="4"/>
  <c r="M233" i="4"/>
  <c r="Q233" i="4"/>
  <c r="M234" i="4"/>
  <c r="Q234" i="4"/>
  <c r="M235" i="4"/>
  <c r="Q235" i="4"/>
  <c r="M236" i="4"/>
  <c r="Q236" i="4"/>
  <c r="M237" i="4"/>
  <c r="Q237" i="4"/>
  <c r="M238" i="4"/>
  <c r="Q238" i="4"/>
  <c r="M239" i="4"/>
  <c r="Q239" i="4"/>
  <c r="M240" i="4"/>
  <c r="Q240" i="4"/>
  <c r="M241" i="4"/>
  <c r="Q241" i="4"/>
  <c r="M242" i="4"/>
  <c r="Q242" i="4"/>
  <c r="M243" i="4"/>
  <c r="Q243" i="4"/>
  <c r="M244" i="4"/>
  <c r="Q244" i="4"/>
  <c r="M245" i="4"/>
  <c r="Q245" i="4"/>
  <c r="M246" i="4"/>
  <c r="Q246" i="4"/>
  <c r="M247" i="4"/>
  <c r="Q247" i="4"/>
  <c r="M248" i="4"/>
  <c r="Q248" i="4"/>
  <c r="M249" i="4"/>
  <c r="Q249" i="4"/>
  <c r="M250" i="4"/>
  <c r="Q250" i="4"/>
  <c r="M251" i="4"/>
  <c r="Q251" i="4"/>
  <c r="M252" i="4"/>
  <c r="Q252" i="4"/>
  <c r="M253" i="4"/>
  <c r="Q253" i="4"/>
  <c r="M254" i="4"/>
  <c r="Q254" i="4"/>
  <c r="M255" i="4"/>
  <c r="Q255" i="4"/>
  <c r="M256" i="4"/>
  <c r="Q256" i="4"/>
  <c r="M257" i="4"/>
  <c r="Q257" i="4"/>
  <c r="M258" i="4"/>
  <c r="Q258" i="4"/>
  <c r="M259" i="4"/>
  <c r="Q259" i="4"/>
  <c r="M260" i="4"/>
  <c r="Q260" i="4"/>
  <c r="M261" i="4"/>
  <c r="Q261" i="4"/>
  <c r="M262" i="4"/>
  <c r="Q262" i="4"/>
  <c r="M263" i="4"/>
  <c r="Q263" i="4"/>
  <c r="M264" i="4"/>
  <c r="Q264" i="4"/>
  <c r="M265" i="4"/>
  <c r="Q265" i="4"/>
  <c r="M266" i="4"/>
  <c r="Q266" i="4"/>
  <c r="M267" i="4"/>
  <c r="Q267" i="4"/>
  <c r="M268" i="4"/>
  <c r="Q268" i="4"/>
  <c r="M269" i="4"/>
  <c r="Q269" i="4"/>
  <c r="M270" i="4"/>
  <c r="Q270" i="4"/>
  <c r="M271" i="4"/>
  <c r="Q271" i="4"/>
  <c r="M272" i="4"/>
  <c r="Q272" i="4"/>
  <c r="M273" i="4"/>
  <c r="Q273" i="4"/>
  <c r="M274" i="4"/>
  <c r="Q274" i="4"/>
  <c r="M275" i="4"/>
  <c r="Q275" i="4"/>
  <c r="M276" i="4"/>
  <c r="Q276" i="4"/>
  <c r="M277" i="4"/>
  <c r="Q277" i="4"/>
  <c r="M278" i="4"/>
  <c r="Q278" i="4"/>
  <c r="M279" i="4"/>
  <c r="Q279" i="4"/>
  <c r="M280" i="4"/>
  <c r="Q280" i="4"/>
  <c r="AK30" i="1" l="1"/>
  <c r="AO30" i="1"/>
  <c r="AK31" i="1"/>
  <c r="AO31" i="1"/>
  <c r="AK32" i="1"/>
  <c r="AO32" i="1"/>
  <c r="AK33" i="1"/>
  <c r="AO33" i="1"/>
  <c r="AK34" i="1"/>
  <c r="AO34" i="1"/>
  <c r="AK35" i="1"/>
  <c r="AO35" i="1"/>
  <c r="AK36" i="1"/>
  <c r="AO36" i="1"/>
  <c r="AK37" i="1"/>
  <c r="AO37" i="1"/>
  <c r="AK38" i="1"/>
  <c r="AO38" i="1"/>
  <c r="AK39" i="1"/>
  <c r="AO39" i="1"/>
  <c r="AK40" i="1"/>
  <c r="AO40" i="1"/>
  <c r="AK41" i="1"/>
  <c r="AO41" i="1"/>
  <c r="AK42" i="1"/>
  <c r="AO42" i="1"/>
  <c r="AK43" i="1"/>
  <c r="AO43" i="1"/>
  <c r="AK44" i="1"/>
  <c r="AO44" i="1"/>
  <c r="AK45" i="1"/>
  <c r="AO45" i="1"/>
  <c r="AK46" i="1"/>
  <c r="AO46" i="1"/>
  <c r="AK47" i="1"/>
  <c r="AO47" i="1"/>
  <c r="AK48" i="1"/>
  <c r="AO48" i="1"/>
  <c r="AK49" i="1"/>
  <c r="AO49" i="1"/>
  <c r="AK50" i="1"/>
  <c r="AO50" i="1"/>
  <c r="AK51" i="1"/>
  <c r="AO51" i="1"/>
  <c r="AK52" i="1"/>
  <c r="AO52" i="1"/>
  <c r="AK53" i="1"/>
  <c r="AO53" i="1"/>
  <c r="AK54" i="1"/>
  <c r="AO54" i="1"/>
  <c r="AK55" i="1"/>
  <c r="AO55" i="1"/>
  <c r="AK56" i="1"/>
  <c r="AO56" i="1"/>
  <c r="AK57" i="1"/>
  <c r="AO57" i="1"/>
  <c r="AK58" i="1"/>
  <c r="AO58" i="1"/>
  <c r="AK59" i="1"/>
  <c r="AO59" i="1"/>
  <c r="AK60" i="1"/>
  <c r="AO60" i="1"/>
  <c r="AK61" i="1"/>
  <c r="AO61" i="1"/>
  <c r="AK62" i="1"/>
  <c r="AO62" i="1"/>
  <c r="AK63" i="1"/>
  <c r="AO63" i="1"/>
  <c r="AK64" i="1"/>
  <c r="AO64" i="1"/>
  <c r="AK65" i="1"/>
  <c r="AO65" i="1"/>
  <c r="AK66" i="1"/>
  <c r="AO66" i="1"/>
  <c r="AK67" i="1"/>
  <c r="AO67" i="1"/>
  <c r="AK68" i="1"/>
  <c r="AO68" i="1"/>
  <c r="AK69" i="1"/>
  <c r="AO69" i="1"/>
  <c r="AK70" i="1"/>
  <c r="AO70" i="1"/>
  <c r="AK71" i="1"/>
  <c r="AO71" i="1"/>
  <c r="AK72" i="1"/>
  <c r="AO72" i="1"/>
  <c r="AK73" i="1"/>
  <c r="AO73" i="1"/>
  <c r="AK74" i="1"/>
  <c r="AO74" i="1"/>
  <c r="AK75" i="1"/>
  <c r="AO75" i="1"/>
  <c r="AK76" i="1"/>
  <c r="AO76" i="1"/>
  <c r="AK77" i="1"/>
  <c r="AO77" i="1"/>
  <c r="AK78" i="1"/>
  <c r="AO78" i="1"/>
  <c r="AK79" i="1"/>
  <c r="AO79" i="1"/>
  <c r="AK80" i="1"/>
  <c r="AO80" i="1"/>
  <c r="AK81" i="1"/>
  <c r="AO81" i="1"/>
  <c r="AK82" i="1"/>
  <c r="AO82" i="1"/>
  <c r="AK83" i="1"/>
  <c r="AO83" i="1"/>
  <c r="AK84" i="1"/>
  <c r="AO84" i="1"/>
  <c r="AK85" i="1"/>
  <c r="AO85" i="1"/>
  <c r="AK86" i="1"/>
  <c r="AO86" i="1"/>
  <c r="AK87" i="1"/>
  <c r="AO87" i="1"/>
  <c r="AK88" i="1"/>
  <c r="AO88" i="1"/>
  <c r="AK89" i="1"/>
  <c r="AO89" i="1"/>
  <c r="AK90" i="1"/>
  <c r="AO90" i="1"/>
  <c r="AK91" i="1"/>
  <c r="AO91" i="1"/>
  <c r="AK92" i="1"/>
  <c r="AO92" i="1"/>
  <c r="AK93" i="1"/>
  <c r="AO93" i="1"/>
  <c r="AK94" i="1"/>
  <c r="AO94" i="1"/>
  <c r="AK95" i="1"/>
  <c r="AO95" i="1"/>
  <c r="AK96" i="1"/>
  <c r="AO96" i="1"/>
  <c r="AK97" i="1"/>
  <c r="AO97" i="1"/>
  <c r="AK98" i="1"/>
  <c r="AO98" i="1"/>
  <c r="AK99" i="1"/>
  <c r="AO99" i="1"/>
  <c r="AK100" i="1"/>
  <c r="AO100" i="1"/>
  <c r="AK101" i="1"/>
  <c r="AO101" i="1"/>
  <c r="AK102" i="1"/>
  <c r="AO102" i="1"/>
  <c r="AK103" i="1"/>
  <c r="AO103" i="1"/>
  <c r="AK104" i="1"/>
  <c r="AO104" i="1"/>
  <c r="AK105" i="1"/>
  <c r="AO105" i="1"/>
  <c r="AK106" i="1"/>
  <c r="AO106" i="1"/>
  <c r="AK107" i="1"/>
  <c r="AO107" i="1"/>
  <c r="AK108" i="1"/>
  <c r="AO108" i="1"/>
  <c r="AK109" i="1"/>
  <c r="AO109" i="1"/>
  <c r="AK110" i="1"/>
  <c r="AO110" i="1"/>
  <c r="AK111" i="1"/>
  <c r="AO111" i="1"/>
  <c r="AK112" i="1"/>
  <c r="AO112" i="1"/>
  <c r="AK113" i="1"/>
  <c r="AO113" i="1"/>
  <c r="AK114" i="1"/>
  <c r="AO114" i="1"/>
  <c r="AK115" i="1"/>
  <c r="AO115" i="1"/>
  <c r="AK116" i="1"/>
  <c r="AO116" i="1"/>
  <c r="AK117" i="1"/>
  <c r="AO117" i="1"/>
  <c r="AK118" i="1"/>
  <c r="AO118" i="1"/>
  <c r="AK119" i="1"/>
  <c r="AO119" i="1"/>
  <c r="AK120" i="1"/>
  <c r="AO120" i="1"/>
  <c r="AK121" i="1"/>
  <c r="AO121" i="1"/>
  <c r="AK122" i="1"/>
  <c r="AO122" i="1"/>
  <c r="AK123" i="1"/>
  <c r="AO123" i="1"/>
  <c r="AK124" i="1"/>
  <c r="AO124" i="1"/>
  <c r="AK125" i="1"/>
  <c r="AO125" i="1"/>
  <c r="AK126" i="1"/>
  <c r="AO126" i="1"/>
  <c r="AK127" i="1"/>
  <c r="AO127" i="1"/>
  <c r="AK128" i="1"/>
  <c r="AO128" i="1"/>
  <c r="AK129" i="1"/>
  <c r="AO129" i="1"/>
  <c r="AK130" i="1"/>
  <c r="AO130" i="1"/>
  <c r="AK131" i="1"/>
  <c r="AO131" i="1"/>
  <c r="AK132" i="1"/>
  <c r="AO132" i="1"/>
  <c r="AK133" i="1"/>
  <c r="AO133" i="1"/>
  <c r="AK134" i="1"/>
  <c r="AO134" i="1"/>
  <c r="AK135" i="1"/>
  <c r="AO135" i="1"/>
  <c r="AK136" i="1"/>
  <c r="AO136" i="1"/>
  <c r="AK137" i="1"/>
  <c r="AO137" i="1"/>
  <c r="AK138" i="1"/>
  <c r="AO138" i="1"/>
  <c r="AK139" i="1"/>
  <c r="AO139" i="1"/>
  <c r="AK140" i="1"/>
  <c r="AO140" i="1"/>
  <c r="AK141" i="1"/>
  <c r="AO141" i="1"/>
  <c r="AK142" i="1"/>
  <c r="AO142" i="1"/>
  <c r="AK143" i="1"/>
  <c r="AO143" i="1"/>
  <c r="AK144" i="1"/>
  <c r="AO144" i="1"/>
  <c r="AK145" i="1"/>
  <c r="AO145" i="1"/>
  <c r="AK146" i="1"/>
  <c r="AO146" i="1"/>
  <c r="AK147" i="1"/>
  <c r="AO147" i="1"/>
  <c r="AK148" i="1"/>
  <c r="AO148" i="1"/>
  <c r="AK149" i="1"/>
  <c r="AO149" i="1"/>
  <c r="AK150" i="1"/>
  <c r="AO150" i="1"/>
  <c r="AK151" i="1"/>
  <c r="AO151" i="1"/>
  <c r="AK152" i="1"/>
  <c r="AO152" i="1"/>
  <c r="AK153" i="1"/>
  <c r="AO153" i="1"/>
  <c r="AK154" i="1"/>
  <c r="AO154" i="1"/>
  <c r="AK155" i="1"/>
  <c r="AO155" i="1"/>
  <c r="AK156" i="1"/>
  <c r="AO156" i="1"/>
  <c r="AK157" i="1"/>
  <c r="AO157" i="1"/>
  <c r="AK158" i="1"/>
  <c r="AO158" i="1"/>
  <c r="AK159" i="1"/>
  <c r="AO159" i="1"/>
  <c r="AK160" i="1"/>
  <c r="AO160" i="1"/>
  <c r="AK161" i="1"/>
  <c r="AO161" i="1"/>
  <c r="AK162" i="1"/>
  <c r="AO162" i="1"/>
  <c r="AK163" i="1"/>
  <c r="AO163" i="1"/>
  <c r="AK164" i="1"/>
  <c r="AO164" i="1"/>
  <c r="AK165" i="1"/>
  <c r="AO165" i="1"/>
  <c r="AK166" i="1"/>
  <c r="AO166" i="1"/>
  <c r="AK167" i="1"/>
  <c r="AO167" i="1"/>
  <c r="AK168" i="1"/>
  <c r="AO168" i="1"/>
  <c r="AK169" i="1"/>
  <c r="AO169" i="1"/>
  <c r="AK170" i="1"/>
  <c r="AO170" i="1"/>
  <c r="AK171" i="1"/>
  <c r="AO171" i="1"/>
  <c r="AK172" i="1"/>
  <c r="AO172" i="1"/>
  <c r="AK173" i="1"/>
  <c r="AO173" i="1"/>
  <c r="AK174" i="1"/>
  <c r="AO174" i="1"/>
  <c r="AK175" i="1"/>
  <c r="AO175" i="1"/>
  <c r="AK176" i="1"/>
  <c r="AO176" i="1"/>
  <c r="AK177" i="1"/>
  <c r="AO177" i="1"/>
  <c r="AK178" i="1"/>
  <c r="AO178" i="1"/>
  <c r="AK179" i="1"/>
  <c r="AO179" i="1"/>
  <c r="AK180" i="1"/>
  <c r="AO180" i="1"/>
  <c r="AK181" i="1"/>
  <c r="AO181" i="1"/>
  <c r="AK182" i="1"/>
  <c r="AO182" i="1"/>
  <c r="AK183" i="1"/>
  <c r="AO183" i="1"/>
  <c r="AK184" i="1"/>
  <c r="AO184" i="1"/>
  <c r="AK185" i="1"/>
  <c r="AO185" i="1"/>
  <c r="AK186" i="1"/>
  <c r="AO186" i="1"/>
  <c r="AK187" i="1"/>
  <c r="AO187" i="1"/>
  <c r="AK188" i="1"/>
  <c r="AO188" i="1"/>
  <c r="AK189" i="1"/>
  <c r="AO189" i="1"/>
  <c r="AK190" i="1"/>
  <c r="AO190" i="1"/>
  <c r="AK191" i="1"/>
  <c r="AO191" i="1"/>
  <c r="AK192" i="1"/>
  <c r="AO192" i="1"/>
  <c r="AK193" i="1"/>
  <c r="AO193" i="1"/>
  <c r="AK194" i="1"/>
  <c r="AO194" i="1"/>
  <c r="AK195" i="1"/>
  <c r="AO195" i="1"/>
  <c r="AK196" i="1"/>
  <c r="AO196" i="1"/>
  <c r="AK197" i="1"/>
  <c r="AO197" i="1"/>
  <c r="AK198" i="1"/>
  <c r="AO198" i="1"/>
  <c r="AK199" i="1"/>
  <c r="AO199" i="1"/>
  <c r="AK200" i="1"/>
  <c r="AO200" i="1"/>
  <c r="AK201" i="1"/>
  <c r="AO201" i="1"/>
  <c r="AK202" i="1"/>
  <c r="AO202" i="1"/>
  <c r="AK203" i="1"/>
  <c r="AO203" i="1"/>
  <c r="AK204" i="1"/>
  <c r="AO204" i="1"/>
  <c r="AK205" i="1"/>
  <c r="AO205" i="1"/>
  <c r="AK206" i="1"/>
  <c r="AO206" i="1"/>
  <c r="AK207" i="1"/>
  <c r="AO207" i="1"/>
  <c r="AK208" i="1"/>
  <c r="AO208" i="1"/>
  <c r="AK209" i="1"/>
  <c r="AO209" i="1"/>
  <c r="AK210" i="1"/>
  <c r="AO210" i="1"/>
  <c r="AK211" i="1"/>
  <c r="AO211" i="1"/>
  <c r="AK212" i="1"/>
  <c r="AO212" i="1"/>
  <c r="AK213" i="1"/>
  <c r="AO213" i="1"/>
  <c r="AK214" i="1"/>
  <c r="AO214" i="1"/>
  <c r="AK215" i="1"/>
  <c r="AO215" i="1"/>
  <c r="AK216" i="1"/>
  <c r="AO216" i="1"/>
  <c r="AK217" i="1"/>
  <c r="AO217" i="1"/>
  <c r="AK218" i="1"/>
  <c r="AO218" i="1"/>
  <c r="AK219" i="1"/>
  <c r="AO219" i="1"/>
  <c r="AK220" i="1"/>
  <c r="AO220" i="1"/>
  <c r="AK221" i="1"/>
  <c r="AO221" i="1"/>
  <c r="AK222" i="1"/>
  <c r="AO222" i="1"/>
  <c r="AK223" i="1"/>
  <c r="AO223" i="1"/>
  <c r="AK224" i="1"/>
  <c r="AO224" i="1"/>
  <c r="AK225" i="1"/>
  <c r="AO225" i="1"/>
  <c r="AK226" i="1"/>
  <c r="AO226" i="1"/>
  <c r="AK227" i="1"/>
  <c r="AO227" i="1"/>
  <c r="AK228" i="1"/>
  <c r="AO228" i="1"/>
  <c r="AK229" i="1"/>
  <c r="AO229" i="1"/>
  <c r="AK230" i="1"/>
  <c r="AO230" i="1"/>
  <c r="AK231" i="1"/>
  <c r="AO231" i="1"/>
  <c r="AK232" i="1"/>
  <c r="AO232" i="1"/>
  <c r="AK233" i="1"/>
  <c r="AO233" i="1"/>
  <c r="AK234" i="1"/>
  <c r="AO234" i="1"/>
  <c r="AK235" i="1"/>
  <c r="AO235" i="1"/>
  <c r="AK236" i="1"/>
  <c r="AO236" i="1"/>
  <c r="AK237" i="1"/>
  <c r="AO237" i="1"/>
  <c r="AK238" i="1"/>
  <c r="AO238" i="1"/>
  <c r="AK239" i="1"/>
  <c r="AO239" i="1"/>
  <c r="AK240" i="1"/>
  <c r="AO240" i="1"/>
  <c r="AK241" i="1"/>
  <c r="AO241" i="1"/>
  <c r="AK242" i="1"/>
  <c r="AO242" i="1"/>
  <c r="AK243" i="1"/>
  <c r="AO243" i="1"/>
  <c r="AK244" i="1"/>
  <c r="AO244" i="1"/>
  <c r="AK245" i="1"/>
  <c r="AO245" i="1"/>
  <c r="AK246" i="1"/>
  <c r="AO246" i="1"/>
  <c r="AK247" i="1"/>
  <c r="AO247" i="1"/>
  <c r="AK248" i="1"/>
  <c r="AO248" i="1"/>
  <c r="AK249" i="1"/>
  <c r="AO249" i="1"/>
  <c r="AK250" i="1"/>
  <c r="AO250" i="1"/>
  <c r="AK251" i="1"/>
  <c r="AO251" i="1"/>
  <c r="AK252" i="1"/>
  <c r="AO252" i="1"/>
  <c r="AK253" i="1"/>
  <c r="AO253" i="1"/>
  <c r="AK254" i="1"/>
  <c r="AO254" i="1"/>
  <c r="AK255" i="1"/>
  <c r="AO255" i="1"/>
  <c r="AK256" i="1"/>
  <c r="AO256" i="1"/>
  <c r="AK257" i="1"/>
  <c r="AO257" i="1"/>
  <c r="AK258" i="1"/>
  <c r="AO258" i="1"/>
  <c r="AK259" i="1"/>
  <c r="AO259" i="1"/>
  <c r="AK260" i="1"/>
  <c r="AO260" i="1"/>
  <c r="AK261" i="1"/>
  <c r="AO261" i="1"/>
  <c r="AK262" i="1"/>
  <c r="AO262" i="1"/>
  <c r="AK263" i="1"/>
  <c r="AO263" i="1"/>
  <c r="AK264" i="1"/>
  <c r="AO264" i="1"/>
  <c r="AK265" i="1"/>
  <c r="AO265" i="1"/>
  <c r="AK266" i="1"/>
  <c r="AO266" i="1"/>
  <c r="AK267" i="1"/>
  <c r="AO267" i="1"/>
  <c r="AK268" i="1"/>
  <c r="AO268" i="1"/>
  <c r="AK269" i="1"/>
  <c r="AO269" i="1"/>
  <c r="AK270" i="1"/>
  <c r="AO270" i="1"/>
  <c r="AK271" i="1"/>
  <c r="AO271" i="1"/>
  <c r="AK272" i="1"/>
  <c r="AO272" i="1"/>
  <c r="AK273" i="1"/>
  <c r="AO273" i="1"/>
  <c r="AK274" i="1"/>
  <c r="AO274" i="1"/>
  <c r="AK275" i="1"/>
  <c r="AO275" i="1"/>
  <c r="AK276" i="1"/>
  <c r="AO276" i="1"/>
  <c r="AK277" i="1"/>
  <c r="AO277" i="1"/>
  <c r="AK278" i="1"/>
  <c r="AO278" i="1"/>
  <c r="AK279" i="1"/>
  <c r="AO279" i="1"/>
  <c r="AK280" i="1"/>
  <c r="AO280" i="1"/>
  <c r="AK281" i="1"/>
  <c r="AO281" i="1"/>
  <c r="AK282" i="1"/>
  <c r="AO282" i="1"/>
  <c r="AK283" i="1"/>
  <c r="AO283" i="1"/>
  <c r="AK284" i="1"/>
  <c r="AO284" i="1"/>
  <c r="AK285" i="1"/>
  <c r="AO285" i="1"/>
  <c r="AK286" i="1"/>
  <c r="AO286" i="1"/>
  <c r="AK287" i="1"/>
  <c r="AO287" i="1"/>
  <c r="AK288" i="1"/>
  <c r="AO288" i="1"/>
  <c r="AK289" i="1"/>
  <c r="AO289" i="1"/>
  <c r="AK290" i="1"/>
  <c r="AO290" i="1"/>
  <c r="AK291" i="1"/>
  <c r="AO291" i="1"/>
  <c r="AK292" i="1"/>
  <c r="AO292" i="1"/>
  <c r="AK293" i="1"/>
  <c r="AO293" i="1"/>
  <c r="AK294" i="1"/>
  <c r="AO294" i="1"/>
  <c r="AK295" i="1"/>
  <c r="AO295" i="1"/>
  <c r="AK296" i="1"/>
  <c r="AO296" i="1"/>
  <c r="AK297" i="1"/>
  <c r="AO297" i="1"/>
  <c r="AK298" i="1"/>
  <c r="AO298" i="1"/>
  <c r="AK299" i="1"/>
  <c r="AO299" i="1"/>
  <c r="AK300" i="1"/>
  <c r="AO300" i="1"/>
  <c r="AK301" i="1"/>
  <c r="AO301" i="1"/>
  <c r="AK302" i="1"/>
  <c r="AO302" i="1"/>
  <c r="AK303" i="1"/>
  <c r="AO303" i="1"/>
  <c r="AK304" i="1"/>
  <c r="AO304" i="1"/>
  <c r="C28" i="1"/>
  <c r="V28" i="1" s="1"/>
</calcChain>
</file>

<file path=xl/sharedStrings.xml><?xml version="1.0" encoding="utf-8"?>
<sst xmlns="http://schemas.openxmlformats.org/spreadsheetml/2006/main" count="18973" uniqueCount="4782">
  <si>
    <t>Search title</t>
  </si>
  <si>
    <t>narwhal semitryp</t>
  </si>
  <si>
    <t>MS data file</t>
  </si>
  <si>
    <t>\\nist-storage\group09\Users\Ben\2019-4-9 COMPARE Set 1\2019-4-9_NW1.mgf</t>
  </si>
  <si>
    <t>Database 1</t>
  </si>
  <si>
    <t>cRAP (107 sequences; 35,821 residues)</t>
  </si>
  <si>
    <t>Database 2</t>
  </si>
  <si>
    <t>RefSeq_Narwhal 1 (45,047 sequences; 30,826,872 residues)</t>
  </si>
  <si>
    <t>Taxonomy 1</t>
  </si>
  <si>
    <t>(none)</t>
  </si>
  <si>
    <t>Taxonomy 2</t>
  </si>
  <si>
    <t>Timestamp</t>
  </si>
  <si>
    <t>20 Aug 2019 at 19:36:47 GMT</t>
  </si>
  <si>
    <t>Type of search</t>
  </si>
  <si>
    <t>MS/MS Ion Search</t>
  </si>
  <si>
    <t>Enzyme</t>
  </si>
  <si>
    <t>semiTrypsin</t>
  </si>
  <si>
    <t>Fixed modifications</t>
  </si>
  <si>
    <t>Carbamidomethyl (C)</t>
  </si>
  <si>
    <t>Variable modifications</t>
  </si>
  <si>
    <t>Acetyl (Protein N-term),Deamidated (NQ),Gln-&gt;pyro-Glu (N-term Q),Oxidation (M)</t>
  </si>
  <si>
    <t>Mass values</t>
  </si>
  <si>
    <t>Monoisotopic</t>
  </si>
  <si>
    <t>Protein mass</t>
  </si>
  <si>
    <t>Unrestricted</t>
  </si>
  <si>
    <t>Peptide mass tolerance</t>
  </si>
  <si>
    <t>10 ppm</t>
  </si>
  <si>
    <t>Fragment mass tolerance</t>
  </si>
  <si>
    <t>Max missed cleavages</t>
  </si>
  <si>
    <t>Instrument type</t>
  </si>
  <si>
    <t>Default</t>
  </si>
  <si>
    <t>Number of queries</t>
  </si>
  <si>
    <t>Significance threshold p&lt;</t>
  </si>
  <si>
    <t>Max. number of families</t>
  </si>
  <si>
    <t>AUTO</t>
  </si>
  <si>
    <t>Ions score or expect cut-off</t>
  </si>
  <si>
    <t>Preferred taxonomy</t>
  </si>
  <si>
    <t>All entries</t>
  </si>
  <si>
    <t>Show Percolator scores?</t>
  </si>
  <si>
    <t>no</t>
  </si>
  <si>
    <t>Filters:</t>
  </si>
  <si>
    <t>NOT(Database is cRAP)</t>
  </si>
  <si>
    <t>Family</t>
  </si>
  <si>
    <t>Member</t>
  </si>
  <si>
    <t>Database</t>
  </si>
  <si>
    <t>Accession</t>
  </si>
  <si>
    <t>Score</t>
  </si>
  <si>
    <t>Mass</t>
  </si>
  <si>
    <t>Num. of matches</t>
  </si>
  <si>
    <t>Num. of significant matches</t>
  </si>
  <si>
    <t>Num. of sequences</t>
  </si>
  <si>
    <t>Num. of significant sequences</t>
  </si>
  <si>
    <t>emPAI</t>
  </si>
  <si>
    <t>Sequence coverage</t>
  </si>
  <si>
    <t>Description</t>
  </si>
  <si>
    <t>RefSeq_Narwhal</t>
  </si>
  <si>
    <t>XP_029091046.1</t>
  </si>
  <si>
    <t>serum albumin [Monodon monoceros]</t>
  </si>
  <si>
    <t>XP_029069747.1</t>
  </si>
  <si>
    <t>serotransferrin-like [Monodon monoceros]</t>
  </si>
  <si>
    <t>XP_029065336.1</t>
  </si>
  <si>
    <t>apolipoprotein A-I [Monodon monoceros]</t>
  </si>
  <si>
    <t>XP_029069633.1</t>
  </si>
  <si>
    <t>LOW QUALITY PROTEIN: hemoglobin subunit beta-like [Monodon monoceros]</t>
  </si>
  <si>
    <t>XP_029058726.1</t>
  </si>
  <si>
    <t>haptoglobin-like [Monodon monoceros]</t>
  </si>
  <si>
    <t>XP_029060634.1</t>
  </si>
  <si>
    <t>alpha-2-macroglobulin-like isoform X1 [Monodon monoceros]</t>
  </si>
  <si>
    <t>XP_029086789.1</t>
  </si>
  <si>
    <t>apolipoprotein A-II [Monodon monoceros]</t>
  </si>
  <si>
    <t>XP_029071635.1</t>
  </si>
  <si>
    <t>complement C3 [Monodon monoceros]</t>
  </si>
  <si>
    <t>XP_029070644.1</t>
  </si>
  <si>
    <t>fetuin-B [Monodon monoceros]</t>
  </si>
  <si>
    <t>XP_029064606.1</t>
  </si>
  <si>
    <t>hemopexin [Monodon monoceros]</t>
  </si>
  <si>
    <t>XP_029090673.1</t>
  </si>
  <si>
    <t>vitamin D-binding protein isoform X1 [Monodon monoceros]</t>
  </si>
  <si>
    <t>XP_029063525.1</t>
  </si>
  <si>
    <t>apolipoprotein C-II [Monodon monoceros]</t>
  </si>
  <si>
    <t>XP_029064161.1</t>
  </si>
  <si>
    <t>plasma protease C1 inhibitor [Monodon monoceros]</t>
  </si>
  <si>
    <t>XP_029097744.1</t>
  </si>
  <si>
    <t>complement C4-like [Monodon monoceros]</t>
  </si>
  <si>
    <t>XP_029070386.1</t>
  </si>
  <si>
    <t>ceruloplasmin isoform X2 [Monodon monoceros]</t>
  </si>
  <si>
    <t>XP_029065213.1</t>
  </si>
  <si>
    <t>alpha-1-antitrypsin-like [Monodon monoceros]</t>
  </si>
  <si>
    <t>XP_029079181.1</t>
  </si>
  <si>
    <t>plasminogen isoform X1 [Monodon monoceros]</t>
  </si>
  <si>
    <t>XP_029085198.1</t>
  </si>
  <si>
    <t>C4b-binding protein alpha chain isoform X2 [Monodon monoceros]</t>
  </si>
  <si>
    <t>XP_029083177.1</t>
  </si>
  <si>
    <t>complement factor H-like isoform X1 [Monodon monoceros]</t>
  </si>
  <si>
    <t>XP_029083524.1</t>
  </si>
  <si>
    <t>antithrombin-III isoform X1 [Monodon monoceros]</t>
  </si>
  <si>
    <t>XP_029083178.1</t>
  </si>
  <si>
    <t>complement factor H-like isoform X2 [Monodon monoceros]</t>
  </si>
  <si>
    <t>XP_029097695.1</t>
  </si>
  <si>
    <t>inter-alpha-trypsin inhibitor heavy chain H4 isoform X2 [Monodon monoceros]</t>
  </si>
  <si>
    <t>XP_029065345.1</t>
  </si>
  <si>
    <t>apolipoprotein C-III [Monodon monoceros]</t>
  </si>
  <si>
    <t>XP_029058935.1</t>
  </si>
  <si>
    <t>alpha-1-acid glycoprotein-like [Monodon monoceros]</t>
  </si>
  <si>
    <t>XP_029062883.1</t>
  </si>
  <si>
    <t>apolipoprotein A-IV [Monodon monoceros]</t>
  </si>
  <si>
    <t>XP_029060825.1</t>
  </si>
  <si>
    <t>pregnancy zone protein-like [Monodon monoceros]</t>
  </si>
  <si>
    <t>XP_029097746.1</t>
  </si>
  <si>
    <t>complement factor B [Monodon monoceros]</t>
  </si>
  <si>
    <t>XP_029057033.1</t>
  </si>
  <si>
    <t>retinol-binding protein 4 isoform X1 [Monodon monoceros]</t>
  </si>
  <si>
    <t>XP_029067304.1</t>
  </si>
  <si>
    <t>vitronectin [Monodon monoceros]</t>
  </si>
  <si>
    <t>XP_029091390.1</t>
  </si>
  <si>
    <t>afamin isoform X1 [Monodon monoceros]</t>
  </si>
  <si>
    <t>XP_029069443.1</t>
  </si>
  <si>
    <t>alpha-2-HS-glycoprotein isoform X1 [Monodon monoceros]</t>
  </si>
  <si>
    <t>XP_029072109.1</t>
  </si>
  <si>
    <t>glutathione peroxidase 3 [Monodon monoceros]</t>
  </si>
  <si>
    <t>XP_029087893.1</t>
  </si>
  <si>
    <t>apolipoprotein B-100 isoform X1 [Monodon monoceros]</t>
  </si>
  <si>
    <t>XP_029068300.1</t>
  </si>
  <si>
    <t>beta-2-glycoprotein 1 isoform X1 [Monodon monoceros]</t>
  </si>
  <si>
    <t>XP_029073997.1</t>
  </si>
  <si>
    <t>LOW QUALITY PROTEIN: immunoglobulin lambda-1 light chain-like [Monodon monoceros]</t>
  </si>
  <si>
    <t>XP_029070704.1</t>
  </si>
  <si>
    <t>inhibitor of carbonic anhydrase isoform X1 [Monodon monoceros]</t>
  </si>
  <si>
    <t>XP_029082577.1</t>
  </si>
  <si>
    <t>complement C1q subcomponent subunit A [Monodon monoceros]</t>
  </si>
  <si>
    <t>XP_029064419.1</t>
  </si>
  <si>
    <t>prothrombin [Monodon monoceros]</t>
  </si>
  <si>
    <t>XP_029091689.1</t>
  </si>
  <si>
    <t>immunoglobulin J chain [Monodon monoceros]</t>
  </si>
  <si>
    <t>XP_029058500.1</t>
  </si>
  <si>
    <t>complement C5 isoform X1 [Monodon monoceros]</t>
  </si>
  <si>
    <t>XP_029058938.1</t>
  </si>
  <si>
    <t>clusterin [Monodon monoceros]</t>
  </si>
  <si>
    <t>XP_029059228.1</t>
  </si>
  <si>
    <t>protein AMBP [Monodon monoceros]</t>
  </si>
  <si>
    <t>XP_029067342.1</t>
  </si>
  <si>
    <t>alpha-2-antiplasmin isoform X2 [Monodon monoceros]</t>
  </si>
  <si>
    <t>XP_029070181.1</t>
  </si>
  <si>
    <t>kininogen-1 isoform X1 [Monodon monoceros]</t>
  </si>
  <si>
    <t>XP_029075395.1</t>
  </si>
  <si>
    <t>actin, cytoplasmic 1 [Monodon monoceros]</t>
  </si>
  <si>
    <t>XP_029100754.1</t>
  </si>
  <si>
    <t>angiotensinogen isoform X1 [Monodon monoceros]</t>
  </si>
  <si>
    <t>XP_029072458.1</t>
  </si>
  <si>
    <t>complement component C9 [Monodon monoceros]</t>
  </si>
  <si>
    <t>XP_029085146.1</t>
  </si>
  <si>
    <t>complement component C8 beta chain [Monodon monoceros]</t>
  </si>
  <si>
    <t>XP_029096556.1</t>
  </si>
  <si>
    <t>thyroxine-binding globulin [Monodon monoceros]</t>
  </si>
  <si>
    <t>XP_029080674.1</t>
  </si>
  <si>
    <t>fibronectin isoform X5 [Monodon monoceros]</t>
  </si>
  <si>
    <t>XP_029057789.1</t>
  </si>
  <si>
    <t>gelsolin isoform X1 [Monodon monoceros]</t>
  </si>
  <si>
    <t>XP_029083007.1</t>
  </si>
  <si>
    <t>CD5 antigen-like [Monodon monoceros]</t>
  </si>
  <si>
    <t>XP_029097493.1</t>
  </si>
  <si>
    <t>tetranectin [Monodon monoceros]</t>
  </si>
  <si>
    <t>XP_029098786.1</t>
  </si>
  <si>
    <t>inter-alpha-trypsin inhibitor heavy chain H1 isoform X1 [Monodon monoceros]</t>
  </si>
  <si>
    <t>XP_029061405.1</t>
  </si>
  <si>
    <t>myoglobin [Monodon monoceros]</t>
  </si>
  <si>
    <t>XP_029071249.1</t>
  </si>
  <si>
    <t>vitamin K-dependent protein S [Monodon monoceros]</t>
  </si>
  <si>
    <t>XP_029097747.1</t>
  </si>
  <si>
    <t>complement C2 [Monodon monoceros]</t>
  </si>
  <si>
    <t>XP_029066215.1</t>
  </si>
  <si>
    <t>apolipoprotein E [Monodon monoceros]</t>
  </si>
  <si>
    <t>XP_029091731.1</t>
  </si>
  <si>
    <t>fibrinogen alpha chain-like isoform X1 [Monodon monoceros]</t>
  </si>
  <si>
    <t>XP_029073400.1</t>
  </si>
  <si>
    <t>heparin cofactor 2 isoform X1 [Monodon monoceros]</t>
  </si>
  <si>
    <t>XP_029084499.1</t>
  </si>
  <si>
    <t>complement component C8 alpha chain isoform X2 [Monodon monoceros]</t>
  </si>
  <si>
    <t>XP_029067045.1</t>
  </si>
  <si>
    <t>profilin-1 [Monodon monoceros]</t>
  </si>
  <si>
    <t>XP_029099148.1</t>
  </si>
  <si>
    <t>cathelicidin-5-like, partial [Monodon monoceros]</t>
  </si>
  <si>
    <t>XP_029067726.1</t>
  </si>
  <si>
    <t>soluble calcium-activated nucleotidase 1 isoform X1 [Monodon monoceros]</t>
  </si>
  <si>
    <t>XP_029066311.1</t>
  </si>
  <si>
    <t>flavin reductase (NADPH) [Monodon monoceros]</t>
  </si>
  <si>
    <t>XP_029072270.1</t>
  </si>
  <si>
    <t>complement component C7 isoform X1 [Monodon monoceros]</t>
  </si>
  <si>
    <t>XP_029090732.1</t>
  </si>
  <si>
    <t>complement factor I [Monodon monoceros]</t>
  </si>
  <si>
    <t>XP_029061531.1</t>
  </si>
  <si>
    <t>complement C1s subcomponent [Monodon monoceros]</t>
  </si>
  <si>
    <t>XP_029061483.1</t>
  </si>
  <si>
    <t>complement C1r subcomponent isoform X1 [Monodon monoceros]</t>
  </si>
  <si>
    <t>XP_029066312.1</t>
  </si>
  <si>
    <t>carboxypeptidase B2 [Monodon monoceros]</t>
  </si>
  <si>
    <t>XP_029072214.1</t>
  </si>
  <si>
    <t>complement component C6 isoform X1 [Monodon monoceros]</t>
  </si>
  <si>
    <t>XP_029085018.1</t>
  </si>
  <si>
    <t>extracellular matrix protein 1 isoform X1 [Monodon monoceros]</t>
  </si>
  <si>
    <t>XP_029085499.1</t>
  </si>
  <si>
    <t>peroxiredoxin-1 [Monodon monoceros]</t>
  </si>
  <si>
    <t>XP_029091883.1</t>
  </si>
  <si>
    <t>extracellular superoxide dismutase [Cu-Zn] [Monodon monoceros]</t>
  </si>
  <si>
    <t>XP_029071450.1</t>
  </si>
  <si>
    <t>cathelicidin-6-like, partial [Monodon monoceros]</t>
  </si>
  <si>
    <t>XP_029086491.1</t>
  </si>
  <si>
    <t>LOW QUALITY PROTEIN: protein S100-A12 [Monodon monoceros]</t>
  </si>
  <si>
    <t>XP_029075009.1</t>
  </si>
  <si>
    <t>leucine-rich alpha-2-glycoprotein [Monodon monoceros]</t>
  </si>
  <si>
    <t>XP_029098462.1</t>
  </si>
  <si>
    <t>phosphatidylinositol-glycan-specific phospholipase D isoform X1 [Monodon monoceros]</t>
  </si>
  <si>
    <t>XP_029091729.1</t>
  </si>
  <si>
    <t>fibrinogen beta chain isoform X2 [Monodon monoceros]</t>
  </si>
  <si>
    <t>XP_029097099.1</t>
  </si>
  <si>
    <t>coagulation factor IX [Monodon monoceros]</t>
  </si>
  <si>
    <t>XP_029082867.1</t>
  </si>
  <si>
    <t>complement C1q subcomponent subunit B [Monodon monoceros]</t>
  </si>
  <si>
    <t>XP_029060424.1</t>
  </si>
  <si>
    <t>ras-related protein Rap-1b [Monodon monoceros]</t>
  </si>
  <si>
    <t>XP_029095127.1</t>
  </si>
  <si>
    <t>inter-alpha-trypsin inhibitor heavy chain H2 isoform X1 [Monodon monoceros]</t>
  </si>
  <si>
    <t>XP_029086416.1</t>
  </si>
  <si>
    <t>C4b-binding protein beta chain isoform X1 [Monodon monoceros]</t>
  </si>
  <si>
    <t>XP_029061370.1</t>
  </si>
  <si>
    <t>lumican [Monodon monoceros]</t>
  </si>
  <si>
    <t>XP_029058715.1</t>
  </si>
  <si>
    <t>complement component C8 gamma chain isoform X1 [Monodon monoceros]</t>
  </si>
  <si>
    <t>XP_029074509.1</t>
  </si>
  <si>
    <t>monocyte differentiation antigen CD14 [Monodon monoceros]</t>
  </si>
  <si>
    <t>XP_029089806.1</t>
  </si>
  <si>
    <t>peptidyl-prolyl cis-trans isomerase A isoform X1 [Monodon monoceros]</t>
  </si>
  <si>
    <t>XP_029064746.1</t>
  </si>
  <si>
    <t>cofilin-1 [Monodon monoceros]</t>
  </si>
  <si>
    <t>XP_029095799.1</t>
  </si>
  <si>
    <t>properdin [Monodon monoceros]</t>
  </si>
  <si>
    <t>XP_029082744.1</t>
  </si>
  <si>
    <t>protein S100-A9-like [Monodon monoceros]</t>
  </si>
  <si>
    <t>XP_029098850.1</t>
  </si>
  <si>
    <t>apolipoprotein M isoform X2 [Monodon monoceros]</t>
  </si>
  <si>
    <t>XP_029065334.1</t>
  </si>
  <si>
    <t>LOW QUALITY PROTEIN: serum amyloid A protein-like [Monodon monoceros]</t>
  </si>
  <si>
    <t>XP_029073028.1</t>
  </si>
  <si>
    <t>thymosin beta-4 [Monodon monoceros]</t>
  </si>
  <si>
    <t>XP_029070689.1</t>
  </si>
  <si>
    <t>adiponectin [Monodon monoceros]</t>
  </si>
  <si>
    <t>XP_029070926.1</t>
  </si>
  <si>
    <t>superoxide dismutase [Cu-Zn] [Monodon monoceros]</t>
  </si>
  <si>
    <t>XP_029092234.1</t>
  </si>
  <si>
    <t>protein Z-dependent protease inhibitor [Monodon monoceros]</t>
  </si>
  <si>
    <t>XP_029070470.1</t>
  </si>
  <si>
    <t>apolipoprotein D [Monodon monoceros]</t>
  </si>
  <si>
    <t>XP_029061157.1</t>
  </si>
  <si>
    <t>fibulin-1 isoform X1 [Monodon monoceros]</t>
  </si>
  <si>
    <t>XP_029097698.1</t>
  </si>
  <si>
    <t>inter-alpha-trypsin inhibitor heavy chain H3 isoform X2 [Monodon monoceros]</t>
  </si>
  <si>
    <t>XP_029091752.1</t>
  </si>
  <si>
    <t>fibrinogen gamma chain isoform X1 [Monodon monoceros]</t>
  </si>
  <si>
    <t>XP_029059978.1</t>
  </si>
  <si>
    <t>lysozyme C [Monodon monoceros]</t>
  </si>
  <si>
    <t>XP_029069059.1</t>
  </si>
  <si>
    <t>pigment epithelium-derived factor isoform X1 [Monodon monoceros]</t>
  </si>
  <si>
    <t>XP_029074454.1</t>
  </si>
  <si>
    <t>complement C3-like isoform X2 [Monodon monoceros]</t>
  </si>
  <si>
    <t>XP_029069855.1</t>
  </si>
  <si>
    <t>histone H2B type 2-E-like [Monodon monoceros]</t>
  </si>
  <si>
    <t>XP_029096025.1</t>
  </si>
  <si>
    <t>phosphatidylcholine-sterol acyltransferase isoform X1 [Monodon monoceros]</t>
  </si>
  <si>
    <t>XP_029072848.1</t>
  </si>
  <si>
    <t>tropomyosin alpha-4 chain isoform X2 [Monodon monoceros]</t>
  </si>
  <si>
    <t>XP_029060673.1</t>
  </si>
  <si>
    <t>glyceraldehyde-3-phosphate dehydrogenase [Monodon monoceros]</t>
  </si>
  <si>
    <t>XP_029072224.1</t>
  </si>
  <si>
    <t>selenoprotein P isoform X1 [Monodon monoceros]</t>
  </si>
  <si>
    <t>XP_029074462.1</t>
  </si>
  <si>
    <t>peroxiredoxin-2 [Monodon monoceros]</t>
  </si>
  <si>
    <t>XP_029093387.1</t>
  </si>
  <si>
    <t>plasma serine protease inhibitor [Monodon monoceros]</t>
  </si>
  <si>
    <t>XP_029095606.1</t>
  </si>
  <si>
    <t>corticosteroid-binding globulin [Monodon monoceros]</t>
  </si>
  <si>
    <t>XP_029081716.1</t>
  </si>
  <si>
    <t>vitamin K-dependent protein C [Monodon monoceros]</t>
  </si>
  <si>
    <t>XP_029090218.1</t>
  </si>
  <si>
    <t>insulin-like growth factor-binding protein 3 [Monodon monoceros]</t>
  </si>
  <si>
    <t>XP_029076667.1</t>
  </si>
  <si>
    <t>insulin-like growth factor-binding protein complex acid labile subunit [Monodon monoceros]</t>
  </si>
  <si>
    <t>XP_029097508.1</t>
  </si>
  <si>
    <t>coagulation factor XIII A chain [Monodon monoceros]</t>
  </si>
  <si>
    <t>XP_029093064.1</t>
  </si>
  <si>
    <t>pyruvate kinase PKM isoform X1 [Monodon monoceros]</t>
  </si>
  <si>
    <t>XP_029086819.1</t>
  </si>
  <si>
    <t>polymeric immunoglobulin receptor [Monodon monoceros]</t>
  </si>
  <si>
    <t>XP_029088328.1</t>
  </si>
  <si>
    <t>pulmonary surfactant-associated protein B [Monodon monoceros]</t>
  </si>
  <si>
    <t>XP_029083180.1</t>
  </si>
  <si>
    <t>coagulation factor XIII B chain-like [Monodon monoceros]</t>
  </si>
  <si>
    <t>XP_029098394.1</t>
  </si>
  <si>
    <t>lactotransferrin isoform X1 [Monodon monoceros]</t>
  </si>
  <si>
    <t>XP_029100746.1</t>
  </si>
  <si>
    <t>vinculin isoform X1 [Monodon monoceros]</t>
  </si>
  <si>
    <t>XP_029074983.1</t>
  </si>
  <si>
    <t>complement factor D [Monodon monoceros]</t>
  </si>
  <si>
    <t>XP_029078762.1</t>
  </si>
  <si>
    <t>carbonic anhydrase 1 isoform X1 [Monodon monoceros]</t>
  </si>
  <si>
    <t>XP_029079084.1</t>
  </si>
  <si>
    <t>carbonic anhydrase 2 [Monodon monoceros]</t>
  </si>
  <si>
    <t>XP_029065711.1</t>
  </si>
  <si>
    <t>plastin-2 [Monodon monoceros]</t>
  </si>
  <si>
    <t>XP_029086432.1</t>
  </si>
  <si>
    <t>protein/nucleic acid deglycase DJ-1 [Monodon monoceros]</t>
  </si>
  <si>
    <t>XP_029091683.1</t>
  </si>
  <si>
    <t>hepatocyte growth factor activator isoform X2 [Monodon monoceros]</t>
  </si>
  <si>
    <t>XP_029062117.1</t>
  </si>
  <si>
    <t>triosephosphate isomerase [Monodon monoceros]</t>
  </si>
  <si>
    <t>XP_029085353.1</t>
  </si>
  <si>
    <t>protein S100-A6 [Monodon monoceros]</t>
  </si>
  <si>
    <t>XP_029066247.1</t>
  </si>
  <si>
    <t>coagulation factor X isoform X1 [Monodon monoceros]</t>
  </si>
  <si>
    <t>XP_029098637.1</t>
  </si>
  <si>
    <t>histone H1.2 [Monodon monoceros]</t>
  </si>
  <si>
    <t>XP_029066498.1</t>
  </si>
  <si>
    <t>C-C motif chemokine 14-like [Monodon monoceros]</t>
  </si>
  <si>
    <t>XP_029085583.1</t>
  </si>
  <si>
    <t>transgelin-2 [Monodon monoceros]</t>
  </si>
  <si>
    <t>XP_029087833.1</t>
  </si>
  <si>
    <t>EGF-containing fibulin-like extracellular matrix protein 1 isoform X1 [Monodon monoceros]</t>
  </si>
  <si>
    <t>XP_029061127.1</t>
  </si>
  <si>
    <t>rho GDP-dissociation inhibitor 2 [Monodon monoceros]</t>
  </si>
  <si>
    <t>XP_029070288.1</t>
  </si>
  <si>
    <t>mannan-binding lectin serine protease 1 isoform X1 [Monodon monoceros]</t>
  </si>
  <si>
    <t>XP_029087702.1</t>
  </si>
  <si>
    <t>prenylcysteine oxidase 1 isoform X1 [Monodon monoceros]</t>
  </si>
  <si>
    <t>XP_029085258.1</t>
  </si>
  <si>
    <t>alpha-enolase [Monodon monoceros]</t>
  </si>
  <si>
    <t>XP_029078261.1</t>
  </si>
  <si>
    <t>gamma-glutamyl hydrolase [Monodon monoceros]</t>
  </si>
  <si>
    <t>XP_029064693.1</t>
  </si>
  <si>
    <t>glutathione S-transferase P [Monodon monoceros]</t>
  </si>
  <si>
    <t>XP_029091314.1</t>
  </si>
  <si>
    <t>platelet factor 4-like isoform X1 [Monodon monoceros]</t>
  </si>
  <si>
    <t>XP_029059244.1</t>
  </si>
  <si>
    <t>thioredoxin [Monodon monoceros]</t>
  </si>
  <si>
    <t>XP_029070349.1</t>
  </si>
  <si>
    <t>transferrin receptor protein 1 isoform X1 [Monodon monoceros]</t>
  </si>
  <si>
    <t>XP_029100736.1</t>
  </si>
  <si>
    <t>hyaluronan-binding protein 2 [Monodon monoceros]</t>
  </si>
  <si>
    <t>XP_029083746.1</t>
  </si>
  <si>
    <t>cathepsin S isoform X1 [Monodon monoceros]</t>
  </si>
  <si>
    <t>XP_029089370.1</t>
  </si>
  <si>
    <t>myotrophin [Monodon monoceros]</t>
  </si>
  <si>
    <t>XP_029100445.1</t>
  </si>
  <si>
    <t>carboxypeptidase N catalytic chain isoform X1 [Monodon monoceros]</t>
  </si>
  <si>
    <t>XP_029059289.1</t>
  </si>
  <si>
    <t>folate receptor alpha-like, partial [Monodon monoceros]</t>
  </si>
  <si>
    <t>XP_029070831.1</t>
  </si>
  <si>
    <t>beta-2-microglobulin [Monodon monoceros]</t>
  </si>
  <si>
    <t>XP_029078496.1</t>
  </si>
  <si>
    <t>14-3-3 protein zeta/delta [Monodon monoceros]</t>
  </si>
  <si>
    <t>XP_029091312.1</t>
  </si>
  <si>
    <t>platelet basic protein isoform X1 [Monodon monoceros]</t>
  </si>
  <si>
    <t>XP_029065335.1</t>
  </si>
  <si>
    <t>serum amyloid A-2 protein-like [Monodon monoceros]</t>
  </si>
  <si>
    <t>XP_029090445.1</t>
  </si>
  <si>
    <t>alpha-synuclein isoform X1 [Monodon monoceros]</t>
  </si>
  <si>
    <t>XP_029067925.1</t>
  </si>
  <si>
    <t>histone H3.3 [Monodon monoceros]</t>
  </si>
  <si>
    <t>XP_029077520.1</t>
  </si>
  <si>
    <t>antileukoproteinase-like, partial [Monodon monoceros]</t>
  </si>
  <si>
    <t>XP_029075184.1</t>
  </si>
  <si>
    <t>cystatin-C-like [Monodon monoceros]</t>
  </si>
  <si>
    <t>XP_029098860.1</t>
  </si>
  <si>
    <t>transketolase [Monodon monoceros]</t>
  </si>
  <si>
    <t>XP_029064399.1</t>
  </si>
  <si>
    <t>calmodulin-3 isoform X2 [Monodon monoceros]</t>
  </si>
  <si>
    <t>XP_029081115.1</t>
  </si>
  <si>
    <t>insulin-like growth factor-binding protein 2 [Monodon monoceros]</t>
  </si>
  <si>
    <t>XP_029061878.1</t>
  </si>
  <si>
    <t>LOW QUALITY PROTEIN: apolipoprotein F [Monodon monoceros]</t>
  </si>
  <si>
    <t>XP_029057553.1</t>
  </si>
  <si>
    <t>mimecan [Monodon monoceros]</t>
  </si>
  <si>
    <t>XP_029068532.1</t>
  </si>
  <si>
    <t>eukaryotic translation initiation factor 5A-1 [Monodon monoceros]</t>
  </si>
  <si>
    <t>XP_029082184.1</t>
  </si>
  <si>
    <t>coagulation factor XI isoform X1 [Monodon monoceros]</t>
  </si>
  <si>
    <t>XP_029074398.1</t>
  </si>
  <si>
    <t>transforming growth factor-beta-induced protein ig-h3 isoform X1 [Monodon monoceros]</t>
  </si>
  <si>
    <t>XP_029061159.1</t>
  </si>
  <si>
    <t>L-lactate dehydrogenase B chain [Monodon monoceros]</t>
  </si>
  <si>
    <t>XP_029092112.1</t>
  </si>
  <si>
    <t>non-secretory ribonuclease [Monodon monoceros]</t>
  </si>
  <si>
    <t>XP_029070098.1</t>
  </si>
  <si>
    <t>T-lymphocyte activation antigen CD86 isoform X1 [Monodon monoceros]</t>
  </si>
  <si>
    <t>XP_029069454.1</t>
  </si>
  <si>
    <t>biotinidase [Monodon monoceros]</t>
  </si>
  <si>
    <t>XP_029077124.1</t>
  </si>
  <si>
    <t>lipopolysaccharide-binding protein isoform X1 [Monodon monoceros]</t>
  </si>
  <si>
    <t>XP_029097311.1</t>
  </si>
  <si>
    <t>tafazzin [Monodon monoceros]</t>
  </si>
  <si>
    <t>XP_029071163.1</t>
  </si>
  <si>
    <t>interleukin-1 receptor accessory protein [Monodon monoceros]</t>
  </si>
  <si>
    <t>XP_029091733.1</t>
  </si>
  <si>
    <t>fibrinogen alpha chain-like [Monodon monoceros]</t>
  </si>
  <si>
    <t>XP_029059330.1</t>
  </si>
  <si>
    <t>beta-lactoglobulin-2-like [Monodon monoceros]</t>
  </si>
  <si>
    <t>XP_029084770.1</t>
  </si>
  <si>
    <t>proteoglycan 4 isoform X1 [Monodon monoceros]</t>
  </si>
  <si>
    <t>XP_029085612.1</t>
  </si>
  <si>
    <t>apolipoprotein R-like isoform X1 [Monodon monoceros]</t>
  </si>
  <si>
    <t>XP_029067399.1</t>
  </si>
  <si>
    <t>beta-lactoglobulin-1A/1C-like, partial [Monodon monoceros]</t>
  </si>
  <si>
    <t>XP_029096936.1</t>
  </si>
  <si>
    <t>phosphoglycerate kinase 1 [Monodon monoceros]</t>
  </si>
  <si>
    <t>XP_029061188.1</t>
  </si>
  <si>
    <t>contactin-1 isoform X1 [Monodon monoceros]</t>
  </si>
  <si>
    <t>XP_029063018.1</t>
  </si>
  <si>
    <t>L-lactate dehydrogenase A chain [Monodon monoceros]</t>
  </si>
  <si>
    <t>XP_029096561.1</t>
  </si>
  <si>
    <t>lysosome-associated membrane glycoprotein 2 isoform X1 [Monodon monoceros]</t>
  </si>
  <si>
    <t>XP_029100278.1</t>
  </si>
  <si>
    <t>glutathione peroxidase 1 [Monodon monoceros]</t>
  </si>
  <si>
    <t>XP_029057545.1</t>
  </si>
  <si>
    <t>Golgi membrane protein 1 isoform X1 [Monodon monoceros]</t>
  </si>
  <si>
    <t>XP_029084026.1</t>
  </si>
  <si>
    <t>rho-related GTP-binding protein RhoC [Monodon monoceros]</t>
  </si>
  <si>
    <t>XP_029062696.1</t>
  </si>
  <si>
    <t>beta-1,4-glucuronyltransferase 1 [Monodon monoceros]</t>
  </si>
  <si>
    <t>XP_029060339.1</t>
  </si>
  <si>
    <t>ADP-ribosylation factor 3 isoform X1 [Monodon monoceros]</t>
  </si>
  <si>
    <t>XP_029098764.1</t>
  </si>
  <si>
    <t>hyaluronidase-1 [Monodon monoceros]</t>
  </si>
  <si>
    <t>XP_029083715.1</t>
  </si>
  <si>
    <t>adenylyl cyclase-associated protein 1 isoform X1 [Monodon monoceros]</t>
  </si>
  <si>
    <t>XP_029090297.1</t>
  </si>
  <si>
    <t>proteasome subunit alpha type-2 [Monodon monoceros]</t>
  </si>
  <si>
    <t>XP_029061472.1</t>
  </si>
  <si>
    <t>insulin-like growth factor-binding protein 6 [Monodon monoceros]</t>
  </si>
  <si>
    <t>XP_029074737.1</t>
  </si>
  <si>
    <t>thrombospondin-4 [Monodon monoceros]</t>
  </si>
  <si>
    <t>XP_029093841.1</t>
  </si>
  <si>
    <t>thrombospondin-1 isoform X1 [Monodon monoceros]</t>
  </si>
  <si>
    <t>XP_029075582.1</t>
  </si>
  <si>
    <t>phospholipid transfer protein isoform X1 [Monodon monoceros]</t>
  </si>
  <si>
    <t>XP_029067539.1</t>
  </si>
  <si>
    <t>cadherin-5 [Monodon monoceros]</t>
  </si>
  <si>
    <t>XP_029072634.1</t>
  </si>
  <si>
    <t>proteasome subunit alpha-type 8 [Monodon monoceros]</t>
  </si>
  <si>
    <t>XP_029076639.1</t>
  </si>
  <si>
    <t>BPI fold-containing family A member 1 [Monodon monoceros]</t>
  </si>
  <si>
    <t>XP_029056917.1</t>
  </si>
  <si>
    <t>phosphoglycerate mutase 1 [Monodon monoceros]</t>
  </si>
  <si>
    <t>XP_029065975.1</t>
  </si>
  <si>
    <t>nectin-2 isoform X1 [Monodon monoceros]</t>
  </si>
  <si>
    <t>XP_029100963.1</t>
  </si>
  <si>
    <t>prosaposin isoform X2 [Monodon monoceros]</t>
  </si>
  <si>
    <t>XP_029084110.1</t>
  </si>
  <si>
    <t>tropomyosin alpha-3 chain isoform X1 [Monodon monoceros]</t>
  </si>
  <si>
    <t>XP_029062227.1</t>
  </si>
  <si>
    <t>spindle and kinetochore-associated protein 1 [Monodon monoceros]</t>
  </si>
  <si>
    <t>XP_029082795.1</t>
  </si>
  <si>
    <t>lymphocyte function-associated antigen 3 [Monodon monoceros]</t>
  </si>
  <si>
    <t>XP_029084175.1</t>
  </si>
  <si>
    <t>protein-S-isoprenylcysteine O-methyltransferase [Monodon monoceros]</t>
  </si>
  <si>
    <t>XP_029087268.1</t>
  </si>
  <si>
    <t>protein CREG2 isoform X1 [Monodon monoceros]</t>
  </si>
  <si>
    <t>XP_029074982.1</t>
  </si>
  <si>
    <t>neutrophil elastase [Monodon monoceros]</t>
  </si>
  <si>
    <t>XP_029099880.1</t>
  </si>
  <si>
    <t>LOW QUALITY PROTEIN: very-long-chain 3-oxoacyl-CoA reductase-B-like [Monodon monoceros]</t>
  </si>
  <si>
    <t>XP_029059146.1</t>
  </si>
  <si>
    <t>endoplasmic reticulum chaperone BiP [Monodon monoceros]</t>
  </si>
  <si>
    <t>XP_029075129.1</t>
  </si>
  <si>
    <t>vasorin [Monodon monoceros]</t>
  </si>
  <si>
    <t>XP_029060196.1</t>
  </si>
  <si>
    <t>von Willebrand factor isoform X1 [Monodon monoceros]</t>
  </si>
  <si>
    <t>XP_029058383.1</t>
  </si>
  <si>
    <t>talin-1 isoform X1 [Monodon monoceros]</t>
  </si>
  <si>
    <t>XP_029100658.1</t>
  </si>
  <si>
    <t>deleted in malignant brain tumors 1 protein [Monodon monoceros]</t>
  </si>
  <si>
    <t>XP_029084070.1</t>
  </si>
  <si>
    <t>mannan-binding lectin serine protease 2 isoform X1 [Monodon monoceros]</t>
  </si>
  <si>
    <t>XP_029097575.1</t>
  </si>
  <si>
    <t>ly6/PLAUR domain-containing protein 3 [Monodon monoceros]</t>
  </si>
  <si>
    <t>XP_029077588.1</t>
  </si>
  <si>
    <t>fructose-bisphosphate aldolase A [Monodon monoceros]</t>
  </si>
  <si>
    <t>XP_029074371.1</t>
  </si>
  <si>
    <t>UV excision repair protein RAD23 homolog A isoform X1 [Monodon monoceros]</t>
  </si>
  <si>
    <t>XP_029074814.1</t>
  </si>
  <si>
    <t>cartilage oligomeric matrix protein [Monodon monoceros]</t>
  </si>
  <si>
    <t>XP_029099597.1</t>
  </si>
  <si>
    <t>vasodilator-stimulated phosphoprotein isoform X1 [Monodon monoceros]</t>
  </si>
  <si>
    <t>XP_029063744.1</t>
  </si>
  <si>
    <t>pepsin A-5 [Monodon monoceros]</t>
  </si>
  <si>
    <t>XP_029066122.1</t>
  </si>
  <si>
    <t>lysosome-associated membrane glycoprotein 1 isoform X1 [Monodon monoceros]</t>
  </si>
  <si>
    <t>XP_029083640.1</t>
  </si>
  <si>
    <t>serpin B10 isoform X1 [Monodon monoceros]</t>
  </si>
  <si>
    <t>XP_029060313.1</t>
  </si>
  <si>
    <t>tubulin alpha-1B chain isoform X3 [Monodon monoceros]</t>
  </si>
  <si>
    <t>XP_029066423.1</t>
  </si>
  <si>
    <t>coagulation factor VII [Monodon monoceros]</t>
  </si>
  <si>
    <t>XP_029059353.1</t>
  </si>
  <si>
    <t>tubulin beta-4B chain [Monodon monoceros]</t>
  </si>
  <si>
    <t>XP_029077811.1</t>
  </si>
  <si>
    <t>neuronal pentraxin-2 [Monodon monoceros]</t>
  </si>
  <si>
    <t>XP_029066317.1</t>
  </si>
  <si>
    <t>endothelin receptor type B [Monodon monoceros]</t>
  </si>
  <si>
    <t>XP_029092146.1</t>
  </si>
  <si>
    <t>chromogranin-A isoform X1 [Monodon monoceros]</t>
  </si>
  <si>
    <t>XP_029076453.1</t>
  </si>
  <si>
    <t>attractin isoform X1 [Monodon monoceros]</t>
  </si>
  <si>
    <t>XP_029072425.1</t>
  </si>
  <si>
    <t>macrophage colony-stimulating factor 1 receptor [Monodon monoceros]</t>
  </si>
  <si>
    <t>XP_029087915.1</t>
  </si>
  <si>
    <t>tyrosine-protein kinase Mer isoform X1 [Monodon monoceros]</t>
  </si>
  <si>
    <t>XP_029078093.1</t>
  </si>
  <si>
    <t>membrane-associated tyrosine- and threonine-specific cdc2-inhibitory kinase [Monodon monoceros]</t>
  </si>
  <si>
    <t>XP_029099276.1</t>
  </si>
  <si>
    <t>xaa-Pro dipeptidase [Monodon monoceros]</t>
  </si>
  <si>
    <t>XP_029085680.1</t>
  </si>
  <si>
    <t>N-fatty-acyl-amino acid synthase/hydrolase PM20D1 [Monodon monoceros]</t>
  </si>
  <si>
    <t>XP_029063884.1</t>
  </si>
  <si>
    <t>dipeptidyl peptidase 1 isoform X1 [Monodon monoceros]</t>
  </si>
  <si>
    <t>XP_029080081.1</t>
  </si>
  <si>
    <t>pantetheinase isoform X1 [Monodon monoceros]</t>
  </si>
  <si>
    <t>XP_029071321.1</t>
  </si>
  <si>
    <t>carboxypeptidase N subunit 2 [Monodon monoceros]</t>
  </si>
  <si>
    <t>XP_029098311.1</t>
  </si>
  <si>
    <t>glucose-6-phosphate isomerase [Monodon monoceros]</t>
  </si>
  <si>
    <t>XP_029064975.1</t>
  </si>
  <si>
    <t>4F2 cell-surface antigen heavy chain [Monodon monoceros]</t>
  </si>
  <si>
    <t>XP_029085105.1</t>
  </si>
  <si>
    <t>complement decay-accelerating factor isoform X1 [Monodon monoceros]</t>
  </si>
  <si>
    <t>XP_029060223.1</t>
  </si>
  <si>
    <t>bridging integrator 2 isoform X1 [Monodon monoceros]</t>
  </si>
  <si>
    <t>XP_029066990.1</t>
  </si>
  <si>
    <t>platelet glycoprotein Ib alpha chain [Monodon monoceros]</t>
  </si>
  <si>
    <t>XP_029074600.1</t>
  </si>
  <si>
    <t>intercellular adhesion molecule 1 [Monodon monoceros]</t>
  </si>
  <si>
    <t>XP_029074612.1</t>
  </si>
  <si>
    <t>N-acetylmuramoyl-L-alanine amidase [Monodon monoceros]</t>
  </si>
  <si>
    <t>XP_029064407.1</t>
  </si>
  <si>
    <t>hephaestin-like protein 1 isoform X1 [Monodon monoceros]</t>
  </si>
  <si>
    <t>XP_029084194.1</t>
  </si>
  <si>
    <t>coagulation factor V isoform X3 [Monodon monoceros]</t>
  </si>
  <si>
    <t>XP_029090286.1</t>
  </si>
  <si>
    <t>epidermal growth factor receptor isoform X1 [Monodon monoceros]</t>
  </si>
  <si>
    <t>XP_029069584.1</t>
  </si>
  <si>
    <t>LOW QUALITY PROTEIN: protein phosphatase 2C-like domain-containing protein 1 [Monodon monoceros]</t>
  </si>
  <si>
    <t>XP_029062805.1</t>
  </si>
  <si>
    <t>autophagy-related protein 16-2 isoform X1 [Monodon monoceros]</t>
  </si>
  <si>
    <t>XP_029063810.1</t>
  </si>
  <si>
    <t>heat shock cognate 71 kDa protein [Monodon monoceros]</t>
  </si>
  <si>
    <t>XP_029096146.1</t>
  </si>
  <si>
    <t>moesin [Monodon monoceros]</t>
  </si>
  <si>
    <t>XP_029069027.1</t>
  </si>
  <si>
    <t>progranulin isoform X1 [Monodon monoceros]</t>
  </si>
  <si>
    <t>XP_029056919.1</t>
  </si>
  <si>
    <t>ectonucleoside triphosphate diphosphohydrolase 7 isoform X1 [Monodon monoceros]</t>
  </si>
  <si>
    <t>XP_029065812.1</t>
  </si>
  <si>
    <t>periostin isoform X1 [Monodon monoceros]</t>
  </si>
  <si>
    <t>XP_029058657.1</t>
  </si>
  <si>
    <t>tenascin isoform X1 [Monodon monoceros]</t>
  </si>
  <si>
    <t>XP_029061943.1</t>
  </si>
  <si>
    <t>chondroadherin-like protein isoform X1 [Monodon monoceros]</t>
  </si>
  <si>
    <t>XP_029088877.1</t>
  </si>
  <si>
    <t>voltage-dependent calcium channel subunit alpha-2/delta-1 [Monodon monoceros]</t>
  </si>
  <si>
    <t>XP_029081236.1</t>
  </si>
  <si>
    <t>prolyl endopeptidase FAP [Monodon monoceros]</t>
  </si>
  <si>
    <t>XP_029064259.1</t>
  </si>
  <si>
    <t>fermitin family homolog 3 [Monodon monoceros]</t>
  </si>
  <si>
    <t>XP_029089398.1</t>
  </si>
  <si>
    <t>caldesmon isoform X1 [Monodon monoceros]</t>
  </si>
  <si>
    <t>XP_029096182.1</t>
  </si>
  <si>
    <t>filamin-A isoform X1 [Monodon monoceros]</t>
  </si>
  <si>
    <t>XP_029072371.1</t>
  </si>
  <si>
    <t>ras GTPase-activating-like protein IQGAP2 isoform X1 [Monodon monoceros]</t>
  </si>
  <si>
    <t>XP_029094626.1</t>
  </si>
  <si>
    <t>alpha-actinin-1 isoform X1 [Monodon monoceros]</t>
  </si>
  <si>
    <t>XP_029072079.1</t>
  </si>
  <si>
    <t>bifunctional heparan sulfate N-deacetylase/N-sulfotransferase 1 [Monodon monoceros]</t>
  </si>
  <si>
    <t>XP_029092730.1</t>
  </si>
  <si>
    <t>neuropilin-1 isoform X1 [Monodon monoceros]</t>
  </si>
  <si>
    <t>XP_029091251.1</t>
  </si>
  <si>
    <t>follistatin-related protein 5 isoform X1 [Monodon monoceros]</t>
  </si>
  <si>
    <t>XP_029094374.1</t>
  </si>
  <si>
    <t>protogenin [Monodon monoceros]</t>
  </si>
  <si>
    <t>XP_029070160.1</t>
  </si>
  <si>
    <t>ephrin type-A receptor 3 isoform X1 [Monodon monoceros]</t>
  </si>
  <si>
    <t>XP_029073059.1</t>
  </si>
  <si>
    <t>lysosomal alpha-mannosidase [Monodon monoceros]</t>
  </si>
  <si>
    <t>XP_029087049.1</t>
  </si>
  <si>
    <t>complement receptor type 2 isoform X1 [Monodon monoceros]</t>
  </si>
  <si>
    <t>XP_029058155.1</t>
  </si>
  <si>
    <t>coiled-coil domain-containing protein 180 isoform X1 [Monodon monoceros]</t>
  </si>
  <si>
    <t>XP_029076538.1</t>
  </si>
  <si>
    <t>caspase recruitment domain-containing protein 11 isoform X1 [Monodon monoceros]</t>
  </si>
  <si>
    <t>XP_029096617.1</t>
  </si>
  <si>
    <t>BCL-6 corepressor-like protein 1 isoform X1 [Monodon monoceros]</t>
  </si>
  <si>
    <t>XP_029088828.1</t>
  </si>
  <si>
    <t>laminin subunit beta-1 isoform X1 [Monodon monoceros]</t>
  </si>
  <si>
    <t>XP_029094619.1</t>
  </si>
  <si>
    <t>A-kinase anchor protein 13 isoform X1 [Monodon monoceros]</t>
  </si>
  <si>
    <t>XP_029059455.1</t>
  </si>
  <si>
    <t>LOW QUALITY PROTEIN: hemicentin-2 [Monodon monoceros]</t>
  </si>
  <si>
    <t>XP_029067654.1</t>
  </si>
  <si>
    <t>dynein heavy chain 9, axonemal [Monodon monoceros]</t>
  </si>
  <si>
    <t>Counter</t>
  </si>
  <si>
    <t>query_number</t>
  </si>
  <si>
    <t>query_acc</t>
  </si>
  <si>
    <t>query_desc</t>
  </si>
  <si>
    <t>hit_acc</t>
  </si>
  <si>
    <t>hit_desc</t>
  </si>
  <si>
    <t>blast_scores</t>
  </si>
  <si>
    <t>match_status</t>
  </si>
  <si>
    <t>query_aa</t>
  </si>
  <si>
    <t>hit_aa</t>
  </si>
  <si>
    <t>alignment_aa</t>
  </si>
  <si>
    <t>identity_aa</t>
  </si>
  <si>
    <t>positive_aa</t>
  </si>
  <si>
    <t>pc_identity</t>
  </si>
  <si>
    <t>pc_postive</t>
  </si>
  <si>
    <t>bit_score</t>
  </si>
  <si>
    <t>sp|P18669|PGAM1_HUMAN</t>
  </si>
  <si>
    <t>Phosphoglycerate mutase 1 OS=Homo sapiens OX=9606 GN=PGAM1 PE=1 SV=2</t>
  </si>
  <si>
    <t>ident:254/254 pos:254/254 query:254 hit:254 align:254 bit:527.3</t>
  </si>
  <si>
    <t>OK</t>
  </si>
  <si>
    <t>sp|Q9NQZ7|ENTP7_HUMAN</t>
  </si>
  <si>
    <t>Ectonucleoside triphosphate diphosphohydrolase 7 OS=Homo sapiens OX=9606 GN=ENTPD7 PE=2 SV=1</t>
  </si>
  <si>
    <t>ident:581/602 pos:592/602 query:602 hit:604 align:604 bit:1209.1</t>
  </si>
  <si>
    <t>sp|P02753|RET4_HUMAN</t>
  </si>
  <si>
    <t>Retinol-binding protein 4 OS=Homo sapiens OX=9606 GN=RBP4 PE=1 SV=3</t>
  </si>
  <si>
    <t>ident:172/196 pos:185/196 query:196 hit:201 align:197 bit:352.8</t>
  </si>
  <si>
    <t>sp|Q8NBJ4|GOLM1_HUMAN</t>
  </si>
  <si>
    <t>Golgi membrane protein 1 OS=Homo sapiens OX=9606 GN=GOLM1 PE=1 SV=1</t>
  </si>
  <si>
    <t>ident:340/405 pos:357/405 query:405 hit:401 align:405 bit:621.3</t>
  </si>
  <si>
    <t>sp|P20774|MIME_HUMAN</t>
  </si>
  <si>
    <t>Mimecan OS=Homo sapiens OX=9606 GN=OGN PE=1 SV=1</t>
  </si>
  <si>
    <t>ident:276/299 pos:288/299 query:299 hit:298 align:298 bit:533.5</t>
  </si>
  <si>
    <t>sp|P06396|GELS_HUMAN</t>
  </si>
  <si>
    <t>Gelsolin OS=Homo sapiens OX=9606 GN=GSN PE=1 SV=1</t>
  </si>
  <si>
    <t>ident:730/770 pos:751/770 query:770 hit:782 align:782 bit:1484.5</t>
  </si>
  <si>
    <t>sp|Q9P1Z9|CC180_HUMAN</t>
  </si>
  <si>
    <t>Coiled-coil domain-containing protein 180 OS=Homo sapiens OX=9606 GN=CCDC180 PE=2 SV=3</t>
  </si>
  <si>
    <t>ident:1096/1507 pos:1269/1507 query:1507 hit:1701 align:1545 bit:2116.3</t>
  </si>
  <si>
    <t>sp|Q9Y490|TLN1_HUMAN</t>
  </si>
  <si>
    <t>Talin-1 OS=Homo sapiens OX=9606 GN=TLN1 PE=1 SV=3</t>
  </si>
  <si>
    <t>ident:2514/2558 pos:2531/2558 query:2558 hit:2541 align:2558 bit:5114.3</t>
  </si>
  <si>
    <t>sp|P01031|CO5_HUMAN</t>
  </si>
  <si>
    <t>Complement C5 OS=Homo sapiens OX=9606 GN=C5 PE=1 SV=4</t>
  </si>
  <si>
    <t>ident:1396/1677 pos:1529/1677 query:1677 hit:1676 align:1677 bit:2900.9</t>
  </si>
  <si>
    <t>sp|P24821|TENA_HUMAN</t>
  </si>
  <si>
    <t>Tenascin OS=Homo sapiens OX=9606 GN=TNC PE=1 SV=3</t>
  </si>
  <si>
    <t>ident:1269/2019 pos:1463/2019 query:2019 hit:2201 align:1799 bit:2602.8</t>
  </si>
  <si>
    <t>sp|P07360|CO8G_HUMAN</t>
  </si>
  <si>
    <t>Complement component C8 gamma chain OS=Homo sapiens OX=9606 GN=C8G PE=1 SV=3</t>
  </si>
  <si>
    <t>ident:168/321 pos:179/321 query:321 hit:202 align:202 bit:320.5</t>
  </si>
  <si>
    <t>sp|P00738|HPT_HUMAN</t>
  </si>
  <si>
    <t>Haptoglobin OS=Homo sapiens OX=9606 GN=HP PE=1 SV=1</t>
  </si>
  <si>
    <t>ident:260/345 pos:287/345 query:345 hit:406 align:318 bit:553.9</t>
  </si>
  <si>
    <t>sp|P19652|A1AG2_HUMAN</t>
  </si>
  <si>
    <t>Alpha-1-acid glycoprotein 2 OS=Homo sapiens OX=9606 GN=ORM2 PE=1 SV=2</t>
  </si>
  <si>
    <t>ident:120/202 pos:144/202 query:202 hit:201 align:199 bit:231.1</t>
  </si>
  <si>
    <t>sp|P10909|CLUS_HUMAN</t>
  </si>
  <si>
    <t>Clusterin OS=Homo sapiens OX=9606 GN=CLU PE=1 SV=1</t>
  </si>
  <si>
    <t>ident:318/441 pos:376/441 query:441 hit:449 align:448 bit:638.6</t>
  </si>
  <si>
    <t>sp|P11021|BIP_HUMAN</t>
  </si>
  <si>
    <t>Endoplasmic reticulum chaperone BiP OS=Homo sapiens OX=9606 GN=HSPA5 PE=1 SV=2</t>
  </si>
  <si>
    <t>ident:645/655 pos:650/655 query:655 hit:654 align:655 bit:1304.7</t>
  </si>
  <si>
    <t>sp|P02760|AMBP_HUMAN</t>
  </si>
  <si>
    <t>Protein AMBP OS=Homo sapiens OX=9606 GN=AMBP PE=1 SV=1</t>
  </si>
  <si>
    <t>ident:270/352 pos:299/352 query:352 hit:352 align:336 bit:581.3</t>
  </si>
  <si>
    <t>sp|P10599|THIO_HUMAN</t>
  </si>
  <si>
    <t>Thioredoxin OS=Homo sapiens OX=9606 GN=TXN PE=1 SV=3</t>
  </si>
  <si>
    <t>ident:98/105 pos:104/105 query:105 hit:105 align:105 bit:205.7</t>
  </si>
  <si>
    <t>sp|P15328|FOLR1_HUMAN</t>
  </si>
  <si>
    <t>Folate receptor alpha OS=Homo sapiens OX=9606 GN=FOLR1 PE=1 SV=3</t>
  </si>
  <si>
    <t>ident:174/220 pos:185/220 query:220 hit:257 align:207 bit:374.0</t>
  </si>
  <si>
    <t>sp|P09466|PAEP_HUMAN</t>
  </si>
  <si>
    <t>Glycodelin OS=Homo sapiens OX=9606 GN=PAEP PE=1 SV=2</t>
  </si>
  <si>
    <t>ident:81/188 pos:117/188 query:188 hit:180 align:188 bit:163.7</t>
  </si>
  <si>
    <t>sp|P68371|TBB4B_HUMAN</t>
  </si>
  <si>
    <t>Tubulin beta-4B chain OS=Homo sapiens OX=9606 GN=TUBB4B PE=1 SV=1</t>
  </si>
  <si>
    <t>ident:445/445 pos:445/445 query:445 hit:445 align:445 bit:936.4</t>
  </si>
  <si>
    <t>sp|Q8NDA2|HMCN2_HUMAN</t>
  </si>
  <si>
    <t>Hemicentin-2 OS=Homo sapiens OX=9606 GN=HMCN2 PE=2 SV=3</t>
  </si>
  <si>
    <t>ident:4311/5072 pos:4616/5072 query:5072 hit:5059 align:5079 bit:8723.2</t>
  </si>
  <si>
    <t>sp|P61626|LYSC_HUMAN</t>
  </si>
  <si>
    <t>Lysozyme C OS=Homo sapiens OX=9606 GN=LYZ PE=1 SV=1</t>
  </si>
  <si>
    <t>ident:119/168 pos:135/168 query:168 hit:148 align:148 bit:260.4</t>
  </si>
  <si>
    <t>sp|P04275|VWF_HUMAN</t>
  </si>
  <si>
    <t>von Willebrand factor OS=Homo sapiens OX=9606 GN=VWF PE=1 SV=4</t>
  </si>
  <si>
    <t>ident:2325/2804 pos:2554/2804 query:2804 hit:2813 align:2813 bit:4846.2</t>
  </si>
  <si>
    <t>sp|Q9UBW5|BIN2_HUMAN</t>
  </si>
  <si>
    <t>Bridging integrator 2 OS=Homo sapiens OX=9606 GN=BIN2 PE=1 SV=3</t>
  </si>
  <si>
    <t>ident:430/538 pos:464/538 query:538 hit:565 align:555 bit:751.5</t>
  </si>
  <si>
    <t>sp|P68363|TBA1B_HUMAN</t>
  </si>
  <si>
    <t>Tubulin alpha-1B chain OS=Homo sapiens OX=9606 GN=TUBA1B PE=1 SV=1</t>
  </si>
  <si>
    <t>ident:451/451 pos:451/451 query:451 hit:451 align:451 bit:945.3</t>
  </si>
  <si>
    <t>sp|P61204|ARF3_HUMAN</t>
  </si>
  <si>
    <t>ADP-ribosylation factor 3 OS=Homo sapiens OX=9606 GN=ARF3 PE=1 SV=2</t>
  </si>
  <si>
    <t>ident:180/208 pos:180/208 query:208 hit:181 align:180 bit:371.3</t>
  </si>
  <si>
    <t>sp|P61224|RAP1B_HUMAN</t>
  </si>
  <si>
    <t>Ras-related protein Rap-1b OS=Homo sapiens OX=9606 GN=RAP1B PE=1 SV=1</t>
  </si>
  <si>
    <t>ident:184/184 pos:184/184 query:184 hit:184 align:184 bit:379.8</t>
  </si>
  <si>
    <t>sp|P01023|A2MG_HUMAN</t>
  </si>
  <si>
    <t>Alpha-2-macroglobulin OS=Homo sapiens OX=9606 GN=A2M PE=1 SV=3</t>
  </si>
  <si>
    <t>ident:1190/1479 pos:1306/1479 query:1479 hit:1474 align:1458 bit:2449.1</t>
  </si>
  <si>
    <t>sp|P04406|G3P_HUMAN</t>
  </si>
  <si>
    <t>Glyceraldehyde-3-phosphate dehydrogenase OS=Homo sapiens OX=9606 GN=GAPDH PE=1 SV=3</t>
  </si>
  <si>
    <t>ident:316/333 pos:323/333 query:333 hit:335 align:332 bit:652.9</t>
  </si>
  <si>
    <t>ident:911/1486 pos:1132/1486 query:1486 hit:1474 align:1472 bit:1820.8</t>
  </si>
  <si>
    <t>sp|P52566|GDIR2_HUMAN</t>
  </si>
  <si>
    <t>Rho GDP-dissociation inhibitor 2 OS=Homo sapiens OX=9606 GN=ARHGDIB PE=1 SV=3</t>
  </si>
  <si>
    <t>ident:180/199 pos:189/199 query:199 hit:201 align:201 bit:360.1</t>
  </si>
  <si>
    <t>sp|P23142|FBLN1_HUMAN</t>
  </si>
  <si>
    <t>Fibulin-1 OS=Homo sapiens OX=9606 GN=FBLN1 PE=1 SV=4</t>
  </si>
  <si>
    <t>ident:636/705 pos:664/705 query:705 hit:703 align:706 bit:1269.6</t>
  </si>
  <si>
    <t>sp|P07195|LDHB_HUMAN</t>
  </si>
  <si>
    <t>L-lactate dehydrogenase B chain OS=Homo sapiens OX=9606 GN=LDHB PE=1 SV=2</t>
  </si>
  <si>
    <t>ident:330/334 pos:333/334 query:334 hit:334 align:334 bit:674.1</t>
  </si>
  <si>
    <t>sp|Q12860|CNTN1_HUMAN</t>
  </si>
  <si>
    <t>Contactin-1 OS=Homo sapiens OX=9606 GN=CNTN1 PE=1 SV=1</t>
  </si>
  <si>
    <t>ident:975/1018 pos:995/1018 query:1018 hit:1018 align:1018 bit:1992.2</t>
  </si>
  <si>
    <t>sp|P51884|LUM_HUMAN</t>
  </si>
  <si>
    <t>Lumican OS=Homo sapiens OX=9606 GN=LUM PE=1 SV=2</t>
  </si>
  <si>
    <t>ident:304/340 pos:326/340 query:340 hit:338 align:340 bit:620.2</t>
  </si>
  <si>
    <t>sp|P02144|MYG_HUMAN</t>
  </si>
  <si>
    <t>Myoglobin OS=Homo sapiens OX=9606 GN=MB PE=1 SV=2</t>
  </si>
  <si>
    <t>ident:135/154 pos:146/154 query:154 hit:154 align:154 bit:280.4</t>
  </si>
  <si>
    <t>sp|P24592|IBP6_HUMAN</t>
  </si>
  <si>
    <t>Insulin-like growth factor-binding protein 6 OS=Homo sapiens OX=9606 GN=IGFBP6 PE=1 SV=1</t>
  </si>
  <si>
    <t>ident:208/236 pos:217/236 query:236 hit:240 align:240 bit:382.1</t>
  </si>
  <si>
    <t>sp|P00736|C1R_HUMAN</t>
  </si>
  <si>
    <t>Complement C1r subcomponent OS=Homo sapiens OX=9606 GN=C1R PE=1 SV=2</t>
  </si>
  <si>
    <t>ident:599/713 pos:656/713 query:713 hit:705 align:704 bit:1291.2</t>
  </si>
  <si>
    <t>sp|P09871|C1S_HUMAN</t>
  </si>
  <si>
    <t>Complement C1s subcomponent OS=Homo sapiens OX=9606 GN=C1S PE=1 SV=1</t>
  </si>
  <si>
    <t>ident:550/695 pos:607/695 query:695 hit:688 align:686 bit:1159.4</t>
  </si>
  <si>
    <t>sp|Q13790|APOF_HUMAN</t>
  </si>
  <si>
    <t>Apolipoprotein F OS=Homo sapiens OX=9606 GN=APOF PE=1 SV=2</t>
  </si>
  <si>
    <t>ident:212/314 pos:242/314 query:314 hit:326 align:312 bit:380.9</t>
  </si>
  <si>
    <t>sp|Q6NUI6|CHADL_HUMAN</t>
  </si>
  <si>
    <t>Chondroadherin-like protein OS=Homo sapiens OX=9606 GN=CHADL PE=1 SV=2</t>
  </si>
  <si>
    <t>ident:605/807 pos:640/807 query:807 hit:762 align:724 bit:1117.1</t>
  </si>
  <si>
    <t>sp|P60174|TPIS_HUMAN</t>
  </si>
  <si>
    <t>Triosephosphate isomerase OS=Homo sapiens OX=9606 GN=TPI1 PE=1 SV=3</t>
  </si>
  <si>
    <t>ident:265/286 pos:270/286 query:286 hit:286 align:286 bit:540.0</t>
  </si>
  <si>
    <t>sp|Q96BD8|SKA1_HUMAN</t>
  </si>
  <si>
    <t>Spindle and kinetochore-associated protein 1 OS=Homo sapiens OX=9606 GN=SKA1 PE=1 SV=1</t>
  </si>
  <si>
    <t>ident:220/255 pos:239/255 query:255 hit:255 align:255 bit:463.0</t>
  </si>
  <si>
    <t>sp|O43505|B4GA1_HUMAN</t>
  </si>
  <si>
    <t>Beta-1,4-glucuronyltransferase 1 OS=Homo sapiens OX=9606 GN=B4GAT1 PE=1 SV=1</t>
  </si>
  <si>
    <t>ident:406/415 pos:409/415 query:415 hit:415 align:415 bit:844.7</t>
  </si>
  <si>
    <t>sp|Q8NAA4|A16L2_HUMAN</t>
  </si>
  <si>
    <t>Autophagy-related protein 16-2 OS=Homo sapiens OX=9606 GN=ATG16L2 PE=1 SV=2</t>
  </si>
  <si>
    <t>ident:549/620 pos:572/620 query:620 hit:619 align:620 bit:1076.2</t>
  </si>
  <si>
    <t>sp|P06727|APOA4_HUMAN</t>
  </si>
  <si>
    <t>Apolipoprotein A-IV OS=Homo sapiens OX=9606 GN=APOA4 PE=1 SV=3</t>
  </si>
  <si>
    <t>ident:295/380 pos:328/380 query:380 hit:396 align:372 bit:592.0</t>
  </si>
  <si>
    <t>sp|P00338|LDHA_HUMAN</t>
  </si>
  <si>
    <t>L-lactate dehydrogenase A chain OS=Homo sapiens OX=9606 GN=LDHA PE=1 SV=2</t>
  </si>
  <si>
    <t>ident:307/418 pos:322/418 query:418 hit:332 align:332 bit:642.5</t>
  </si>
  <si>
    <t>sp|P02655|APOC2_HUMAN</t>
  </si>
  <si>
    <t>Apolipoprotein C-II OS=Homo sapiens OX=9606 GN=APOC2 PE=1 SV=1</t>
  </si>
  <si>
    <t>ident:71/101 pos:83/101 query:101 hit:101 align:101 bit:129.8</t>
  </si>
  <si>
    <t>sp|P0DJD9|PEPA5_HUMAN</t>
  </si>
  <si>
    <t>Pepsin A-5 OS=Homo sapiens OX=9606 GN=PGA5 PE=1 SV=1</t>
  </si>
  <si>
    <t>ident:319/387 pos:345/387 query:387 hit:388 align:388 bit:638.6</t>
  </si>
  <si>
    <t>sp|P11142|HSP7C_HUMAN</t>
  </si>
  <si>
    <t>Heat shock cognate 71 kDa protein OS=Homo sapiens OX=9606 GN=HSPA8 PE=1 SV=1</t>
  </si>
  <si>
    <t>ident:646/650 pos:646/650 query:650 hit:646 align:650 bit:1320.5</t>
  </si>
  <si>
    <t>sp|P53634|CATC_HUMAN</t>
  </si>
  <si>
    <t>Dipeptidyl peptidase 1 OS=Homo sapiens OX=9606 GN=CTSC PE=1 SV=2</t>
  </si>
  <si>
    <t>ident:402/463 pos:423/463 query:463 hit:463 align:463 bit:836.3</t>
  </si>
  <si>
    <t>sp|P05155|IC1_HUMAN</t>
  </si>
  <si>
    <t>Plasma protease C1 inhibitor OS=Homo sapiens OX=9606 GN=SERPING1 PE=1 SV=2</t>
  </si>
  <si>
    <t>ident:342/479 pos:381/479 query:479 hit:500 align:500 bit:605.1</t>
  </si>
  <si>
    <t>sp|Q86UX7|URP2_HUMAN</t>
  </si>
  <si>
    <t>Fermitin family homolog 3 OS=Homo sapiens OX=9606 GN=FERMT3 PE=1 SV=1</t>
  </si>
  <si>
    <t>ident:640/663 pos:648/663 query:663 hit:667 align:667 bit:1320.8</t>
  </si>
  <si>
    <t>sp|P0DP25|CALM3_HUMAN</t>
  </si>
  <si>
    <t>Calmodulin-3 OS=Homo sapiens OX=9606 GN=CALM3 PE=1 SV=1</t>
  </si>
  <si>
    <t>ident:149/149 pos:149/149 query:149 hit:149 align:149 bit:298.9</t>
  </si>
  <si>
    <t>sp|Q6MZM0|HPHL1_HUMAN</t>
  </si>
  <si>
    <t>Hephaestin-like protein 1 OS=Homo sapiens OX=9606 GN=HEPHL1 PE=2 SV=2</t>
  </si>
  <si>
    <t>ident:1033/1160 pos:1092/1160 query:1160 hit:1159 align:1160 bit:2152.1</t>
  </si>
  <si>
    <t>sp|P00734|THRB_HUMAN</t>
  </si>
  <si>
    <t>Prothrombin OS=Homo sapiens OX=9606 GN=F2 PE=1 SV=2</t>
  </si>
  <si>
    <t>ident:519/623 pos:563/623 query:623 hit:622 align:622 bit:1094.3</t>
  </si>
  <si>
    <t>sp|P02790|HEMO_HUMAN</t>
  </si>
  <si>
    <t>Hemopexin OS=Homo sapiens OX=9606 GN=HPX PE=1 SV=2</t>
  </si>
  <si>
    <t>ident:350/455 pos:381/455 query:455 hit:462 align:464 bit:720.7</t>
  </si>
  <si>
    <t>sp|P09211|GSTP1_HUMAN</t>
  </si>
  <si>
    <t>Glutathione S-transferase P OS=Homo sapiens OX=9606 GN=GSTP1 PE=1 SV=2</t>
  </si>
  <si>
    <t>ident:180/208 pos:197/208 query:208 hit:210 align:210 bit:377.5</t>
  </si>
  <si>
    <t>sp|P23528|COF1_HUMAN</t>
  </si>
  <si>
    <t>Cofilin-1 OS=Homo sapiens OX=9606 GN=CFL1 PE=1 SV=3</t>
  </si>
  <si>
    <t>ident:164/166 pos:164/166 query:166 hit:166 align:166 bit:331.3</t>
  </si>
  <si>
    <t>sp|P08195|4F2_HUMAN</t>
  </si>
  <si>
    <t>4F2 cell-surface antigen heavy chain OS=Homo sapiens OX=9606 GN=SLC3A2 PE=1 SV=3</t>
  </si>
  <si>
    <t>ident:442/572 pos:478/572 query:572 hit:630 align:536 bit:842.8</t>
  </si>
  <si>
    <t>sp|P01009|A1AT_HUMAN</t>
  </si>
  <si>
    <t>Alpha-1-antitrypsin OS=Homo sapiens OX=9606 GN=SERPINA1 PE=1 SV=3</t>
  </si>
  <si>
    <t>ident:306/421 pos:363/421 query:421 hit:418 align:421 bit:644.0</t>
  </si>
  <si>
    <t>sp|P0DJI8|SAA1_HUMAN</t>
  </si>
  <si>
    <t>Serum amyloid A-1 protein OS=Homo sapiens OX=9606 GN=SAA1 PE=1 SV=1</t>
  </si>
  <si>
    <t>ident:90/135 pos:98/135 query:135 hit:122 align:135 bit:165.2</t>
  </si>
  <si>
    <t>ident:93/130 pos:104/130 query:130 hit:122 align:130 bit:187.6</t>
  </si>
  <si>
    <t>sp|P02647|APOA1_HUMAN</t>
  </si>
  <si>
    <t>Apolipoprotein A-I OS=Homo sapiens OX=9606 GN=APOA1 PE=1 SV=1</t>
  </si>
  <si>
    <t>ident:211/265 pos:238/265 query:265 hit:267 align:267 bit:430.6</t>
  </si>
  <si>
    <t>sp|P02656|APOC3_HUMAN</t>
  </si>
  <si>
    <t>Apolipoprotein C-III OS=Homo sapiens OX=9606 GN=APOC3 PE=1 SV=1</t>
  </si>
  <si>
    <t>ident:81/99 pos:83/99 query:99 hit:99 align:99 bit:121.7</t>
  </si>
  <si>
    <t>sp|P13796|PLSL_HUMAN</t>
  </si>
  <si>
    <t>Plastin-2 OS=Homo sapiens OX=9606 GN=LCP1 PE=1 SV=6</t>
  </si>
  <si>
    <t>ident:603/627 pos:621/627 query:627 hit:627 align:627 bit:1254.6</t>
  </si>
  <si>
    <t>sp|Q15063|POSTN_HUMAN</t>
  </si>
  <si>
    <t>Periostin OS=Homo sapiens OX=9606 GN=POSTN PE=1 SV=2</t>
  </si>
  <si>
    <t>ident:741/781 pos:763/781 query:781 hit:836 align:836 bit:1498.4</t>
  </si>
  <si>
    <t>sp|Q92692|NECT2_HUMAN</t>
  </si>
  <si>
    <t>Nectin-2 OS=Homo sapiens OX=9606 GN=NECTIN2 PE=1 SV=1</t>
  </si>
  <si>
    <t>ident:426/539 pos:468/539 query:539 hit:538 align:541 bit:739.6</t>
  </si>
  <si>
    <t>sp|P11279|LAMP1_HUMAN</t>
  </si>
  <si>
    <t>Lysosome-associated membrane glycoprotein 1 OS=Homo sapiens OX=9606 GN=LAMP1 PE=1 SV=3</t>
  </si>
  <si>
    <t>ident:298/411 pos:342/411 query:411 hit:417 align:417 bit:544.7</t>
  </si>
  <si>
    <t>sp|P02649|APOE_HUMAN</t>
  </si>
  <si>
    <t>Apolipoprotein E OS=Homo sapiens OX=9606 GN=APOE PE=1 SV=1</t>
  </si>
  <si>
    <t>ident:235/316 pos:273/316 query:316 hit:317 align:320 bit:430.3</t>
  </si>
  <si>
    <t>sp|P00742|FA10_HUMAN</t>
  </si>
  <si>
    <t>Coagulation factor X OS=Homo sapiens OX=9606 GN=F10 PE=1 SV=2</t>
  </si>
  <si>
    <t>ident:329/480 pos:381/480 query:480 hit:488 align:446 bit:698.4</t>
  </si>
  <si>
    <t>sp|P30043|BLVRB_HUMAN</t>
  </si>
  <si>
    <t>Flavin reductase (NADPH) OS=Homo sapiens OX=9606 GN=BLVRB PE=1 SV=3</t>
  </si>
  <si>
    <t>ident:190/206 pos:202/206 query:206 hit:206 align:205 bit:394.0</t>
  </si>
  <si>
    <t>sp|Q96IY4|CBPB2_HUMAN</t>
  </si>
  <si>
    <t>Carboxypeptidase B2 OS=Homo sapiens OX=9606 GN=CPB2 PE=1 SV=2</t>
  </si>
  <si>
    <t>ident:352/423 pos:379/423 query:423 hit:423 align:423 bit:742.3</t>
  </si>
  <si>
    <t>sp|P24530|EDNRB_HUMAN</t>
  </si>
  <si>
    <t>Endothelin receptor type B OS=Homo sapiens OX=9606 GN=EDNRB PE=1 SV=1</t>
  </si>
  <si>
    <t>ident:403/443 pos:417/443 query:443 hit:442 align:443 bit:827.0</t>
  </si>
  <si>
    <t>sp|P08709|FA7_HUMAN</t>
  </si>
  <si>
    <t>Coagulation factor VII OS=Homo sapiens OX=9606 GN=F7 PE=1 SV=1</t>
  </si>
  <si>
    <t>ident:310/447 pos:356/447 query:447 hit:466 align:422 bit:665.2</t>
  </si>
  <si>
    <t>sp|Q16627|CCL14_HUMAN</t>
  </si>
  <si>
    <t>C-C motif chemokine 14 OS=Homo sapiens OX=9606 GN=CCL14 PE=1 SV=1</t>
  </si>
  <si>
    <t>ident:62/96 pos:73/96 query:96 hit:93 align:95 bit:127.5</t>
  </si>
  <si>
    <t>sp|P07359|GP1BA_HUMAN</t>
  </si>
  <si>
    <t>Platelet glycoprotein Ib alpha chain OS=Homo sapiens OX=9606 GN=GP1BA PE=1 SV=2</t>
  </si>
  <si>
    <t>ident:363/576 pos:412/576 query:576 hit:652 align:642 bit:596.7</t>
  </si>
  <si>
    <t>sp|P07737|PROF1_HUMAN</t>
  </si>
  <si>
    <t>Profilin-1 OS=Homo sapiens OX=9606 GN=PFN1 PE=1 SV=2</t>
  </si>
  <si>
    <t>ident:126/140 pos:134/140 query:140 hit:140 align:140 bit:271.2</t>
  </si>
  <si>
    <t>sp|P04004|VTNC_HUMAN</t>
  </si>
  <si>
    <t>Vitronectin OS=Homo sapiens OX=9606 GN=VTN PE=1 SV=1</t>
  </si>
  <si>
    <t>ident:356/481 pos:384/481 query:481 hit:478 align:461 bit:725.3</t>
  </si>
  <si>
    <t>sp|P08697|A2AP_HUMAN</t>
  </si>
  <si>
    <t>Alpha-2-antiplasmin OS=Homo sapiens OX=9606 GN=SERPINF2 PE=1 SV=3</t>
  </si>
  <si>
    <t>ident:407/494 pos:435/494 query:494 hit:491 align:494 bit:811.6</t>
  </si>
  <si>
    <t>ident:52/200 pos:78/200 query:200 hit:180 align:103 bit:114.4</t>
  </si>
  <si>
    <t>Poor_match</t>
  </si>
  <si>
    <t>sp|P33151|CADH5_HUMAN</t>
  </si>
  <si>
    <t>Cadherin-5 OS=Homo sapiens OX=9606 GN=CDH5 PE=1 SV=5</t>
  </si>
  <si>
    <t>ident:640/782 pos:706/782 query:782 hit:784 align:786 bit:1270.8</t>
  </si>
  <si>
    <t>sp|Q9NYC9|DYH9_HUMAN</t>
  </si>
  <si>
    <t>Dynein heavy chain 9, axonemal OS=Homo sapiens OX=9606 GN=DNAH9 PE=1 SV=3</t>
  </si>
  <si>
    <t>ident:3958/4486 pos:4208/4486 query:4486 hit:4486 align:4473 bit:8257.9</t>
  </si>
  <si>
    <t>sp|Q08380|LG3BP_HUMAN</t>
  </si>
  <si>
    <t>Galectin-3-binding protein OS=Homo sapiens OX=9606 GN=LGALS3BP PE=1 SV=1</t>
  </si>
  <si>
    <t>ident:409/553 pos:461/553 query:553 hit:585 align:585 bit:844.7</t>
  </si>
  <si>
    <t>sp|P84243|H33_HUMAN</t>
  </si>
  <si>
    <t>Histone H3.3 OS=Homo sapiens OX=9606 GN=H3F3B PE=1 SV=2</t>
  </si>
  <si>
    <t>ident:136/136 pos:136/136 query:136 hit:136 align:136 bit:273.9</t>
  </si>
  <si>
    <t>sp|P02749|APOH_HUMAN</t>
  </si>
  <si>
    <t>Beta-2-glycoprotein 1 OS=Homo sapiens OX=9606 GN=APOH PE=1 SV=3</t>
  </si>
  <si>
    <t>ident:283/345 pos:311/345 query:345 hit:345 align:345 bit:587.4</t>
  </si>
  <si>
    <t>sp|P63241|IF5A1_HUMAN</t>
  </si>
  <si>
    <t>Eukaryotic translation initiation factor 5A-1 OS=Homo sapiens OX=9606 GN=EIF5A PE=1 SV=2</t>
  </si>
  <si>
    <t>ident:154/154 pos:154/154 query:154 hit:154 align:154 bit:318.9</t>
  </si>
  <si>
    <t>sp|P28799|GRN_HUMAN</t>
  </si>
  <si>
    <t>Progranulin OS=Homo sapiens OX=9606 GN=GRN PE=1 SV=2</t>
  </si>
  <si>
    <t>ident:473/587 pos:521/587 query:587 hit:593 align:592 bit:951.8</t>
  </si>
  <si>
    <t>sp|P36955|PEDF_HUMAN</t>
  </si>
  <si>
    <t>Pigment epithelium-derived factor OS=Homo sapiens OX=9606 GN=SERPINF1 PE=1 SV=4</t>
  </si>
  <si>
    <t>ident:366/416 pos:389/416 query:416 hit:418 align:417 bit:745.7</t>
  </si>
  <si>
    <t>sp|P02765|FETUA_HUMAN</t>
  </si>
  <si>
    <t>Alpha-2-HS-glycoprotein OS=Homo sapiens OX=9606 GN=AHSG PE=1 SV=2</t>
  </si>
  <si>
    <t>ident:236/360 pos:268/360 query:360 hit:367 align:356 bit:433.3</t>
  </si>
  <si>
    <t>sp|P43251|BTD_HUMAN</t>
  </si>
  <si>
    <t>Biotinidase OS=Homo sapiens OX=9606 GN=BTD PE=1 SV=2</t>
  </si>
  <si>
    <t>ident:437/527 pos:481/527 query:527 hit:543 align:527 bit:941.8</t>
  </si>
  <si>
    <t>sp|A8MPX8|PP2D1_HUMAN</t>
  </si>
  <si>
    <t>Protein phosphatase 2C-like domain-containing protein 1 OS=Homo sapiens OX=9606 GN=PP2D1 PE=2 SV=2</t>
  </si>
  <si>
    <t>ident:457/621 pos:513/621 query:621 hit:630 align:633 bit:900.2</t>
  </si>
  <si>
    <t>sp|P68871|HBB_HUMAN</t>
  </si>
  <si>
    <t>Hemoglobin subunit beta OS=Homo sapiens OX=9606 GN=HBB PE=1 SV=2</t>
  </si>
  <si>
    <t>ident:127/147 pos:134/147 query:147 hit:147 align:147 bit:261.9</t>
  </si>
  <si>
    <t>sp|P02787|TRFE_HUMAN</t>
  </si>
  <si>
    <t>Serotransferrin OS=Homo sapiens OX=9606 GN=TF PE=1 SV=3</t>
  </si>
  <si>
    <t>ident:502/706 pos:585/706 query:706 hit:698 align:706 bit:1039.2</t>
  </si>
  <si>
    <t>sp|Q16778|H2B2E_HUMAN</t>
  </si>
  <si>
    <t>Histone H2B type 2-E OS=Homo sapiens OX=9606 GN=HIST2H2BE PE=1 SV=3</t>
  </si>
  <si>
    <t>ident:124/126 pos:125/126 query:126 hit:126 align:126 bit:250.4</t>
  </si>
  <si>
    <t>sp|P42081|CD86_HUMAN</t>
  </si>
  <si>
    <t>T-lymphocyte activation antigen CD86 OS=Homo sapiens OX=9606 GN=CD86 PE=1 SV=2</t>
  </si>
  <si>
    <t>ident:203/334 pos:247/334 query:334 hit:329 align:336 bit:368.6</t>
  </si>
  <si>
    <t>sp|P29320|EPHA3_HUMAN</t>
  </si>
  <si>
    <t>Ephrin type-A receptor 3 OS=Homo sapiens OX=9606 GN=EPHA3 PE=1 SV=2</t>
  </si>
  <si>
    <t>ident:955/984 pos:969/984 query:984 hit:983 align:984 bit:1999.6</t>
  </si>
  <si>
    <t>sp|P01042|KNG1_HUMAN</t>
  </si>
  <si>
    <t>Kininogen-1 OS=Homo sapiens OX=9606 GN=KNG1 PE=1 SV=2</t>
  </si>
  <si>
    <t>ident:465/627 pos:522/627 query:627 hit:644 align:649 bit:920.6</t>
  </si>
  <si>
    <t>sp|P48740|MASP1_HUMAN</t>
  </si>
  <si>
    <t>Mannan-binding lectin serine protease 1 OS=Homo sapiens OX=9606 GN=MASP1 PE=1 SV=3</t>
  </si>
  <si>
    <t>ident:493/728 pos:558/728 query:728 hit:699 align:725 bit:985.3</t>
  </si>
  <si>
    <t>sp|P02786|TFR1_HUMAN</t>
  </si>
  <si>
    <t>Transferrin receptor protein 1 OS=Homo sapiens OX=9606 GN=TFRC PE=1 SV=2</t>
  </si>
  <si>
    <t>ident:606/772 pos:675/772 query:772 hit:760 align:763 bit:1269.6</t>
  </si>
  <si>
    <t>sp|P00450|CERU_HUMAN</t>
  </si>
  <si>
    <t>Ceruloplasmin OS=Homo sapiens OX=9606 GN=CP PE=1 SV=1</t>
  </si>
  <si>
    <t>ident:934/1061 pos:991/1061 query:1061 hit:1065 align:1066 bit:1955.6</t>
  </si>
  <si>
    <t>sp|P05090|APOD_HUMAN</t>
  </si>
  <si>
    <t>Apolipoprotein D OS=Homo sapiens OX=9606 GN=APOD PE=1 SV=1</t>
  </si>
  <si>
    <t>ident:144/213 pos:155/213 query:213 hit:189 align:174 bit:309.3</t>
  </si>
  <si>
    <t>sp|Q9UGM5|FETUB_HUMAN</t>
  </si>
  <si>
    <t>Fetuin-B OS=Homo sapiens OX=9606 GN=FETUB PE=1 SV=2</t>
  </si>
  <si>
    <t>ident:252/384 pos:295/384 query:384 hit:382 align:371 bit:494.2</t>
  </si>
  <si>
    <t>sp|Q15848|ADIPO_HUMAN</t>
  </si>
  <si>
    <t>Adiponectin OS=Homo sapiens OX=9606 GN=ADIPOQ PE=1 SV=1</t>
  </si>
  <si>
    <t>ident:192/242 pos:207/242 query:242 hit:244 align:229 bit:394.0</t>
  </si>
  <si>
    <t>ident:467/702 pos:550/702 query:702 hit:698 align:710 bit:949.1</t>
  </si>
  <si>
    <t>sp|P61769|B2MG_HUMAN</t>
  </si>
  <si>
    <t>Beta-2-microglobulin OS=Homo sapiens OX=9606 GN=B2M PE=1 SV=1</t>
  </si>
  <si>
    <t>ident:77/118 pos:88/118 query:118 hit:119 align:102 bit:170.6</t>
  </si>
  <si>
    <t>sp|P00441|SODC_HUMAN</t>
  </si>
  <si>
    <t>Superoxide dismutase [Cu-Zn] OS=Homo sapiens OX=9606 GN=SOD1 PE=1 SV=2</t>
  </si>
  <si>
    <t>ident:130/153 pos:141/153 query:153 hit:154 align:154 bit:258.5</t>
  </si>
  <si>
    <t>sp|Q9NPH3|IL1AP_HUMAN</t>
  </si>
  <si>
    <t>Interleukin-1 receptor accessory protein OS=Homo sapiens OX=9606 GN=IL1RAP PE=1 SV=2</t>
  </si>
  <si>
    <t>ident:443/685 pos:500/685 query:685 hit:570 align:567 bit:916.0</t>
  </si>
  <si>
    <t>sp|P07225|PROS_HUMAN</t>
  </si>
  <si>
    <t>Vitamin K-dependent protein S OS=Homo sapiens OX=9606 GN=PROS1 PE=1 SV=1</t>
  </si>
  <si>
    <t>ident:573/675 pos:617/675 query:675 hit:676 align:676 bit:1180.2</t>
  </si>
  <si>
    <t>sp|P22792|CPN2_HUMAN</t>
  </si>
  <si>
    <t>Carboxypeptidase N subunit 2 OS=Homo sapiens OX=9606 GN=CPN2 PE=1 SV=3</t>
  </si>
  <si>
    <t>ident:420/547 pos:469/547 query:547 hit:545 align:547 bit:814.7</t>
  </si>
  <si>
    <t>sp|P49913|CAMP_HUMAN</t>
  </si>
  <si>
    <t>Cathelicidin antimicrobial peptide OS=Homo sapiens OX=9606 GN=CAMP PE=1 SV=1</t>
  </si>
  <si>
    <t>ident:74/135 pos:97/135 query:135 hit:170 align:120 bit:156.0</t>
  </si>
  <si>
    <t>sp|P01024|CO3_HUMAN</t>
  </si>
  <si>
    <t>Complement C3 OS=Homo sapiens OX=9606 GN=C3 PE=1 SV=2</t>
  </si>
  <si>
    <t>ident:1295/1660 pos:1467/1660 query:1660 hit:1663 align:1664 bit:2695.2</t>
  </si>
  <si>
    <t>sp|P52848|NDST1_HUMAN</t>
  </si>
  <si>
    <t>Bifunctional heparan sulfate N-deacetylase/N-sulfotransferase 1 OS=Homo sapiens OX=9606 GN=NDST1 PE=1 SV=1</t>
  </si>
  <si>
    <t>ident:864/882 pos:871/882 query:882 hit:882 align:882 bit:1803.1</t>
  </si>
  <si>
    <t>sp|P22352|GPX3_HUMAN</t>
  </si>
  <si>
    <t>Glutathione peroxidase 3 OS=Homo sapiens OX=9606 GN=GPX3 PE=1 SV=2</t>
  </si>
  <si>
    <t>ident:198/226 pos:208/226 query:226 hit:226 align:226 bit:394.4</t>
  </si>
  <si>
    <t>sp|P13671|CO6_HUMAN</t>
  </si>
  <si>
    <t>Complement component C6 OS=Homo sapiens OX=9606 GN=C6 PE=1 SV=3</t>
  </si>
  <si>
    <t>ident:777/934 pos:853/934 query:934 hit:934 align:932 bit:1639.8</t>
  </si>
  <si>
    <t>sp|P49908|SEPP1_HUMAN</t>
  </si>
  <si>
    <t>Selenoprotein P OS=Homo sapiens OX=9606 GN=SELENOP PE=1 SV=3</t>
  </si>
  <si>
    <t>ident:287/380 pos:312/380 query:380 hit:381 align:381 bit:546.6</t>
  </si>
  <si>
    <t>sp|P10643|CO7_HUMAN</t>
  </si>
  <si>
    <t>Complement component C7 OS=Homo sapiens OX=9606 GN=C7 PE=1 SV=2</t>
  </si>
  <si>
    <t>ident:712/843 pos:768/843 query:843 hit:843 align:842 bit:1448.3</t>
  </si>
  <si>
    <t>sp|Q13576|IQGA2_HUMAN</t>
  </si>
  <si>
    <t>Ras GTPase-activating-like protein IQGAP2 OS=Homo sapiens OX=9606 GN=IQGAP2 PE=1 SV=4</t>
  </si>
  <si>
    <t>ident:1428/1575 pos:1500/1575 query:1575 hit:1575 align:1575 bit:2919.0</t>
  </si>
  <si>
    <t>sp|P07333|CSF1R_HUMAN</t>
  </si>
  <si>
    <t>Macrophage colony-stimulating factor 1 receptor OS=Homo sapiens OX=9606 GN=CSF1R PE=1 SV=2</t>
  </si>
  <si>
    <t>ident:808/961 pos:861/961 query:961 hit:972 align:973 bit:1607.0</t>
  </si>
  <si>
    <t>sp|P02748|CO9_HUMAN</t>
  </si>
  <si>
    <t>Complement component C9 OS=Homo sapiens OX=9606 GN=C9 PE=1 SV=2</t>
  </si>
  <si>
    <t>ident:397/548 pos:468/548 query:548 hit:559 align:549 bit:839.0</t>
  </si>
  <si>
    <t>sp|Q8TAA3|PSMA8_HUMAN</t>
  </si>
  <si>
    <t>Proteasome subunit alpha-type 8 OS=Homo sapiens OX=9606 GN=PSMA8 PE=2 SV=3</t>
  </si>
  <si>
    <t>ident:220/250 pos:227/250 query:250 hit:256 align:238 bit:451.4</t>
  </si>
  <si>
    <t>sp|P67936|TPM4_HUMAN</t>
  </si>
  <si>
    <t>Tropomyosin alpha-4 chain OS=Homo sapiens OX=9606 GN=TPM4 PE=1 SV=3</t>
  </si>
  <si>
    <t>ident:248/248 pos:248/248 query:248 hit:248 align:248 bit:467.2</t>
  </si>
  <si>
    <t>sp|P62328|TYB4_HUMAN</t>
  </si>
  <si>
    <t>Thymosin beta-4 OS=Homo sapiens OX=9606 GN=TMSB4X PE=1 SV=2</t>
  </si>
  <si>
    <t>ident:42/44 pos:44/44 query:44 hit:44 align:44 bit:82.4</t>
  </si>
  <si>
    <t>sp|O00754|MA2B1_HUMAN</t>
  </si>
  <si>
    <t>Lysosomal alpha-mannosidase OS=Homo sapiens OX=9606 GN=MAN2B1 PE=1 SV=3</t>
  </si>
  <si>
    <t>ident:815/1008 pos:882/1008 query:1008 hit:1011 align:1010 bit:1649.4</t>
  </si>
  <si>
    <t>sp|P05546|HEP2_HUMAN</t>
  </si>
  <si>
    <t>Heparin cofactor 2 OS=Homo sapiens OX=9606 GN=SERPIND1 PE=1 SV=3</t>
  </si>
  <si>
    <t>ident:376/542 pos:438/542 query:542 hit:499 align:499 bit:812.8</t>
  </si>
  <si>
    <t>sp|P15814|IGLL1_HUMAN</t>
  </si>
  <si>
    <t>Immunoglobulin lambda-like polypeptide 1 OS=Homo sapiens OX=9606 GN=IGLL1 PE=1 SV=1</t>
  </si>
  <si>
    <t>ident:85/293 pos:100/293 query:293 hit:213 align:124 bit:173.7</t>
  </si>
  <si>
    <t>Partial_match_query</t>
  </si>
  <si>
    <t>sp|P54725|RD23A_HUMAN</t>
  </si>
  <si>
    <t>UV excision repair protein RAD23 homolog A OS=Homo sapiens OX=9606 GN=RAD23A PE=1 SV=1</t>
  </si>
  <si>
    <t>ident:351/363 pos:353/363 query:363 hit:363 align:363 bit:708.4</t>
  </si>
  <si>
    <t>sp|Q15582|BGH3_HUMAN</t>
  </si>
  <si>
    <t>Transforming growth factor-beta-induced protein ig-h3 OS=Homo sapiens OX=9606 GN=TGFBI PE=1 SV=1</t>
  </si>
  <si>
    <t>ident:610/683 pos:643/683 query:683 hit:683 align:659 bit:1279.6</t>
  </si>
  <si>
    <t>ident:642/1706 pos:964/1706 query:1706 hit:1663 align:1622 bit:1159.0</t>
  </si>
  <si>
    <t>sp|P32119|PRDX2_HUMAN</t>
  </si>
  <si>
    <t>Peroxiredoxin-2 OS=Homo sapiens OX=9606 GN=PRDX2 PE=1 SV=5</t>
  </si>
  <si>
    <t>ident:183/198 pos:189/198 query:198 hit:198 align:198 bit:381.7</t>
  </si>
  <si>
    <t>sp|P08571|CD14_HUMAN</t>
  </si>
  <si>
    <t>Monocyte differentiation antigen CD14 OS=Homo sapiens OX=9606 GN=CD14 PE=1 SV=2</t>
  </si>
  <si>
    <t>ident:271/372 pos:297/372 query:372 hit:375 align:361 bit:527.3</t>
  </si>
  <si>
    <t>sp|P05362|ICAM1_HUMAN</t>
  </si>
  <si>
    <t>Intercellular adhesion molecule 1 OS=Homo sapiens OX=9606 GN=ICAM1 PE=1 SV=2</t>
  </si>
  <si>
    <t>ident:322/536 pos:381/536 query:536 hit:532 align:518 bit:621.3</t>
  </si>
  <si>
    <t>sp|Q96PD5|PGRP2_HUMAN</t>
  </si>
  <si>
    <t>N-acetylmuramoyl-L-alanine amidase OS=Homo sapiens OX=9606 GN=PGLYRP2 PE=1 SV=1</t>
  </si>
  <si>
    <t>ident:427/571 pos:453/571 query:571 hit:576 align:554 bit:826.2</t>
  </si>
  <si>
    <t>sp|P35443|TSP4_HUMAN</t>
  </si>
  <si>
    <t>Thrombospondin-4 OS=Homo sapiens OX=9606 GN=THBS4 PE=1 SV=2</t>
  </si>
  <si>
    <t>ident:885/961 pos:918/961 query:961 hit:961 align:961 bit:1721.4</t>
  </si>
  <si>
    <t>sp|P49747|COMP_HUMAN</t>
  </si>
  <si>
    <t>Cartilage oligomeric matrix protein OS=Homo sapiens OX=9606 GN=COMP PE=1 SV=2</t>
  </si>
  <si>
    <t>ident:700/756 pos:713/756 query:756 hit:757 align:757 bit:1310.4</t>
  </si>
  <si>
    <t>sp|P08246|ELNE_HUMAN</t>
  </si>
  <si>
    <t>Neutrophil elastase OS=Homo sapiens OX=9606 GN=ELANE PE=1 SV=1</t>
  </si>
  <si>
    <t>ident:176/308 pos:204/308 query:308 hit:267 align:250 bit:336.6</t>
  </si>
  <si>
    <t>sp|P00746|CFAD_HUMAN</t>
  </si>
  <si>
    <t>Complement factor D OS=Homo sapiens OX=9606 GN=CFD PE=1 SV=5</t>
  </si>
  <si>
    <t>ident:208/259 pos:224/259 query:259 hit:253 align:247 bit:430.3</t>
  </si>
  <si>
    <t>sp|P02750|A2GL_HUMAN</t>
  </si>
  <si>
    <t>Leucine-rich alpha-2-glycoprotein OS=Homo sapiens OX=9606 GN=LRG1 PE=1 SV=2</t>
  </si>
  <si>
    <t>ident:249/354 pos:280/354 query:354 hit:347 align:346 bit:470.3</t>
  </si>
  <si>
    <t>sp|Q6EMK4|VASN_HUMAN</t>
  </si>
  <si>
    <t>Vasorin OS=Homo sapiens OX=9606 GN=VASN PE=1 SV=1</t>
  </si>
  <si>
    <t>ident:570/676 pos:590/676 query:676 hit:673 align:653 bit:965.7</t>
  </si>
  <si>
    <t>sp|P01034|CYTC_HUMAN</t>
  </si>
  <si>
    <t>Cystatin-C OS=Homo sapiens OX=9606 GN=CST3 PE=1 SV=1</t>
  </si>
  <si>
    <t>ident:79/147 pos:97/147 query:147 hit:146 align:125 bit:173.7</t>
  </si>
  <si>
    <t>sp|P60709|ACTB_HUMAN</t>
  </si>
  <si>
    <t>Actin, cytoplasmic 1 OS=Homo sapiens OX=9606 GN=ACTB PE=1 SV=1</t>
  </si>
  <si>
    <t>ident:375/375 pos:375/375 query:375 hit:375 align:375 bit:785.8</t>
  </si>
  <si>
    <t>sp|P55058|PLTP_HUMAN</t>
  </si>
  <si>
    <t>Phospholipid transfer protein OS=Homo sapiens OX=9606 GN=PLTP PE=1 SV=1</t>
  </si>
  <si>
    <t>ident:435/496 pos:452/496 query:496 hit:493 align:481 bit:888.6</t>
  </si>
  <si>
    <t>sp|O75882|ATRN_HUMAN</t>
  </si>
  <si>
    <t>Attractin OS=Homo sapiens OX=9606 GN=ATRN PE=1 SV=2</t>
  </si>
  <si>
    <t>ident:1323/1420 pos:1352/1420 query:1420 hit:1429 align:1398 bit:2717.9</t>
  </si>
  <si>
    <t>sp|Q9BXL7|CAR11_HUMAN</t>
  </si>
  <si>
    <t>Caspase recruitment domain-containing protein 11 OS=Homo sapiens OX=9606 GN=CARD11 PE=1 SV=3</t>
  </si>
  <si>
    <t>ident:1069/1216 pos:1121/1216 query:1216 hit:1154 align:1154 bit:2206.8</t>
  </si>
  <si>
    <t>sp|Q9NP55|BPIA1_HUMAN</t>
  </si>
  <si>
    <t>BPI fold-containing family A member 1 OS=Homo sapiens OX=9606 GN=BPIFA1 PE=1 SV=1</t>
  </si>
  <si>
    <t>ident:166/263 pos:196/263 query:263 hit:256 align:251 bit:255.0</t>
  </si>
  <si>
    <t>sp|P35858|ALS_HUMAN</t>
  </si>
  <si>
    <t>Insulin-like growth factor-binding protein complex acid labile subunit OS=Homo sapiens OX=9606 GN=IGFALS PE=1 SV=1</t>
  </si>
  <si>
    <t>ident:481/838 pos:521/838 query:838 hit:605 align:604 bit:918.7</t>
  </si>
  <si>
    <t>sp|P18428|LBP_HUMAN</t>
  </si>
  <si>
    <t>Lipopolysaccharide-binding protein OS=Homo sapiens OX=9606 GN=LBP PE=1 SV=3</t>
  </si>
  <si>
    <t>ident:357/537 pos:401/537 query:537 hit:481 align:467 bit:704.9</t>
  </si>
  <si>
    <t>sp|P03973|SLPI_HUMAN</t>
  </si>
  <si>
    <t>Antileukoproteinase OS=Homo sapiens OX=9606 GN=SLPI PE=1 SV=2</t>
  </si>
  <si>
    <t>ident:40/131 pos:52/131 query:131 hit:132 align:77 bit:82.8</t>
  </si>
  <si>
    <t>sp|P04075|ALDOA_HUMAN</t>
  </si>
  <si>
    <t>Fructose-bisphosphate aldolase A OS=Homo sapiens OX=9606 GN=ALDOA PE=1 SV=2</t>
  </si>
  <si>
    <t>ident:352/364 pos:358/364 query:364 hit:364 align:364 bit:733.4</t>
  </si>
  <si>
    <t>sp|P47972|NPTX2_HUMAN</t>
  </si>
  <si>
    <t>Neuronal pentraxin-2 OS=Homo sapiens OX=9606 GN=NPTX2 PE=1 SV=2</t>
  </si>
  <si>
    <t>ident:391/431 pos:399/431 query:431 hit:431 align:414 bit:786.2</t>
  </si>
  <si>
    <t>sp|Q99640|PMYT1_HUMAN</t>
  </si>
  <si>
    <t>Membrane-associated tyrosine- and threonine-specific cdc2-inhibitory kinase OS=Homo sapiens OX=9606 GN=PKMYT1 PE=1 SV=1</t>
  </si>
  <si>
    <t>ident:446/497 pos:463/497 query:497 hit:499 align:497 bit:802.0</t>
  </si>
  <si>
    <t>sp|Q92820|GGH_HUMAN</t>
  </si>
  <si>
    <t>Gamma-glutamyl hydrolase OS=Homo sapiens OX=9606 GN=GGH PE=1 SV=2</t>
  </si>
  <si>
    <t>ident:241/318 pos:261/318 query:318 hit:318 align:301 bit:506.5</t>
  </si>
  <si>
    <t>sp|P63104|1433Z_HUMAN</t>
  </si>
  <si>
    <t>14-3-3 protein zeta/delta OS=Homo sapiens OX=9606 GN=YWHAZ PE=1 SV=1</t>
  </si>
  <si>
    <t>ident:245/245 pos:245/245 query:245 hit:245 align:245 bit:502.3</t>
  </si>
  <si>
    <t>sp|P00915|CAH1_HUMAN</t>
  </si>
  <si>
    <t>Carbonic anhydrase 1 OS=Homo sapiens OX=9606 GN=CA1 PE=1 SV=2</t>
  </si>
  <si>
    <t>ident:218/261 pos:240/261 query:261 hit:261 align:261 bit:463.8</t>
  </si>
  <si>
    <t>sp|P00918|CAH2_HUMAN</t>
  </si>
  <si>
    <t>Carbonic anhydrase 2 OS=Homo sapiens OX=9606 GN=CA2 PE=1 SV=2</t>
  </si>
  <si>
    <t>ident:226/260 pos:238/260 query:260 hit:260 align:260 bit:474.2</t>
  </si>
  <si>
    <t>sp|P00747|PLMN_HUMAN</t>
  </si>
  <si>
    <t>Plasminogen OS=Homo sapiens OX=9606 GN=PLG PE=1 SV=2</t>
  </si>
  <si>
    <t>ident:662/812 pos:724/812 query:812 hit:810 align:812 bit:1373.6</t>
  </si>
  <si>
    <t>sp|O95497|VNN1_HUMAN</t>
  </si>
  <si>
    <t>Pantetheinase OS=Homo sapiens OX=9606 GN=VNN1 PE=1 SV=2</t>
  </si>
  <si>
    <t>ident:416/514 pos:449/514 query:514 hit:513 align:511 bit:872.5</t>
  </si>
  <si>
    <t>sp|P02751|FINC_HUMAN</t>
  </si>
  <si>
    <t>Fibronectin OS=Homo sapiens OX=9606 GN=FN1 PE=1 SV=4</t>
  </si>
  <si>
    <t>ident:1588/2297 pos:1702/2297 query:2297 hit:2386 align:1902 bit:3216.0</t>
  </si>
  <si>
    <t>sp|P18065|IBP2_HUMAN</t>
  </si>
  <si>
    <t>Insulin-like growth factor-binding protein 2 OS=Homo sapiens OX=9606 GN=IGFBP2 PE=1 SV=2</t>
  </si>
  <si>
    <t>ident:265/320 pos:270/320 query:320 hit:325 align:291 bit:500.0</t>
  </si>
  <si>
    <t>sp|Q12884|SEPR_HUMAN</t>
  </si>
  <si>
    <t>Prolyl endopeptidase FAP OS=Homo sapiens OX=9606 GN=FAP PE=1 SV=5</t>
  </si>
  <si>
    <t>ident:712/760 pos:742/760 query:760 hit:760 align:760 bit:1508.8</t>
  </si>
  <si>
    <t>sp|P04070|PROC_HUMAN</t>
  </si>
  <si>
    <t>Vitamin K-dependent protein C OS=Homo sapiens OX=9606 GN=PROC PE=1 SV=1</t>
  </si>
  <si>
    <t>ident:351/480 pos:389/480 query:480 hit:461 align:463 bit:731.1</t>
  </si>
  <si>
    <t>sp|P03951|FA11_HUMAN</t>
  </si>
  <si>
    <t>Coagulation factor XI OS=Homo sapiens OX=9606 GN=F11 PE=1 SV=1</t>
  </si>
  <si>
    <t>ident:525/633 pos:568/633 query:633 hit:625 align:624 bit:1122.1</t>
  </si>
  <si>
    <t>sp|P02745|C1QA_HUMAN</t>
  </si>
  <si>
    <t>Complement C1q subcomponent subunit A OS=Homo sapiens OX=9606 GN=C1QA PE=1 SV=2</t>
  </si>
  <si>
    <t>ident:192/245 pos:218/245 query:245 hit:245 align:245 bit:375.6</t>
  </si>
  <si>
    <t>sp|P06702|S10A9_HUMAN</t>
  </si>
  <si>
    <t>Protein S100-A9 OS=Homo sapiens OX=9606 GN=S100A9 PE=1 SV=1</t>
  </si>
  <si>
    <t>ident:68/128 pos:88/128 query:128 hit:114 align:113 bit:135.2</t>
  </si>
  <si>
    <t>sp|P19256|LFA3_HUMAN</t>
  </si>
  <si>
    <t>Lymphocyte function-associated antigen 3 OS=Homo sapiens OX=9606 GN=CD58 PE=1 SV=1</t>
  </si>
  <si>
    <t>ident:133/275 pos:167/275 query:275 hit:250 align:242 bit:246.5</t>
  </si>
  <si>
    <t>sp|P02746|C1QB_HUMAN</t>
  </si>
  <si>
    <t>Complement C1q subcomponent subunit B OS=Homo sapiens OX=9606 GN=C1QB PE=1 SV=3</t>
  </si>
  <si>
    <t>ident:205/558 pos:222/558 query:558 hit:253 align:252 bit:363.2</t>
  </si>
  <si>
    <t>sp|O43866|CD5L_HUMAN</t>
  </si>
  <si>
    <t>CD5 antigen-like OS=Homo sapiens OX=9606 GN=CD5L PE=1 SV=1</t>
  </si>
  <si>
    <t>ident:250/341 pos:282/341 query:341 hit:347 align:346 bit:502.7</t>
  </si>
  <si>
    <t>sp|P08603|CFAH_HUMAN</t>
  </si>
  <si>
    <t>Complement factor H OS=Homo sapiens OX=9606 GN=CFH PE=1 SV=4</t>
  </si>
  <si>
    <t>ident:771/1237 pos:952/1237 query:1237 hit:1231 align:1240 bit:1619.4</t>
  </si>
  <si>
    <t>ident:726/1179 pos:896/1179 query:1179 hit:1231 align:1247 bit:1464.9</t>
  </si>
  <si>
    <t>sp|P05160|F13B_HUMAN</t>
  </si>
  <si>
    <t>Coagulation factor XIII B chain OS=Homo sapiens OX=9606 GN=F13B PE=1 SV=3</t>
  </si>
  <si>
    <t>ident:524/660 pos:573/660 query:660 hit:661 align:661 bit:1095.5</t>
  </si>
  <si>
    <t>sp|P01008|ANT3_HUMAN</t>
  </si>
  <si>
    <t>Antithrombin-III OS=Homo sapiens OX=9606 GN=SERPINC1 PE=1 SV=1</t>
  </si>
  <si>
    <t>ident:402/501 pos:418/501 query:501 hit:464 align:449 bit:829.3</t>
  </si>
  <si>
    <t>sp|P48595|SPB10_HUMAN</t>
  </si>
  <si>
    <t>Serpin B10 OS=Homo sapiens OX=9606 GN=SERPINB10 PE=1 SV=1</t>
  </si>
  <si>
    <t>ident:321/398 pos:366/398 query:398 hit:397 align:398 bit:676.8</t>
  </si>
  <si>
    <t>sp|Q01518|CAP1_HUMAN</t>
  </si>
  <si>
    <t>Adenylyl cyclase-associated protein 1 OS=Homo sapiens OX=9606 GN=CAP1 PE=1 SV=5</t>
  </si>
  <si>
    <t>ident:439/475 pos:451/475 query:475 hit:475 align:475 bit:875.5</t>
  </si>
  <si>
    <t>sp|P25774|CATS_HUMAN</t>
  </si>
  <si>
    <t>Cathepsin S OS=Homo sapiens OX=9606 GN=CTSS PE=1 SV=3</t>
  </si>
  <si>
    <t>ident:288/340 pos:310/340 query:340 hit:331 align:331 bit:617.1</t>
  </si>
  <si>
    <t>sp|P08134|RHOC_HUMAN</t>
  </si>
  <si>
    <t>Rho-related GTP-binding protein RhoC OS=Homo sapiens OX=9606 GN=RHOC PE=1 SV=1</t>
  </si>
  <si>
    <t>ident:193/193 pos:193/193 query:193 hit:193 align:193 bit:400.6</t>
  </si>
  <si>
    <t>sp|O00187|MASP2_HUMAN</t>
  </si>
  <si>
    <t>Mannan-binding lectin serine protease 2 OS=Homo sapiens OX=9606 GN=MASP2 PE=1 SV=4</t>
  </si>
  <si>
    <t>ident:566/686 pos:612/686 query:686 hit:686 align:687 bit:1180.2</t>
  </si>
  <si>
    <t>ident:188/248 pos:222/248 query:248 hit:248 align:246 bit:334.7</t>
  </si>
  <si>
    <t>sp|O60725|ICMT_HUMAN</t>
  </si>
  <si>
    <t>Protein-S-isoprenylcysteine O-methyltransferase OS=Homo sapiens OX=9606 GN=ICMT PE=1 SV=1</t>
  </si>
  <si>
    <t>ident:275/284 pos:282/284 query:284 hit:284 align:284 bit:568.2</t>
  </si>
  <si>
    <t>sp|P12259|FA5_HUMAN</t>
  </si>
  <si>
    <t>Coagulation factor V OS=Homo sapiens OX=9606 GN=F5 PE=1 SV=4</t>
  </si>
  <si>
    <t>ident:1337/1738 pos:1466/1738 query:1738 hit:2224 align:1807 bit:2644.0</t>
  </si>
  <si>
    <t>sp|P07357|CO8A_HUMAN</t>
  </si>
  <si>
    <t>Complement component C8 alpha chain OS=Homo sapiens OX=9606 GN=C8A PE=1 SV=2</t>
  </si>
  <si>
    <t>ident:405/554 pos:458/554 query:554 hit:584 align:530 bit:827.8</t>
  </si>
  <si>
    <t>sp|Q92954|PRG4_HUMAN</t>
  </si>
  <si>
    <t>Proteoglycan 4 OS=Homo sapiens OX=9606 GN=PRG4 PE=1 SV=3</t>
  </si>
  <si>
    <t>ident:328/1003 pos:354/1003 query:1003 hit:1404 align:414 bit:676.8</t>
  </si>
  <si>
    <t>Partial_match_both</t>
  </si>
  <si>
    <t>sp|Q16610|ECM1_HUMAN</t>
  </si>
  <si>
    <t>Extracellular matrix protein 1 OS=Homo sapiens OX=9606 GN=ECM1 PE=1 SV=2</t>
  </si>
  <si>
    <t>ident:420/544 pos:462/544 query:544 hit:540 align:545 bit:864.4</t>
  </si>
  <si>
    <t>sp|P08174|DAF_HUMAN</t>
  </si>
  <si>
    <t>Complement decay-accelerating factor OS=Homo sapiens OX=9606 GN=CD55 PE=1 SV=4</t>
  </si>
  <si>
    <t>ident:174/567 pos:215/567 query:567 hit:381 align:280 bit:382.9</t>
  </si>
  <si>
    <t>sp|P07358|CO8B_HUMAN</t>
  </si>
  <si>
    <t>Complement component C8 beta chain OS=Homo sapiens OX=9606 GN=C8B PE=1 SV=3</t>
  </si>
  <si>
    <t>ident:504/590 pos:537/590 query:590 hit:591 align:590 bit:1075.5</t>
  </si>
  <si>
    <t>sp|P04003|C4BPA_HUMAN</t>
  </si>
  <si>
    <t>C4b-binding protein alpha chain OS=Homo sapiens OX=9606 GN=C4BPA PE=1 SV=2</t>
  </si>
  <si>
    <t>ident:382/616 pos:452/616 query:616 hit:597 align:595 bit:783.9</t>
  </si>
  <si>
    <t>sp|P06733|ENOA_HUMAN</t>
  </si>
  <si>
    <t>Alpha-enolase OS=Homo sapiens OX=9606 GN=ENO1 PE=1 SV=2</t>
  </si>
  <si>
    <t>ident:414/434 pos:428/434 query:434 hit:434 align:434 bit:863.6</t>
  </si>
  <si>
    <t>sp|P06703|S10A6_HUMAN</t>
  </si>
  <si>
    <t>Protein S100-A6 OS=Homo sapiens OX=9606 GN=S100A6 PE=1 SV=1</t>
  </si>
  <si>
    <t>ident:77/90 pos:85/90 query:90 hit:90 align:90 bit:162.2</t>
  </si>
  <si>
    <t>sp|Q06830|PRDX1_HUMAN</t>
  </si>
  <si>
    <t>Peroxiredoxin-1 OS=Homo sapiens OX=9606 GN=PRDX1 PE=1 SV=1</t>
  </si>
  <si>
    <t>ident:192/199 pos:196/199 query:199 hit:199 align:199 bit:401.0</t>
  </si>
  <si>
    <t>sp|P37802|TAGL2_HUMAN</t>
  </si>
  <si>
    <t>Transgelin-2 OS=Homo sapiens OX=9606 GN=TAGLN2 PE=1 SV=3</t>
  </si>
  <si>
    <t>ident:192/199 pos:198/199 query:199 hit:199 align:199 bit:401.4</t>
  </si>
  <si>
    <t>ident:107/189 pos:129/189 query:189 hit:597 align:165 bit:227.6</t>
  </si>
  <si>
    <t>Partial_match_hit</t>
  </si>
  <si>
    <t>sp|Q6GTS8|P20D1_HUMAN</t>
  </si>
  <si>
    <t>N-fatty-acyl-amino acid synthase/hydrolase PM20D1 OS=Homo sapiens OX=9606 GN=PM20D1 PE=2 SV=3</t>
  </si>
  <si>
    <t>ident:396/505 pos:445/505 query:505 hit:502 align:505 bit:779.2</t>
  </si>
  <si>
    <t>sp|P20851|C4BPB_HUMAN</t>
  </si>
  <si>
    <t>C4b-binding protein beta chain OS=Homo sapiens OX=9606 GN=C4BPB PE=1 SV=1</t>
  </si>
  <si>
    <t>ident:186/255 pos:217/255 query:255 hit:252 align:255 bit:391.0</t>
  </si>
  <si>
    <t>sp|Q99497|PARK7_HUMAN</t>
  </si>
  <si>
    <t>Protein/nucleic acid deglycase DJ-1 OS=Homo sapiens OX=9606 GN=PARK7 PE=1 SV=2</t>
  </si>
  <si>
    <t>ident:171/189 pos:181/189 query:189 hit:189 align:189 bit:352.8</t>
  </si>
  <si>
    <t>sp|P80511|S10AC_HUMAN</t>
  </si>
  <si>
    <t>Protein S100-A12 OS=Homo sapiens OX=9606 GN=S100A12 PE=1 SV=2</t>
  </si>
  <si>
    <t>ident:56/136 pos:74/136 query:136 hit:92 align:92 bit:121.3</t>
  </si>
  <si>
    <t>sp|P02652|APOA2_HUMAN</t>
  </si>
  <si>
    <t>Apolipoprotein A-II OS=Homo sapiens OX=9606 GN=APOA2 PE=1 SV=1</t>
  </si>
  <si>
    <t>ident:69/103 pos:83/103 query:103 hit:100 align:100 bit:126.7</t>
  </si>
  <si>
    <t>sp|P01833|PIGR_HUMAN</t>
  </si>
  <si>
    <t>Polymeric immunoglobulin receptor OS=Homo sapiens OX=9606 GN=PIGR PE=1 SV=4</t>
  </si>
  <si>
    <t>ident:530/760 pos:624/760 query:760 hit:764 align:764 bit:1061.2</t>
  </si>
  <si>
    <t>sp|P20023|CR2_HUMAN</t>
  </si>
  <si>
    <t>Complement receptor type 2 OS=Homo sapiens OX=9606 GN=CR2 PE=1 SV=2</t>
  </si>
  <si>
    <t>ident:565/1471 pos:661/1471 query:1471 hit:1033 align:970 bit:1067.4</t>
  </si>
  <si>
    <t>sp|Q8IUH2|CREG2_HUMAN</t>
  </si>
  <si>
    <t>Protein CREG2 OS=Homo sapiens OX=9606 GN=CREG2 PE=1 SV=1</t>
  </si>
  <si>
    <t>ident:231/279 pos:246/279 query:279 hit:290 align:276 bit:447.6</t>
  </si>
  <si>
    <t>sp|Q9UHG3|PCYOX_HUMAN</t>
  </si>
  <si>
    <t>Prenylcysteine oxidase 1 OS=Homo sapiens OX=9606 GN=PCYOX1 PE=1 SV=3</t>
  </si>
  <si>
    <t>ident:388/526 pos:437/526 query:526 hit:505 align:484 bit:802.0</t>
  </si>
  <si>
    <t>sp|Q12805|FBLN3_HUMAN</t>
  </si>
  <si>
    <t>EGF-containing fibulin-like extracellular matrix protein 1 OS=Homo sapiens OX=9606 GN=EFEMP1 PE=1 SV=2</t>
  </si>
  <si>
    <t>ident:464/498 pos:473/498 query:498 hit:493 align:502 bit:953.0</t>
  </si>
  <si>
    <t>sp|P04114|APOB_HUMAN</t>
  </si>
  <si>
    <t>Apolipoprotein B-100 OS=Homo sapiens OX=9606 GN=APOB PE=1 SV=2</t>
  </si>
  <si>
    <t>ident:3498/4566 pos:3972/4566 query:4566 hit:4563 align:4547 bit:7243.3</t>
  </si>
  <si>
    <t>sp|Q12866|MERTK_HUMAN</t>
  </si>
  <si>
    <t>Tyrosine-protein kinase Mer OS=Homo sapiens OX=9606 GN=MERTK PE=1 SV=2</t>
  </si>
  <si>
    <t>ident:837/999 pos:900/999 query:999 hit:999 align:983 bit:1746.9</t>
  </si>
  <si>
    <t>sp|P07988|PSPB_HUMAN</t>
  </si>
  <si>
    <t>Pulmonary surfactant-associated protein B OS=Homo sapiens OX=9606 GN=SFTPB PE=1 SV=3</t>
  </si>
  <si>
    <t>ident:248/371 pos:278/371 query:371 hit:381 align:371 bit:469.9</t>
  </si>
  <si>
    <t>sp|P07942|LAMB1_HUMAN</t>
  </si>
  <si>
    <t>Laminin subunit beta-1 OS=Homo sapiens OX=9606 GN=LAMB1 PE=1 SV=2</t>
  </si>
  <si>
    <t>ident:1658/1832 pos:1724/1832 query:1832 hit:1786 align:1774 bit:3472.9</t>
  </si>
  <si>
    <t>sp|P54289|CA2D1_HUMAN</t>
  </si>
  <si>
    <t>Voltage-dependent calcium channel subunit alpha-2/delta-1 OS=Homo sapiens OX=9606 GN=CACNA2D1 PE=1 SV=3</t>
  </si>
  <si>
    <t>ident:674/734 pos:676/734 query:734 hit:1103 align:698 bit:1375.2</t>
  </si>
  <si>
    <t>sp|P58546|MTPN_HUMAN</t>
  </si>
  <si>
    <t>Myotrophin OS=Homo sapiens OX=9606 GN=MTPN PE=1 SV=2</t>
  </si>
  <si>
    <t>ident:118/118 pos:118/118 query:118 hit:118 align:118 bit:241.9</t>
  </si>
  <si>
    <t>sp|Q05682|CALD1_HUMAN</t>
  </si>
  <si>
    <t>Caldesmon OS=Homo sapiens OX=9606 GN=CALD1 PE=1 SV=3</t>
  </si>
  <si>
    <t>ident:398/761 pos:416/761 query:761 hit:793 align:436 bit:651.0</t>
  </si>
  <si>
    <t>sp|P62937|PPIA_HUMAN</t>
  </si>
  <si>
    <t>Peptidyl-prolyl cis-trans isomerase A OS=Homo sapiens OX=9606 GN=PPIA PE=1 SV=2</t>
  </si>
  <si>
    <t>ident:161/164 pos:164/164 query:164 hit:165 align:164 bit:334.7</t>
  </si>
  <si>
    <t>sp|P17936|IBP3_HUMAN</t>
  </si>
  <si>
    <t>Insulin-like growth factor-binding protein 3 OS=Homo sapiens OX=9606 GN=IGFBP3 PE=1 SV=2</t>
  </si>
  <si>
    <t>ident:244/293 pos:259/293 query:293 hit:291 align:293 bit:486.9</t>
  </si>
  <si>
    <t>sp|P00533|EGFR_HUMAN</t>
  </si>
  <si>
    <t>Epidermal growth factor receptor OS=Homo sapiens OX=9606 GN=EGFR PE=1 SV=2</t>
  </si>
  <si>
    <t>ident:1034/1209 pos:1108/1209 query:1209 hit:1210 align:1190 bit:2147.1</t>
  </si>
  <si>
    <t>sp|P25787|PSA2_HUMAN</t>
  </si>
  <si>
    <t>Proteasome subunit alpha type-2 OS=Homo sapiens OX=9606 GN=PSMA2 PE=1 SV=2</t>
  </si>
  <si>
    <t>ident:234/234 pos:234/234 query:234 hit:234 align:234 bit:486.1</t>
  </si>
  <si>
    <t>sp|P37840|SYUA_HUMAN</t>
  </si>
  <si>
    <t>Alpha-synuclein OS=Homo sapiens OX=9606 GN=SNCA PE=1 SV=1</t>
  </si>
  <si>
    <t>ident:123/145 pos:124/145 query:145 hit:140 align:131 bit:226.5</t>
  </si>
  <si>
    <t>sp|P02774|VTDB_HUMAN</t>
  </si>
  <si>
    <t>Vitamin D-binding protein OS=Homo sapiens OX=9606 GN=GC PE=1 SV=2</t>
  </si>
  <si>
    <t>ident:398/475 pos:440/475 query:475 hit:474 align:473 bit:830.5</t>
  </si>
  <si>
    <t>sp|P05156|CFAI_HUMAN</t>
  </si>
  <si>
    <t>Complement factor I OS=Homo sapiens OX=9606 GN=CFI PE=1 SV=2</t>
  </si>
  <si>
    <t>ident:423/590 pos:478/590 query:590 hit:583 align:595 bit:870.9</t>
  </si>
  <si>
    <t>sp|P02768|ALBU_HUMAN</t>
  </si>
  <si>
    <t>Serum albumin OS=Homo sapiens OX=9606 GN=ALB PE=1 SV=2</t>
  </si>
  <si>
    <t>ident:477/607 pos:541/607 query:607 hit:609 align:608 bit:1004.2</t>
  </si>
  <si>
    <t>sp|Q8N475|FSTL5_HUMAN</t>
  </si>
  <si>
    <t>Follistatin-related protein 5 OS=Homo sapiens OX=9606 GN=FSTL5 PE=2 SV=2</t>
  </si>
  <si>
    <t>ident:781/847 pos:818/847 query:847 hit:847 align:847 bit:1658.7</t>
  </si>
  <si>
    <t>sp|P02775|CXCL7_HUMAN</t>
  </si>
  <si>
    <t>Platelet basic protein OS=Homo sapiens OX=9606 GN=PPBP PE=1 SV=3</t>
  </si>
  <si>
    <t>ident:83/128 pos:92/128 query:128 hit:128 align:127 bit:128.6</t>
  </si>
  <si>
    <t>sp|P02776|PLF4_HUMAN</t>
  </si>
  <si>
    <t>Platelet factor 4 OS=Homo sapiens OX=9606 GN=PF4 PE=1 SV=2</t>
  </si>
  <si>
    <t>ident:55/112 pos:63/112 query:112 hit:101 align:78 bit:105.5</t>
  </si>
  <si>
    <t>sp|P43652|AFAM_HUMAN</t>
  </si>
  <si>
    <t>Afamin OS=Homo sapiens OX=9606 GN=AFM PE=1 SV=1</t>
  </si>
  <si>
    <t>ident:448/616 pos:512/616 query:616 hit:599 align:593 bit:938.3</t>
  </si>
  <si>
    <t>sp|Q04756|HGFA_HUMAN</t>
  </si>
  <si>
    <t>Hepatocyte growth factor activator OS=Homo sapiens OX=9606 GN=HGFAC PE=1 SV=1</t>
  </si>
  <si>
    <t>ident:545/658 pos:583/658 query:658 hit:655 align:661 bit:1068.9</t>
  </si>
  <si>
    <t>sp|P01591|IGJ_HUMAN</t>
  </si>
  <si>
    <t>Immunoglobulin J chain OS=Homo sapiens OX=9606 GN=JCHAIN PE=1 SV=4</t>
  </si>
  <si>
    <t>ident:135/158 pos:146/158 query:158 hit:159 align:160 bit:273.9</t>
  </si>
  <si>
    <t>sp|P02675|FIBB_HUMAN</t>
  </si>
  <si>
    <t>Fibrinogen beta chain OS=Homo sapiens OX=9606 GN=FGB PE=1 SV=2</t>
  </si>
  <si>
    <t>ident:407/488 pos:450/488 query:488 hit:491 align:488 bit:874.4</t>
  </si>
  <si>
    <t>sp|P02671|FIBA_HUMAN</t>
  </si>
  <si>
    <t>Fibrinogen alpha chain OS=Homo sapiens OX=9606 GN=FGA PE=1 SV=2</t>
  </si>
  <si>
    <t>ident:404/610 pos:472/610 query:610 hit:866 align:658 bit:716.5</t>
  </si>
  <si>
    <t>ident:170/188 pos:179/188 query:188 hit:866 align:188 bit:362.8</t>
  </si>
  <si>
    <t>sp|P02679|FIBG_HUMAN</t>
  </si>
  <si>
    <t>Fibrinogen gamma chain OS=Homo sapiens OX=9606 GN=FGG PE=1 SV=3</t>
  </si>
  <si>
    <t>ident:371/445 pos:407/445 query:445 hit:453 align:445 bit:807.0</t>
  </si>
  <si>
    <t>sp|P08294|SODE_HUMAN</t>
  </si>
  <si>
    <t>Extracellular superoxide dismutase [Cu-Zn] OS=Homo sapiens OX=9606 GN=SOD3 PE=1 SV=2</t>
  </si>
  <si>
    <t>ident:172/244 pos:190/244 query:244 hit:240 align:230 bit:349.7</t>
  </si>
  <si>
    <t>sp|P10153|RNAS2_HUMAN</t>
  </si>
  <si>
    <t>Non-secretory ribonuclease OS=Homo sapiens OX=9606 GN=RNASE2 PE=1 SV=2</t>
  </si>
  <si>
    <t>ident:79/158 pos:102/158 query:158 hit:161 align:161 bit:128.3</t>
  </si>
  <si>
    <t>sp|P10645|CMGA_HUMAN</t>
  </si>
  <si>
    <t>Chromogranin-A OS=Homo sapiens OX=9606 GN=CHGA PE=1 SV=7</t>
  </si>
  <si>
    <t>ident:350/445 pos:373/445 query:445 hit:457 align:458 bit:594.0</t>
  </si>
  <si>
    <t>sp|Q9UK55|ZPI_HUMAN</t>
  </si>
  <si>
    <t>Protein Z-dependent protease inhibitor OS=Homo sapiens OX=9606 GN=SERPINA10 PE=1 SV=1</t>
  </si>
  <si>
    <t>ident:322/446 pos:361/446 query:446 hit:444 align:447 bit:647.1</t>
  </si>
  <si>
    <t>sp|O14786|NRP1_HUMAN</t>
  </si>
  <si>
    <t>Neuropilin-1 OS=Homo sapiens OX=9606 GN=NRP1 PE=1 SV=3</t>
  </si>
  <si>
    <t>ident:882/924 pos:900/924 query:924 hit:923 align:924 bit:1804.3</t>
  </si>
  <si>
    <t>sp|P14618|KPYM_HUMAN</t>
  </si>
  <si>
    <t>Pyruvate kinase PKM OS=Homo sapiens OX=9606 GN=PKM PE=1 SV=4</t>
  </si>
  <si>
    <t>ident:515/531 pos:521/531 query:531 hit:531 align:531 bit:1065.5</t>
  </si>
  <si>
    <t>sp|P05154|IPSP_HUMAN</t>
  </si>
  <si>
    <t>Plasma serine protease inhibitor OS=Homo sapiens OX=9606 GN=SERPINA5 PE=1 SV=3</t>
  </si>
  <si>
    <t>ident:293/403 pos:338/403 query:403 hit:406 align:397 bit:592.4</t>
  </si>
  <si>
    <t>sp|P07996|TSP1_HUMAN</t>
  </si>
  <si>
    <t>Thrombospondin-1 OS=Homo sapiens OX=9606 GN=THBS1 PE=1 SV=2</t>
  </si>
  <si>
    <t>ident:1146/1171 pos:1157/1171 query:1171 hit:1170 align:1170 bit:2363.6</t>
  </si>
  <si>
    <t>sp|Q2VWP7|PRTG_HUMAN</t>
  </si>
  <si>
    <t>Protogenin OS=Homo sapiens OX=9606 GN=PRTG PE=2 SV=1</t>
  </si>
  <si>
    <t>ident:1086/1200 pos:1116/1200 query:1200 hit:1150 align:1147 bit:2230.3</t>
  </si>
  <si>
    <t>sp|Q12802|AKP13_HUMAN</t>
  </si>
  <si>
    <t>A-kinase anchor protein 13 OS=Homo sapiens OX=9606 GN=AKAP13 PE=1 SV=2</t>
  </si>
  <si>
    <t>ident:2218/2801 pos:2404/2801 query:2801 hit:2813 align:2826 bit:4153.6</t>
  </si>
  <si>
    <t>sp|P12814|ACTN1_HUMAN</t>
  </si>
  <si>
    <t>Alpha-actinin-1 OS=Homo sapiens OX=9606 GN=ACTN1 PE=1 SV=2</t>
  </si>
  <si>
    <t>ident:883/892 pos:887/892 query:892 hit:892 align:892 bit:1848.6</t>
  </si>
  <si>
    <t>sp|P19823|ITIH2_HUMAN</t>
  </si>
  <si>
    <t>Inter-alpha-trypsin inhibitor heavy chain H2 OS=Homo sapiens OX=9606 GN=ITIH2 PE=1 SV=2</t>
  </si>
  <si>
    <t>ident:807/946 pos:880/946 query:946 hit:946 align:946 bit:1714.9</t>
  </si>
  <si>
    <t>sp|P08185|CBG_HUMAN</t>
  </si>
  <si>
    <t>Corticosteroid-binding globulin OS=Homo sapiens OX=9606 GN=SERPINA6 PE=1 SV=1</t>
  </si>
  <si>
    <t>ident:273/404 pos:320/404 query:404 hit:405 align:391 bit:563.1</t>
  </si>
  <si>
    <t>sp|P27918|PROP_HUMAN</t>
  </si>
  <si>
    <t>Properdin OS=Homo sapiens OX=9606 GN=CFP PE=1 SV=2</t>
  </si>
  <si>
    <t>ident:344/464 pos:378/464 query:464 hit:469 align:441 bit:678.7</t>
  </si>
  <si>
    <t>sp|P04180|LCAT_HUMAN</t>
  </si>
  <si>
    <t>Phosphatidylcholine-sterol acyltransferase OS=Homo sapiens OX=9606 GN=LCAT PE=1 SV=1</t>
  </si>
  <si>
    <t>ident:393/440 pos:405/440 query:440 hit:440 align:433 bit:789.6</t>
  </si>
  <si>
    <t>sp|P26038|MOES_HUMAN</t>
  </si>
  <si>
    <t>Moesin OS=Homo sapiens OX=9606 GN=MSN PE=1 SV=3</t>
  </si>
  <si>
    <t>ident:573/577 pos:577/577 query:577 hit:577 align:577 bit:1170.6</t>
  </si>
  <si>
    <t>sp|P21333|FLNA_HUMAN</t>
  </si>
  <si>
    <t>Filamin-A OS=Homo sapiens OX=9606 GN=FLNA PE=1 SV=4</t>
  </si>
  <si>
    <t>ident:2588/2647 pos:2617/2647 query:2647 hit:2647 align:2647 bit:5286.5</t>
  </si>
  <si>
    <t>sp|P05543|THBG_HUMAN</t>
  </si>
  <si>
    <t>Thyroxine-binding globulin OS=Homo sapiens OX=9606 GN=SERPINA7 PE=1 SV=2</t>
  </si>
  <si>
    <t>ident:334/420 pos:366/420 query:420 hit:415 align:400 bit:693.7</t>
  </si>
  <si>
    <t>sp|P13473|LAMP2_HUMAN</t>
  </si>
  <si>
    <t>Lysosome-associated membrane glycoprotein 2 OS=Homo sapiens OX=9606 GN=LAMP2 PE=1 SV=2</t>
  </si>
  <si>
    <t>ident:351/411 pos:374/411 query:411 hit:410 align:411 bit:697.2</t>
  </si>
  <si>
    <t>sp|Q5H9F3|BCORL_HUMAN</t>
  </si>
  <si>
    <t>BCL-6 corepressor-like protein 1 OS=Homo sapiens OX=9606 GN=BCORL1 PE=1 SV=1</t>
  </si>
  <si>
    <t>ident:1590/1785 pos:1620/1785 query:1785 hit:1711 align:1790 bit:2899.8</t>
  </si>
  <si>
    <t>sp|P00558|PGK1_HUMAN</t>
  </si>
  <si>
    <t>Phosphoglycerate kinase 1 OS=Homo sapiens OX=9606 GN=PGK1 PE=1 SV=3</t>
  </si>
  <si>
    <t>ident:405/417 pos:416/417 query:417 hit:417 align:417 bit:830.9</t>
  </si>
  <si>
    <t>sp|P00740|FA9_HUMAN</t>
  </si>
  <si>
    <t>Coagulation factor IX OS=Homo sapiens OX=9606 GN=F9 PE=1 SV=2</t>
  </si>
  <si>
    <t>ident:396/462 pos:430/462 query:462 hit:461 align:462 bit:836.6</t>
  </si>
  <si>
    <t>sp|Q16635|TAZ_HUMAN</t>
  </si>
  <si>
    <t>Tafazzin OS=Homo sapiens OX=9606 GN=TAZ PE=1 SV=1</t>
  </si>
  <si>
    <t>ident:165/170 pos:168/170 query:170 hit:292 align:200 bit:332.4</t>
  </si>
  <si>
    <t>sp|P05452|TETN_HUMAN</t>
  </si>
  <si>
    <t>Tetranectin OS=Homo sapiens OX=9606 GN=CLEC3B PE=1 SV=3</t>
  </si>
  <si>
    <t>ident:171/202 pos:179/202 query:202 hit:202 align:202 bit:343.6</t>
  </si>
  <si>
    <t>sp|P00488|F13A_HUMAN</t>
  </si>
  <si>
    <t>Coagulation factor XIII A chain OS=Homo sapiens OX=9606 GN=F13A1 PE=1 SV=4</t>
  </si>
  <si>
    <t>ident:634/732 pos:695/732 query:732 hit:732 align:732 bit:1368.6</t>
  </si>
  <si>
    <t>sp|O95274|LYPD3_HUMAN</t>
  </si>
  <si>
    <t>Ly6/PLAUR domain-containing protein 3 OS=Homo sapiens OX=9606 GN=LYPD3 PE=1 SV=2</t>
  </si>
  <si>
    <t>ident:255/352 pos:275/352 query:352 hit:346 align:344 bit:464.9</t>
  </si>
  <si>
    <t>sp|Q14624|ITIH4_HUMAN</t>
  </si>
  <si>
    <t>Inter-alpha-trypsin inhibitor heavy chain H4 OS=Homo sapiens OX=9606 GN=ITIH4 PE=1 SV=4</t>
  </si>
  <si>
    <t>ident:689/916 pos:768/916 query:916 hit:930 align:947 bit:1354.0</t>
  </si>
  <si>
    <t>sp|Q06033|ITIH3_HUMAN</t>
  </si>
  <si>
    <t>Inter-alpha-trypsin inhibitor heavy chain H3 OS=Homo sapiens OX=9606 GN=ITIH3 PE=1 SV=2</t>
  </si>
  <si>
    <t>ident:755/901 pos:803/901 query:901 hit:890 align:859 bit:1576.2</t>
  </si>
  <si>
    <t>sp|P0C0L5|CO4B_HUMAN</t>
  </si>
  <si>
    <t>Complement C4-B OS=Homo sapiens OX=9606 GN=C4B_2 PE=1 SV=2</t>
  </si>
  <si>
    <t>ident:1435/1740 pos:1553/1740 query:1740 hit:1744 align:1745 bit:2843.1</t>
  </si>
  <si>
    <t>sp|P00751|CFAB_HUMAN</t>
  </si>
  <si>
    <t>Complement factor B OS=Homo sapiens OX=9606 GN=CFB PE=1 SV=2</t>
  </si>
  <si>
    <t>ident:621/765 pos:695/765 query:765 hit:764 align:768 bit:1313.5</t>
  </si>
  <si>
    <t>sp|P06681|CO2_HUMAN</t>
  </si>
  <si>
    <t>Complement C2 OS=Homo sapiens OX=9606 GN=C2 PE=1 SV=2</t>
  </si>
  <si>
    <t>ident:623/751 pos:675/751 query:751 hit:752 align:753 bit:1305.8</t>
  </si>
  <si>
    <t>sp|P06744|G6PI_HUMAN</t>
  </si>
  <si>
    <t>Glucose-6-phosphate isomerase OS=Homo sapiens OX=9606 GN=GPI PE=1 SV=4</t>
  </si>
  <si>
    <t>ident:514/558 pos:539/558 query:558 hit:558 align:558 bit:1087.0</t>
  </si>
  <si>
    <t>sp|P02788|TRFL_HUMAN</t>
  </si>
  <si>
    <t>Lactotransferrin OS=Homo sapiens OX=9606 GN=LTF PE=1 SV=6</t>
  </si>
  <si>
    <t>ident:517/710 pos:598/710 query:710 hit:710 align:709 bit:1080.1</t>
  </si>
  <si>
    <t>sp|P80108|PHLD_HUMAN</t>
  </si>
  <si>
    <t>Phosphatidylinositol-glycan-specific phospholipase D OS=Homo sapiens OX=9606 GN=GPLD1 PE=1 SV=3</t>
  </si>
  <si>
    <t>ident:704/840 pos:764/840 query:840 hit:840 align:841 bit:1441.0</t>
  </si>
  <si>
    <t>sp|P16402|H13_HUMAN</t>
  </si>
  <si>
    <t>Histone H1.3 OS=Homo sapiens OX=9606 GN=HIST1H1D PE=1 SV=2</t>
  </si>
  <si>
    <t>ident:128/213 pos:132/213 query:213 hit:221 align:148 bit:169.9</t>
  </si>
  <si>
    <t>sp|Q12794|HYAL1_HUMAN</t>
  </si>
  <si>
    <t>Hyaluronidase-1 OS=Homo sapiens OX=9606 GN=HYAL1 PE=1 SV=2</t>
  </si>
  <si>
    <t>ident:370/448 pos:397/448 query:448 hit:435 align:434 bit:746.9</t>
  </si>
  <si>
    <t>sp|P19827|ITIH1_HUMAN</t>
  </si>
  <si>
    <t>Inter-alpha-trypsin inhibitor heavy chain H1 OS=Homo sapiens OX=9606 GN=ITIH1 PE=1 SV=3</t>
  </si>
  <si>
    <t>ident:745/910 pos:824/910 query:910 hit:911 align:911 bit:1552.7</t>
  </si>
  <si>
    <t>sp|O95445|APOM_HUMAN</t>
  </si>
  <si>
    <t>Apolipoprotein M OS=Homo sapiens OX=9606 GN=APOM PE=1 SV=2</t>
  </si>
  <si>
    <t>ident:137/170 pos:145/170 query:170 hit:188 align:158 bit:288.5</t>
  </si>
  <si>
    <t>sp|P29401|TKT_HUMAN</t>
  </si>
  <si>
    <t>Transketolase OS=Homo sapiens OX=9606 GN=TKT PE=1 SV=3</t>
  </si>
  <si>
    <t>ident:582/623 pos:608/623 query:623 hit:623 align:623 bit:1229.5</t>
  </si>
  <si>
    <t>ident:67/136 pos:80/136 query:136 hit:170 align:96 bit:142.5</t>
  </si>
  <si>
    <t>sp|P12955|PEPD_HUMAN</t>
  </si>
  <si>
    <t>Xaa-Pro dipeptidase OS=Homo sapiens OX=9606 GN=PEPD PE=1 SV=3</t>
  </si>
  <si>
    <t>ident:452/493 pos:473/493 query:493 hit:493 align:493 bit:957.2</t>
  </si>
  <si>
    <t>sp|P50552|VASP_HUMAN</t>
  </si>
  <si>
    <t>Vasodilator-stimulated phosphoprotein OS=Homo sapiens OX=9606 GN=VASP PE=1 SV=3</t>
  </si>
  <si>
    <t>ident:345/384 pos:350/384 query:384 hit:380 align:384 bit:493.8</t>
  </si>
  <si>
    <t>sp|P37058|DHB3_HUMAN</t>
  </si>
  <si>
    <t>Testosterone 17-beta-dehydrogenase 3 OS=Homo sapiens OX=9606 GN=HSD17B3 PE=1 SV=2</t>
  </si>
  <si>
    <t>ident:107/305 pos:158/305 query:305 hit:310 align:267 bit:175.3</t>
  </si>
  <si>
    <t>sp|P07203|GPX1_HUMAN</t>
  </si>
  <si>
    <t>Glutathione peroxidase 1 OS=Homo sapiens OX=9606 GN=GPX1 PE=1 SV=4</t>
  </si>
  <si>
    <t>ident:179/206 pos:183/206 query:206 hit:203 align:190 bit:373.6</t>
  </si>
  <si>
    <t>sp|P15169|CBPN_HUMAN</t>
  </si>
  <si>
    <t>Carboxypeptidase N catalytic chain OS=Homo sapiens OX=9606 GN=CPN1 PE=1 SV=1</t>
  </si>
  <si>
    <t>ident:317/475 pos:333/475 query:475 hit:458 align:353 bit:666.0</t>
  </si>
  <si>
    <t>sp|Q9UGM3|DMBT1_HUMAN</t>
  </si>
  <si>
    <t>Deleted in malignant brain tumors 1 protein OS=Homo sapiens OX=9606 GN=DMBT1 PE=1 SV=2</t>
  </si>
  <si>
    <t>ident:386/674 pos:426/674 query:674 hit:2413 align:529 bit:782.7</t>
  </si>
  <si>
    <t>sp|Q14520|HABP2_HUMAN</t>
  </si>
  <si>
    <t>Hyaluronan-binding protein 2 OS=Homo sapiens OX=9606 GN=HABP2 PE=1 SV=1</t>
  </si>
  <si>
    <t>ident:461/553 pos:496/553 query:553 hit:560 align:560 bit:974.5</t>
  </si>
  <si>
    <t>sp|P18206|VINC_HUMAN</t>
  </si>
  <si>
    <t>Vinculin OS=Homo sapiens OX=9606 GN=VCL PE=1 SV=4</t>
  </si>
  <si>
    <t>ident:1023/1066 pos:1036/1066 query:1066 hit:1134 align:1134 bit:2030.8</t>
  </si>
  <si>
    <t>sp|P01019|ANGT_HUMAN</t>
  </si>
  <si>
    <t>Angiotensinogen OS=Homo sapiens OX=9606 GN=AGT PE=1 SV=1</t>
  </si>
  <si>
    <t>ident:324/504 pos:380/504 query:504 hit:485 align:480 bit:644.8</t>
  </si>
  <si>
    <t>sp|P07602|SAP_HUMAN</t>
  </si>
  <si>
    <t>Prosaposin OS=Homo sapiens OX=9606 GN=PSAP PE=1 SV=2</t>
  </si>
  <si>
    <t>ident:447/524 pos:489/524 query:524 hit:524 align:524 bit:919.5</t>
  </si>
  <si>
    <t>Order</t>
  </si>
  <si>
    <t>x</t>
  </si>
  <si>
    <t>Index</t>
  </si>
  <si>
    <t>Primary Protein Name</t>
  </si>
  <si>
    <t>Alternative Protein Names</t>
  </si>
  <si>
    <t>Identifier</t>
  </si>
  <si>
    <t>Other Accessions</t>
  </si>
  <si>
    <t>UniProt Gene Name</t>
  </si>
  <si>
    <t>Other Gene Synonyms</t>
  </si>
  <si>
    <t>Species Name</t>
  </si>
  <si>
    <t>Taxonomy Number</t>
  </si>
  <si>
    <t>UniProt Link</t>
  </si>
  <si>
    <t>Key Words</t>
  </si>
  <si>
    <t>KW: Biological process</t>
  </si>
  <si>
    <t>KW: Cellular component</t>
  </si>
  <si>
    <t>KW: Coding sequence diversity</t>
  </si>
  <si>
    <t>KW: Developmental stage</t>
  </si>
  <si>
    <t>KW: Disease</t>
  </si>
  <si>
    <t>KW: Domain</t>
  </si>
  <si>
    <t>KW: Ligand</t>
  </si>
  <si>
    <t>KW: Molecular function</t>
  </si>
  <si>
    <t>KW: PTM</t>
  </si>
  <si>
    <t>KW: Technical term</t>
  </si>
  <si>
    <t>GO: Biological Process</t>
  </si>
  <si>
    <t>GO: Cellular Component</t>
  </si>
  <si>
    <t>GO: Molecular Function</t>
  </si>
  <si>
    <t>CC Pathway</t>
  </si>
  <si>
    <t>Reactome Pathway</t>
  </si>
  <si>
    <t>Serum albumin</t>
  </si>
  <si>
    <t>na</t>
  </si>
  <si>
    <t>ALBU_HUMAN</t>
  </si>
  <si>
    <t>P02768</t>
  </si>
  <si>
    <t>E7ESS9; O95574; P04277; Q13140; Q645G4; Q68DN5; Q6UXK4; Q86YG0; Q8IUK7; Q9P157; Q9P1I7; Q9UHS3; Q9UJZ0</t>
  </si>
  <si>
    <t>Homo sapiens (Human)</t>
  </si>
  <si>
    <t>3D-structure; Alternative splicing; Cleavage on pair of basic residues; Copper; Disease mutation; Disulfide bond; Glycation; Glycoprotein; Lipid-binding; Metal-binding; Methylation; Phosphoprotein; Polymorphism; Repeat; Secreted; Signal; Zinc</t>
  </si>
  <si>
    <t>Secreted</t>
  </si>
  <si>
    <t>Alternative splicing; Polymorphism</t>
  </si>
  <si>
    <t>Disease mutation</t>
  </si>
  <si>
    <t>Repeat; Signal</t>
  </si>
  <si>
    <t>Copper; Lipid-binding; Metal-binding; Zinc</t>
  </si>
  <si>
    <t>Cleavage on pair of basic residues; Disulfide bond; Glycation; Glycoprotein; Methylation; Phosphoprotein</t>
  </si>
  <si>
    <t>3D-structure</t>
  </si>
  <si>
    <t>cellular protein metabolic process {GO:0044267}; cellular response to starvation {GO:0009267}; high-density lipoprotein particle remodeling {GO:0034375}; maintenance of mitochondrion location {GO:0051659}; negative regulation of apoptotic process {GO:0043066}; negative regulation of programmed cell death {GO:0043069}; negative regulation of protein oligomerization {GO:0032460}; platelet degranulation {GO:0002576}; post-translational protein modification {GO:0043687}; receptor-mediated endocytosis {GO:0006898}; retina homeostasis {GO:0001895}</t>
  </si>
  <si>
    <t>blood microparticle {GO:0072562}; endoplasmic reticulum {GO:0005783}; endoplasmic reticulum lumen {GO:0005788}; extracellular exosome {GO:0070062}; extracellular region {GO:0005576}; extracellular space {GO:0005615}; Golgi apparatus {GO:0005794}; nucleus {GO:0005634}; platelet alpha granule lumen {GO:0031093}; protein-containing complex {GO:0032991}</t>
  </si>
  <si>
    <t>antioxidant activity {GO:0016209}; chaperone binding {GO:0051087}; copper ion binding {GO:0005507}; DNA binding {GO:0003677}; drug binding {GO:0008144}; enterobactin binding {GO:1903981}; exogenous protein binding {GO:0140272}; fatty acid binding {GO:0005504}; identical protein binding {GO:0042802}; pyridoxal phosphate binding {GO:0030170}; toxic substance binding {GO:0015643}</t>
  </si>
  <si>
    <t>Platelet degranulation {R-HSA-114608}; Recycling of bile acids and salts {R-HSA-159418}; Scavenging of heme from plasma {R-HSA-2168880}; Regulation of Insulin-like Growth Factor (IGF) transport and uptake by Insulin-like Growth Factor Binding Proteins (IGFBPs) {R-HSA-381426}; Defective SLCO1B3 causes hyperbilirubinemia, Rotor type (HBLRR) {R-HSA-5619058}; Defective SLCO1B1 causes hyperbilirubinemia, Rotor type (HBLRR) {R-HSA-5619110}; Transport of organic anions {R-HSA-879518}; Post-translational protein phosphorylation {R-HSA-8957275}; HDL remodeling {R-HSA-8964058}</t>
  </si>
  <si>
    <t>Serotransferrin (Transferrin)</t>
  </si>
  <si>
    <t>Beta-1 metal-binding globulin; Siderophilin</t>
  </si>
  <si>
    <t>TRFE_HUMAN</t>
  </si>
  <si>
    <t>P02787</t>
  </si>
  <si>
    <t>O43890; Q1HBA5; Q9NQB8; Q9UHV0</t>
  </si>
  <si>
    <t>3D-structure; Disease mutation; Disulfide bond; Glycoprotein; Ion transport; Iron; Iron transport; Metal-binding; Methylation; Phosphoprotein; Polymorphism; Repeat; Secreted; Signal; Transport</t>
  </si>
  <si>
    <t>Ion transport; Iron transport; Transport</t>
  </si>
  <si>
    <t>Polymorphism</t>
  </si>
  <si>
    <t>Iron; Metal-binding</t>
  </si>
  <si>
    <t>Disulfide bond; Glycoprotein; Methylation; Phosphoprotein</t>
  </si>
  <si>
    <t>cellular iron ion homeostasis {GO:0006879}; cellular protein metabolic process {GO:0044267}; cellular response to iron ion {GO:0071281}; iron ion homeostasis {GO:0055072}; membrane organization {GO:0061024}; platelet degranulation {GO:0002576}; positive regulation of receptor-mediated endocytosis {GO:0048260}; post-translational protein modification {GO:0043687}; regulation of iron ion transport {GO:0034756}; regulation of protein stability {GO:0031647}; retina homeostasis {GO:0001895}; transferrin transport {GO:0033572}</t>
  </si>
  <si>
    <t>apical plasma membrane {GO:0016324}; basal part of cell {GO:0045178}; basal plasma membrane {GO:0009925}; blood microparticle {GO:0072562}; cell surface {GO:0009986}; clathrin-coated pit {GO:0005905}; clathrin-coated vesicle membrane {GO:0030665}; cytoplasmic vesicle {GO:0031410}; early endosome {GO:0005769}; endocytic vesicle {GO:0030139}; endoplasmic reticulum lumen {GO:0005788}; endosome membrane {GO:0010008}; extracellular exosome {GO:0070062}; extracellular region {GO:0005576}; extracellular space {GO:0005615}; extrinsic component of external side of plasma membrane {GO:0031232}; HFE-transferrin receptor complex {GO:1990712}; late endosome {GO:0005770}; perinuclear region of cytoplasm {GO:0048471}; recycling endosome {GO:0055037}; secretory granule lumen {GO:0034774}; vesicle {GO:0031982}</t>
  </si>
  <si>
    <t>ferric iron binding {GO:0008199}; ferric iron transmembrane transporter activity {GO:0015091}; ferrous iron binding {GO:0008198}; iron chaperone activity {GO:0034986}; transferrin receptor binding {GO:1990459}</t>
  </si>
  <si>
    <t>Platelet degranulation {R-HSA-114608}; Regulation of Insulin-like Growth Factor (IGF) transport and uptake by Insulin-like Growth Factor Binding Proteins (IGFBPs) {R-HSA-381426}; Cargo recognition for clathrin-mediated endocytosis {R-HSA-8856825}; Clathrin-mediated endocytosis {R-HSA-8856828}; Post-translational protein phosphorylation {R-HSA-8957275}; Iron uptake and transport {R-HSA-917937}; Transferrin endocytosis and recycling {R-HSA-917977}</t>
  </si>
  <si>
    <t>Truncated apolipoprotein A-I</t>
  </si>
  <si>
    <t>Apolipoprotein A1 (ProapoA-I); Apolipoprotein A-I(1-242)</t>
  </si>
  <si>
    <t>APOA1_HUMAN</t>
  </si>
  <si>
    <t>P02647</t>
  </si>
  <si>
    <t>A8K866; Q6LDN9; Q6Q785; Q9UCS8; Q9UCT8</t>
  </si>
  <si>
    <t>3D-structure; Amyloid; Amyloidosis; Atherosclerosis; Cholesterol metabolism; Disease mutation; Glycation; Glycoprotein; HDL; Lipid metabolism; Lipid transport; Lipoprotein; Neuropathy; Oxidation; Palmitate; Phosphoprotein; Polymorphism; Repeat; Secreted; Signal; Steroid metabolism; Sterol metabolism; Transport</t>
  </si>
  <si>
    <t>Cholesterol metabolism; Lipid metabolism; Lipid transport; Steroid metabolism; Sterol metabolism; Transport</t>
  </si>
  <si>
    <t>Amyloid; HDL; Secreted</t>
  </si>
  <si>
    <t>Amyloidosis; Atherosclerosis; Disease mutation; Neuropathy</t>
  </si>
  <si>
    <t>Glycation; Glycoprotein; Lipoprotein; Oxidation; Palmitate; Phosphoprotein</t>
  </si>
  <si>
    <t>adrenal gland development {GO:0030325}; animal organ regeneration {GO:0031100}; blood vessel endothelial cell migration {GO:0043534}; cellular protein metabolic process {GO:0044267}; cholesterol biosynthetic process {GO:0006695}; cholesterol efflux {GO:0033344}; cholesterol homeostasis {GO:0042632}; cholesterol import {GO:0070508}; cholesterol metabolic process {GO:0008203}; cholesterol transport {GO:0030301}; chylomicron assembly {GO:0034378}; chylomicron remodeling {GO:0034371}; endothelial cell proliferation {GO:0001935}; G protein-coupled receptor signaling pathway {GO:0007186}; glucocorticoid metabolic process {GO:0008211}; high-density lipoprotein particle assembly {GO:0034380}; high-density lipoprotein particle clearance {GO:0034384}; high-density lipoprotein particle remodeling {GO:0034375}; integrin-mediated signaling pathway {GO:0007229}; lipid storage {GO:0019915}; lipoprotein biosynthetic process {GO:0042158}; lipoprotein metabolic process {GO:0042157}; negative chemotaxis {GO:0050919}; negative regulation of cell adhesion molecule production {GO:0060354}; negative regulation of cytokine secretion involved in immune response {GO:0002740}; negative regulation of heterotypic cell-cell adhesion {GO:0034115}; negative regulation of inflammatory response {GO:0050728}; negative regulation of interleukin-1 beta secretion {GO:0050713}; negative regulation of lipase activity {GO:0060192}; negative regulation of response to cytokine stimulus {GO:0060761}; negative regulation of tumor necrosis factor-mediated signaling pathway {GO:0010804}; negative regulation of very-low-density lipoprotein particle remodeling {GO:0010903}; peptidyl-methionine modification {GO:0018206}; peripheral nervous system axon regeneration {GO:0014012}; phosphatidylcholine biosynthetic process {GO:0006656}; phospholipid efflux {GO:0033700}; phospholipid homeostasis {GO:0055091}; platelet degranulation {GO:0002576}; positive regulation of cholesterol efflux {GO:0010875}; positive regulation of cholesterol esterification {GO:0010873}; positive regulation of hydrolase activity {GO:0051345}; positive regulation of lipid biosynthetic process {GO:0046889}; positive regulation of phagocytosis {GO:0050766}; positive regulation of phospholipid efflux {GO:1902995}; positive regulation of Rho protein signal transduction {GO:0035025}; positive regulation of stress fiber assembly {GO:0051496}; positive regulation of substrate adhesion-dependent cell spreading {GO:1900026}; post-translational protein modification {GO:0043687}; protein oxidation {GO:0018158}; protein stabilization {GO:0050821}; receptor-mediated endocytosis {GO:0006898}; regulation of Cdc42 protein signal transduction {GO:0032489}; regulation of cholesterol transport {GO:0032374}; regulation of intestinal cholesterol absorption {GO:0030300}; regulation of lipid metabolic process {GO:0019216}; regulation of protein phosphorylation {GO:0001932}; response to drug {GO:0042493}; response to estrogen {GO:0043627}; response to nutrient {GO:0007584}; retinoid metabolic process {GO:0001523}; reverse cholesterol transport {GO:0043691}; transmembrane transport {GO:0055085}; triglyceride catabolic process {GO:0019433}; triglyceride homeostasis {GO:0070328}; very-low-density lipoprotein particle remodeling {GO:0034372}; vitamin transport {GO:0051180}</t>
  </si>
  <si>
    <t>blood microparticle {GO:0072562}; cell surface {GO:0009986}; chylomicron {GO:0042627}; collagen-containing extracellular matrix {GO:0062023}; cytoplasmic vesicle {GO:0031410}; cytosol {GO:0005829}; discoidal high-density lipoprotein particle {GO:0034365}; early endosome {GO:0005769}; endocytic vesicle {GO:0030139}; endocytic vesicle lumen {GO:0071682}; endoplasmic reticulum lumen {GO:0005788}; extracellular exosome {GO:0070062}; extracellular region {GO:0005576}; extracellular space {GO:0005615}; extracellular vesicle {GO:1903561}; high-density lipoprotein particle {GO:0034364}; intermediate-density lipoprotein particle {GO:0034363}; low-density lipoprotein particle {GO:0034362}; nucleus {GO:0005634}; plasma membrane {GO:0005886}; secretory granule lumen {GO:0034774}; spherical high-density lipoprotein particle {GO:0034366}; very-low-density lipoprotein particle {GO:0034361}</t>
  </si>
  <si>
    <t>amyloid-beta binding {GO:0001540}; apolipoprotein A-I receptor binding {GO:0034191}; apolipoprotein receptor binding {GO:0034190}; chemorepellent activity {GO:0045499}; cholesterol binding {GO:0015485}; cholesterol transporter activity {GO:0017127}; enzyme binding {GO:0019899}; heat shock protein binding {GO:0031072}; high-density lipoprotein particle binding {GO:0008035}; high-density lipoprotein particle receptor binding {GO:0070653}; identical protein binding {GO:0042802}; lipase inhibitor activity {GO:0055102}; phosphatidylcholine-sterol O-acyltransferase activator activity {GO:0060228}; phospholipid binding {GO:0005543}; phospholipid transporter activity {GO:0005548}; signaling receptor binding {GO:0005102}</t>
  </si>
  <si>
    <t>Platelet degranulation {R-HSA-114608}; ABC transporters in lipid homeostasis {R-HSA-1369062}; PPARA activates gene expression {R-HSA-1989781}; Scavenging of heme from plasma {R-HSA-2168880}; Scavenging by Class B Receptors {R-HSA-3000471}; Scavenging by Class A Receptors {R-HSA-3000480}; Regulation of Insulin-like Growth Factor (IGF) transport and uptake by Insulin-like Growth Factor Binding Proteins (IGFBPs) {R-HSA-381426}; Defective ABCA1 causes Tangier disease {R-HSA-5682113}; Post-translational protein phosphorylation {R-HSA-8957275}; Chylomicron assembly {R-HSA-8963888}; HDL assembly {R-HSA-8963896}; Chylomicron remodeling {R-HSA-8963901}; HDL clearance {R-HSA-8964011}; HDL remodeling {R-HSA-8964058}; Retinoid metabolism and transport {R-HSA-975634}; Amyloid fiber formation {R-HSA-977225}</t>
  </si>
  <si>
    <t>Spinorphin</t>
  </si>
  <si>
    <t>Beta-globin; Hemoglobin beta chain</t>
  </si>
  <si>
    <t>HBB_HUMAN</t>
  </si>
  <si>
    <t>P68871</t>
  </si>
  <si>
    <t>A4GX73; B2ZUE0; P02023; Q13852; Q14481; Q14510; Q45KT0; Q549N7; Q6FI08; Q6R7N2; Q8IZI1; Q9BX96; Q9UCD6; Q9UCP8; Q9UCP9</t>
  </si>
  <si>
    <t>3D-structure; Acetylation; Congenital dyserythropoietic anemia; Disease mutation; Glycation; Glycoprotein; Heme; Hereditary hemolytic anemia; Hypotensive agent; Iron; Metal-binding; Oxygen transport; Phosphoprotein; Polymorphism; Pyruvate; S-nitrosylation; Transport; Vasoactive</t>
  </si>
  <si>
    <t>Oxygen transport; Transport</t>
  </si>
  <si>
    <t>Congenital dyserythropoietic anemia; Disease mutation; Hereditary hemolytic anemia</t>
  </si>
  <si>
    <t>Heme; Iron; Metal-binding; Pyruvate</t>
  </si>
  <si>
    <t>Hypotensive agent; Vasoactive</t>
  </si>
  <si>
    <t>Acetylation; Glycation; Glycoprotein; Phosphoprotein; S-nitrosylation</t>
  </si>
  <si>
    <t>bicarbonate transport {GO:0015701}; blood coagulation {GO:0007596}; cellular oxidant detoxification {GO:0098869}; hydrogen peroxide catabolic process {GO:0042744}; neutrophil degranulation {GO:0043312}; nitric oxide transport {GO:0030185}; oxygen transport {GO:0015671}; platelet aggregation {GO:0070527}; positive regulation of cell death {GO:0010942}; positive regulation of nitric oxide biosynthetic process {GO:0045429}; protein heterooligomerization {GO:0051291}; receptor-mediated endocytosis {GO:0006898}; regulation of blood pressure {GO:0008217}; regulation of blood vessel size {GO:0050880}; renal absorption {GO:0070293}; response to hydrogen peroxide {GO:0042542}</t>
  </si>
  <si>
    <t>blood microparticle {GO:0072562}; cytosol {GO:0005829}; endocytic vesicle lumen {GO:0071682}; extracellular exosome {GO:0070062}; extracellular region {GO:0005576}; extracellular space {GO:0005615}; ficolin-1-rich granule lumen {GO:1904813}; haptoglobin-hemoglobin complex {GO:0031838}; hemoglobin complex {GO:0005833}; tertiary granule lumen {GO:1904724}</t>
  </si>
  <si>
    <t>heme binding {GO:0020037}; hemoglobin alpha binding {GO:0031721}; hemoglobin binding {GO:0030492}; metal ion binding {GO:0046872}; organic acid binding {GO:0043177}; oxygen binding {GO:0019825}; oxygen carrier activity {GO:0005344}</t>
  </si>
  <si>
    <t>Erythrocytes take up carbon dioxide and release oxygen {R-HSA-1237044}; Erythrocytes take up oxygen and release carbon dioxide {R-HSA-1247673}; Scavenging of heme from plasma {R-HSA-2168880}; Neutrophil degranulation {R-HSA-6798695}; Factors involved in megakaryocyte development and platelet production {R-HSA-983231}</t>
  </si>
  <si>
    <t>Haptoglobin beta chain</t>
  </si>
  <si>
    <t>Zonulin</t>
  </si>
  <si>
    <t>HPT_HUMAN</t>
  </si>
  <si>
    <t>P00738</t>
  </si>
  <si>
    <t>B0AZL5; P00737; Q0VAC4; Q0VAC5; Q2PP15; Q3B7J0; Q6LBY9; Q9UC67</t>
  </si>
  <si>
    <t>3D-structure; Acute phase; Alternative splicing; Antibiotic; Antimicrobial; Antioxidant; Disease mutation; Disulfide bond; Glycoprotein; Hemoglobin-binding; Immunity; Polymorphism; Repeat; Secreted; Serine protease homolog; Signal; Sushi</t>
  </si>
  <si>
    <t>Acute phase; Immunity</t>
  </si>
  <si>
    <t>Repeat; Signal; Sushi</t>
  </si>
  <si>
    <t>Hemoglobin-binding</t>
  </si>
  <si>
    <t>Antibiotic; Antimicrobial; Antioxidant; Serine protease homolog</t>
  </si>
  <si>
    <t>Disulfide bond; Glycoprotein</t>
  </si>
  <si>
    <t>acute inflammatory response {GO:0002526}; acute-phase response {GO:0006953}; defense response {GO:0006952}; defense response to bacterium {GO:0042742}; negative regulation of hydrogen peroxide catabolic process {GO:2000296}; negative regulation of oxidoreductase activity {GO:0051354}; neutrophil degranulation {GO:0043312}; positive regulation of cell death {GO:0010942}; receptor-mediated endocytosis {GO:0006898}; response to hydrogen peroxide {GO:0042542}; response to organic substance {GO:0010033}</t>
  </si>
  <si>
    <t>blood microparticle {GO:0072562}; endocytic vesicle lumen {GO:0071682}; extracellular exosome {GO:0070062}; extracellular region {GO:0005576}; extracellular space {GO:0005615}; haptoglobin-hemoglobin complex {GO:0031838}; specific granule lumen {GO:0035580}; tertiary granule lumen {GO:1904724}</t>
  </si>
  <si>
    <t>antioxidant activity {GO:0016209}; hemoglobin binding {GO:0030492}; serine-type endopeptidase activity {GO:0004252}</t>
  </si>
  <si>
    <t>Scavenging of heme from plasma {R-HSA-2168880}; Neutrophil degranulation {R-HSA-6798695}</t>
  </si>
  <si>
    <t>Alpha-2-macroglobulin (Alpha-2-M)</t>
  </si>
  <si>
    <t>C3 and PZP-like alpha-2-macroglobulin domain-containing protein 5</t>
  </si>
  <si>
    <t>A2MG_HUMAN</t>
  </si>
  <si>
    <t>P01023</t>
  </si>
  <si>
    <t>Q13677; Q59F47; Q5QTS0; Q68DN2; Q6PIY3; Q6PN97</t>
  </si>
  <si>
    <t>CPAMD5</t>
  </si>
  <si>
    <t>3D-structure; Bait region; Disulfide bond; Glycoprotein; Isopeptide bond; Polymorphism; Protease inhibitor; Secreted; Serine protease inhibitor; Signal; Thioester bond</t>
  </si>
  <si>
    <t>Bait region; Signal</t>
  </si>
  <si>
    <t>Protease inhibitor; Serine protease inhibitor</t>
  </si>
  <si>
    <t>Disulfide bond; Glycoprotein; Isopeptide bond; Thioester bond</t>
  </si>
  <si>
    <t>blood coagulation, intrinsic pathway {GO:0007597}; extracellular matrix disassembly {GO:0022617}; negative regulation of complement activation, lectin pathway {GO:0001869}; platelet degranulation {GO:0002576}; regulation of small GTPase mediated signal transduction {GO:0051056}; stem cell differentiation {GO:0048863}</t>
  </si>
  <si>
    <t>blood microparticle {GO:0072562}; collagen-containing extracellular matrix {GO:0062023}; cytosol {GO:0005829}; extracellular exosome {GO:0070062}; extracellular region {GO:0005576}; extracellular space {GO:0005615}; platelet alpha granule lumen {GO:0031093}</t>
  </si>
  <si>
    <t>calcium-dependent protein binding {GO:0048306}; endopeptidase inhibitor activity {GO:0004866}; enzyme binding {GO:0019899}; growth factor binding {GO:0019838}; interleukin-1 binding {GO:0019966}; interleukin-8 binding {GO:0019959}; protease binding {GO:0002020}; serine-type endopeptidase inhibitor activity {GO:0004867}; signaling receptor binding {GO:0005102}; tumor necrosis factor binding {GO:0043120}</t>
  </si>
  <si>
    <t>Platelet degranulation {R-HSA-114608}; Intrinsic Pathway of Fibrin Clot Formation {R-HSA-140837}; Degradation of the extracellular matrix {R-HSA-1474228}; Rho GTPase cycle {R-HSA-194840}; HDL assembly {R-HSA-8963896}</t>
  </si>
  <si>
    <t>Truncated apolipoprotein A-II</t>
  </si>
  <si>
    <t>Apolipoprotein A2 (ProapoA-II); Apolipoprotein A-II(1-76)</t>
  </si>
  <si>
    <t>APOA2_HUMAN</t>
  </si>
  <si>
    <t>P02652</t>
  </si>
  <si>
    <t>B2R524</t>
  </si>
  <si>
    <t>Cleavage on pair of basic residues; Disulfide bond; Glycoprotein; HDL; Host-virus interaction; Lipid transport; Oxidation; Phosphoprotein; Pyrrolidone carboxylic acid; Secreted; Signal; Transport</t>
  </si>
  <si>
    <t>Host-virus interaction; Lipid transport; Transport</t>
  </si>
  <si>
    <t>HDL; Secreted</t>
  </si>
  <si>
    <t>Signal</t>
  </si>
  <si>
    <t>Cleavage on pair of basic residues; Disulfide bond; Glycoprotein; Oxidation; Phosphoprotein; Pyrrolidone carboxylic acid</t>
  </si>
  <si>
    <t>acute inflammatory response {GO:0002526}; animal organ regeneration {GO:0031100}; cellular protein metabolic process {GO:0044267}; cholesterol efflux {GO:0033344}; cholesterol homeostasis {GO:0042632}; cholesterol metabolic process {GO:0008203}; cholesterol transport {GO:0030301}; chylomicron assembly {GO:0034378}; chylomicron remodeling {GO:0034371}; diacylglycerol catabolic process {GO:0046340}; high-density lipoprotein particle assembly {GO:0034380}; high-density lipoprotein particle clearance {GO:0034384}; high-density lipoprotein particle remodeling {GO:0034375}; lipoprotein metabolic process {GO:0042157}; low-density lipoprotein particle remodeling {GO:0034374}; negative regulation of cholesterol import {GO:0060621}; negative regulation of cholesterol transport {GO:0032375}; negative regulation of cholesterol transporter activity {GO:0060695}; negative regulation of cytokine secretion involved in immune response {GO:0002740}; negative regulation of lipase activity {GO:0060192}; negative regulation of lipid catabolic process {GO:0050995}; negative regulation of very-low-density lipoprotein particle remodeling {GO:0010903}; peptidyl-methionine modification {GO:0018206}; phosphatidylcholine biosynthetic process {GO:0006656}; phospholipid catabolic process {GO:0009395}; phospholipid efflux {GO:0033700}; positive regulation of cholesterol esterification {GO:0010873}; positive regulation of interleukin-8 biosynthetic process {GO:0045416}; positive regulation of lipid catabolic process {GO:0050996}; positive regulation of phagocytosis {GO:0050766}; post-translational protein modification {GO:0043687}; protein oxidation {GO:0018158}; protein stabilization {GO:0050821}; regulation of intestinal cholesterol absorption {GO:0030300}; regulation of lipid metabolic process {GO:0019216}; regulation of protein stability {GO:0031647}; response to drug {GO:0042493}; response to estrogen {GO:0043627}; response to glucocorticoid {GO:0051384}; response to glucose {GO:0009749}; retinoid metabolic process {GO:0001523}; reverse cholesterol transport {GO:0043691}; triglyceride metabolic process {GO:0006641}; triglyceride-rich lipoprotein particle remodeling {GO:0034370}; viral process {GO:0016032}</t>
  </si>
  <si>
    <t>blood microparticle {GO:0072562}; chylomicron {GO:0042627}; cytosol {GO:0005829}; early endosome {GO:0005769}; endoplasmic reticulum lumen {GO:0005788}; extracellular exosome {GO:0070062}; extracellular region {GO:0005576}; high-density lipoprotein particle {GO:0034364}; spherical high-density lipoprotein particle {GO:0034366}; very-low-density lipoprotein particle {GO:0034361}</t>
  </si>
  <si>
    <t>apolipoprotein receptor binding {GO:0034190}; cholesterol binding {GO:0015485}; cholesterol transporter activity {GO:0017127}; heat shock protein binding {GO:0031072}; high-density lipoprotein particle binding {GO:0008035}; high-density lipoprotein particle receptor binding {GO:0070653}; lipase inhibitor activity {GO:0055102}; lipid binding {GO:0008289}; lipid transporter activity {GO:0005319}; phosphatidylcholine binding {GO:0031210}; phosphatidylcholine-sterol O-acyltransferase activator activity {GO:0060228}; phospholipid binding {GO:0005543}; protein heterodimerization activity {GO:0046982}; protein homodimerization activity {GO:0042803}; signaling receptor binding {GO:0005102}</t>
  </si>
  <si>
    <t>PPARA activates gene expression {R-HSA-1989781}; Regulation of Insulin-like Growth Factor (IGF) transport and uptake by Insulin-like Growth Factor Binding Proteins (IGFBPs) {R-HSA-381426}; Post-translational protein phosphorylation {R-HSA-8957275}; Chylomicron assembly {R-HSA-8963888}; Chylomicron remodeling {R-HSA-8963901}; Retinoid metabolism and transport {R-HSA-975634}</t>
  </si>
  <si>
    <t>Complement C3c alpha' chain fragment 2</t>
  </si>
  <si>
    <t>C3 and PZP-like alpha-2-macroglobulin domain-containing protein 1 (C3bc; ASP); C3adesArg</t>
  </si>
  <si>
    <t>CO3_HUMAN</t>
  </si>
  <si>
    <t>P01024</t>
  </si>
  <si>
    <t>A7E236</t>
  </si>
  <si>
    <t>CPAMD1</t>
  </si>
  <si>
    <t>3D-structure; Age-related macular degeneration; Cleavage on pair of basic residues; Complement alternate pathway; Complement pathway; Disease mutation; Disulfide bond; Fatty acid metabolism; Glycoprotein; Hemolytic uremic syndrome; Immunity; Inflammatory response; Innate immunity; Lipid metabolism; Phosphoprotein; Polymorphism; Secreted; Signal; Thioester bond</t>
  </si>
  <si>
    <t>Complement alternate pathway; Complement pathway; Fatty acid metabolism; Immunity; Inflammatory response; Innate immunity; Lipid metabolism</t>
  </si>
  <si>
    <t>Age-related macular degeneration; Disease mutation; Hemolytic uremic syndrome</t>
  </si>
  <si>
    <t>Cleavage on pair of basic residues; Disulfide bond; Glycoprotein; Phosphoprotein; Thioester bond</t>
  </si>
  <si>
    <t>amyloid-beta clearance {GO:0097242}; cell surface receptor signaling pathway involved in cell-cell signaling {GO:1905114}; cellular protein metabolic process {GO:0044267}; complement activation {GO:0006956}; complement activation, alternative pathway {GO:0006957}; complement activation, classical pathway {GO:0006958}; complement-dependent cytotoxicity {GO:0097278}; complement-mediated synapse pruning {GO:0150062}; fatty acid metabolic process {GO:0006631}; G protein-coupled receptor signaling pathway {GO:0007186}; immune response {GO:0006955}; inflammatory response {GO:0006954}; neuron remodeling {GO:0016322}; neutrophil degranulation {GO:0043312}; positive regulation of activation of membrane attack complex {GO:0001970}; positive regulation of angiogenesis {GO:0045766}; positive regulation of apoptotic cell clearance {GO:2000427}; positive regulation of G protein-coupled receptor signaling pathway {GO:0045745}; positive regulation of glucose transmembrane transport {GO:0010828}; positive regulation of lipid storage {GO:0010884}; positive regulation of phagocytosis, engulfment {GO:0060100}; positive regulation of protein phosphorylation {GO:0001934}; positive regulation of receptor-mediated endocytosis {GO:0048260}; positive regulation of type IIa hypersensitivity {GO:0001798}; positive regulation of vascular endothelial growth factor production {GO:0010575}; post-translational protein modification {GO:0043687}; regulation of complement activation {GO:0030449}; regulation of immune response {GO:0050776}; regulation of triglyceride biosynthetic process {GO:0010866}; response to bacterium {GO:0009617}; signal transduction {GO:0007165}; vertebrate eye-specific patterning {GO:0150064}</t>
  </si>
  <si>
    <t>azurophil granule lumen {GO:0035578}; blood microparticle {GO:0072562}; cell surface {GO:0009986}; endoplasmic reticulum lumen {GO:0005788}; extracellular exosome {GO:0070062}; extracellular region {GO:0005576}; extracellular space {GO:0005615}; plasma membrane {GO:0005886}; protein-containing complex {GO:0032991}; secretory granule lumen {GO:0034774}</t>
  </si>
  <si>
    <t>C5L2 anaphylatoxin chemotactic receptor binding {GO:0031715}; endopeptidase inhibitor activity {GO:0004866}; signaling receptor binding {GO:0005102}</t>
  </si>
  <si>
    <t>Alternative complement activation {R-HSA-173736}; Activation of C3 and C5 {R-HSA-174577}; Immunoregulatory interactions between a Lymphoid and a non-Lymphoid cell {R-HSA-198933}; Peptide ligand-binding receptors {R-HSA-375276}; Regulation of Insulin-like Growth Factor (IGF) transport and uptake by Insulin-like Growth Factor Binding Proteins (IGFBPs) {R-HSA-381426}; G alpha (i) signalling events {R-HSA-418594}; Neutrophil degranulation {R-HSA-6798695}; Post-translational protein phosphorylation {R-HSA-8957275}; Regulation of Complement cascade {R-HSA-977606}</t>
  </si>
  <si>
    <t>Fetuin-B</t>
  </si>
  <si>
    <t>16G2; Fetuin-like protein IRL685; Gugu</t>
  </si>
  <si>
    <t>FETUB_HUMAN</t>
  </si>
  <si>
    <t>Q9UGM5</t>
  </si>
  <si>
    <t>B2RCW6; E9PG06; Q1RMZ0; Q5J876; Q6DK58; Q6GRB6; Q9Y6Z0</t>
  </si>
  <si>
    <t>Alternative splicing; Disulfide bond; Fertilization; Glycoprotein; Metalloenzyme inhibitor; Metalloprotease inhibitor; Phosphoprotein; Polymorphism; Protease inhibitor; Repeat; Secreted; Signal</t>
  </si>
  <si>
    <t>Fertilization</t>
  </si>
  <si>
    <t>Metalloenzyme inhibitor; Metalloprotease inhibitor; Protease inhibitor</t>
  </si>
  <si>
    <t>Disulfide bond; Glycoprotein; Phosphoprotein</t>
  </si>
  <si>
    <t>binding of sperm to zona pellucida {GO:0007339}; negative regulation of endopeptidase activity {GO:0010951}; single fertilization {GO:0007338}</t>
  </si>
  <si>
    <t>extracellular exosome {GO:0070062}; extracellular region {GO:0005576}</t>
  </si>
  <si>
    <t>cysteine-type endopeptidase inhibitor activity {GO:0004869}; metalloendopeptidase inhibitor activity {GO:0008191}</t>
  </si>
  <si>
    <t>Hemopexin</t>
  </si>
  <si>
    <t>Beta-1B-glycoprotein</t>
  </si>
  <si>
    <t>HEMO_HUMAN</t>
  </si>
  <si>
    <t>P02790</t>
  </si>
  <si>
    <t>B2R957</t>
  </si>
  <si>
    <t>Disulfide bond; Glycoprotein; Heme; Host-virus interaction; Iron; Metal-binding; Polymorphism; Repeat; Secreted; Signal; Transport</t>
  </si>
  <si>
    <t>Host-virus interaction; Transport</t>
  </si>
  <si>
    <t>Heme; Iron; Metal-binding</t>
  </si>
  <si>
    <t>cellular iron ion homeostasis {GO:0006879}; heme metabolic process {GO:0042168}; heme transport {GO:0015886}; hemoglobin metabolic process {GO:0020027}; positive regulation of humoral immune response mediated by circulating immunoglobulin {GO:0002925}; positive regulation of immunoglobulin production {GO:0002639}; positive regulation of interferon-gamma-mediated signaling pathway {GO:0060335}; positive regulation of tyrosine phosphorylation of STAT protein {GO:0042531}; receptor-mediated endocytosis {GO:0006898}; viral process {GO:0016032}</t>
  </si>
  <si>
    <t>blood microparticle {GO:0072562}; collagen-containing extracellular matrix {GO:0062023}; endocytic vesicle lumen {GO:0071682}; extracellular exosome {GO:0070062}; extracellular region {GO:0005576}; extracellular space {GO:0005615}</t>
  </si>
  <si>
    <t>heme transporter activity {GO:0015232}; metal ion binding {GO:0046872}</t>
  </si>
  <si>
    <t>Scavenging of heme from plasma {R-HSA-2168880}</t>
  </si>
  <si>
    <t>Vitamin D-binding protein (DBP; VDB)</t>
  </si>
  <si>
    <t>Gc protein-derived macrophage activating factor (Gc-MAF; GcMAF); Gc-globulin; Group-specific component (Gc); Vitamin D-binding protein-macrophage activating factor (DBP-maf)</t>
  </si>
  <si>
    <t>VTDB_HUMAN</t>
  </si>
  <si>
    <t>P02774</t>
  </si>
  <si>
    <t>B4DPP2; D6RAK8; Q16309; Q16310; Q53F31; Q6GTG1</t>
  </si>
  <si>
    <t>3D-structure; Actin-binding; Alternative splicing; Disulfide bond; Glycoprotein; Polymorphism; Repeat; Secreted; Signal; Transport; Vitamin D</t>
  </si>
  <si>
    <t>Transport</t>
  </si>
  <si>
    <t>Vitamin D</t>
  </si>
  <si>
    <t>Actin-binding</t>
  </si>
  <si>
    <t>vitamin D metabolic process {GO:0042359}; vitamin transport {GO:0051180}</t>
  </si>
  <si>
    <t>blood microparticle {GO:0072562}; cytosol {GO:0005829}; extracellular exosome {GO:0070062}; extracellular region {GO:0005576}; extracellular space {GO:0005615}; lysosomal lumen {GO:0043202}</t>
  </si>
  <si>
    <t>actin binding {GO:0003779}; calcidiol binding {GO:1902118}; vitamin D binding {GO:0005499}; vitamin transmembrane transporter activity {GO:0090482}</t>
  </si>
  <si>
    <t>Vitamin D (calciferol) metabolism {R-HSA-196791}</t>
  </si>
  <si>
    <t>Proapolipoprotein C-II</t>
  </si>
  <si>
    <t>Apolipoprotein C2 (ProapoC-II)</t>
  </si>
  <si>
    <t>APOC2_HUMAN</t>
  </si>
  <si>
    <t>P02655</t>
  </si>
  <si>
    <t>C0JYY4; Q9BS39; Q9UDE3; Q9UNK3</t>
  </si>
  <si>
    <t>APC2</t>
  </si>
  <si>
    <t>3D-structure; Chylomicron; Disease mutation; Glycoprotein; HDL; Hyperlipidemia; LDL; Lipid degradation; Lipid metabolism; Lipid transport; Polymorphism; Secreted; Sialic acid; Signal; Transport; VLDL</t>
  </si>
  <si>
    <t>Lipid degradation; Lipid metabolism; Lipid transport; Transport</t>
  </si>
  <si>
    <t>Chylomicron; HDL; LDL; Secreted; VLDL</t>
  </si>
  <si>
    <t>Disease mutation; Hyperlipidemia</t>
  </si>
  <si>
    <t>Sialic acid</t>
  </si>
  <si>
    <t>Glycoprotein</t>
  </si>
  <si>
    <t>cholesterol efflux {GO:0033344}; cholesterol homeostasis {GO:0042632}; chylomicron assembly {GO:0034378}; chylomicron remnant clearance {GO:0034382}; chylomicron remodeling {GO:0034371}; high-density lipoprotein particle clearance {GO:0034384}; high-density lipoprotein particle remodeling {GO:0034375}; lipid catabolic process {GO:0016042}; lipoprotein transport {GO:0042953}; negative regulation of cholesterol transport {GO:0032375}; negative regulation of lipid metabolic process {GO:0045833}; negative regulation of receptor-mediated endocytosis {GO:0048261}; negative regulation of very-low-density lipoprotein particle clearance {GO:0010916}; phospholipid efflux {GO:0033700}; positive regulation of fatty acid biosynthetic process {GO:0045723}; positive regulation of lipoprotein lipase activity {GO:0051006}; positive regulation of phospholipase activity {GO:0010518}; positive regulation of phospholipid catabolic process {GO:0060697}; positive regulation of triglyceride catabolic process {GO:0010898}; positive regulation of very-low-density lipoprotein particle remodeling {GO:0010902}; response to drug {GO:0042493}; retinoid metabolic process {GO:0001523}; reverse cholesterol transport {GO:0043691}; triglyceride homeostasis {GO:0070328}; triglyceride-rich lipoprotein particle remodeling {GO:0034370}; very-low-density lipoprotein particle remodeling {GO:0034372}</t>
  </si>
  <si>
    <t>chylomicron {GO:0042627}; early endosome {GO:0005769}; extracellular region {GO:0005576}; extracellular space {GO:0005615}; intermediate-density lipoprotein particle {GO:0034363}; low-density lipoprotein particle {GO:0034362}; spherical high-density lipoprotein particle {GO:0034366}; very-low-density lipoprotein particle {GO:0034361}</t>
  </si>
  <si>
    <t>lipase inhibitor activity {GO:0055102}; lipid binding {GO:0008289}; lipoprotein lipase activator activity {GO:0060230}; phospholipase activator activity {GO:0016004}; phospholipase binding {GO:0043274}; protein homodimerization activity {GO:0042803}</t>
  </si>
  <si>
    <t>Chylomicron assembly {R-HSA-8963888}; Assembly of active LPL and LIPC lipase complexes {R-HSA-8963889}; Chylomicron remodeling {R-HSA-8963901}; HDL remodeling {R-HSA-8964058}; Retinoid metabolism and transport {R-HSA-975634}</t>
  </si>
  <si>
    <t>Plasma protease C1 inhibitor (C1 Inh; C1Inh)</t>
  </si>
  <si>
    <t>C1 esterase inhibitor; C1-inhibiting factor; Serpin G1</t>
  </si>
  <si>
    <t>IC1_HUMAN</t>
  </si>
  <si>
    <t>P05155</t>
  </si>
  <si>
    <t>A6NMU0; A8KAI9; B2R6L5; B4E1F0; B4E1H2; Q16304; Q547W3; Q59EI5; Q7Z455; Q96FE0; Q9UC49; Q9UCF9</t>
  </si>
  <si>
    <t>C1IN; C1NH</t>
  </si>
  <si>
    <t>3D-structure; Alternative splicing; Blood coagulation; Complement pathway; Disease mutation; Disulfide bond; Fibrinolysis; Glycoprotein; Hemostasis; Immunity; Innate immunity; Polymorphism; Protease inhibitor; Repeat; Secreted; Serine protease inhibitor; Signal</t>
  </si>
  <si>
    <t>Blood coagulation; Complement pathway; Fibrinolysis; Hemostasis; Immunity; Innate immunity</t>
  </si>
  <si>
    <t>aging {GO:0007568}; blood circulation {GO:0008015}; blood coagulation, intrinsic pathway {GO:0007597}; complement activation, classical pathway {GO:0006958}; fibrinolysis {GO:0042730}; innate immune response {GO:0045087}; negative regulation of complement activation, lectin pathway {GO:0001869}; negative regulation of endopeptidase activity {GO:0010951}; platelet degranulation {GO:0002576}; regulation of complement activation {GO:0030449}</t>
  </si>
  <si>
    <t>blood microparticle {GO:0072562}; collagen-containing extracellular matrix {GO:0062023}; extracellular exosome {GO:0070062}; extracellular region {GO:0005576}; extracellular space {GO:0005615}; platelet alpha granule lumen {GO:0031093}</t>
  </si>
  <si>
    <t>serine-type endopeptidase inhibitor activity {GO:0004867}</t>
  </si>
  <si>
    <t>Platelet degranulation {R-HSA-114608}; Intrinsic Pathway of Fibrin Clot Formation {R-HSA-140837}; Regulation of Complement cascade {R-HSA-977606}</t>
  </si>
  <si>
    <t>Complement C4 gamma chain</t>
  </si>
  <si>
    <t>Basic complement C4; C3 and PZP-like alpha-2-macroglobulin domain-containing protein 3</t>
  </si>
  <si>
    <t>CO4B_HUMAN</t>
  </si>
  <si>
    <t>P0C0L5</t>
  </si>
  <si>
    <t>A2BHY4; P01028; P78445; Q13160; Q13906; Q14033; Q14835; Q6U2E9; Q6U2G1; Q6U2I5; Q6U2L1; Q6U2L7; Q6U2L9; Q6U2M5; Q6VCV8; Q96SA7; Q9NPK5; Q9UIP5</t>
  </si>
  <si>
    <t>CO4; CPAMD3</t>
  </si>
  <si>
    <t>3D-structure; Blood group antigen; Cell junction; Cell projection; Cleavage on pair of basic residues; Complement pathway; Disulfide bond; Glycoprotein; Immunity; Inflammatory response; Innate immunity; Phosphoprotein; Polymorphism; Secreted; Signal; Sulfation; Synapse; Systemic lupus erythematosus; Thioester bond</t>
  </si>
  <si>
    <t>Complement pathway; Immunity; Inflammatory response; Innate immunity</t>
  </si>
  <si>
    <t>Cell junction; Cell projection; Secreted; Synapse</t>
  </si>
  <si>
    <t>Systemic lupus erythematosus</t>
  </si>
  <si>
    <t>Blood group antigen</t>
  </si>
  <si>
    <t>Cleavage on pair of basic residues; Disulfide bond; Glycoprotein; Phosphoprotein; Sulfation; Thioester bond</t>
  </si>
  <si>
    <t>complement activation {GO:0006956}; complement activation, classical pathway {GO:0006958}; detection of molecule of bacterial origin {GO:0032490}; inflammatory response {GO:0006954}; innate immune response {GO:0045087}; opsonization {GO:0008228}; positive regulation of apoptotic cell clearance {GO:2000427}; regulation of complement activation {GO:0030449}</t>
  </si>
  <si>
    <t>axon {GO:0030424}; blood microparticle {GO:0072562}; cell junction {GO:0030054}; dendrite {GO:0030425}; extracellular exosome {GO:0070062}; extracellular region {GO:0005576}; extracellular space {GO:0005615}; other organism cell {GO:0044216}; plasma membrane {GO:0005886}; synapse {GO:0045202}</t>
  </si>
  <si>
    <t>carbohydrate binding {GO:0030246}; complement binding {GO:0001848}; endopeptidase inhibitor activity {GO:0004866}</t>
  </si>
  <si>
    <t>Initial triggering of complement {R-HSA-166663}; Activation of C3 and C5 {R-HSA-174577}; Regulation of Complement cascade {R-HSA-977606}</t>
  </si>
  <si>
    <t>Ceruloplasmin</t>
  </si>
  <si>
    <t>Ferroxidase</t>
  </si>
  <si>
    <t>CERU_HUMAN</t>
  </si>
  <si>
    <t>P00450</t>
  </si>
  <si>
    <t>Q14063; Q2PP18; Q9UKS4</t>
  </si>
  <si>
    <t>3D-structure; Copper; Copper transport; Disulfide bond; Glycoprotein; Ion transport; Metal-binding; Oxidoreductase; Phosphoprotein; Polymorphism; Repeat; Secreted; Signal; Transport</t>
  </si>
  <si>
    <t>Copper transport; Ion transport; Transport</t>
  </si>
  <si>
    <t>Copper; Metal-binding</t>
  </si>
  <si>
    <t>Oxidoreductase</t>
  </si>
  <si>
    <t>cellular iron ion homeostasis {GO:0006879}; cellular protein metabolic process {GO:0044267}; copper ion transport {GO:0006825}; iron ion homeostasis {GO:0055072}; iron ion transport {GO:0006826}; post-translational protein modification {GO:0043687}</t>
  </si>
  <si>
    <t>blood microparticle {GO:0072562}; endoplasmic reticulum lumen {GO:0005788}; extracellular exosome {GO:0070062}; extracellular region {GO:0005576}; extracellular space {GO:0005615}; lysosomal membrane {GO:0005765}; plasma membrane {GO:0005886}</t>
  </si>
  <si>
    <t>chaperone binding {GO:0051087}; copper ion binding {GO:0005507}; ferroxidase activity {GO:0004322}</t>
  </si>
  <si>
    <t>Regulation of Insulin-like Growth Factor (IGF) transport and uptake by Insulin-like Growth Factor Binding Proteins (IGFBPs) {R-HSA-381426}; Metal ion SLC transporters {R-HSA-425410}; Defective SLC40A1 causes hemochromatosis 4 (HFE4) (macrophages) {R-HSA-5619049}; Defective CP causes aceruloplasminemia (ACERULOP) {R-HSA-5619060}; Post-translational protein phosphorylation {R-HSA-8957275}; Iron uptake and transport {R-HSA-917937}</t>
  </si>
  <si>
    <t>Short peptide from AAT</t>
  </si>
  <si>
    <t>Alpha-1 protease inhibitor; Alpha-1-antiproteinase; Serpin A1 (SPAAT)</t>
  </si>
  <si>
    <t>A1AT_HUMAN</t>
  </si>
  <si>
    <t>P01009</t>
  </si>
  <si>
    <t>A6PX14; B2RDQ8; Q0PVP5; Q13672; Q53XB8; Q5U0M1; Q7M4R2; Q86U18; Q86U19; Q96BF9; Q96ES1; Q9P1P0; Q9UCE6; Q9UCM3</t>
  </si>
  <si>
    <t>AAT; PI</t>
  </si>
  <si>
    <t>3D-structure; Acute phase; Alternative splicing; Blood coagulation; Endoplasmic reticulum; Extracellular matrix; Glycoprotein; Hemostasis; Phosphoprotein; Polymorphism; Protease inhibitor; Secreted; Serine protease inhibitor; Signal</t>
  </si>
  <si>
    <t>Acute phase; Blood coagulation; Hemostasis</t>
  </si>
  <si>
    <t>Endoplasmic reticulum; Extracellular matrix; Secreted</t>
  </si>
  <si>
    <t>Glycoprotein; Phosphoprotein</t>
  </si>
  <si>
    <t>acute-phase response {GO:0006953}; blood coagulation {GO:0007596}; cellular protein metabolic process {GO:0044267}; COPII vesicle coating {GO:0048208}; endoplasmic reticulum to Golgi vesicle-mediated transport {GO:0006888}; negative regulation of endopeptidase activity {GO:0010951}; neutrophil degranulation {GO:0043312}; platelet degranulation {GO:0002576}; post-translational protein modification {GO:0043687}</t>
  </si>
  <si>
    <t>collagen-containing extracellular matrix {GO:0062023}; COPII-coated ER to Golgi transport vesicle {GO:0030134}; endoplasmic reticulum {GO:0005783}; endoplasmic reticulum lumen {GO:0005788}; endoplasmic reticulum-Golgi intermediate compartment membrane {GO:0033116}; extracellular exosome {GO:0070062}; extracellular region {GO:0005576}; extracellular space {GO:0005615}; ficolin-1-rich granule lumen {GO:1904813}; Golgi apparatus {GO:0005794}; Golgi membrane {GO:0000139}; intracellular membrane-bounded organelle {GO:0043231}; platelet alpha granule lumen {GO:0031093}</t>
  </si>
  <si>
    <t>identical protein binding {GO:0042802}; protease binding {GO:0002020}; serine-type endopeptidase inhibitor activity {GO:0004867}</t>
  </si>
  <si>
    <t>Platelet degranulation {R-HSA-114608}; COPII-mediated vesicle transport {R-HSA-204005}; Regulation of Insulin-like Growth Factor (IGF) transport and uptake by Insulin-like Growth Factor Binding Proteins (IGFBPs) {R-HSA-381426}; Cargo concentration in the ER {R-HSA-5694530}; Neutrophil degranulation {R-HSA-6798695}; Post-translational protein phosphorylation {R-HSA-8957275}</t>
  </si>
  <si>
    <t>Plasmin light chain B</t>
  </si>
  <si>
    <t>PLMN_HUMAN</t>
  </si>
  <si>
    <t>P00747</t>
  </si>
  <si>
    <t>Q15146; Q5TEH4; Q6PA00</t>
  </si>
  <si>
    <t>3D-structure; Blood coagulation; Cleavage on pair of basic residues; Disease mutation; Disulfide bond; Fibrinolysis; Glycoprotein; Hemostasis; Hydrolase; Kringle; Phosphoprotein; Polymorphism; Protease; Repeat; Secreted; Serine protease; Signal; Thrombophilia; Tissue remodeling; Zymogen</t>
  </si>
  <si>
    <t>Blood coagulation; Fibrinolysis; Hemostasis; Tissue remodeling</t>
  </si>
  <si>
    <t>Disease mutation; Thrombophilia</t>
  </si>
  <si>
    <t>Kringle; Repeat; Signal</t>
  </si>
  <si>
    <t>Hydrolase; Protease; Serine protease</t>
  </si>
  <si>
    <t>Cleavage on pair of basic residues; Disulfide bond; Glycoprotein; Phosphoprotein; Zymogen</t>
  </si>
  <si>
    <t>blood coagulation {GO:0007596}; cellular protein metabolic process {GO:0044267}; extracellular matrix disassembly {GO:0022617}; fibrinolysis {GO:0042730}; interaction with symbiont {GO:0051702}; interaction with symbiont via secreted substance involved in symbiotic interaction {GO:0052213}; modification by host of symbiont morphology or physiology via secreted substance {GO:0052182}; negative regulation of cell population proliferation {GO:0008285}; negative regulation of cell-cell adhesion mediated by cadherin {GO:2000048}; negative regulation of cell-substrate adhesion {GO:0010812}; negative regulation of fibrinolysis {GO:0051918}; platelet degranulation {GO:0002576}; positive regulation of blood vessel endothelial cell migration {GO:0043536}; positive regulation of fibrinolysis {GO:0051919}; proteolysis {GO:0006508}; tissue remodeling {GO:0048771}</t>
  </si>
  <si>
    <t>blood microparticle {GO:0072562}; cell surface {GO:0009986}; collagen-containing extracellular matrix {GO:0062023}; extracellular exosome {GO:0070062}; extracellular region {GO:0005576}; extracellular space {GO:0005615}; extrinsic component of external side of plasma membrane {GO:0031232}; other organism cell membrane {GO:0044218}; plasma membrane {GO:0005886}; platelet alpha granule lumen {GO:0031093}</t>
  </si>
  <si>
    <t>apolipoprotein binding {GO:0034185}; chaperone binding {GO:0051087}; endopeptidase activity {GO:0004175}; enzyme binding {GO:0019899}; kinase binding {GO:0019900}; proteasome core complex binding {GO:1904854}; protein antigen binding {GO:1990405}; protein domain specific binding {GO:0019904}; serine-type endopeptidase activity {GO:0004252}; serine-type peptidase activity {GO:0008236}; signaling receptor binding {GO:0005102}</t>
  </si>
  <si>
    <t>Platelet degranulation {R-HSA-114608}; Degradation of the extracellular matrix {R-HSA-1474228}; Activation of Matrix Metalloproteinases {R-HSA-1592389}; Signaling by PDGF {R-HSA-186797}; Regulation of Insulin-like Growth Factor (IGF) transport and uptake by Insulin-like Growth Factor Binding Proteins (IGFBPs) {R-HSA-381426}; Dissolution of Fibrin Clot {R-HSA-75205}</t>
  </si>
  <si>
    <t>C4b-binding protein alpha chain (C4bp)</t>
  </si>
  <si>
    <t>Proline-rich protein (PRP)</t>
  </si>
  <si>
    <t>C4BPA_HUMAN</t>
  </si>
  <si>
    <t>P04003</t>
  </si>
  <si>
    <t>Q5VVQ8</t>
  </si>
  <si>
    <t>C4BP</t>
  </si>
  <si>
    <t>3D-structure; Complement pathway; Disulfide bond; Glycoprotein; Immunity; Innate immunity; Polymorphism; Repeat; Secreted; Signal; Sushi</t>
  </si>
  <si>
    <t>Complement pathway; Immunity; Innate immunity</t>
  </si>
  <si>
    <t>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</t>
  </si>
  <si>
    <t>blood microparticle {GO:0072562}; extracellular region {GO:0005576}; extracellular space {GO:0005615}; other organism cell {GO:0044216}; plasma membrane {GO:0005886}</t>
  </si>
  <si>
    <t>RNA binding {GO:0003723}</t>
  </si>
  <si>
    <t>Regulation of Complement cascade {R-HSA-977606}</t>
  </si>
  <si>
    <t>Complement factor H</t>
  </si>
  <si>
    <t>H factor 1</t>
  </si>
  <si>
    <t>CFAH_HUMAN</t>
  </si>
  <si>
    <t>P08603</t>
  </si>
  <si>
    <t>A5PL14; P78435; Q14570; Q2TAZ5; Q38G77; Q5TFM3; Q8N708; Q9NU86</t>
  </si>
  <si>
    <t>HF; HF1; HF2</t>
  </si>
  <si>
    <t>3D-structure; Age-related macular degeneration; Alternative splicing; Complement alternate pathway; Disease mutation; Disulfide bond; Glycoprotein; Hemolytic uremic syndrome; Host-virus interaction; Immunity; Innate immunity; Polymorphism; Repeat; Secreted; Signal; Sushi</t>
  </si>
  <si>
    <t>Complement alternate pathway; Host-virus interaction; Immunity; Innate immunity</t>
  </si>
  <si>
    <t>complement activation {GO:0006956}; complement activation, alternative pathway {GO:0006957}; regulation of complement activation {GO:0030449}; regulation of complement-dependent cytotoxicity {GO:1903659}; viral process {GO:0016032}</t>
  </si>
  <si>
    <t>blood microparticle {GO:0072562}; extracellular exosome {GO:0070062}; extracellular region {GO:0005576}; extracellular space {GO:0005615}</t>
  </si>
  <si>
    <t>heparan sulfate proteoglycan binding {GO:0043395}; heparin binding {GO:0008201}</t>
  </si>
  <si>
    <t>Antithrombin-III (ATIII)</t>
  </si>
  <si>
    <t>Serpin C1</t>
  </si>
  <si>
    <t>ANT3_HUMAN</t>
  </si>
  <si>
    <t>P01008</t>
  </si>
  <si>
    <t>B2R6P0; P78439; P78447; Q13815; Q5TC78; Q7KZ43; Q7KZ97; Q9UC78</t>
  </si>
  <si>
    <t>AT3</t>
  </si>
  <si>
    <t>3D-structure; Blood coagulation; Disease mutation; Disulfide bond; Glycoprotein; Hemostasis; Heparin-binding; Phosphoprotein; Polymorphism; Protease inhibitor; Secreted; Serine protease inhibitor; Signal; Thrombophilia</t>
  </si>
  <si>
    <t>Blood coagulation; Hemostasis</t>
  </si>
  <si>
    <t>Heparin-binding; Protease inhibitor; Serine protease inhibitor</t>
  </si>
  <si>
    <t>acute inflammatory response to antigenic stimulus {GO:0002438}; blood coagulation {GO:0007596}; cellular protein metabolic process {GO:0044267}; lactation {GO:0007595}; negative regulation of endopeptidase activity {GO:0010951}; post-translational protein modification {GO:0043687}; regulation of blood coagulation, intrinsic pathway {GO:2000266}; response to nutrient {GO:0007584}</t>
  </si>
  <si>
    <t>blood microparticle {GO:0072562}; collagen-containing extracellular matrix {GO:0062023}; endoplasmic reticulum lumen {GO:0005788}; extracellular exosome {GO:0070062}; extracellular region {GO:0005576}; extracellular space {GO:0005615}; plasma membrane {GO:0005886}</t>
  </si>
  <si>
    <t>heparin binding {GO:0008201}; identical protein binding {GO:0042802}; protease binding {GO:0002020}; serine-type endopeptidase inhibitor activity {GO:0004867}</t>
  </si>
  <si>
    <t>Intrinsic Pathway of Fibrin Clot Formation {R-HSA-140837}; Common Pathway of Fibrin Clot Formation {R-HSA-140875}; Regulation of Insulin-like Growth Factor (IGF) transport and uptake by Insulin-like Growth Factor Binding Proteins (IGFBPs) {R-HSA-381426}; Post-translational protein phosphorylation {R-HSA-8957275}</t>
  </si>
  <si>
    <t>35 kDa inter-alpha-trypsin inhibitor heavy chain H4</t>
  </si>
  <si>
    <t>Inter-alpha-trypsin inhibitor family heavy chain-related protein (IHRP); Plasma kallikrein sensitive glycoprotein 120 (Gp120; PK-120)</t>
  </si>
  <si>
    <t>ITIH4_HUMAN</t>
  </si>
  <si>
    <t>Q14624</t>
  </si>
  <si>
    <t>B7Z545; E9PGN5; Q15135; Q9P190; Q9UQ54</t>
  </si>
  <si>
    <t>IHRP; ITIHL1; PK120</t>
  </si>
  <si>
    <t>Acute phase; Alternative splicing; Disulfide bond; Glycoprotein; Polymorphism; Protease inhibitor; Secreted; Serine protease inhibitor; Signal</t>
  </si>
  <si>
    <t>Acute phase</t>
  </si>
  <si>
    <t>acute-phase response {GO:0006953}; hyaluronan metabolic process {GO:0030212}; platelet degranulation {GO:0002576}; response to cytokine {GO:0034097}</t>
  </si>
  <si>
    <t>blood microparticle {GO:0072562}; collagen-containing extracellular matrix {GO:0062023}; extracellular exosome {GO:0070062}; extracellular region {GO:0005576}; plasma membrane {GO:0005886}; platelet dense granule lumen {GO:0031089}</t>
  </si>
  <si>
    <t>endopeptidase inhibitor activity {GO:0004866}; serine-type endopeptidase inhibitor activity {GO:0004867}</t>
  </si>
  <si>
    <t>Platelet degranulation {R-HSA-114608}</t>
  </si>
  <si>
    <t>Apolipoprotein C-III (Apo-CIII; ApoC-III)</t>
  </si>
  <si>
    <t>Apolipoprotein C3</t>
  </si>
  <si>
    <t>APOC3_HUMAN</t>
  </si>
  <si>
    <t>P02656</t>
  </si>
  <si>
    <t>Q08E83; Q6Q786</t>
  </si>
  <si>
    <t>3D-structure; Chylomicron; Disease mutation; Glycoprotein; Lipid degradation; Lipid metabolism; Lipid transport; Polymorphism; Secreted; Sialic acid; Signal; Transport; VLDL</t>
  </si>
  <si>
    <t>Chylomicron; Secreted; VLDL</t>
  </si>
  <si>
    <t>cholesterol efflux {GO:0033344}; cholesterol homeostasis {GO:0042632}; chylomicron assembly {GO:0034378}; chylomicron remnant clearance {GO:0034382}; chylomicron remodeling {GO:0034371}; G protein-coupled receptor signaling pathway {GO:0007186}; high-density lipoprotein particle remodeling {GO:0034375}; lipoprotein metabolic process {GO:0042157}; negative regulation of cholesterol import {GO:0060621}; negative regulation of fatty acid biosynthetic process {GO:0045717}; negative regulation of high-density lipoprotein particle clearance {GO:0010987}; negative regulation of lipid catabolic process {GO:0050995}; negative regulation of lipid metabolic process {GO:0045833}; negative regulation of lipoprotein lipase activity {GO:0051005}; negative regulation of low-density lipoprotein particle clearance {GO:0010989}; negative regulation of receptor-mediated endocytosis {GO:0048261}; negative regulation of triglyceride catabolic process {GO:0010897}; negative regulation of very-low-density lipoprotein particle clearance {GO:0010916}; negative regulation of very-low-density lipoprotein particle remodeling {GO:0010903}; phospholipid efflux {GO:0033700}; regulation of Cdc42 protein signal transduction {GO:0032489}; retinoid metabolic process {GO:0001523}; reverse cholesterol transport {GO:0043691}; triglyceride catabolic process {GO:0019433}; triglyceride homeostasis {GO:0070328}; triglyceride metabolic process {GO:0006641}; very-low-density lipoprotein particle assembly {GO:0034379}</t>
  </si>
  <si>
    <t>chylomicron {GO:0042627}; collagen-containing extracellular matrix {GO:0062023}; early endosome {GO:0005769}; extracellular exosome {GO:0070062}; extracellular region {GO:0005576}; extracellular space {GO:0005615}; intermediate-density lipoprotein particle {GO:0034363}; spherical high-density lipoprotein particle {GO:0034366}; very-low-density lipoprotein particle {GO:0034361}</t>
  </si>
  <si>
    <t>cholesterol binding {GO:0015485}; enzyme regulator activity {GO:0030234}; high-density lipoprotein particle receptor binding {GO:0070653}; lipase inhibitor activity {GO:0055102}; phospholipid binding {GO:0005543}</t>
  </si>
  <si>
    <t>Chylomicron assembly {R-HSA-8963888}; Chylomicron remodeling {R-HSA-8963901}; HDL remodeling {R-HSA-8964058}; Retinoid metabolism and transport {R-HSA-975634}</t>
  </si>
  <si>
    <t>Alpha-1-acid glycoprotein 2 (AGP 2)</t>
  </si>
  <si>
    <t>Orosomucoid-2 (OMD 2)</t>
  </si>
  <si>
    <t>A1AG2_HUMAN</t>
  </si>
  <si>
    <t>P19652</t>
  </si>
  <si>
    <t>B2R5L2; Q16571; Q5T538; Q6IB74</t>
  </si>
  <si>
    <t>AGP2</t>
  </si>
  <si>
    <t>3D-structure; Acute phase; Disulfide bond; Glycoprotein; Polymorphism; Pyrrolidone carboxylic acid; Secreted; Signal; Transport</t>
  </si>
  <si>
    <t>Acute phase; Transport</t>
  </si>
  <si>
    <t>Disulfide bond; Glycoprotein; Pyrrolidone carboxylic acid</t>
  </si>
  <si>
    <t>acute-phase response {GO:0006953}; neutrophil degranulation {GO:0043312}; platelet degranulation {GO:0002576}; positive regulation of interleukin-1 beta secretion {GO:0050718}; positive regulation of interleukin-1 secretion {GO:0050716}; positive regulation of tumor necrosis factor secretion {GO:1904469}; regulation of immune system process {GO:0002682}</t>
  </si>
  <si>
    <t>azurophil granule lumen {GO:0035578}; blood microparticle {GO:0072562}; collagen-containing extracellular matrix {GO:0062023}; extracellular exosome {GO:0070062}; extracellular region {GO:0005576}; extracellular space {GO:0005615}; platelet alpha granule lumen {GO:0031093}; specific granule lumen {GO:0035580}</t>
  </si>
  <si>
    <t>Platelet degranulation {R-HSA-114608}; Neutrophil degranulation {R-HSA-6798695}</t>
  </si>
  <si>
    <t>Apolipoprotein A-IV (Apo-AIV; ApoA-IV)</t>
  </si>
  <si>
    <t>Apolipoprotein A4</t>
  </si>
  <si>
    <t>APOA4_HUMAN</t>
  </si>
  <si>
    <t>P06727</t>
  </si>
  <si>
    <t>A8MSL6; Q14CW8; Q6Q787</t>
  </si>
  <si>
    <t>3D-structure; Chylomicron; HDL; Lipid transport; Phosphoprotein; Polymorphism; Repeat; Secreted; Signal; Transport</t>
  </si>
  <si>
    <t>Lipid transport; Transport</t>
  </si>
  <si>
    <t>Chylomicron; HDL; Secreted</t>
  </si>
  <si>
    <t>Phosphoprotein</t>
  </si>
  <si>
    <t>cellular protein metabolic process {GO:0044267}; cholesterol biosynthetic process {GO:0006695}; cholesterol efflux {GO:0033344}; cholesterol homeostasis {GO:0042632}; cholesterol metabolic process {GO:0008203}; chylomicron assembly {GO:0034378}; chylomicron remodeling {GO:0034371}; high-density lipoprotein particle assembly {GO:0034380}; high-density lipoprotein particle remodeling {GO:0034375}; hydrogen peroxide catabolic process {GO:0042744}; innate immune response in mucosa {GO:0002227}; leukocyte cell-cell adhesion {GO:0007159}; lipid catabolic process {GO:0016042}; lipid homeostasis {GO:0055088}; lipid transport {GO:0006869}; lipoprotein metabolic process {GO:0042157}; negative regulation of plasma lipoprotein oxidation {GO:0034445}; phosphatidylcholine metabolic process {GO:0046470}; phospholipid efflux {GO:0033700}; positive regulation of cholesterol esterification {GO:0010873}; positive regulation of fatty acid biosynthetic process {GO:0045723}; positive regulation of lipid biosynthetic process {GO:0046889}; positive regulation of lipoprotein lipase activity {GO:0051006}; positive regulation of triglyceride catabolic process {GO:0010898}; protein-lipid complex assembly {GO:0065005}; regulation of cholesterol transport {GO:0032374}; regulation of intestinal cholesterol absorption {GO:0030300}; removal of superoxide radicals {GO:0019430}; response to lipid hydroperoxide {GO:0006982}; response to stilbenoid {GO:0035634}; retinoid metabolic process {GO:0001523}; reverse cholesterol transport {GO:0043691}; triglyceride catabolic process {GO:0019433}; triglyceride homeostasis {GO:0070328}; very-low-density lipoprotein particle remodeling {GO:0034372}</t>
  </si>
  <si>
    <t>blood microparticle {GO:0072562}; chylomicron {GO:0042627}; collagen-containing extracellular matrix {GO:0062023}; cytosol {GO:0005829}; early endosome {GO:0005769}; endoplasmic reticulum lumen {GO:0005788}; extracellular exosome {GO:0070062}; extracellular region {GO:0005576}; extracellular space {GO:0005615}; high-density lipoprotein particle {GO:0034364}; very-low-density lipoprotein particle {GO:0034361}</t>
  </si>
  <si>
    <t>antioxidant activity {GO:0016209}; cholesterol binding {GO:0015485}; cholesterol transporter activity {GO:0017127}; copper ion binding {GO:0005507}; identical protein binding {GO:0042802}; lipid binding {GO:0008289}; lipid transporter activity {GO:0005319}; phosphatidylcholine binding {GO:0031210}; phosphatidylcholine-sterol O-acyltransferase activator activity {GO:0060228}; phospholipid binding {GO:0005543}; protein homodimerization activity {GO:0042803}</t>
  </si>
  <si>
    <t>Chylomicron assembly {R-HSA-8963888}; Assembly of active LPL and LIPC lipase complexes {R-HSA-8963889}; Chylomicron remodeling {R-HSA-8963901}; Retinoid metabolism and transport {R-HSA-975634}; Amyloid fiber formation {R-HSA-977225}</t>
  </si>
  <si>
    <t>Complement factor B Bb fragment</t>
  </si>
  <si>
    <t>C3/C5 convertase; Glycine-rich beta glycoprotein (GBG); PBF2; Properdin factor B</t>
  </si>
  <si>
    <t>CFAB_HUMAN</t>
  </si>
  <si>
    <t>P00751</t>
  </si>
  <si>
    <t>B0QZQ6; O15006; Q29944; Q53F89; Q5JP67; Q5ST50; Q96HX6; Q9BTF5; Q9BX92</t>
  </si>
  <si>
    <t>BF; BFD</t>
  </si>
  <si>
    <t>3D-structure; Alternative splicing; Cleavage on pair of basic residues; Complement alternate pathway; Disease mutation; Disulfide bond; Glycation; Glycoprotein; Hemolytic uremic syndrome; Hydrolase; Immunity; Innate immunity; Polymorphism; Protease; Repeat; Secreted; Serine protease; Signal; Sushi; Zymogen</t>
  </si>
  <si>
    <t>Complement alternate pathway; Immunity; Innate immunity</t>
  </si>
  <si>
    <t>Disease mutation; Hemolytic uremic syndrome</t>
  </si>
  <si>
    <t>Cleavage on pair of basic residues; Disulfide bond; Glycation; Glycoprotein; Zymogen</t>
  </si>
  <si>
    <t>complement activation {GO:0006956}; complement activation, alternative pathway {GO:0006957}; regulation of complement activation {GO:0030449}</t>
  </si>
  <si>
    <t>blood microparticle {GO:0072562}; extracellular exosome {GO:0070062}; extracellular region {GO:0005576}; extracellular space {GO:0005615}; plasma membrane {GO:0005886}</t>
  </si>
  <si>
    <t>complement binding {GO:0001848}; serine-type endopeptidase activity {GO:0004252}</t>
  </si>
  <si>
    <t>Alternative complement activation {R-HSA-173736}; Activation of C3 and C5 {R-HSA-174577}; Regulation of Complement cascade {R-HSA-977606}</t>
  </si>
  <si>
    <t>Plasma retinol-binding protein(1-176)</t>
  </si>
  <si>
    <t>Plasma retinol-binding protein (PRBP; RBP)</t>
  </si>
  <si>
    <t>RET4_HUMAN</t>
  </si>
  <si>
    <t>P02753</t>
  </si>
  <si>
    <t>D3DR38; O43478; O43479; Q5VY24; Q8WWA3; Q9P178</t>
  </si>
  <si>
    <t>3D-structure; Disease mutation; Disulfide bond; Methylation; Microphthalmia; Retinol-binding; Secreted; Sensory transduction; Signal; Transport; Vision; Vitamin A</t>
  </si>
  <si>
    <t>Sensory transduction; Transport; Vision</t>
  </si>
  <si>
    <t>Disease mutation; Microphthalmia</t>
  </si>
  <si>
    <t>Retinol-binding; Vitamin A</t>
  </si>
  <si>
    <t>Disulfide bond; Methylation</t>
  </si>
  <si>
    <t>cardiac muscle tissue development {GO:0048738}; embryonic organ morphogenesis {GO:0048562}; embryonic retina morphogenesis in camera-type eye {GO:0060059}; embryonic skeletal system development {GO:0048706}; eye development {GO:0001654}; female genitalia morphogenesis {GO:0048807}; gluconeogenesis {GO:0006094}; glucose homeostasis {GO:0042593}; heart development {GO:0007507}; heart trabecula formation {GO:0060347}; lung development {GO:0030324}; maintenance of gastrointestinal epithelium {GO:0030277}; negative regulation of cardiac muscle cell proliferation {GO:0060044}; positive regulation of immunoglobulin secretion {GO:0051024}; positive regulation of insulin secretion {GO:0032024}; response to ethanol {GO:0045471}; response to retinoic acid {GO:0032526}; retinoid metabolic process {GO:0001523}; retinol metabolic process {GO:0042572}; retinol transport {GO:0034633}; urinary bladder development {GO:0060157}; uterus development {GO:0060065}; vagina development {GO:0060068}; visual perception {GO:0007601}</t>
  </si>
  <si>
    <t>cytosol {GO:0005829}; extracellular exosome {GO:0070062}; extracellular region {GO:0005576}; extracellular space {GO:0005615}; protein-containing complex {GO:0032991}</t>
  </si>
  <si>
    <t>protein heterodimerization activity {GO:0046982}; retinal binding {GO:0016918}; retinol binding {GO:0019841}; retinol transmembrane transporter activity {GO:0034632}</t>
  </si>
  <si>
    <t>Retinoid cycle disease events {R-HSA-2453864}; The canonical retinoid cycle in rods (twilight vision) {R-HSA-2453902}; Retinoid metabolism disease events {R-HSA-6809583}; Retinoid metabolism and transport {R-HSA-975634}</t>
  </si>
  <si>
    <t>Somatomedin-B</t>
  </si>
  <si>
    <t>S-protein; Serum-spreading factor; V75</t>
  </si>
  <si>
    <t>VTNC_HUMAN</t>
  </si>
  <si>
    <t>P04004</t>
  </si>
  <si>
    <t>B2R7G0; P01141; Q9BSH7</t>
  </si>
  <si>
    <t>3D-structure; Cell adhesion; Disulfide bond; Glycoprotein; Heparin-binding; Phosphoprotein; Polymorphism; Repeat; Secreted; Signal; Sulfation</t>
  </si>
  <si>
    <t>Cell adhesion</t>
  </si>
  <si>
    <t>Heparin-binding</t>
  </si>
  <si>
    <t>Disulfide bond; Glycoprotein; Phosphoprotein; Sulfation</t>
  </si>
  <si>
    <t>cell adhesion {GO:0007155}; cell adhesion mediated by integrin {GO:0033627}; cell migration {GO:0016477}; cell population proliferation {GO:0008283}; cell-matrix adhesion {GO:0007160}; endodermal cell differentiation {GO:0035987}; extracellular matrix organization {GO:0030198}; immune response {GO:0006955}; liver regeneration {GO:0097421}; negative regulation of blood coagulation {GO:0030195}; negative regulation of endopeptidase activity {GO:0010951}; oligodendrocyte differentiation {GO:0048709}; positive regulation of cell-substrate adhesion {GO:0010811}; positive regulation of peptidyl-tyrosine phosphorylation {GO:0050731}; positive regulation of protein binding {GO:0032092}; positive regulation of receptor-mediated endocytosis {GO:0048260}; positive regulation of smooth muscle cell migration {GO:0014911}; positive regulation of vascular endothelial growth factor receptor signaling pathway {GO:0030949}; positive regulation of wound healing {GO:0090303}; protein polymerization {GO:0051258}; regulation of complement activation {GO:0030449}; smooth muscle cell-matrix adhesion {GO:0061302}</t>
  </si>
  <si>
    <t>alphav-beta3 integrin-vitronectin complex {GO:0071062}; basement membrane {GO:0005604}; blood microparticle {GO:0072562}; collagen-containing extracellular matrix {GO:0062023}; endoplasmic reticulum {GO:0005783}; extracellular exosome {GO:0070062}; extracellular region {GO:0005576}; extracellular space {GO:0005615}; Golgi lumen {GO:0005796}; intracellular membrane-bounded organelle {GO:0043231}; rough endoplasmic reticulum lumen {GO:0048237}</t>
  </si>
  <si>
    <t>collagen binding {GO:0005518}; extracellular matrix binding {GO:0050840}; extracellular matrix structural constituent {GO:0005201}; heparin binding {GO:0008201}; identical protein binding {GO:0042802}; integrin binding {GO:0005178}; polysaccharide binding {GO:0030247}; scavenger receptor activity {GO:0005044}</t>
  </si>
  <si>
    <t>Molecules associated with elastic fibres {R-HSA-2129379}; Integrin cell surface interactions {R-HSA-216083}; Syndecan interactions {R-HSA-3000170}; ECM proteoglycans {R-HSA-3000178}; Regulation of Complement cascade {R-HSA-977606}</t>
  </si>
  <si>
    <t>Afamin</t>
  </si>
  <si>
    <t>Alpha-albumin (Alpha-Alb)</t>
  </si>
  <si>
    <t>AFAM_HUMAN</t>
  </si>
  <si>
    <t>P43652</t>
  </si>
  <si>
    <t>A8K3E1; Q32MR3; Q4W5C5</t>
  </si>
  <si>
    <t>ALB2; ALBA</t>
  </si>
  <si>
    <t>3D-structure; Disulfide bond; Glycoprotein; Polymorphism; Protein transport; Repeat; Secreted; Signal; Transport</t>
  </si>
  <si>
    <t>Protein transport; Transport</t>
  </si>
  <si>
    <t>protein stabilization {GO:0050821}; protein transport within extracellular region {GO:0071693}; vitamin transport {GO:0051180}</t>
  </si>
  <si>
    <t>vitamin E binding {GO:0008431}</t>
  </si>
  <si>
    <t>Alpha-2-HS-glycoprotein chain B</t>
  </si>
  <si>
    <t>Alpha-2-Z-globulin; Ba-alpha-2-glycoprotein; Fetuin-A</t>
  </si>
  <si>
    <t>FETUA_HUMAN</t>
  </si>
  <si>
    <t>P02765</t>
  </si>
  <si>
    <t>A8K9N6; B2R7G1; O14961; O14962; Q9P152</t>
  </si>
  <si>
    <t>FETUA</t>
  </si>
  <si>
    <t>Disease mutation; Disulfide bond; Glycoprotein; Hypotrichosis; Mental retardation; Mineral balance; Phosphoprotein; Polymorphism; Repeat; Secreted; Signal</t>
  </si>
  <si>
    <t>Mineral balance</t>
  </si>
  <si>
    <t>Disease mutation; Hypotrichosis; Mental retardation</t>
  </si>
  <si>
    <t>acute-phase response {GO:0006953}; cellular protein metabolic process {GO:0044267}; negative regulation of bone mineralization {GO:0030502}; negative regulation of endopeptidase activity {GO:0010951}; negative regulation of insulin receptor signaling pathway {GO:0046627}; neutrophil degranulation {GO:0043312}; pinocytosis {GO:0006907}; platelet degranulation {GO:0002576}; positive regulation of phagocytosis {GO:0050766}; post-translational protein modification {GO:0043687}; regulation of bone mineralization {GO:0030500}; regulation of inflammatory response {GO:0050727}; skeletal system development {GO:0001501}</t>
  </si>
  <si>
    <t>blood microparticle {GO:0072562}; collagen-containing extracellular matrix {GO:0062023}; endoplasmic reticulum lumen {GO:0005788}; extracellular exosome {GO:0070062}; extracellular region {GO:0005576}; extracellular space {GO:0005615}; Golgi apparatus {GO:0005794}; platelet alpha granule lumen {GO:0031093}; secretory granule lumen {GO:0034774}</t>
  </si>
  <si>
    <t>cysteine-type endopeptidase inhibitor activity {GO:0004869}; kinase inhibitor activity {GO:0019210}</t>
  </si>
  <si>
    <t>Platelet degranulation {R-HSA-114608}; Regulation of Insulin-like Growth Factor (IGF) transport and uptake by Insulin-like Growth Factor Binding Proteins (IGFBPs) {R-HSA-381426}; Neutrophil degranulation {R-HSA-6798695}; Post-translational protein phosphorylation {R-HSA-8957275}</t>
  </si>
  <si>
    <t>Glutathione peroxidase 3 (GPx-3; GSHPx-3)</t>
  </si>
  <si>
    <t>Extracellular glutathione peroxidase; Plasma glutathione peroxidase (GPx-P; GSHPx-P)</t>
  </si>
  <si>
    <t>GPX3_HUMAN</t>
  </si>
  <si>
    <t>P22352</t>
  </si>
  <si>
    <t>O43787; Q86W78; Q9NZ74; Q9UEL1</t>
  </si>
  <si>
    <t>GPXP</t>
  </si>
  <si>
    <t>3D-structure; Oxidoreductase; Peroxidase; Polymorphism; Secreted; Selenocysteine; Signal</t>
  </si>
  <si>
    <t>Polymorphism; Selenocysteine</t>
  </si>
  <si>
    <t>Oxidoreductase; Peroxidase</t>
  </si>
  <si>
    <t>cellular response to oxidative stress {GO:0034599}; hydrogen peroxide catabolic process {GO:0042744}; protein homotetramerization {GO:0051289}; response to lipid hydroperoxide {GO:0006982}</t>
  </si>
  <si>
    <t>extracellular exosome {GO:0070062}; extracellular region {GO:0005576}; extracellular space {GO:0005615}</t>
  </si>
  <si>
    <t>glutathione peroxidase activity {GO:0004602}; peroxidase activity {GO:0004601}; selenium binding {GO:0008430}; transcription factor binding {GO:0008134}</t>
  </si>
  <si>
    <t>Detoxification of Reactive Oxygen Species {R-HSA-3299685}</t>
  </si>
  <si>
    <t>Apolipoprotein B-48 (Apo B-100; Apo B-48)</t>
  </si>
  <si>
    <t>APOB_HUMAN</t>
  </si>
  <si>
    <t>P04114</t>
  </si>
  <si>
    <t>O00502; P78479; P78480; P78481; Q13779; Q13785; Q13786; Q13787; Q13788; Q4ZG63; Q53QC8; Q7Z600; Q9UMN0</t>
  </si>
  <si>
    <t>Acetylation; Atherosclerosis; Cholesterol metabolism; Chylomicron; Cytoplasm; Disease mutation; Disulfide bond; Glycoprotein; Heparin-binding; LDL; Lipid metabolism; Lipid transport; Lipoprotein; Palmitate; Phosphoprotein; Polymorphism; RNA editing; Secreted; Signal; Steroid metabolism; Sterol metabolism; Transport; VLDL</t>
  </si>
  <si>
    <t>Chylomicron; Cytoplasm; LDL; Secreted; VLDL</t>
  </si>
  <si>
    <t>Polymorphism; RNA editing</t>
  </si>
  <si>
    <t>Atherosclerosis; Disease mutation</t>
  </si>
  <si>
    <t>Acetylation; Disulfide bond; Glycoprotein; Lipoprotein; Palmitate; Phosphoprotein</t>
  </si>
  <si>
    <t>artery morphogenesis {GO:0048844}; cellular protein metabolic process {GO:0044267}; cellular response to prostaglandin stimulus {GO:0071379}; cellular response to tumor necrosis factor {GO:0071356}; cholesterol efflux {GO:0033344}; cholesterol homeostasis {GO:0042632}; cholesterol metabolic process {GO:0008203}; cholesterol transport {GO:0030301}; chylomicron assembly {GO:0034378}; chylomicron remnant clearance {GO:0034382}; chylomicron remodeling {GO:0034371}; fertilization {GO:0009566}; flagellated sperm motility {GO:0030317}; in utero embryonic development {GO:0001701}; leukocyte migration {GO:0050900}; lipoprotein biosynthetic process {GO:0042158}; lipoprotein catabolic process {GO:0042159}; lipoprotein transport {GO:0042953}; low-density lipoprotein particle clearance {GO:0034383}; low-density lipoprotein particle remodeling {GO:0034374}; membrane organization {GO:0061024}; nervous system development {GO:0007399}; positive regulation of cholesterol storage {GO:0010886}; positive regulation of gene expression {GO:0010628}; positive regulation of lipid storage {GO:0010884}; positive regulation of macrophage derived foam cell differentiation {GO:0010744}; post-embryonic development {GO:0009791}; post-translational protein modification {GO:0043687}; receptor-mediated endocytosis {GO:0006898}; regulation of cholesterol biosynthetic process {GO:0045540}; response to carbohydrate {GO:0009743}; response to estradiol {GO:0032355}; response to lipopolysaccharide {GO:0032496}; response to selenium ion {GO:0010269}; response to virus {GO:0009615}; retinoid metabolic process {GO:0001523}; spermatogenesis {GO:0007283}; toll-like receptor signaling pathway {GO:0002224}; triglyceride catabolic process {GO:0019433}; triglyceride mobilization {GO:0006642}; very-low-density lipoprotein particle assembly {GO:0034379}; very-low-density lipoprotein particle clearance {GO:0034447}</t>
  </si>
  <si>
    <t>chylomicron {GO:0042627}; chylomicron remnant {GO:0034360}; clathrin-coated endocytic vesicle membrane {GO:0030669}; cytoplasm {GO:0005737}; cytosol {GO:0005829}; early endosome {GO:0005769}; endocytic vesicle lumen {GO:0071682}; endoplasmic reticulum exit site {GO:0070971}; endoplasmic reticulum lumen {GO:0005788}; endoplasmic reticulum membrane {GO:0005789}; endosome lumen {GO:0031904}; endosome membrane {GO:0010008}; extracellular exosome {GO:0070062}; extracellular region {GO:0005576}; extracellular space {GO:0005615}; high-density lipoprotein particle {GO:0034364}; intermediate-density lipoprotein particle {GO:0034363}; intracellular membrane-bounded organelle {GO:0043231}; low-density lipoprotein particle {GO:0034362}; lysosomal lumen {GO:0043202}; mature chylomicron {GO:0034359}; neuronal cell body {GO:0043025}; plasma membrane {GO:0005886}; smooth endoplasmic reticulum {GO:0005790}; very-low-density lipoprotein particle {GO:0034361}; vesicle lumen {GO:0031983}</t>
  </si>
  <si>
    <t>cholesterol transporter activity {GO:0017127}; heparin binding {GO:0008201}; lipase binding {GO:0035473}; low-density lipoprotein particle receptor binding {GO:0050750}; phospholipid binding {GO:0005543}; signaling receptor binding {GO:0005102}</t>
  </si>
  <si>
    <t>Cell surface interactions at the vascular wall {R-HSA-202733}; Scavenging by Class B Receptors {R-HSA-3000471}; Scavenging by Class A Receptors {R-HSA-3000480}; Scavenging by Class F Receptors {R-HSA-3000484}; Scavenging by Class H Receptors {R-HSA-3000497}; Regulation of Insulin-like Growth Factor (IGF) transport and uptake by Insulin-like Growth Factor Binding Proteins (IGFBPs) {R-HSA-381426}; Platelet sensitization by LDL {R-HSA-432142}; Regulation of TLR by endogenous ligand {R-HSA-5686938}; Cargo recognition for clathrin-mediated endocytosis {R-HSA-8856825}; Clathrin-mediated endocytosis {R-HSA-8856828}; VLDL assembly {R-HSA-8866423}; Post-translational protein phosphorylation {R-HSA-8957275}; Chylomicron assembly {R-HSA-8963888}; Chylomicron remodeling {R-HSA-8963901}; Chylomicron clearance {R-HSA-8964026}; LDL clearance {R-HSA-8964038}; LDL remodeling {R-HSA-8964041}; VLDL clearance {R-HSA-8964046}; Retinoid metabolism and transport {R-HSA-975634}</t>
  </si>
  <si>
    <t>Beta-2-glycoprotein 1</t>
  </si>
  <si>
    <t>APC inhibitor; Activated protein C-binding protein; Anticardiolipin cofactor; Apolipoprotein H (Apo-H); Beta-2-glycoprotein I (B2GPI; Beta(2)GPI)</t>
  </si>
  <si>
    <t>APOH_HUMAN</t>
  </si>
  <si>
    <t>P02749</t>
  </si>
  <si>
    <t>B2R9M3; Q9UCN7</t>
  </si>
  <si>
    <t>B2G1</t>
  </si>
  <si>
    <t>3D-structure; Disulfide bond; Glycoprotein; Heparin-binding; Polymorphism; Repeat; Secreted; Signal; Sushi</t>
  </si>
  <si>
    <t>blood coagulation, intrinsic pathway {GO:0007597}; negative regulation of angiogenesis {GO:0016525}; negative regulation of blood coagulation {GO:0030195}; negative regulation of endothelial cell migration {GO:0010596}; negative regulation of endothelial cell proliferation {GO:0001937}; negative regulation of fibrinolysis {GO:0051918}; negative regulation of myeloid cell apoptotic process {GO:0033033}; negative regulation of smooth muscle cell apoptotic process {GO:0034392}; plasminogen activation {GO:0031639}; platelet degranulation {GO:0002576}; positive regulation of blood coagulation {GO:0030194}; positive regulation of lipoprotein lipase activity {GO:0051006}; regulation of fibrinolysis {GO:0051917}; triglyceride metabolic process {GO:0006641}; triglyceride transport {GO:0034197}</t>
  </si>
  <si>
    <t>cell surface {GO:0009986}; chylomicron {GO:0042627}; collagen-containing extracellular matrix {GO:0062023}; extracellular exosome {GO:0070062}; extracellular region {GO:0005576}; extracellular space {GO:0005615}; high-density lipoprotein particle {GO:0034364}; platelet dense granule lumen {GO:0031089}; very-low-density lipoprotein particle {GO:0034361}</t>
  </si>
  <si>
    <t>heparin binding {GO:0008201}; identical protein binding {GO:0042802}; lipid binding {GO:0008289}; lipoprotein lipase activator activity {GO:0060230}; phospholipid binding {GO:0005543}</t>
  </si>
  <si>
    <t>Immunoglobulin lambda-like polypeptide 1</t>
  </si>
  <si>
    <t>CD179 antigen-like family member B; Ig lambda-5; Immunoglobulin omega polypeptide; Immunoglobulin-related protein 14.1; CD_antigen=CD179b</t>
  </si>
  <si>
    <t>IGLL1_HUMAN</t>
  </si>
  <si>
    <t>P15814</t>
  </si>
  <si>
    <t>Q0P681</t>
  </si>
  <si>
    <t>IGL1</t>
  </si>
  <si>
    <t>3D-structure; Alternative splicing; Disease mutation; Disulfide bond; Immunoglobulin domain; Polymorphism; Secreted; Signal</t>
  </si>
  <si>
    <t>Immunoglobulin domain; Signal</t>
  </si>
  <si>
    <t>Disulfide bond</t>
  </si>
  <si>
    <t>B cell receptor signaling pathway {GO:0050853}; complement activation, classical pathway {GO:0006958}; defense response to bacterium {GO:0042742}; immune response {GO:0006955}; innate immune response {GO:0045087}; leukocyte migration {GO:0050900}; phagocytosis, engulfment {GO:0006911}; phagocytosis, recognition {GO:0006910}; positive regulation of B cell activation {GO:0050871}</t>
  </si>
  <si>
    <t>external side of plasma membrane {GO:0009897}; extracellular region {GO:0005576}; immunoglobulin complex, circulating {GO:0042571}; membrane {GO:0016020}</t>
  </si>
  <si>
    <t>antigen binding {GO:0003823}; immunoglobulin receptor binding {GO:0034987}</t>
  </si>
  <si>
    <t>Cell surface interactions at the vascular wall {R-HSA-202733}</t>
  </si>
  <si>
    <t>Complement C1q subcomponent subunit A</t>
  </si>
  <si>
    <t>C1QA_HUMAN</t>
  </si>
  <si>
    <t>P02745</t>
  </si>
  <si>
    <t>B2R4X2; Q5T963</t>
  </si>
  <si>
    <t>3D-structure; Collagen; Complement pathway; Disulfide bond; Glycoprotein; Host-virus interaction; Hydroxylation; Immunity; Innate immunity; Polymorphism; Repeat; Secreted; Signal</t>
  </si>
  <si>
    <t>Complement pathway; Host-virus interaction; Immunity; Innate immunity</t>
  </si>
  <si>
    <t>Collagen; Repeat; Signal</t>
  </si>
  <si>
    <t>Disulfide bond; Glycoprotein; Hydroxylation</t>
  </si>
  <si>
    <t>aging {GO:0007568}; cell-cell signaling {GO:0007267}; complement activation {GO:0006956}; complement activation, classical pathway {GO:0006958}; complement-mediated synapse pruning {GO:0150062}; innate immune response {GO:0045087}; neuron remodeling {GO:0016322}; positive regulation of astrocyte activation {GO:0061890}; positive regulation of microglial cell activation {GO:1903980}; positive regulation of neuron death {GO:1901216}; regulation of complement activation {GO:0030449}; response to iron ion {GO:0010039}; synapse organization {GO:0050808}; synapse pruning {GO:0098883}; vertebrate eye-specific patterning {GO:0150064}</t>
  </si>
  <si>
    <t>amyloid-beta complex {GO:0106003}; cell {GO:0005623}; collagen trimer {GO:0005581}; collagen-containing extracellular matrix {GO:0062023}; complement component C1 complex {GO:0005602}; extracellular region {GO:0005576}; postsynapse {GO:0098794}; synapse {GO:0045202}</t>
  </si>
  <si>
    <t>amyloid-beta binding {GO:0001540}</t>
  </si>
  <si>
    <t>Initial triggering of complement {R-HSA-166663}; Classical antibody-mediated complement activation {R-HSA-173623}; Regulation of Complement cascade {R-HSA-977606}</t>
  </si>
  <si>
    <t>Thrombin heavy chain</t>
  </si>
  <si>
    <t>Coagulation factor II</t>
  </si>
  <si>
    <t>THRB_HUMAN</t>
  </si>
  <si>
    <t>P00734</t>
  </si>
  <si>
    <t>B2R7F7; B4E1A7; Q4QZ40; Q53H04; Q53H06; Q69EZ7; Q7Z7P3; Q9UCA1</t>
  </si>
  <si>
    <t>3D-structure; Acute phase; Blood coagulation; Calcium; Cleavage on pair of basic residues; Disease mutation; Disulfide bond; Gamma-carboxyglutamic acid; Glycoprotein; Hemostasis; Hydrolase; Kringle; Pharmaceutical; Polymorphism; Protease; Repeat; Secreted; Serine protease; Signal; Thrombophilia; Zymogen</t>
  </si>
  <si>
    <t>Calcium</t>
  </si>
  <si>
    <t>Cleavage on pair of basic residues; Disulfide bond; Gamma-carboxyglutamic acid; Glycoprotein; Zymogen</t>
  </si>
  <si>
    <t>3D-structure; Pharmaceutical</t>
  </si>
  <si>
    <t>acute-phase response {GO:0006953}; antimicrobial humoral immune response mediated by antimicrobial peptide {GO:0061844}; blood coagulation {GO:0007596}; blood coagulation, intrinsic pathway {GO:0007597}; cell surface receptor signaling pathway {GO:0007166}; cellular protein metabolic process {GO:0044267}; cytolysis by host of symbiont cells {GO:0051838}; endoplasmic reticulum to Golgi vesicle-mediated transport {GO:0006888}; fibrinolysis {GO:0042730}; G protein-coupled receptor signaling pathway {GO:0007186}; leukocyte migration {GO:0050900}; multicellular organism development {GO:0007275}; negative regulation of astrocyte differentiation {GO:0048712}; negative regulation of cytokine production involved in inflammatory response {GO:1900016}; negative regulation of fibrinolysis {GO:0051918}; negative regulation of platelet activation {GO:0010544}; negative regulation of proteolysis {GO:0045861}; neutrophil mediated killing of gram-negative bacterium {GO:0070945}; platelet activation {GO:0030168}; positive regulation of blood coagulation {GO:0030194}; positive regulation of cell growth {GO:0030307}; positive regulation of cell population proliferation {GO:0008284}; positive regulation of collagen biosynthetic process {GO:0032967}; positive regulation of lipid kinase activity {GO:0090218}; positive regulation of phosphatidylinositol 3-kinase signaling {GO:0014068}; positive regulation of phospholipase C-activating G protein-coupled receptor signaling pathway {GO:1900738}; positive regulation of protein localization to nucleus {GO:1900182}; positive regulation of protein phosphorylation {GO:0001934}; positive regulation of reactive oxygen species metabolic process {GO:2000379}; positive regulation of receptor signaling pathway via JAK-STAT {GO:0046427}; positive regulation of release of sequestered calcium ion into cytosol {GO:0051281}; proteolysis {GO:0006508}; regulation of blood coagulation {GO:0030193}; regulation of cell shape {GO:0008360}; regulation of complement activation {GO:0030449}; regulation of cytosolic calcium ion concentration {GO:0051480}; regulation of gene expression {GO:0010468}; response to wounding {GO:0009611}</t>
  </si>
  <si>
    <t>blood microparticle {GO:0072562}; endoplasmic reticulum lumen {GO:0005788}; extracellular exosome {GO:0070062}; extracellular region {GO:0005576}; extracellular space {GO:0005615}; Golgi lumen {GO:0005796}; plasma membrane {GO:0005886}</t>
  </si>
  <si>
    <t>calcium ion binding {GO:0005509}; enzyme activator activity {GO:0008047}; growth factor activity {GO:0008083}; heparin binding {GO:0008201}; lipopolysaccharide binding {GO:0001530}; serine-type endopeptidase activity {GO:0004252}; signaling receptor binding {GO:0005102}; thrombospondin receptor activity {GO:0070053}</t>
  </si>
  <si>
    <t>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Peptide ligand-binding receptors {R-HSA-375276}; Regulation of Insulin-like Growth Factor (IGF) transport and uptake by Insulin-like Growth Factor Binding Proteins (IGFBPs) {R-HSA-381426}; G alpha (q) signalling events {R-HSA-416476}; Thrombin signalling through proteinase activated receptors (PARs) {R-HSA-456926}; Platelet Aggregation (Plug Formation) {R-HSA-76009}; Regulation of Complement cascade {R-HSA-977606}</t>
  </si>
  <si>
    <t>Immunoglobulin J chain</t>
  </si>
  <si>
    <t>Joining chain of multimeric IgA and IgM</t>
  </si>
  <si>
    <t>IGJ_HUMAN</t>
  </si>
  <si>
    <t>P01591</t>
  </si>
  <si>
    <t>Disulfide bond; Glycoprotein; Pyrrolidone carboxylic acid; Secreted; Signal</t>
  </si>
  <si>
    <t>adaptive immune response {GO:0002250}; antibacterial humoral response {GO:0019731}; glomerular filtration {GO:0003094}; immune response {GO:0006955}; innate immune response {GO:0045087}; leukocyte migration {GO:0050900}; positive regulation of protein oligomerization {GO:0032461}; positive regulation of respiratory burst {GO:0060267}; receptor-mediated endocytosis {GO:0006898}; retina homeostasis {GO:0001895}</t>
  </si>
  <si>
    <t>blood microparticle {GO:0072562}; dimeric IgA immunoglobulin complex {GO:0071750}; extracellular exosome {GO:0070062}; extracellular region {GO:0005576}; extracellular space {GO:0005615}; monomeric IgA immunoglobulin complex {GO:0071748}; pentameric IgM immunoglobulin complex {GO:0071756}; secretory dimeric IgA immunoglobulin complex {GO:0071752}; secretory IgA immunoglobulin complex {GO:0071751}</t>
  </si>
  <si>
    <t>antigen binding {GO:0003823}; IgA binding {GO:0019862}; immunoglobulin receptor binding {GO:0034987}; protein binding, bridging {GO:0030674}; protein homodimerization activity {GO:0042803}</t>
  </si>
  <si>
    <t>Cell surface interactions at the vascular wall {R-HSA-202733}; Scavenging of heme from plasma {R-HSA-2168880}</t>
  </si>
  <si>
    <t>Complement C5 alpha' chain</t>
  </si>
  <si>
    <t>C3 and PZP-like alpha-2-macroglobulin domain-containing protein 4</t>
  </si>
  <si>
    <t>CO5_HUMAN</t>
  </si>
  <si>
    <t>P01031</t>
  </si>
  <si>
    <t>Q14CJ0; Q27I61</t>
  </si>
  <si>
    <t>CPAMD4</t>
  </si>
  <si>
    <t>3D-structure; Cleavage on pair of basic residues; Complement alternate pathway; Complement pathway; Cytolysis; Disulfide bond; Glycoprotein; Immunity; Inflammatory response; Innate immunity; Membrane attack complex; Polymorphism; Secreted; Signal</t>
  </si>
  <si>
    <t>Complement alternate pathway; Complement pathway; Cytolysis; Immunity; Inflammatory response; Innate immunity</t>
  </si>
  <si>
    <t>Membrane attack complex; Secreted</t>
  </si>
  <si>
    <t>Cleavage on pair of basic residues; Disulfide bond; Glycoprotein</t>
  </si>
  <si>
    <t>activation of MAPK activity {GO:0000187}; cell surface receptor signaling pathway {GO:0007166}; chemotaxis {GO:0006935}; complement activation, alternative pathway {GO:0006957}; complement activation, classical pathway {GO:0006958}; cytolysis {GO:0019835}; G protein-coupled receptor signaling pathway {GO:0007186}; in utero embryonic development {GO:0001701}; inflammatory response {GO:0006954}; negative regulation of macrophage chemotaxis {GO:0010760}; positive regulation of angiogenesis {GO:0045766}; positive regulation of chemokine secretion {GO:0090197}; positive regulation of vascular endothelial growth factor production {GO:0010575}; regulation of complement activation {GO:0030449}</t>
  </si>
  <si>
    <t>extracellular exosome {GO:0070062}; extracellular region {GO:0005576}; extracellular space {GO:0005615}; membrane attack complex {GO:0005579}</t>
  </si>
  <si>
    <t>chemokine activity {GO:0008009}; endopeptidase inhibitor activity {GO:0004866}; signaling receptor binding {GO:0005102}</t>
  </si>
  <si>
    <t>Terminal pathway of complement {R-HSA-166665}; Activation of C3 and C5 {R-HSA-174577}; Peptide ligand-binding receptors {R-HSA-375276}; G alpha (i) signalling events {R-HSA-418594}; Regulation of Complement cascade {R-HSA-977606}</t>
  </si>
  <si>
    <t>Clusterin alpha chain</t>
  </si>
  <si>
    <t>Aging-associated gene 4 protein; Apolipoprotein J (Apo-J); Complement cytolysis inhibitor (CLI); Complement-associated protein SP-40,40; Ku70-binding protein 1; NA1/NA2; Sulfated glycoprotein 2 (SGP-2); Testosterone-repressed prostate message 2 (TRPM-2); ApoJalpha; Complement cytolysis inhibitor a chain; ApoJbeta; Complement cytolysis inhibitor b chain</t>
  </si>
  <si>
    <t>CLUS_HUMAN</t>
  </si>
  <si>
    <t>P10909</t>
  </si>
  <si>
    <t>B2R9Q1; B3KSE6; P11380; P11381; Q2TU75; Q5HYC1; Q7Z5B9</t>
  </si>
  <si>
    <t>Alternative splicing; Apoptosis; Chaperone; Complement pathway; Cytoplasm; Cytoplasmic vesicle; Disulfide bond; Endoplasmic reticulum; Glycoprotein; Immunity; Innate immunity; Membrane; Microsome; Mitochondrion; Nucleus; Phosphoprotein; Polymorphism; Secreted; Signal; Ubl conjugation</t>
  </si>
  <si>
    <t>Apoptosis; Complement pathway; Immunity; Innate immunity</t>
  </si>
  <si>
    <t>Cytoplasm; Cytoplasmic vesicle; Endoplasmic reticulum; Membrane; Microsome; Mitochondrion; Nucleus; Secreted</t>
  </si>
  <si>
    <t>Chaperone</t>
  </si>
  <si>
    <t>Disulfide bond; Glycoprotein; Phosphoprotein; Ubl conjugation</t>
  </si>
  <si>
    <t>antimicrobial humoral response {GO:0019730}; cell morphogenesis {GO:0000902}; central nervous system myelin maintenance {GO:0032286}; chaperone-mediated protein complex assembly {GO:0051131}; chaperone-mediated protein folding {GO:0061077}; chaperone-mediated protein transport involved in chaperone-mediated autophagy {GO:0061741}; complement activation {GO:0006956}; complement activation, classical pathway {GO:0006958}; immune complex clearance {GO:0002434}; innate immune response {GO:0045087}; intrinsic apoptotic signaling pathway {GO:0097193}; lipid metabolic process {GO:0006629}; microglial cell activation {GO:0001774}; microglial cell proliferation {GO:0061518}; negative regulation of amyloid fibril formation {GO:1905907}; negative regulation of amyloid-beta formation {GO:1902430}; negative regulation of cell death {GO:0060548}; negative regulation of cellular response to thapsigargin {GO:1905892}; negative regulation of cellular response to tunicamycin {GO:1905895}; negative regulation of intrinsic apoptotic signaling pathway in response to DNA damage {GO:1902230}; negative regulation of protein homooligomerization {GO:0032463}; negative regulation of release of cytochrome c from mitochondria {GO:0090201}; negative regulation of response to endoplasmic reticulum stress {GO:1903573}; platelet degranulation {GO:0002576}; positive regulation of amyloid fibril formation {GO:1905908}; positive regulation of amyloid-beta formation {GO:1902004}; positive regulation of apoptotic process {GO:0043065}; positive regulation of gene expression {GO:0010628}; positive regulation of intrinsic apoptotic signaling pathway {GO:2001244}; positive regulation of neurofibrillary tangle assembly {GO:1902998}; positive regulation of neuron death {GO:1901216}; positive regulation of NF-kappaB transcription factor activity {GO:0051092}; positive regulation of nitric oxide biosynthetic process {GO:0045429}; positive regulation of proteasomal ubiquitin-dependent protein catabolic process {GO:0032436}; positive regulation of protein homooligomerization {GO:0032464}; positive regulation of receptor-mediated endocytosis {GO:0048260}; positive regulation of tau-protein kinase activity {GO:1902949}; positive regulation of tumor necrosis factor production {GO:0032760}; positive regulation of ubiquitin-dependent protein catabolic process {GO:2000060}; protein import {GO:0017038}; protein stabilization {GO:0050821}; protein targeting to lysosome involved in chaperone-mediated autophagy {GO:0061740}; regulation of amyloid-beta clearance {GO:1900221}; regulation of cell population proliferation {GO:0042127}; regulation of complement activation {GO:0030449}; regulation of neuron death {GO:1901214}; regulation of neuronal signal transduction {GO:1902847}; release of cytochrome c from mitochondria {GO:0001836}; response to misfolded protein {GO:0051788}; response to virus {GO:0009615}; reverse cholesterol transport {GO:0043691}</t>
  </si>
  <si>
    <t>apical dendrite {GO:0097440}; blood microparticle {GO:0072562}; cell surface {GO:0009986}; chromaffin granule {GO:0042583}; collagen-containing extracellular matrix {GO:0062023}; cytoplasm {GO:0005737}; cytosol {GO:0005829}; extracellular exosome {GO:0070062}; extracellular region {GO:0005576}; extracellular space {GO:0005615}; Golgi apparatus {GO:0005794}; intracellular membrane-bounded organelle {GO:0043231}; mitochondrial inner membrane {GO:0005743}; mitochondrion {GO:0005739}; neurofibrillary tangle {GO:0097418}; nucleus {GO:0005634}; perinuclear endoplasmic reticulum lumen {GO:0099020}; perinuclear region of cytoplasm {GO:0048471}; platelet alpha granule lumen {GO:0031093}; protein-containing complex {GO:0032991}; spherical high-density lipoprotein particle {GO:0034366}; synapse {GO:0045202}</t>
  </si>
  <si>
    <t>amyloid-beta binding {GO:0001540}; chaperone binding {GO:0051087}; low-density lipoprotein particle receptor binding {GO:0050750}; misfolded protein binding {GO:0051787}; protein heterodimerization activity {GO:0046982}; protein-containing complex binding {GO:0044877}; signaling receptor binding {GO:0005102}; tau protein binding {GO:0048156}; ubiquitin protein ligase binding {GO:0031625}; unfolded protein binding {GO:0051082}</t>
  </si>
  <si>
    <t>Platelet degranulation {R-HSA-114608}; Terminal pathway of complement {R-HSA-166665}; Antimicrobial peptides {R-HSA-6803157}; Regulation of Complement cascade {R-HSA-977606}</t>
  </si>
  <si>
    <t>Trypstatin</t>
  </si>
  <si>
    <t>Alpha-1 microglycoprotein; Complex-forming glycoprotein heterogeneous in charge (ITI-LC); Bikunin; EDC1; HI-30; Uronic-acid-rich protein</t>
  </si>
  <si>
    <t>AMBP_HUMAN</t>
  </si>
  <si>
    <t>P02760</t>
  </si>
  <si>
    <t>P00977; P02759; P78491; Q2TU33; Q5TBD7; Q9UC58; Q9UDI8</t>
  </si>
  <si>
    <t>HCP; ITIL</t>
  </si>
  <si>
    <t>3D-structure; Chromophore; Cleavage on pair of basic residues; Disulfide bond; Glycoprotein; Host-virus interaction; Protease inhibitor; Proteoglycan; Repeat; Secreted; Serine protease inhibitor; Signal</t>
  </si>
  <si>
    <t>Host-virus interaction</t>
  </si>
  <si>
    <t>Chromophore</t>
  </si>
  <si>
    <t>Cleavage on pair of basic residues; Disulfide bond; Glycoprotein; Proteoglycan</t>
  </si>
  <si>
    <t>cell adhesion {GO:0007155}; female pregnancy {GO:0007565}; heme catabolic process {GO:0042167}; negative regulation of immune response {GO:0050777}; negative regulation of JNK cascade {GO:0046329}; protein catabolic process {GO:0030163}; protein-chromophore linkage {GO:0018298}; receptor-mediated endocytosis {GO:0006898}; viral process {GO:0016032}</t>
  </si>
  <si>
    <t>blood microparticle {GO:0072562}; cell surface {GO:0009986}; collagen-containing extracellular matrix {GO:0062023}; extracellular exosome {GO:0070062}; extracellular region {GO:0005576}; extracellular space {GO:0005615}; intracellular membrane-bounded organelle {GO:0043231}; plasma membrane {GO:0005886}</t>
  </si>
  <si>
    <t>calcium channel inhibitor activity {GO:0019855}; calcium oxalate binding {GO:0046904}; heme binding {GO:0020037}; IgA binding {GO:0019862}; protein homodimerization activity {GO:0042803}; serine-type endopeptidase inhibitor activity {GO:0004867}</t>
  </si>
  <si>
    <t>Alpha-2-antiplasmin (Alpha-2-AP)</t>
  </si>
  <si>
    <t>Alpha-2-plasmin inhibitor (Alpha-2-PI); Serpin F2</t>
  </si>
  <si>
    <t>A2AP_HUMAN</t>
  </si>
  <si>
    <t>P08697</t>
  </si>
  <si>
    <t>B4E1B7; Q8N5U7; Q9UCG2; Q9UCG3</t>
  </si>
  <si>
    <t>AAP; PLI</t>
  </si>
  <si>
    <t>Acute phase; Alternative splicing; Disease mutation; Disulfide bond; Glycoprotein; Isopeptide bond; Polymorphism; Protease inhibitor; Secreted; Serine protease inhibitor; Signal; Sulfation</t>
  </si>
  <si>
    <t>Disulfide bond; Glycoprotein; Isopeptide bond; Sulfation</t>
  </si>
  <si>
    <t>acute-phase response {GO:0006953}; blood vessel morphogenesis {GO:0048514}; collagen fibril organization {GO:0030199}; fibrinolysis {GO:0042730}; negative regulation of endopeptidase activity {GO:0010951}; negative regulation of fibrinolysis {GO:0051918}; negative regulation of plasminogen activation {GO:0010757}; platelet degranulation {GO:0002576}; positive regulation of cell differentiation {GO:0045597}; positive regulation of cell-cell adhesion mediated by cadherin {GO:2000049}; positive regulation of collagen biosynthetic process {GO:0032967}; positive regulation of ERK1 and ERK2 cascade {GO:0070374}; positive regulation of JNK cascade {GO:0046330}; positive regulation of smooth muscle cell proliferation {GO:0048661}; positive regulation of stress fiber assembly {GO:0051496}; positive regulation of transcription by RNA polymerase II {GO:0045944}; positive regulation of transforming growth factor beta production {GO:0071636}; regulation of blood vessel diameter by renin-angiotensin {GO:0002034}; response to organic substance {GO:0010033}</t>
  </si>
  <si>
    <t>blood microparticle {GO:0072562}; cell surface {GO:0009986}; collagen-containing extracellular matrix {GO:0062023}; extracellular exosome {GO:0070062}; extracellular region {GO:0005576}; extracellular space {GO:0005615}; fibrinogen complex {GO:0005577}; platelet alpha granule lumen {GO:0031093}</t>
  </si>
  <si>
    <t>endopeptidase inhibitor activity {GO:0004866}; protease binding {GO:0002020}; protein homodimerization activity {GO:0042803}; serine-type endopeptidase inhibitor activity {GO:0004867}</t>
  </si>
  <si>
    <t>Platelet degranulation {R-HSA-114608}; Dissolution of Fibrin Clot {R-HSA-75205}</t>
  </si>
  <si>
    <t>Low molecular weight growth-promoting factor</t>
  </si>
  <si>
    <t>Alpha-2-thiol proteinase inhibitor; Fitzgerald factor; High molecular weight kininogen (HMWK); Williams-Fitzgerald-Flaujeac factor; Ile-Ser-Bradykinin; Kallidin I; Kallidin II</t>
  </si>
  <si>
    <t>KNG1_HUMAN</t>
  </si>
  <si>
    <t>P01042</t>
  </si>
  <si>
    <t>A8K474; B2RCR2; C9JEX1; P01043; Q53EQ0; Q6PAU9; Q7M4P1</t>
  </si>
  <si>
    <t>BDK; KNG</t>
  </si>
  <si>
    <t>3D-structure; Alternative splicing; Blood coagulation; Disulfide bond; Glycoprotein; Hemostasis; Hydroxylation; Inflammatory response; Phosphoprotein; Polymorphism; Protease inhibitor; Pyrrolidone carboxylic acid; Repeat; Secreted; Signal; Thiol protease inhibitor; Vasoactive; Vasodilator</t>
  </si>
  <si>
    <t>Blood coagulation; Hemostasis; Inflammatory response</t>
  </si>
  <si>
    <t>Protease inhibitor; Thiol protease inhibitor; Vasoactive; Vasodilator</t>
  </si>
  <si>
    <t>Disulfide bond; Glycoprotein; Hydroxylation; Phosphoprotein; Pyrrolidone carboxylic acid</t>
  </si>
  <si>
    <t>antimicrobial humoral immune response mediated by antimicrobial peptide {GO:0061844}; blood coagulation, intrinsic pathway {GO:0007597}; cellular protein metabolic process {GO:0044267}; G protein-coupled receptor signaling pathway {GO:0007186}; inflammatory response {GO:0006954}; killing of cells of other organism {GO:0031640}; negative regulation of blood coagulation {GO:0030195}; negative regulation of cell adhesion {GO:0007162}; negative regulation of endopeptidase activity {GO:0010951}; negative regulation of proteolysis {GO:0045861}; platelet degranulation {GO:0002576}; positive regulation of apoptotic process {GO:0043065}; positive regulation of cytosolic calcium ion concentration {GO:0007204}; post-translational protein modification {GO:0043687}; vasodilation {GO:0042311}</t>
  </si>
  <si>
    <t>blood microparticle {GO:0072562}; collagen-containing extracellular matrix {GO:0062023}; endoplasmic reticulum lumen {GO:0005788}; extracellular exosome {GO:0070062}; extracellular region {GO:0005576}; extracellular space {GO:0005615}; plasma membrane {GO:0005886}; platelet alpha granule lumen {GO:0031093}</t>
  </si>
  <si>
    <t>cysteine-type endopeptidase inhibitor activity {GO:0004869}; heparin binding {GO:0008201}; signaling receptor binding {GO:0005102}; zinc ion binding {GO:0008270}</t>
  </si>
  <si>
    <t>Platelet degranulation {R-HSA-114608}; Intrinsic Pathway of Fibrin Clot Formation {R-HSA-140837}; Peptide ligand-binding receptors {R-HSA-375276}; Regulation of Insulin-like Growth Factor (IGF) transport and uptake by Insulin-like Growth Factor Binding Proteins (IGFBPs) {R-HSA-381426}; G alpha (q) signalling events {R-HSA-416476}; G alpha (i) signalling events {R-HSA-418594}; Post-translational protein phosphorylation {R-HSA-8957275}</t>
  </si>
  <si>
    <t>Actin, cytoplasmic 1, N-terminally processed</t>
  </si>
  <si>
    <t>Beta-actin</t>
  </si>
  <si>
    <t>ACTB_HUMAN</t>
  </si>
  <si>
    <t>P60709</t>
  </si>
  <si>
    <t>P02570; P70514; P99021; Q11211; Q64316; Q75MN2; Q96B34; Q96HG5</t>
  </si>
  <si>
    <t>3D-structure; Acetylation; ATP-binding; Cytoplasm; Cytoskeleton; Deafness; Disease mutation; Dystonia; Isopeptide bond; Mental retardation; Methylation; Nucleotide-binding; Nucleus; Oxidation; Polymorphism; Ubl conjugation</t>
  </si>
  <si>
    <t>Cytoplasm; Cytoskeleton; Nucleus</t>
  </si>
  <si>
    <t>Deafness; Disease mutation; Dystonia; Mental retardation</t>
  </si>
  <si>
    <t>ATP-binding; Nucleotide-binding</t>
  </si>
  <si>
    <t>Acetylation; Isopeptide bond; Methylation; Oxidation; Ubl conjugation</t>
  </si>
  <si>
    <t>ATP-dependent chromatin remodeling {GO:0043044}; axonogenesis {GO:0007409}; cell junction assembly {GO:0034329}; cell motility {GO:0048870}; cellular response to cytochalasin B {GO:0072749}; ephrin receptor signaling pathway {GO:0048013}; Fc-gamma receptor signaling pathway involved in phagocytosis {GO:0038096}; membrane organization {GO:0061024}; negative regulation of protein binding {GO:0032091}; platelet aggregation {GO:0070527}; positive regulation of gene expression, epigenetic {GO:0045815}; positive regulation of norepinephrine uptake {GO:0051623}; postsynaptic actin cytoskeleton organization {GO:0098974}; protein deubiquitination {GO:0016579}; regulation of cyclin-dependent protein serine/threonine kinase activity {GO:0000079}; regulation of norepinephrine uptake {GO:0051621}; regulation of protein localization to plasma membrane {GO:1903076}; regulation of transmembrane transporter activity {GO:0022898}; retina homeostasis {GO:0001895}; substantia nigra development {GO:0021762}; synaptic vesicle endocytosis {GO:0048488}</t>
  </si>
  <si>
    <t>actin cytoskeleton {GO:0015629}; axon {GO:0030424}; blood microparticle {GO:0072562}; calyx of Held {GO:0044305}; cortical cytoskeleton {GO:0030863}; cytoplasm {GO:0005737}; cytoplasmic ribonucleoprotein granule {GO:0036464}; cytoskeleton {GO:0005856}; cytosol {GO:0005829}; dense body {GO:0097433}; extracellular exosome {GO:0070062}; extracellular space {GO:0005615}; focal adhesion {GO:0005925}; glutamatergic synapse {GO:0098978}; membrane {GO:0016020}; NuA4 histone acetyltransferase complex {GO:0035267}; nuclear chromatin {GO:0000790}; nucleoplasm {GO:0005654}; nucleus {GO:0005634}; plasma membrane {GO:0005886}; postsynaptic actin cytoskeleton {GO:0098871}; presynapse {GO:0098793}; protein-containing complex {GO:0032991}; ribonucleoprotein complex {GO:1990904}; Schaffer collateral - CA1 synapse {GO:0098685}; synapse {GO:0045202}; vesicle {GO:0031982}</t>
  </si>
  <si>
    <t>ATP binding {GO:0005524}; identical protein binding {GO:0042802}; kinesin binding {GO:0019894}; nitric-oxide synthase binding {GO:0050998}; protein kinase binding {GO:0019901}; structural constituent of cytoskeleton {GO:0005200}; structural constituent of postsynaptic actin cytoskeleton {GO:0098973}; Tat protein binding {GO:0030957}; tau protein binding {GO:0048156}</t>
  </si>
  <si>
    <t>Translocation of SLC2A4 (GLUT4) to the plasma membrane {R-HSA-1445148}; Gap junction degradation {R-HSA-190873}; Formation of annular gap junctions {R-HSA-196025}; Regulation of actin dynamics for phagocytic cup formation {R-HSA-2029482}; HATs acetylate histones {R-HSA-3214847}; Prefoldin mediated transfer of substrate to CCT/TriC {R-HSA-389957}; Folding of actin by CCT/TriC {R-HSA-390450}; EPHB-mediated forward signaling {R-HSA-3928662}; EPH-ephrin mediated repulsion of cells {R-HSA-3928665}; Adherens junctions interactions {R-HSA-418990}; Recycling pathway of L1 {R-HSA-437239}; VEGFA-VEGFR2 Pathway {R-HSA-4420097}; Interaction between L1 and Ankyrins {R-HSA-445095}; Cell-extracellular matrix interactions {R-HSA-446353}; B-WICH complex positively regulates rRNA expression {R-HSA-5250924}; RHO GTPases activate IQGAPs {R-HSA-5626467}; RHO GTPases Activate WASPs and WAVEs {R-HSA-5663213}; RHO GTPases Activate Formins {R-HSA-5663220}; MAP2K and MAPK activation {R-HSA-5674135}; UCH proteinases {R-HSA-5689603}; DNA Damage Recognition in GG-NER {R-HSA-5696394};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Clathrin-mediated endocytosis {R-HSA-8856828}; Factors involved in megakaryocyte development and platelet production {R-HSA-983231}</t>
  </si>
  <si>
    <t>Angiotensin 1-4</t>
  </si>
  <si>
    <t>Serpin A8; Angiotensin 1-10; Angiotensin I (Ang I); Angiotensin 1-8; Angiotensin II (Ang II); Angiotensin 2-8; Angiotensin III (Ang III); Des-Asp[1]-angiotensin II; Angiotensin 3-8; Angiotensin IV (Ang IV)</t>
  </si>
  <si>
    <t>ANGT_HUMAN</t>
  </si>
  <si>
    <t>P01019</t>
  </si>
  <si>
    <t>Q16358; Q16359; Q96F91</t>
  </si>
  <si>
    <t>SERPINA8</t>
  </si>
  <si>
    <t>3D-structure; Disease mutation; Disulfide bond; Glycoprotein; Polymorphism; Secreted; Signal; Vasoactive; Vasoconstrictor</t>
  </si>
  <si>
    <t>Vasoactive; Vasoconstrictor</t>
  </si>
  <si>
    <t>activation of phospholipase C activity {GO:0007202}; aging {GO:0007568}; angiotensin-activated signaling pathway {GO:0038166}; angiotensin-mediated drinking behavior {GO:0003051}; artery smooth muscle contraction {GO:0014824}; associative learning {GO:0008306}; blood vessel remodeling {GO:0001974}; cell growth involved in cardiac muscle cell development {GO:0061049}; cell surface receptor signaling pathway {GO:0007166}; cell-cell signaling {GO:0007267}; cellular response to angiotensin {GO:1904385}; cellular response to mechanical stimulus {GO:0071260}; cellular sodium ion homeostasis {GO:0006883}; cytokine secretion {GO:0050663}; ERK1 and ERK2 cascade {GO:0070371}; female pregnancy {GO:0007565}; fibroblast proliferation {GO:0048144}; G protein-coupled receptor signaling pathway {GO:0007186}; G protein-coupled receptor signaling pathway coupled to cGMP nucleotide second messenger {GO:0007199}; kidney development {GO:0001822}; low-density lipoprotein particle remodeling {GO:0034374}; negative regulation of angiogenesis {GO:0016525}; negative regulation of cell growth {GO:0030308}; negative regulation of endopeptidase activity {GO:0010951}; negative regulation of gene expression {GO:0010629}; negative regulation of neurotrophin TRK receptor signaling pathway {GO:0051387}; negative regulation of sodium ion transmembrane transporter activity {GO:2000650}; negative regulation of tissue remodeling {GO:0034104}; nitric oxide mediated signal transduction {GO:0007263}; operant conditioning {GO:0035106}; phospholipase C-activating G protein-coupled receptor signaling pathway {GO:0007200}; positive regulation of activation of Janus kinase activity {GO:0010536}; positive regulation of blood pressure {GO:0045777}; positive regulation of branching involved in ureteric bud morphogenesis {GO:0090190}; positive regulation of cardiac muscle cell apoptotic process {GO:0010666}; positive regulation of cardiac muscle hypertrophy {GO:0010613}; positive regulation of cellular protein metabolic process {GO:0032270}; positive regulation of cholesterol esterification {GO:0010873}; positive regulation of cytokine production {GO:0001819}; positive regulation of cytosolic calcium ion concentration {GO:0007204}; positive regulation of endothelial cell migration {GO:0010595}; positive regulation of epidermal growth factor receptor signaling pathway {GO:0045742}; positive regulation of extracellular matrix constituent secretion {GO:0003331}; positive regulation of extrinsic apoptotic signaling pathway {GO:2001238}; positive regulation of fibroblast proliferation {GO:0048146}; positive regulation of gap junction assembly {GO:1903598}; positive regulation of inflammatory response {GO:0050729}; positive regulation of insulin receptor signaling pathway {GO:0046628}; positive regulation of L-arginine import across plasma membrane {GO:1905589}; positive regulation of L-lysine import across plasma membrane {GO:1905010}; positive regulation of macrophage derived foam cell differentiation {GO:0010744}; positive regulation of membrane hyperpolarization {GO:1902632}; positive regulation of NAD(P)H oxidase activity {GO:0033864}; positive regulation of neuron projection development {GO:0010976}; positive regulation of NF-kappaB transcription factor activity {GO:0051092}; positive regulation of nitric oxide biosynthetic process {GO:0045429}; positive regulation of peptidyl-tyrosine phosphorylation {GO:0050731}; positive regulation of phosphatidylinositol 3-kinase signaling {GO:0014068}; positive regulation of protein tyrosine kinase activity {GO:0061098}; positive regulation of reactive oxygen species metabolic process {GO:2000379}; positive regulation of renal sodium excretion {GO:0035815}; positive regulation of superoxide anion generation {GO:0032930}; positive regulation of transcription, DNA-templated {GO:0045893}; positive regulation of vascular associated smooth muscle cell migration {GO:1904754}; positive regulation of vascular smooth muscle cell proliferation {GO:1904707}; protein import into nucleus {GO:0006606}; regulation of blood pressure {GO:0008217}; regulation of blood vessel diameter by renin-angiotensin {GO:0002034}; regulation of blood volume by renin-angiotensin {GO:0002016}; regulation of calcium ion transport {GO:0051924}; regulation of cardiac conduction {GO:1903779}; regulation of cell growth {GO:0001558}; regulation of cell population proliferation {GO:0042127}; regulation of extracellular matrix assembly {GO:1901201}; regulation of heart rate {GO:0002027}; regulation of lipid metabolic process {GO:0019216}; regulation of long-term neuronal synaptic plasticity {GO:0048169}; regulation of norepinephrine secretion {GO:0014061}; regulation of renal output by angiotensin {GO:0002019}; regulation of renal sodium excretion {GO:0035813}; regulation of transmission of nerve impulse {GO:0051969}; regulation of vasoconstriction {GO:0019229}; renal system process {GO:0003014}; renin-angiotensin regulation of aldosterone production {GO:0002018}; response to estradiol {GO:0032355}; response to muscle activity involved in regulation of muscle adaptation {GO:0014873}; smooth muscle cell proliferation {GO:0048659}; stress-activated MAPK cascade {GO:0051403}; uterine smooth muscle contraction {GO:0070471}; vasodilation {GO:0042311}</t>
  </si>
  <si>
    <t>blood microparticle {GO:0072562}; collagen-containing extracellular matrix {GO:0062023}; cytosol {GO:0005829}; extracellular exosome {GO:0070062}; extracellular region {GO:0005576}; extracellular space {GO:0005615}</t>
  </si>
  <si>
    <t>growth factor activity {GO:0008083}; hormone activity {GO:0005179}; receptor ligand activity {GO:0048018}; serine-type endopeptidase inhibitor activity {GO:0004867}; sodium channel regulator activity {GO:0017080}; superoxide-generating NADPH oxidase activator activity {GO:0016176}; type 1 angiotensin receptor binding {GO:0031702}; type 2 angiotensin receptor binding {GO:0031703}</t>
  </si>
  <si>
    <t>PPARA activates gene expression {R-HSA-1989781}; Metabolism of Angiotensinogen to Angiotensins {R-HSA-2022377}; Peptide ligand-binding receptors {R-HSA-375276}; G alpha (q) signalling events {R-HSA-416476}; G alpha (i) signalling events {R-HSA-418594}</t>
  </si>
  <si>
    <t>Complement component C9b</t>
  </si>
  <si>
    <t>CO9_HUMAN</t>
  </si>
  <si>
    <t>P02748</t>
  </si>
  <si>
    <t>3D-structure; Age-related macular degeneration; Complement alternate pathway; Complement pathway; Cytolysis; Disease mutation; Disulfide bond; EGF-like domain; Glycoprotein; Immunity; Innate immunity; Membrane; Membrane attack complex; Phosphoprotein; Polymorphism; Secreted; Signal; Target cell membrane; Target membrane; Transmembrane; Transmembrane beta strand</t>
  </si>
  <si>
    <t>Complement alternate pathway; Complement pathway; Cytolysis; Immunity; Innate immunity</t>
  </si>
  <si>
    <t>Membrane; Membrane attack complex; Secreted; Target cell membrane; Target membrane</t>
  </si>
  <si>
    <t>Age-related macular degeneration; Disease mutation</t>
  </si>
  <si>
    <t>EGF-like domain; Signal; Transmembrane; Transmembrane beta strand</t>
  </si>
  <si>
    <t>cell killing {GO:0001906}; complement activation, alternative pathway {GO:0006957}; complement activation, classical pathway {GO:0006958}; cytolysis {GO:0019835}; protein homooligomerization {GO:0051260}; regulation of complement activation {GO:0030449}</t>
  </si>
  <si>
    <t>blood microparticle {GO:0072562}; cytosol {GO:0005829}; extracellular exosome {GO:0070062}; extracellular region {GO:0005576}; extracellular space {GO:0005615}; membrane attack complex {GO:0005579}; other organism cell membrane {GO:0044218}; plasma membrane {GO:0005886}</t>
  </si>
  <si>
    <t>Terminal pathway of complement {R-HSA-166665}; Regulation of Complement cascade {R-HSA-977606}</t>
  </si>
  <si>
    <t>Complement component C8 beta chain</t>
  </si>
  <si>
    <t>Complement component 8 subunit beta</t>
  </si>
  <si>
    <t>CO8B_HUMAN</t>
  </si>
  <si>
    <t>P07358</t>
  </si>
  <si>
    <t>A1L4K7</t>
  </si>
  <si>
    <t>3D-structure; Complement alternate pathway; Complement pathway; Cytolysis; Disulfide bond; EGF-like domain; Glycoprotein; Immunity; Innate immunity; Membrane attack complex; Phosphoprotein; Polymorphism; Repeat; Secreted; Signal</t>
  </si>
  <si>
    <t>EGF-like domain; Repeat; Signal</t>
  </si>
  <si>
    <t>complement activation {GO:0006956}; complement activation, alternative pathway {GO:0006957}; complement activation, classical pathway {GO:0006958}; cytolysis {GO:0019835}; immune response {GO:0006955}; regulation of complement activation {GO:0030449}</t>
  </si>
  <si>
    <t>extracellular exosome {GO:0070062}; extracellular region {GO:0005576}; extracellular vesicle {GO:1903561}; membrane {GO:0016020}; membrane attack complex {GO:0005579}</t>
  </si>
  <si>
    <t>protein-containing complex binding {GO:0044877}</t>
  </si>
  <si>
    <t>Thyroxine-binding globulin</t>
  </si>
  <si>
    <t>Serpin A7; T4-binding globulin</t>
  </si>
  <si>
    <t>THBG_HUMAN</t>
  </si>
  <si>
    <t>P05543</t>
  </si>
  <si>
    <t>D3DUX1</t>
  </si>
  <si>
    <t>TBG</t>
  </si>
  <si>
    <t>3D-structure; Glycoprotein; Polymorphism; Secreted; Signal</t>
  </si>
  <si>
    <t>negative regulation of endopeptidase activity {GO:0010951}; thyroid hormone transport {GO:0070327}</t>
  </si>
  <si>
    <t>Ugl-Y3</t>
  </si>
  <si>
    <t>Cold-insoluble globulin (CIG)</t>
  </si>
  <si>
    <t>FINC_HUMAN</t>
  </si>
  <si>
    <t>P02751</t>
  </si>
  <si>
    <t>B7ZLF0; E9PE77; E9PG29; O95609; O95610; Q14312; Q14325; Q14326; Q17RV7; Q564H7; Q585T2; Q59EH1; Q60FE4; Q68DP8; Q68DP9; Q68DT4; Q6LDP6; Q6MZS0; Q6MZU5; Q6N025; Q6N0A6; Q7Z391; Q86T27; Q8IVI8; Q96KP7; Q96KP8; Q96KP9; Q9H1B8; Q9HAP3; Q9UMK2</t>
  </si>
  <si>
    <t>FN</t>
  </si>
  <si>
    <t>3D-structure; Acute phase; Alternative splicing; Angiogenesis; Cell adhesion; Cell shape; Disease mutation; Disulfide bond; Dwarfism; Extracellular matrix; Glycoprotein; Heparin-binding; Isopeptide bond; Oxidation; Phosphoprotein; Polymorphism; Pyrrolidone carboxylic acid; Repeat; Secreted; Signal; Sulfation</t>
  </si>
  <si>
    <t>Acute phase; Angiogenesis; Cell adhesion; Cell shape</t>
  </si>
  <si>
    <t>Extracellular matrix; Secreted</t>
  </si>
  <si>
    <t>Disease mutation; Dwarfism</t>
  </si>
  <si>
    <t>Disulfide bond; Glycoprotein; Isopeptide bond; Oxidation; Phosphoprotein; Pyrrolidone carboxylic acid; Sulfation</t>
  </si>
  <si>
    <t>acute-phase response {GO:0006953}; angiogenesis {GO:0001525}; calcium-independent cell-matrix adhesion {GO:0007161}; cell adhesion {GO:0007155}; cell-substrate junction assembly {GO:0007044}; cellular protein metabolic process {GO:0044267}; cytokine-mediated signaling pathway {GO:0019221}; endodermal cell differentiation {GO:0035987}; extracellular matrix organization {GO:0030198}; integrin activation {GO:0033622}; interaction with other organism via secreted substance involved in symbiotic interaction {GO:0052047}; interaction with symbiont {GO:0051702}; leukocyte migration {GO:0050900}; negative regulation of transforming growth factor-beta secretion {GO:2001202}; neural crest cell migration involved in autonomic nervous system development {GO:1901166}; peptide cross-linking {GO:0018149}; platelet degranulation {GO:0002576}; positive regulation of axon extension {GO:0045773}; positive regulation of cell population proliferation {GO:0008284}; positive regulation of fibroblast proliferation {GO:0048146}; positive regulation of gene expression {GO:0010628}; positive regulation of substrate-dependent cell migration, cell attachment to substrate {GO:1904237}; post-translational protein modification {GO:0043687}; regulation of cell shape {GO:0008360}; regulation of ERK1 and ERK2 cascade {GO:0070372}; regulation of protein phosphorylation {GO:0001932}; response to wounding {GO:0009611}; substrate adhesion-dependent cell spreading {GO:0034446}; wound healing {GO:0042060}</t>
  </si>
  <si>
    <t>apical plasma membrane {GO:0016324}; basement membrane {GO:0005604}; blood microparticle {GO:0072562}; collagen-containing extracellular matrix {GO:0062023}; endoplasmic reticulum lumen {GO:0005788}; endoplasmic reticulum-Golgi intermediate compartment {GO:0005793}; extracellular exosome {GO:0070062}; extracellular matrix {GO:0031012}; extracellular region {GO:0005576}; extracellular space {GO:0005615}; fibrinogen complex {GO:0005577}; platelet alpha granule lumen {GO:0031093}</t>
  </si>
  <si>
    <t>chaperone binding {GO:0051087}; collagen binding {GO:0005518}; disordered domain specific binding {GO:0097718}; enzyme binding {GO:0019899}; extracellular matrix structural constituent {GO:0005201}; heparin binding {GO:0008201}; identical protein binding {GO:0042802}; integrin binding {GO:0005178}; peptidase activator activity {GO:0016504}; protease binding {GO:0002020}; protein C-terminus binding {GO:0008022}; proteoglycan binding {GO:0043394}; signaling receptor binding {GO:0005102}</t>
  </si>
  <si>
    <t>Platelet degranulation {R-HSA-114608}; Degradation of the extracellular matrix {R-HSA-1474228}; Extracellular matrix organization {R-HSA-1474244}; Fibronectin matrix formation {R-HSA-1566977}; Cell surface interactions at the vascular wall {R-HSA-202733}; Molecules associated with elastic fibres {R-HSA-2129379}; Integrin cell surface interactions {R-HSA-216083}; Syndecan interactions {R-HSA-3000170}; Non-integrin membrane-ECM interactions {R-HSA-3000171}; ECM proteoglycans {R-HSA-3000178};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Interleukin-4 and Interleukin-13 signaling {R-HSA-6785807};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MET activates PTK2 signaling {R-HSA-8874081}; Post-translational protein phosphorylation {R-HSA-8957275}</t>
  </si>
  <si>
    <t>Gelsolin</t>
  </si>
  <si>
    <t>AGEL; Actin-depolymerizing factor (ADF); Brevin</t>
  </si>
  <si>
    <t>GELS_HUMAN</t>
  </si>
  <si>
    <t>P06396</t>
  </si>
  <si>
    <t>A2A418; A8MUD1; A8MYN7; B7Z373; B7Z5V1; F5H1A8; Q5T0I2; Q8WVV7</t>
  </si>
  <si>
    <t>3D-structure; Acetylation; Actin capping; Actin-binding; Alternative initiation; Alternative splicing; Amyloid; Amyloidosis; Calcium; Cilium biogenesis/degradation; Corneal dystrophy; Cytoplasm; Cytoskeleton; Disease mutation; Disulfide bond; Metal-binding; Phosphoprotein; Polymorphism; Repeat; Secreted; Signal</t>
  </si>
  <si>
    <t>Cilium biogenesis/degradation</t>
  </si>
  <si>
    <t>Amyloid; Cytoplasm; Cytoskeleton; Secreted</t>
  </si>
  <si>
    <t>Alternative initiation; Alternative splicing; Polymorphism</t>
  </si>
  <si>
    <t>Amyloidosis; Corneal dystrophy; Disease mutation</t>
  </si>
  <si>
    <t>Calcium; Metal-binding</t>
  </si>
  <si>
    <t>Actin capping; Actin-binding</t>
  </si>
  <si>
    <t>Acetylation; Disulfide bond; Phosphoprotein</t>
  </si>
  <si>
    <t>actin filament capping {GO:0051693}; actin filament polymerization {GO:0030041}; actin filament reorganization {GO:0090527}; actin filament severing {GO:0051014}; actin nucleation {GO:0045010}; aging {GO:0007568}; amyloid fibril formation {GO:1990000}; barbed-end actin filament capping {GO:0051016}; cellular protein metabolic process {GO:0044267}; cellular response to cadmium ion {GO:0071276}; cellular response to interferon-gamma {GO:0071346}; cilium assembly {GO:0060271}; hepatocyte apoptotic process {GO:0097284}; negative regulation of viral entry into host cell {GO:0046597}; neutrophil degranulation {GO:0043312}; oligodendrocyte development {GO:0014003}; phagocytosis, engulfment {GO:0006911}; phosphatidylinositol-mediated signaling {GO:0048015}; positive regulation of actin nucleation {GO:0051127}; positive regulation of cysteine-type endopeptidase activity involved in apoptotic signaling pathway {GO:2001269}; positive regulation of gene expression {GO:0010628}; positive regulation of keratinocyte apoptotic process {GO:1902174}; positive regulation of protein processing in phagocytic vesicle {GO:1903923}; protein destabilization {GO:0031648}; regulation of cell adhesion {GO:0030155}; regulation of establishment of T cell polarity {GO:1903903}; regulation of plasma membrane raft polarization {GO:1903906}; regulation of podosome assembly {GO:0071801}; regulation of receptor clustering {GO:1903909}; renal protein absorption {GO:0097017}; response to ethanol {GO:0045471}; response to folic acid {GO:0051593}; sequestering of actin monomers {GO:0042989}; striated muscle atrophy {GO:0014891}; tissue regeneration {GO:0042246}</t>
  </si>
  <si>
    <t>actin cap {GO:0030478}; actin cytoskeleton {GO:0015629}; blood microparticle {GO:0072562}; cortical actin cytoskeleton {GO:0030864}; cytoplasm {GO:0005737}; cytosol {GO:0005829}; extracellular exosome {GO:0070062}; extracellular region {GO:0005576}; extracellular space {GO:0005615}; ficolin-1-rich granule lumen {GO:1904813}; focal adhesion {GO:0005925}; lamellipodium {GO:0030027}; myelin sheath {GO:0043209}; perinuclear region of cytoplasm {GO:0048471}; phagocytic vesicle {GO:0045335}; plasma membrane {GO:0005886}; podosome {GO:0002102}; ruffle {GO:0001726}; sarcoplasm {GO:0016528}; secretory granule lumen {GO:0034774}</t>
  </si>
  <si>
    <t>actin binding {GO:0003779}; actin filament binding {GO:0051015}; calcium ion binding {GO:0005509}; myosin II binding {GO:0045159}</t>
  </si>
  <si>
    <t>Caspase-mediated cleavage of cytoskeletal proteins {R-HSA-264870}; Neutrophil degranulation {R-HSA-6798695}; Amyloid fiber formation {R-HSA-977225}</t>
  </si>
  <si>
    <t>CD5 antigen-like</t>
  </si>
  <si>
    <t>Apoptosis inhibitor expressed by macrophages (hAIM); CT-2; IgM-associated peptide; SP-alpha</t>
  </si>
  <si>
    <t>CD5L_HUMAN</t>
  </si>
  <si>
    <t>O43866</t>
  </si>
  <si>
    <t>A8K7M5; Q6UX63</t>
  </si>
  <si>
    <t>API6</t>
  </si>
  <si>
    <t>Apoptosis; Cytoplasm; Disulfide bond; Glycoprotein; Immunity; Inflammatory response; Polymorphism; Repeat; Secreted; Signal</t>
  </si>
  <si>
    <t>Apoptosis; Immunity; Inflammatory response</t>
  </si>
  <si>
    <t>Cytoplasm; Secreted</t>
  </si>
  <si>
    <t>apoptotic process {GO:0006915}; cellular defense response {GO:0006968}; immune system process {GO:0002376}; inflammatory response {GO:0006954}; positive regulation of complement-dependent cytotoxicity {GO:1903661}; regulation of complement activation {GO:0030449}</t>
  </si>
  <si>
    <t>blood microparticle {GO:0072562}; cell surface {GO:0009986}; cytoplasm {GO:0005737}; extracellular region {GO:0005576}; extracellular space {GO:0005615}; plasma membrane {GO:0005886}</t>
  </si>
  <si>
    <t>scavenger receptor activity {GO:0005044}</t>
  </si>
  <si>
    <t>Tetranectin (TN)</t>
  </si>
  <si>
    <t>C-type lectin domain family 3 member B; Plasminogen kringle 4-binding protein</t>
  </si>
  <si>
    <t>TETN_HUMAN</t>
  </si>
  <si>
    <t>P05452</t>
  </si>
  <si>
    <t>Q6FGX6</t>
  </si>
  <si>
    <t>TNA</t>
  </si>
  <si>
    <t>3D-structure; Disulfide bond; Glycoprotein; Lectin; Polymorphism; Secreted; Signal</t>
  </si>
  <si>
    <t>Lectin</t>
  </si>
  <si>
    <t>bone mineralization {GO:0030282}; cellular response to organic substance {GO:0071310}; cellular response to transforming growth factor beta stimulus {GO:0071560}; ossification {GO:0001503}; platelet degranulation {GO:0002576}; positive regulation of plasminogen activation {GO:0010756}</t>
  </si>
  <si>
    <t>collagen-containing extracellular matrix {GO:0062023}; cytoplasm {GO:0005737}; extracellular exosome {GO:0070062}; extracellular region {GO:0005576}; extracellular space {GO:0005615}; granular component {GO:0001652}; platelet dense granule lumen {GO:0031089}</t>
  </si>
  <si>
    <t>calcium ion binding {GO:0005509}; carbohydrate binding {GO:0030246}; heparin binding {GO:0008201}; kringle domain binding {GO:0036143}</t>
  </si>
  <si>
    <t>Inter-alpha-trypsin inhibitor heavy chain H1 (ITI heavy chain H1; ITI-HC1; Inter-alpha-inhibitor heavy chain 1)</t>
  </si>
  <si>
    <t>Inter-alpha-trypsin inhibitor complex component III; Serum-derived hyaluronan-associated protein (SHAP)</t>
  </si>
  <si>
    <t>ITIH1_HUMAN</t>
  </si>
  <si>
    <t>P19827</t>
  </si>
  <si>
    <t>A8K9N5; B2RAH9; B7Z558; B7Z8C0; F5H165; F5H7Y8; P78455; Q01746; Q562G1</t>
  </si>
  <si>
    <t>IGHEP1</t>
  </si>
  <si>
    <t>3D-structure; Alternative splicing; Disulfide bond; Glycoprotein; Phosphoprotein; Polymorphism; Protease inhibitor; Proteoglycan; Secreted; Serine protease inhibitor; Signal</t>
  </si>
  <si>
    <t>Disulfide bond; Glycoprotein; Phosphoprotein; Proteoglycan</t>
  </si>
  <si>
    <t>hyaluronan metabolic process {GO:0030212}</t>
  </si>
  <si>
    <t>blood microparticle {GO:0072562}; collagen-containing extracellular matrix {GO:0062023}; extracellular exosome {GO:0070062}; extracellular region {GO:0005576}</t>
  </si>
  <si>
    <t>calcium ion binding {GO:0005509}; serine-type endopeptidase inhibitor activity {GO:0004867}</t>
  </si>
  <si>
    <t>Myoglobin</t>
  </si>
  <si>
    <t>MYG_HUMAN</t>
  </si>
  <si>
    <t>P02144</t>
  </si>
  <si>
    <t>Q52H51; Q5THY7</t>
  </si>
  <si>
    <t>3D-structure; Heme; Iron; Metal-binding; Muscle protein; Oxygen transport; Phosphoprotein; Polymorphism; Transport</t>
  </si>
  <si>
    <t>Muscle protein</t>
  </si>
  <si>
    <t>brown fat cell differentiation {GO:0050873}; enucleate erythrocyte differentiation {GO:0043353}; heart development {GO:0007507}; oxygen transport {GO:0015671}; response to hormone {GO:0009725}; response to hydrogen peroxide {GO:0042542}; response to hypoxia {GO:0001666}; slow-twitch skeletal muscle fiber contraction {GO:0031444}</t>
  </si>
  <si>
    <t>cytosol {GO:0005829}; extracellular exosome {GO:0070062}</t>
  </si>
  <si>
    <t>heme binding {GO:0020037}; metal ion binding {GO:0046872}; oxygen binding {GO:0019825}; oxygen carrier activity {GO:0005344}</t>
  </si>
  <si>
    <t>Intracellular oxygen transport {R-HSA-8981607}</t>
  </si>
  <si>
    <t>Vitamin K-dependent protein S</t>
  </si>
  <si>
    <t>PROS_HUMAN</t>
  </si>
  <si>
    <t>P07225</t>
  </si>
  <si>
    <t>A8KAC9; D3DN28; Q15518; Q7Z715; Q9UCZ8</t>
  </si>
  <si>
    <t>PROS</t>
  </si>
  <si>
    <t>3D-structure; Blood coagulation; Calcium; Cleavage on pair of basic residues; Disease mutation; Disulfide bond; EGF-like domain; Fibrinolysis; Gamma-carboxyglutamic acid; Glycoprotein; Hemostasis; Hydroxylation; Polymorphism; Repeat; Secreted; Signal; Thrombophilia; Zymogen</t>
  </si>
  <si>
    <t>Blood coagulation; Fibrinolysis; Hemostasis</t>
  </si>
  <si>
    <t>Cleavage on pair of basic residues; Disulfide bond; Gamma-carboxyglutamic acid; Glycoprotein; Hydroxylation; Zymogen</t>
  </si>
  <si>
    <t>blood coagulation {GO:0007596}; endoplasmic reticulum to Golgi vesicle-mediated transport {GO:0006888}; fibrinolysis {GO:0042730}; leukocyte migration {GO:0050900}; platelet degranulation {GO:0002576}; regulation of complement activation {GO:0030449}</t>
  </si>
  <si>
    <t>blood microparticle {GO:0072562}; endoplasmic reticulum membrane {GO:0005789}; extracellular exosome {GO:0070062}; extracellular region {GO:0005576}; extracellular space {GO:0005615}; Golgi lumen {GO:0005796}; Golgi membrane {GO:0000139}; plasma membrane {GO:0005886}; platelet alpha granule lumen {GO:0031093}</t>
  </si>
  <si>
    <t>calcium ion binding {GO:0005509}; endopeptidase inhibitor activity {GO:0004866}</t>
  </si>
  <si>
    <t>Platelet degranulation {R-HSA-114608};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Regulation of Complement cascade {R-HSA-977606}</t>
  </si>
  <si>
    <t>Complement C2a fragment</t>
  </si>
  <si>
    <t>C3/C5 convertase</t>
  </si>
  <si>
    <t>CO2_HUMAN</t>
  </si>
  <si>
    <t>P06681</t>
  </si>
  <si>
    <t>B4DPF3; B4DV20; E9PFN7; O19694; Q13904</t>
  </si>
  <si>
    <t>3D-structure; Alternative splicing; Complement pathway; Disease mutation; Disulfide bond; Glycoprotein; Hydrolase; Immunity; Innate immunity; Metal-binding; Polymorphism; Protease; Repeat; Secreted; Serine protease; Signal; Sushi</t>
  </si>
  <si>
    <t>Metal-binding</t>
  </si>
  <si>
    <t>complement activation {GO:0006956}; complement activation, classical pathway {GO:0006958}; innate immune response {GO:0045087}; positive regulation of apoptotic cell clearance {GO:2000427}; regulation of complement activation {GO:0030449}; response to nutrient {GO:0007584}</t>
  </si>
  <si>
    <t>metal ion binding {GO:0046872}; serine-type endopeptidase activity {GO:0004252}</t>
  </si>
  <si>
    <t>Apolipoprotein E (Apo-E)</t>
  </si>
  <si>
    <t>APOE_HUMAN</t>
  </si>
  <si>
    <t>P02649</t>
  </si>
  <si>
    <t>B2RC15; C0JYY5; Q9P2S4</t>
  </si>
  <si>
    <t>3D-structure; Alzheimer disease; Amyloidosis; Cholesterol metabolism; Chylomicron; Disease mutation; Extracellular matrix; Glycation; Glycoprotein; HDL; Heparin-binding; Hyperlipidemia; Lipid metabolism; Lipid transport; Lipid-binding; Neurodegeneration; Oxidation; Phosphoprotein; Polymorphism; Repeat; Secreted; Signal; Steroid metabolism; Sterol metabolism; Transport; VLDL</t>
  </si>
  <si>
    <t>Chylomicron; Extracellular matrix; HDL; Secreted; VLDL</t>
  </si>
  <si>
    <t>Alzheimer disease; Amyloidosis; Disease mutation; Hyperlipidemia; Neurodegeneration</t>
  </si>
  <si>
    <t>Lipid-binding</t>
  </si>
  <si>
    <t>Glycation; Glycoprotein; Oxidation; Phosphoprotein</t>
  </si>
  <si>
    <t>AMPA glutamate receptor clustering {GO:0097113}; amyloid precursor protein metabolic process {GO:0042982}; artery morphogenesis {GO:0048844}; cellular calcium ion homeostasis {GO:0006874}; cellular protein metabolic process {GO:0044267}; cGMP-mediated signaling {GO:0019934}; cholesterol biosynthetic process {GO:0006695}; cholesterol catabolic process {GO:0006707}; cholesterol efflux {GO:0033344}; cholesterol homeostasis {GO:0042632}; cholesterol metabolic process {GO:0008203}; chylomicron assembly {GO:0034378}; chylomicron remnant clearance {GO:0034382}; chylomicron remodeling {GO:0034371}; cytoskeleton organization {GO:0007010}; fatty acid homeostasis {GO:0055089}; G protein-coupled receptor signaling pathway {GO:0007186}; high-density lipoprotein particle assembly {GO:0034380}; high-density lipoprotein particle clearance {GO:0034384}; high-density lipoprotein particle remodeling {GO:0034375}; intermediate-density lipoprotein particle clearance {GO:0071831}; intracellular transport {GO:0046907}; lipid transport involved in lipid storage {GO:0010877}; lipoprotein biosynthetic process {GO:0042158}; lipoprotein catabolic process {GO:0042159}; lipoprotein metabolic process {GO:0042157}; locomotory exploration behavior {GO:0035641}; long-chain fatty acid transport {GO:0015909}; long-term memory {GO:0007616}; low-density lipoprotein particle remodeling {GO:0034374}; maintenance of location in cell {GO:0051651}; negative regulation of amyloid fibril formation {GO:1905907}; negative regulation of amyloid-beta formation {GO:1902430}; negative regulation of blood coagulation {GO:0030195}; negative regulation of blood vessel endothelial cell migration {GO:0043537}; negative regulation of canonical Wnt signaling pathway {GO:0090090}; negative regulation of cellular protein metabolic process {GO:0032269}; negative regulation of cholesterol biosynthetic process {GO:0045541}; negative regulation of cholesterol efflux {GO:0090370}; negative regulation of dendritic spine development {GO:0061000}; negative regulation of dendritic spine maintenance {GO:1902951}; negative regulation of endothelial cell migration {GO:0010596}; negative regulation of endothelial cell proliferation {GO:0001937}; negative regulation of gene expression {GO:0010629}; negative regulation of inflammatory response {GO:0050728}; negative regulation of lipid biosynthetic process {GO:0051055}; negative regulation of lipid transport across blood-brain barrier {GO:1903001}; negative regulation of long-term synaptic potentiation {GO:1900272}; negative regulation of MAP kinase activity {GO:0043407}; negative regulation of neuron apoptotic process {GO:0043524}; negative regulation of neuron death {GO:1901215}; negative regulation of neuron projection development {GO:0010977}; negative regulation of phospholipid efflux {GO:1902999}; negative regulation of platelet activation {GO:0010544}; negative regulation of postsynaptic membrane organization {GO:1901627}; negative regulation of presynaptic membrane organization {GO:1901630}; negative regulation of protein secretion {GO:0050709}; negative regulation of triglyceride metabolic process {GO:0090209}; neuron projection development {GO:0031175}; nitric oxide mediated signal transduction {GO:0007263}; NMDA glutamate receptor clustering {GO:0097114}; phospholipid efflux {GO:0033700}; positive regulation by host of viral process {GO:0044794}; positive regulation of amyloid fibril formation {GO:1905908}; positive regulation of amyloid-beta clearance {GO:1900223}; positive regulation of amyloid-beta formation {GO:1902004}; positive regulation of cholesterol efflux {GO:0010875}; positive regulation of cholesterol esterification {GO:0010873}; positive regulation of dendritic spine development {GO:0060999}; positive regulation of dendritic spine maintenance {GO:1902952}; positive regulation of endocytosis {GO:0045807}; positive regulation of ERK1 and ERK2 cascade {GO:0070374}; positive regulation of heparan sulfate binding {GO:1905855}; positive regulation of heparan sulfate proteoglycan binding {GO:1905860}; positive regulation of lipid biosynthetic process {GO:0046889}; positive regulation of lipid transport across blood-brain barrier {GO:1903002}; positive regulation of low-density lipoprotein particle receptor catabolic process {GO:0032805}; positive regulation of membrane protein ectodomain proteolysis {GO:0051044}; positive regulation of neurofibrillary tangle assembly {GO:1902998}; positive regulation of neuron death {GO:1901216}; positive regulation of neuron projection development {GO:0010976}; positive regulation of nitric-oxide synthase activity {GO:0051000}; positive regulation of phospholipid efflux {GO:1902995}; positive regulation of postsynaptic membrane organization {GO:1901628}; positive regulation of presynaptic membrane organization {GO:1901631}; positive regulation of transcription, DNA-templated {GO:0045893}; post-translational protein modification {GO:0043687}; protein import {GO:0017038}; receptor-mediated endocytosis {GO:0006898}; regulation of amyloid fibril formation {GO:1905906}; regulation of amyloid-beta clearance {GO:1900221}; regulation of axon extension {GO:0030516}; regulation of behavioral fear response {GO:2000822}; regulation of Cdc42 protein signal transduction {GO:0032489}; regulation of cellular response to very-low-density lipoprotein particle stimulus {GO:1905890}; regulation of cholesterol metabolic process {GO:0090181}; regulation of cholesterol transport {GO:0032374}; regulation of innate immune response {GO:0045088}; regulation of neuron death {GO:1901214}; regulation of neuronal synaptic plasticity {GO:0048168}; regulation of proteasomal protein catabolic process {GO:0061136}; regulation of protein homooligomerization {GO:0032462}; regulation of protein metabolic process {GO:0051246}; regulation of tau-protein kinase activity {GO:1902947}; regulation of transcription by RNA polymerase II {GO:0006357}; response to caloric restriction {GO:0061771}; response to dietary excess {GO:0002021}; response to reactive oxygen species {GO:0000302}; retinoid metabolic process {GO:0001523}; reverse cholesterol transport {GO:0043691}; synaptic transmission, cholinergic {GO:0007271}; triglyceride catabolic process {GO:0019433}; triglyceride homeostasis {GO:0070328}; triglyceride metabolic process {GO:0006641}; triglyceride-rich lipoprotein particle clearance {GO:0071830}; vasodilation {GO:0042311}; very-low-density lipoprotein particle clearance {GO:0034447}; very-low-density lipoprotein particle remodeling {GO:0034372}; virion assembly {GO:0019068}</t>
  </si>
  <si>
    <t>blood microparticle {GO:0072562}; chylomicron {GO:0042627}; clathrin-coated endocytic vesicle membrane {GO:0030669}; collagen-containing extracellular matrix {GO:0062023}; cytoplasm {GO:0005737}; dendrite {GO:0030425}; discoidal high-density lipoprotein particle {GO:0034365}; early endosome {GO:0005769}; endocytic vesicle lumen {GO:0071682}; endoplasmic reticulum {GO:0005783}; endoplasmic reticulum lumen {GO:0005788}; extracellular exosome {GO:0070062}; extracellular matrix {GO:0031012}; extracellular region {GO:0005576}; extracellular space {GO:0005615}; extracellular vesicle {GO:1903561}; glutamatergic synapse {GO:0098978}; Golgi apparatus {GO:0005794}; high-density lipoprotein particle {GO:0034364}; intermediate-density lipoprotein particle {GO:0034363}; lipoprotein particle {GO:1990777}; low-density lipoprotein particle {GO:0034362}; membrane {GO:0016020}; neuronal cell body {GO:0043025}; nucleus {GO:0005634}; plasma membrane {GO:0005886}; synaptic cleft {GO:0043083}; very-low-density lipoprotein particle {GO:0034361}</t>
  </si>
  <si>
    <t>amyloid-beta binding {GO:0001540}; antioxidant activity {GO:0016209}; cholesterol binding {GO:0015485}; cholesterol transporter activity {GO:0017127}; heparan sulfate proteoglycan binding {GO:0043395}; heparin binding {GO:0008201}; identical protein binding {GO:0042802}; lipid binding {GO:0008289}; lipid transporter activity {GO:0005319}; lipoprotein particle binding {GO:0071813}; low-density lipoprotein particle receptor binding {GO:0050750}; metal chelating activity {GO:0046911}; phosphatidylcholine-sterol O-acyltransferase activator activity {GO:0060228}; phospholipid binding {GO:0005543}; protein dimerization activity {GO:0046983}; protein homodimerization activity {GO:0042803}; protein-containing complex binding {GO:0044877}; signaling receptor binding {GO:0005102}; structural molecule activity {GO:0005198}; tau protein binding {GO:0048156}; very-low-density lipoprotein particle receptor binding {GO:0070326}</t>
  </si>
  <si>
    <t>Scavenging by Class A Receptors {R-HSA-3000480}; Regulation of Insulin-like Growth Factor (IGF) transport and uptake by Insulin-like Growth Factor Binding Proteins (IGFBPs) {R-HSA-381426}; Transcriptional regulation by the AP-2 (TFAP2) family of transcription factors {R-HSA-8864260}; Post-translational protein phosphorylation {R-HSA-8957275}; Chylomicron assembly {R-HSA-8963888}; Chylomicron remodeling {R-HSA-8963901}; Chylomicron clearance {R-HSA-8964026}; HDL remodeling {R-HSA-8964058}; Retinoid metabolism and transport {R-HSA-975634}</t>
  </si>
  <si>
    <t>Fibrinogen alpha chain</t>
  </si>
  <si>
    <t>FIBA_HUMAN</t>
  </si>
  <si>
    <t>P02671</t>
  </si>
  <si>
    <t>A8K3E4; D3DP14; D3DP15; Q4QQH7; Q9BX62; Q9UCH2</t>
  </si>
  <si>
    <t>3D-structure; Adaptive immunity; Alternative splicing; Amyloid; Amyloidosis; Blood coagulation; Calcium; Coiled coil; Disease mutation; Disulfide bond; Glycoprotein; Hemostasis; Hydroxylation; Immunity; Innate immunity; Isopeptide bond; Metal-binding; Phosphoprotein; Polymorphism; Secreted; Signal</t>
  </si>
  <si>
    <t>Adaptive immunity; Blood coagulation; Hemostasis; Immunity; Innate immunity</t>
  </si>
  <si>
    <t>Amyloid; Secreted</t>
  </si>
  <si>
    <t>Amyloidosis; Disease mutation</t>
  </si>
  <si>
    <t>Coiled coil; Signal</t>
  </si>
  <si>
    <t>Disulfide bond; Glycoprotein; Hydroxylation; Isopeptide bond; Phosphoprotein</t>
  </si>
  <si>
    <t>adaptive immune response {GO:0002250}; blood coagulation {GO:0007596}; blood coagulation, common pathway {GO:0072377}; blood coagulation, fibrin clot formation {GO:0072378}; cell-matrix adhesion {GO:0007160}; cellular protein metabolic process {GO:0044267}; cellular protein-containing complex assembly {GO:0034622}; extracellular matrix organization {GO:0030198}; fibrinolysis {GO:0042730}; induction of bacterial agglutination {GO:0043152}; innate immune response {GO:0045087}; negative regulation of blood coagulation, common pathway {GO:2000261}; negative regulation of endothelial cell apoptotic process {GO:2000352}; negative regulation of extrinsic apoptotic signaling pathway via death domain receptors {GO:1902042}; plasminogen activation {GO:0031639}; platelet aggregation {GO:0070527}; platelet degranulation {GO:0002576};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post-translational protein modification {GO:0043687}; protein polymerization {GO:0051258}; protein-containing complex assembly {GO:0065003}; response to calcium ion {GO:0051592}; toll-like receptor signaling pathway {GO:0002224}</t>
  </si>
  <si>
    <t>blood microparticle {GO:0072562}; cell cortex {GO:0005938}; cell surface {GO:0009986}; collagen-containing extracellular matrix {GO:0062023}; endoplasmic reticulum lumen {GO:0005788};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{GO:0031093}; synapse {GO:0045202}</t>
  </si>
  <si>
    <t>extracellular matrix structural constituent {GO:0005201}; metal ion binding {GO:0046872};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</si>
  <si>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Post-translational protein phosphorylation {R-HSA-8957275}; Amyloid fiber formation {R-HSA-977225}</t>
  </si>
  <si>
    <t>Heparin cofactor 2</t>
  </si>
  <si>
    <t>Heparin cofactor II (HC-II); Protease inhibitor leuserpin-2 (HLS2); Serpin D1</t>
  </si>
  <si>
    <t>HEP2_HUMAN</t>
  </si>
  <si>
    <t>P05546</t>
  </si>
  <si>
    <t>B2RAI1; D3DX34; Q6IBZ5</t>
  </si>
  <si>
    <t>HCF2</t>
  </si>
  <si>
    <t>3D-structure; Blood coagulation; Chemotaxis; Disease mutation; Glycoprotein; Hemostasis; Heparin-binding; Phosphoprotein; Polymorphism; Protease inhibitor; Repeat; Serine protease inhibitor; Signal; Sulfation; Thrombophilia</t>
  </si>
  <si>
    <t>Blood coagulation; Chemotaxis; Hemostasis</t>
  </si>
  <si>
    <t>Glycoprotein; Phosphoprotein; Sulfation</t>
  </si>
  <si>
    <t>blood coagulation {GO:0007596}; cellular protein metabolic process {GO:0044267}; chemotaxis {GO:0006935}; negative regulation of endopeptidase activity {GO:0010951}; post-translational protein modification {GO:0043687}</t>
  </si>
  <si>
    <t>endoplasmic reticulum lumen {GO:0005788}; extracellular exosome {GO:0070062}; extracellular region {GO:0005576}; extracellular space {GO:0005615}</t>
  </si>
  <si>
    <t>endopeptidase inhibitor activity {GO:0004866}; heparin binding {GO:0008201}; serine-type endopeptidase inhibitor activity {GO:0004867}</t>
  </si>
  <si>
    <t>Complement component C8 alpha chain</t>
  </si>
  <si>
    <t>Complement component 8 subunit alpha</t>
  </si>
  <si>
    <t>CO8A_HUMAN</t>
  </si>
  <si>
    <t>P07357</t>
  </si>
  <si>
    <t>A2RUI4; A2RUI5; Q13668; Q9H130</t>
  </si>
  <si>
    <t>3D-structure; Cell membrane; Cleavage on pair of basic residues; Complement alternate pathway; Complement pathway; Cytolysis; Disulfide bond; EGF-like domain; Glycoprotein; Immunity; Innate immunity; Membrane; Membrane attack complex; Polymorphism; Repeat; Secreted; Signal; Transmembrane; Transmembrane beta strand</t>
  </si>
  <si>
    <t>Cell membrane; Membrane; Membrane attack complex; Secreted</t>
  </si>
  <si>
    <t>EGF-like domain; Repeat; Signal; Transmembrane; Transmembrane beta strand</t>
  </si>
  <si>
    <t>blood microparticle {GO:0072562}; extracellular exosome {GO:0070062}; extracellular region {GO:0005576}; extracellular space {GO:0005615}; membrane {GO:0016020}; membrane attack complex {GO:0005579}</t>
  </si>
  <si>
    <t>complement binding {GO:0001848}; protein-containing complex binding {GO:0044877}</t>
  </si>
  <si>
    <t>Profilin-1</t>
  </si>
  <si>
    <t>Epididymis tissue protein Li 184a; Profilin I</t>
  </si>
  <si>
    <t>PROF1_HUMAN</t>
  </si>
  <si>
    <t>P07737</t>
  </si>
  <si>
    <t>Q53Y44</t>
  </si>
  <si>
    <t>3D-structure; Acetylation; Actin-binding; Amyotrophic lateral sclerosis; Cytoplasm; Cytoskeleton; Disease mutation; Isopeptide bond; Neurodegeneration; Phosphoprotein; Ubl conjugation</t>
  </si>
  <si>
    <t>Cytoplasm; Cytoskeleton</t>
  </si>
  <si>
    <t>Amyotrophic lateral sclerosis; Disease mutation; Neurodegeneration</t>
  </si>
  <si>
    <t>Acetylation; Isopeptide bond; Phosphoprotein; Ubl conjugation</t>
  </si>
  <si>
    <t>actin cytoskeleton organization {GO:0030036}; modification of postsynaptic actin cytoskeleton {GO:0098885}; negative regulation of actin filament bundle assembly {GO:0032232}; negative regulation of actin filament polymerization {GO:0030837}; negative regulation of stress fiber assembly {GO:0051497}; neural tube closure {GO:0001843}; positive regulation of actin filament bundle assembly {GO:0032233}; positive regulation of actin filament polymerization {GO:0030838}; positive regulation of ATPase activity {GO:0032781}; positive regulation of epithelial cell migration {GO:0010634}; positive regulation of ruffle assembly {GO:1900029}; protein stabilization {GO:0050821}; regulation of actin filament polymerization {GO:0030833}; regulation of transcription by RNA polymerase II {GO:0006357}; synapse maturation {GO:0060074}; Wnt signaling pathway, planar cell polarity pathway {GO:0060071}</t>
  </si>
  <si>
    <t>blood microparticle {GO:0072562}; cell cortex {GO:0005938}; cytoplasm {GO:0005737}; cytoskeleton {GO:0005856}; cytosol {GO:0005829}; extracellular exosome {GO:0070062}; focal adhesion {GO:0005925}; glutamatergic synapse {GO:0098978}; membrane {GO:0016020}; nucleus {GO:0005634}</t>
  </si>
  <si>
    <t>actin binding {GO:0003779}; actin monomer binding {GO:0003785}; adenyl-nucleotide exchange factor activity {GO:0000774}; cadherin binding {GO:0045296}; phosphatidylinositol-4,5-bisphosphate binding {GO:0005546}; proline-rich region binding {GO:0070064}; Rho GTPase binding {GO:0017048}; RNA binding {GO:0003723}</t>
  </si>
  <si>
    <t>Platelet degranulation {R-HSA-114608}; Signaling by ROBO receptors {R-HSA-376176}; PCP/CE pathway {R-HSA-4086400}; RHO GTPases Activate Formins {R-HSA-5663220}</t>
  </si>
  <si>
    <t>Antibacterial peptide LL-37</t>
  </si>
  <si>
    <t>18 kDa cationic antimicrobial protein (CAP-18; hCAP-18); FALL-39 peptide antibiotic</t>
  </si>
  <si>
    <t>CAMP_HUMAN</t>
  </si>
  <si>
    <t>P49913</t>
  </si>
  <si>
    <t>Q71SN9</t>
  </si>
  <si>
    <t>3D-structure; Antibiotic; Antimicrobial; Cleavage on pair of basic residues; Disulfide bond; Secreted; Signal</t>
  </si>
  <si>
    <t>Antibiotic; Antimicrobial</t>
  </si>
  <si>
    <t>Cleavage on pair of basic residues; Disulfide bond</t>
  </si>
  <si>
    <t>antibacterial humoral response {GO:0019731}; antifungal humoral response {GO:0019732}; antimicrobial humoral immune response mediated by antimicrobial peptide {GO:0061844}; antimicrobial humoral response {GO:0019730}; chronic inflammatory response {GO:0002544}; cytolysis by host of symbiont cells {GO:0051838}; defense response to bacterium {GO:0042742}; defense response to Gram-negative bacterium {GO:0050829}; defense response to Gram-positive bacterium {GO:0050830}; innate immune response {GO:0045087}; innate immune response in mucosa {GO:0002227}; killing by host of symbiont cells {GO:0051873}; modification of morphology or physiology of other organism {GO:0035821}; negative regulation of growth of symbiont on or near host surface {GO:0044140}; neutrophil degranulation {GO:0043312}; positive regulation of interleukin-8 secretion {GO:2000484}; response to yeast {GO:0001878}</t>
  </si>
  <si>
    <t>extracellular exosome {GO:0070062}; extracellular region {GO:0005576}; extracellular space {GO:0005615}; specific granule {GO:0042581}; specific granule lumen {GO:0035580}; tertiary granule lumen {GO:1904724}</t>
  </si>
  <si>
    <t>lipopolysaccharide binding {GO:0001530}</t>
  </si>
  <si>
    <t>Neutrophil degranulation {R-HSA-6798695}; Antimicrobial peptides {R-HSA-6803157}</t>
  </si>
  <si>
    <t>Galectin-3-binding protein</t>
  </si>
  <si>
    <t>Basement membrane autoantigen p105; Lectin galactoside-binding soluble 3-binding protein; Mac-2-binding protein (MAC2BP; Mac-2 BP); Tumor-associated antigen 90K</t>
  </si>
  <si>
    <t>LG3BP_HUMAN</t>
  </si>
  <si>
    <t>Q08380</t>
  </si>
  <si>
    <t>Q7M4S0; Q9UCH8; Q9UCH9; Q9UCI0</t>
  </si>
  <si>
    <t>M2BP</t>
  </si>
  <si>
    <t>3D-structure; Cell adhesion; Disulfide bond; Extracellular matrix; Glycoprotein; Secreted; Signal</t>
  </si>
  <si>
    <t>cell adhesion {GO:0007155}; cellular defense response {GO:0006968}; platelet degranulation {GO:0002576}; signal transduction {GO:0007165}</t>
  </si>
  <si>
    <t>blood microparticle {GO:0072562}; collagen-containing extracellular matrix {GO:0062023}; extracellular exosome {GO:0070062}; extracellular region {GO:0005576}; extracellular space {GO:0005615}; membrane {GO:0016020}; platelet dense granule lumen {GO:0031089}</t>
  </si>
  <si>
    <t>Flavin reductase (NADPH) (FR)</t>
  </si>
  <si>
    <t>Biliverdin reductase B (BVR-B); Biliverdin-IX beta-reductase; Green heme-binding protein (GHBP); NADPH-dependent diaphorase; NADPH-flavin reductase (FLR)</t>
  </si>
  <si>
    <t>BLVRB_HUMAN</t>
  </si>
  <si>
    <t>P30043</t>
  </si>
  <si>
    <t>A6NKD8; B2R5C6; P32078; P53005; Q32LZ2</t>
  </si>
  <si>
    <t>FLR</t>
  </si>
  <si>
    <t>3D-structure; Cytoplasm; NADP; Oxidoreductase; Phosphoprotein; Polymorphism</t>
  </si>
  <si>
    <t>Cytoplasm</t>
  </si>
  <si>
    <t>NADP</t>
  </si>
  <si>
    <t>heme catabolic process {GO:0042167}</t>
  </si>
  <si>
    <t>cytosol {GO:0005829}; extracellular exosome {GO:0070062}; nucleoplasm {GO:0005654}; plasma membrane {GO:0005886}; terminal bouton {GO:0043195}</t>
  </si>
  <si>
    <t>biliverdin reductase activity {GO:0004074}; riboflavin reductase (NADPH) activity {GO:0042602}</t>
  </si>
  <si>
    <t>Heme degradation {R-HSA-189483}</t>
  </si>
  <si>
    <t>Complement component C7</t>
  </si>
  <si>
    <t>CO7_HUMAN</t>
  </si>
  <si>
    <t>P10643</t>
  </si>
  <si>
    <t>A8K2T4; Q6P3T5; Q92489</t>
  </si>
  <si>
    <t>3D-structure; Complement alternate pathway; Complement pathway; Cytolysis; Disease mutation; Disulfide bond; EGF-like domain; Glycoprotein; Immunity; Innate immunity; Membrane attack complex; Polymorphism; Repeat; Secreted; Signal; Sushi</t>
  </si>
  <si>
    <t>EGF-like domain; Repeat; Signal; Sushi</t>
  </si>
  <si>
    <t>cellular sodium ion homeostasis {GO:0006883}; complement activation {GO:0006956}; complement activation, alternative pathway {GO:0006957}; complement activation, classical pathway {GO:0006958}; cytolysis {GO:0019835}; regulation of complement activation {GO:0030449}</t>
  </si>
  <si>
    <t>extracellular exosome {GO:0070062}; extracellular region {GO:0005576}; membrane attack complex {GO:0005579}</t>
  </si>
  <si>
    <t>Complement factor I light chain</t>
  </si>
  <si>
    <t>C3B/C4B inactivator</t>
  </si>
  <si>
    <t>CFAI_HUMAN</t>
  </si>
  <si>
    <t>P05156</t>
  </si>
  <si>
    <t>O60442</t>
  </si>
  <si>
    <t>IF</t>
  </si>
  <si>
    <t>3D-structure; Age-related macular degeneration; Calcium; Cleavage on pair of basic residues; Complement pathway; Disease mutation; Disulfide bond; Glycoprotein; Hemolytic uremic syndrome; Host-virus interaction; Hydrolase; Immunity; Innate immunity; Metal-binding; Polymorphism; Protease; Repeat; Secreted; Serine protease; Signal</t>
  </si>
  <si>
    <t>complement activation, classical pathway {GO:0006958}; innate immune response {GO:0045087}; regulation of complement activation {GO:0030449}; viral process {GO:0016032}</t>
  </si>
  <si>
    <t>extracellular exosome {GO:0070062}; extracellular region {GO:0005576}; extracellular space {GO:0005615}; membrane {GO:0016020}</t>
  </si>
  <si>
    <t>metal ion binding {GO:0046872}; scavenger receptor activity {GO:0005044}; serine-type endopeptidase activity {GO:0004252}</t>
  </si>
  <si>
    <t>Complement C1s subcomponent light chain</t>
  </si>
  <si>
    <t>C1 esterase; Complement component 1 subcomponent s</t>
  </si>
  <si>
    <t>C1S_HUMAN</t>
  </si>
  <si>
    <t>P09871</t>
  </si>
  <si>
    <t>D3DUT4; Q9UCU7; Q9UCU8; Q9UCU9; Q9UCV0; Q9UCV1; Q9UCV2; Q9UCV3; Q9UCV4; Q9UCV5; Q9UM14</t>
  </si>
  <si>
    <t>3D-structure; Calcium; Complement pathway; Disease mutation; Disulfide bond; EGF-like domain; Ehlers-Danlos syndrome; Glycoprotein; Hydrolase; Hydroxylation; Immunity; Innate immunity; Metal-binding; Polymorphism; Protease; Repeat; Serine protease; Signal; Sushi</t>
  </si>
  <si>
    <t>Disease mutation; Ehlers-Danlos syndrome</t>
  </si>
  <si>
    <t>complement activation {GO:0006956}; complement activation, classical pathway {GO:0006958}; innate immune response {GO:0045087}; regulation of complement activation {GO:0030449}</t>
  </si>
  <si>
    <t>blood microparticle {GO:0072562}; extracellular region {GO:0005576}; extracellular space {GO:0005615}</t>
  </si>
  <si>
    <t>calcium ion binding {GO:0005509}; identical protein binding {GO:0042802}; serine-type endopeptidase activity {GO:0004252}</t>
  </si>
  <si>
    <t>Complement C1r subcomponent light chain</t>
  </si>
  <si>
    <t>Complement component 1 subcomponent r</t>
  </si>
  <si>
    <t>C1R_HUMAN</t>
  </si>
  <si>
    <t>P00736</t>
  </si>
  <si>
    <t>A6NJQ8; Q68D77; Q8J012</t>
  </si>
  <si>
    <t>3D-structure; Complement pathway; Disease mutation; Disulfide bond; EGF-like domain; Ehlers-Danlos syndrome; Glycoprotein; Hydrolase; Hydroxylation; Immunity; Innate immunity; Phosphoprotein; Polymorphism; Protease; Repeat; Secreted; Serine protease; Signal; Sushi</t>
  </si>
  <si>
    <t>Disulfide bond; Glycoprotein; Hydroxylation; Phosphoprotein</t>
  </si>
  <si>
    <t>complement activation {GO:0006956}; complement activation, classical pathway {GO:0006958}; immune response {GO:0006955}; innate immune response {GO:0045087}; regulation of complement activation {GO:0030449}; zymogen activation {GO:0031638}</t>
  </si>
  <si>
    <t>calcium ion binding {GO:0005509}; serine-type endopeptidase activity {GO:0004252}; serine-type peptidase activity {GO:0008236}</t>
  </si>
  <si>
    <t>Carboxypeptidase B2</t>
  </si>
  <si>
    <t>Carboxypeptidase U (CPU); Plasma carboxypeptidase B (pCPB); Thrombin-activable fibrinolysis inhibitor (TAFI)</t>
  </si>
  <si>
    <t>CBPB2_HUMAN</t>
  </si>
  <si>
    <t>Q96IY4</t>
  </si>
  <si>
    <t>A8K464; Q15114; Q5T9K1; Q5T9K2; Q9P2Y6</t>
  </si>
  <si>
    <t>3D-structure; Alternative splicing; Blood coagulation; Carboxypeptidase; Disulfide bond; Fibrinolysis; Glycoprotein; Hemostasis; Hydrolase; Metal-binding; Metalloprotease; Polymorphism; Protease; Secreted; Signal; Zinc; Zymogen</t>
  </si>
  <si>
    <t>Metal-binding; Zinc</t>
  </si>
  <si>
    <t>Carboxypeptidase; Hydrolase; Metalloprotease; Protease</t>
  </si>
  <si>
    <t>Disulfide bond; Glycoprotein; Zymogen</t>
  </si>
  <si>
    <t>blood coagulation {GO:0007596}; cellular response to glucose stimulus {GO:0071333}; fibrinolysis {GO:0042730}; liver regeneration {GO:0097421}; negative regulation of fibrinolysis {GO:0051918}; negative regulation of hepatocyte proliferation {GO:2000346}; negative regulation of plasminogen activation {GO:0010757}; positive regulation of extracellular matrix constituent secretion {GO:0003331}; proteolysis {GO:0006508}; regulation of complement activation {GO:0030449}; response to drug {GO:0042493}; response to heat {GO:0009408}</t>
  </si>
  <si>
    <t>cell {GO:0005623}; extracellular exosome {GO:0070062}; extracellular region {GO:0005576}; extracellular space {GO:0005615}</t>
  </si>
  <si>
    <t>metallocarboxypeptidase activity {GO:0004181}; zinc ion binding {GO:0008270}</t>
  </si>
  <si>
    <t>Metabolism of Angiotensinogen to Angiotensins {R-HSA-2022377}; Regulation of Complement cascade {R-HSA-977606}</t>
  </si>
  <si>
    <t>Complement component C6</t>
  </si>
  <si>
    <t>CO6_HUMAN</t>
  </si>
  <si>
    <t>P13671</t>
  </si>
  <si>
    <t>3D-structure; Complement pathway; Cytolysis; Disulfide bond; EGF-like domain; Glycoprotein; Immunity; Innate immunity; Membrane attack complex; Polymorphism; Repeat; Secreted; Signal; Sushi</t>
  </si>
  <si>
    <t>Complement pathway; Cytolysis; Immunity; Innate immunity</t>
  </si>
  <si>
    <t>complement activation {GO:0006956}; complement activation, classical pathway {GO:0006958}; cytolysis {GO:0019835}; in utero embryonic development {GO:0001701}; innate immune response {GO:0045087}; positive regulation of activation of membrane attack complex {GO:0001970}; positive regulation of angiogenesis {GO:0045766}; regulation of complement activation {GO:0030449}</t>
  </si>
  <si>
    <t>Extracellular matrix protein 1</t>
  </si>
  <si>
    <t>Secretory component p85</t>
  </si>
  <si>
    <t>ECM1_HUMAN</t>
  </si>
  <si>
    <t>Q16610</t>
  </si>
  <si>
    <t>A8K8S0; B4DW49; B4DY60; O43266; Q5T5G4; Q5T5G5; Q5T5G6; Q8IZ60</t>
  </si>
  <si>
    <t>Alternative splicing; Angiogenesis; Biomineralization; Disease mutation; Extracellular matrix; Glycoprotein; Mineral balance; Osteogenesis; Polymorphism; Repeat; Secreted; Signal</t>
  </si>
  <si>
    <t>Angiogenesis; Biomineralization; Mineral balance; Osteogenesis</t>
  </si>
  <si>
    <t>angiogenesis {GO:0001525}; biomineral tissue development {GO:0031214}; chondrocyte development {GO:0002063}; endochondral bone growth {GO:0003416}; inflammatory response {GO:0006954}; negative regulation of bone mineralization {GO:0030502}; negative regulation of cytokine-mediated signaling pathway {GO:0001960}; negative regulation of peptidase activity {GO:0010466}; ossification {GO:0001503}; platelet degranulation {GO:0002576}; positive regulation of angiogenesis {GO:0045766}; positive regulation of endothelial cell proliferation {GO:0001938}; positive regulation of I-kappaB kinase/NF-kappaB signaling {GO:0043123}; regulation of T cell migration {GO:2000404}; regulation of transcription by RNA polymerase II {GO:0006357}; regulation of type 2 immune response {GO:0002828}; signal transduction {GO:0007165}</t>
  </si>
  <si>
    <t>collagen-containing extracellular matrix {GO:0062023}; extracellular exosome {GO:0070062}; extracellular matrix {GO:0031012}; extracellular region {GO:0005576}; platelet dense granule lumen {GO:0031089}</t>
  </si>
  <si>
    <t>enzyme binding {GO:0019899}; interleukin-2 receptor binding {GO:0005134}; laminin binding {GO:0043236}; protease binding {GO:0002020}; protein C-terminus binding {GO:0008022}</t>
  </si>
  <si>
    <t>Peroxiredoxin-1</t>
  </si>
  <si>
    <t>Natural killer cell-enhancing factor A (NKEF-A); Proliferation-associated gene protein (PAG); Thioredoxin peroxidase 2; Thioredoxin-dependent peroxide reductase 2</t>
  </si>
  <si>
    <t>PRDX1_HUMAN</t>
  </si>
  <si>
    <t>Q06830</t>
  </si>
  <si>
    <t>B5BU26; D3DPZ8; P35703; Q2V576; Q5T154; Q5T155</t>
  </si>
  <si>
    <t>PAGA; PAGB; TDPX2</t>
  </si>
  <si>
    <t>3D-structure; Acetylation; Antioxidant; Cytoplasm; Disulfide bond; Isopeptide bond; Oxidoreductase; Peroxidase; Phosphoprotein; Polymorphism; Redox-active center; Ubl conjugation</t>
  </si>
  <si>
    <t>Redox-active center</t>
  </si>
  <si>
    <t>Antioxidant; Oxidoreductase; Peroxidase</t>
  </si>
  <si>
    <t>Acetylation; Disulfide bond; Isopeptide bond; Phosphoprotein; Ubl conjugation</t>
  </si>
  <si>
    <t>cell population proliferation {GO:0008283}; cell redox homeostasis {GO:0045454}; cellular response to oxidative stress {GO:0034599}; erythrocyte homeostasis {GO:0034101}; hydrogen peroxide catabolic process {GO:0042744}; leukocyte activation {GO:0045321}; natural killer cell activation {GO:0030101}; natural killer cell mediated cytotoxicity {GO:0042267}; regulation of NIK/NF-kappaB signaling {GO:1901222}; regulation of stress-activated MAPK cascade {GO:0032872}; removal of superoxide radicals {GO:0019430}; response to oxidative stress {GO:0006979}; retina homeostasis {GO:0001895}; skeletal system development {GO:0001501}</t>
  </si>
  <si>
    <t>cytoplasm {GO:0005737}; cytosol {GO:0005829}; extracellular exosome {GO:0070062}; extracellular space {GO:0005615}; melanosome {GO:0042470}; nucleus {GO:0005634}</t>
  </si>
  <si>
    <t>cadherin binding {GO:0045296}; identical protein binding {GO:0042802}; peroxidase activity {GO:0004601}; RNA binding {GO:0003723}; thioredoxin peroxidase activity {GO:0008379}</t>
  </si>
  <si>
    <t>Detoxification of Reactive Oxygen Species {R-HSA-3299685}; TP53 Regulates Metabolic Genes {R-HSA-5628897}; Deregulated CDK5 triggers multiple neurodegenerative pathways in Alzheimer's disease models {R-HSA-8862803}</t>
  </si>
  <si>
    <t>Extracellular superoxide dismutase [Cu-Zn] (EC-SOD)</t>
  </si>
  <si>
    <t>SODE_HUMAN</t>
  </si>
  <si>
    <t>P08294</t>
  </si>
  <si>
    <t>Q5U781; Q6FHA2</t>
  </si>
  <si>
    <t>3D-structure; Antioxidant; Copper; Disulfide bond; Glycation; Glycoprotein; Heparin-binding; Metal-binding; Oxidoreductase; Polymorphism; Secreted; Signal; Zinc</t>
  </si>
  <si>
    <t>Copper; Metal-binding; Zinc</t>
  </si>
  <si>
    <t>Antioxidant; Heparin-binding; Oxidoreductase</t>
  </si>
  <si>
    <t>Disulfide bond; Glycation; Glycoprotein</t>
  </si>
  <si>
    <t>cellular response to oxidative stress {GO:0034599}; removal of superoxide radicals {GO:0019430}; response to copper ion {GO:0046688}; response to hypoxia {GO:0001666}</t>
  </si>
  <si>
    <t>collagen-containing extracellular matrix {GO:0062023}; extracellular exosome {GO:0070062}; extracellular region {GO:0005576}; extracellular space {GO:0005615}; Golgi lumen {GO:0005796}; nucleus {GO:0005634}</t>
  </si>
  <si>
    <t>copper ion binding {GO:0005507}; heparin binding {GO:0008201}; superoxide dismutase activity {GO:0004784}</t>
  </si>
  <si>
    <t>Calcitermin</t>
  </si>
  <si>
    <t>CGRP; Calcium-binding protein in amniotic fluid 1 (CAAF1); Calgranulin-C (CAGC); Extracellular newly identified RAGE-binding protein (EN-RAGE); Migration inhibitory factor-related protein 6 (MRP-6; p6); Neutrophil S100 protein; S100 calcium-binding protein A12</t>
  </si>
  <si>
    <t>S10AC_HUMAN</t>
  </si>
  <si>
    <t>P80511</t>
  </si>
  <si>
    <t>P83219; Q5SY66; Q7M4R1</t>
  </si>
  <si>
    <t>3D-structure; Antibiotic; Antimicrobial; Calcium; Cell membrane; Copper; Cytoplasm; Cytoskeleton; Fungicide; Immunity; Inflammatory response; Innate immunity; Membrane; Metal-binding; Repeat; Secreted; Zinc</t>
  </si>
  <si>
    <t>Immunity; Inflammatory response; Innate immunity</t>
  </si>
  <si>
    <t>Cell membrane; Cytoplasm; Cytoskeleton; Membrane; Secreted</t>
  </si>
  <si>
    <t>Repeat</t>
  </si>
  <si>
    <t>Calcium; Copper; Metal-binding; Zinc</t>
  </si>
  <si>
    <t>Antibiotic; Antimicrobial; Fungicide</t>
  </si>
  <si>
    <t>antimicrobial humoral immune response mediated by antimicrobial peptide {GO:0061844}; cytokine secretion {GO:0050663}; defense response to bacterium {GO:0042742}; defense response to fungus {GO:0050832}; inflammatory response {GO:0006954}; innate immune response {GO:0045087}; killing of cells of other organism {GO:0031640}; mast cell activation {GO:0045576}; monocyte chemotaxis {GO:0002548}; neutrophil chemotaxis {GO:0030593}; neutrophil degranulation {GO:0043312}; positive regulation of I-kappaB kinase/NF-kappaB signaling {GO:0043123}; positive regulation of inflammatory response {GO:0050729}; positive regulation of MAP kinase activity {GO:0043406}; positive regulation of NF-kappaB transcription factor activity {GO:0051092}; xenobiotic metabolic process {GO:0006805}</t>
  </si>
  <si>
    <t>cytoplasm {GO:0005737}; cytoskeleton {GO:0005856}; cytosol {GO:0005829}; extracellular region {GO:0005576}; nucleus {GO:0005634}; plasma membrane {GO:0005886}; secretory granule lumen {GO:0034774}</t>
  </si>
  <si>
    <t>calcium ion binding {GO:0005509}; copper ion binding {GO:0005507}; RAGE receptor binding {GO:0050786}; zinc ion binding {GO:0008270}</t>
  </si>
  <si>
    <t>TAK1 activates NFkB by phosphorylation and activation of IKKs complex {R-HSA-445989}; Neutrophil degranulation {R-HSA-6798695}; Advanced glycosylation endproduct receptor signaling {R-HSA-879415}; TRAF6 mediated NF-kB activation {R-HSA-933542}</t>
  </si>
  <si>
    <t>Leucine-rich alpha-2-glycoprotein (LRG)</t>
  </si>
  <si>
    <t>A2GL_HUMAN</t>
  </si>
  <si>
    <t>P02750</t>
  </si>
  <si>
    <t>Q8N4F5; Q96QZ4</t>
  </si>
  <si>
    <t>LRG</t>
  </si>
  <si>
    <t>Disulfide bond; Glycoprotein; Leucine-rich repeat; Polymorphism; Repeat; Secreted; Signal</t>
  </si>
  <si>
    <t>Leucine-rich repeat; Repeat; Signal</t>
  </si>
  <si>
    <t>brown fat cell differentiation {GO:0050873}; neutrophil degranulation {GO:0043312}; positive regulation of angiogenesis {GO:0045766}; positive regulation of endothelial cell proliferation {GO:0001938}; positive regulation of transforming growth factor beta receptor signaling pathway {GO:0030511}; response to bacterium {GO:0009617}</t>
  </si>
  <si>
    <t>extracellular exosome {GO:0070062}; extracellular region {GO:0005576}; extracellular space {GO:0005615}; ficolin-1-rich granule lumen {GO:1904813}; intracellular membrane-bounded organelle {GO:0043231}; membrane {GO:0016020}; specific granule lumen {GO:0035580}; tertiary granule lumen {GO:1904724}</t>
  </si>
  <si>
    <t>transforming growth factor beta receptor binding {GO:0005160}</t>
  </si>
  <si>
    <t>Neutrophil degranulation {R-HSA-6798695}</t>
  </si>
  <si>
    <t>Phosphatidylinositol-glycan-specific phospholipase D (PI-G PLD)</t>
  </si>
  <si>
    <t>Glycoprotein phospholipase D; Glycosyl-phosphatidylinositol-specific phospholipase D (GPI-PLD; GPI-specific phospholipase D)</t>
  </si>
  <si>
    <t>PHLD_HUMAN</t>
  </si>
  <si>
    <t>P80108</t>
  </si>
  <si>
    <t>Q15127; Q15128; Q2M2F2; Q5T3Y0; Q7Z6T8; Q8TCV0; Q8WW82; Q96ID6; Q9H167; Q9H4M1; Q9UJC9</t>
  </si>
  <si>
    <t>PIGPLD1</t>
  </si>
  <si>
    <t>Alternative splicing; Glycoprotein; Hydrolase; Polymorphism; Repeat; Secreted; Signal</t>
  </si>
  <si>
    <t>Hydrolase</t>
  </si>
  <si>
    <t>C-terminal protein lipidation {GO:0006501}; cell migration involved in sprouting angiogenesis {GO:0002042}; cellular response to calcium ion {GO:0071277}; cellular response to cholesterol {GO:0071397}; cellular response to drug {GO:0035690}; cellular response to insulin stimulus {GO:0032869}; cellular response to pH {GO:0071467}; cellular response to triglyceride {GO:0071401}; chondrocyte differentiation {GO:0002062}; complement receptor mediated signaling pathway {GO:0002430}; GPI anchor release {GO:0006507}; hematopoietic stem cell migration {GO:0035701}; hematopoietic stem cell migration to bone marrow {GO:0097241}; insulin receptor signaling pathway {GO:0008286}; negative regulation of cell population proliferation {GO:0008285}; negative regulation of triglyceride catabolic process {GO:0010897}; ossification {GO:0001503}; phosphatidylcholine metabolic process {GO:0046470}; positive regulation of alkaline phosphatase activity {GO:0010694}; positive regulation of apoptotic process {GO:0043065}; positive regulation of cytolysis {GO:0045919}; positive regulation of endothelial cell migration {GO:0010595}; positive regulation of glucose metabolic process {GO:0010907}; positive regulation of high-density lipoprotein particle clearance {GO:0010983}; positive regulation of insulin secretion involved in cellular response to glucose stimulus {GO:0035774}; positive regulation of membrane protein ectodomain proteolysis {GO:0051044}; positive regulation of secretion {GO:0051047}; positive regulation of triglyceride biosynthetic process {GO:0010867}; regulation of cellular response to insulin stimulus {GO:1900076}; response to glucose {GO:0009749}; transepithelial transport {GO:0070633}</t>
  </si>
  <si>
    <t>cytoplasm {GO:0005737}; extracellular exosome {GO:0070062}; extracellular matrix {GO:0031012}; extracellular region {GO:0005576}; extracellular space {GO:0005615}; intracellular membrane-bounded organelle {GO:0043231}; lysosomal membrane {GO:0005765}</t>
  </si>
  <si>
    <t>glycosylphosphatidylinositol phospholipase D activity {GO:0004621}; phospholipase D activity {GO:0004630}; sodium channel regulator activity {GO:0017080}</t>
  </si>
  <si>
    <t>Post-translational modification: synthesis of GPI-anchored proteins {R-HSA-163125}</t>
  </si>
  <si>
    <t>Fibrinogen beta chain</t>
  </si>
  <si>
    <t>FIBB_HUMAN</t>
  </si>
  <si>
    <t>P02675</t>
  </si>
  <si>
    <t>A0JLR9; B2R7G3; Q32Q65; Q3KPF2</t>
  </si>
  <si>
    <t>3D-structure; Adaptive immunity; Blood coagulation; Coiled coil; Disease mutation; Disulfide bond; Glycoprotein; Hemostasis; Immunity; Innate immunity; Polymorphism; Pyrrolidone carboxylic acid; Secreted; Signal</t>
  </si>
  <si>
    <t>adaptive immune response {GO:0002250}; blood coagulation {GO:0007596}; blood coagulation, fibrin clot formation {GO:0072378}; cell-matrix adhesion {GO:0007160}; cellular protein-containing complex assembly {GO:0034622}; cellular response to interleukin-1 {GO:0071347}; cellular response to leptin stimulus {GO:0044320}; extracellular matrix organization {GO:0030198}; fibrinolysis {GO:0042730}; induction of bacterial agglutination {GO:0043152}; innate immune response {GO:0045087}; negative regulation of endothelial cell apoptotic process {GO:2000352}; negative regulation of extrinsic apoptotic signaling pathway via death domain receptors {GO:1902042}; plasminogen activation {GO:0031639}; platelet aggregation {GO:0070527}; platelet degranulation {GO:0002576};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protein polymerization {GO:0051258}; response to calcium ion {GO:0051592}; toll-like receptor signaling pathway {GO:0002224}</t>
  </si>
  <si>
    <t>blood microparticle {GO:0072562}; cell cortex {GO:0005938}; cell surface {GO:0009986}; collagen-containing extracellular matrix {GO:0062023}; endoplasmic reticulum {GO:0005783};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{GO:0031093}; synapse {GO:0045202}</t>
  </si>
  <si>
    <t>chaperone binding {GO:0051087}; extracellular matrix structural constituent {GO:0005201};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</si>
  <si>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</si>
  <si>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Coagulation factor IXa heavy chain</t>
  </si>
  <si>
    <t>Christmas factor; Plasma thromboplastin component (PTC)</t>
  </si>
  <si>
    <t>FA9_HUMAN</t>
  </si>
  <si>
    <t>P00740</t>
  </si>
  <si>
    <t>A8K9N4; F2RM36; Q5FBE1; Q5JYJ8</t>
  </si>
  <si>
    <t>3D-structure; Alternative splicing; Blood coagulation; Calcium; Cleavage on pair of basic residues; Disease mutation; Disulfide bond; EGF-like domain; Gamma-carboxyglutamic acid; Glycoprotein; Hemophilia; Hemostasis; Hydrolase; Hydroxylation; Magnesium; Metal-binding; Pharmaceutical; Phosphoprotein; Polymorphism; Protease; Repeat; Secreted; Serine protease; Signal; Sulfation; Thrombophilia; Zymogen</t>
  </si>
  <si>
    <t>Disease mutation; Hemophilia; Thrombophilia</t>
  </si>
  <si>
    <t>Calcium; Magnesium; Metal-binding</t>
  </si>
  <si>
    <t>Cleavage on pair of basic residues; Disulfide bond; Gamma-carboxyglutamic acid; Glycoprotein; Hydroxylation; Phosphoprotein; Sulfation; Zymogen</t>
  </si>
  <si>
    <t>blood coagulation {GO:0007596}; blood coagulation, intrinsic pathway {GO:0007597}; endoplasmic reticulum to Golgi vesicle-mediated transport {GO:0006888}; proteolysis {GO:0006508}; zymogen activation {GO:0031638}</t>
  </si>
  <si>
    <t>collagen-containing extracellular matrix {GO:0062023}; endoplasmic reticulum lumen {GO:0005788}; extracellular exosome {GO:0070062}; extracellular region {GO:0005576}; extracellular space {GO:0005615}; Golgi lumen {GO:0005796}; plasma membrane {GO:0005886}</t>
  </si>
  <si>
    <t>calcium ion binding {GO:0005509}; endopeptidase activity {GO:0004175}; serine-type endopeptidase activity {GO:0004252}</t>
  </si>
  <si>
    <t>Extrinsic Pathway of Fibrin Clot Formation {R-HSA-140834}; Intrinsic Pathway of Fibrin Clot Formation {R-HSA-140837};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</si>
  <si>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Complement C1q subcomponent subunit B</t>
  </si>
  <si>
    <t>C1QB_HUMAN</t>
  </si>
  <si>
    <t>P02746</t>
  </si>
  <si>
    <t>Q5T959; Q96H17</t>
  </si>
  <si>
    <t>3D-structure; Collagen; Complement pathway; Disease mutation; Disulfide bond; Glycoprotein; Hydroxylation; Immunity; Innate immunity; Polymorphism; Pyrrolidone carboxylic acid; Repeat; Secreted; Signal</t>
  </si>
  <si>
    <t>Disulfide bond; Glycoprotein; Hydroxylation; Pyrrolidone carboxylic acid</t>
  </si>
  <si>
    <t>complement activation {GO:0006956}; complement activation, classical pathway {GO:0006958}; innate immune response {GO:0045087}; inner ear development {GO:0048839}; regulation of complement activation {GO:0030449}; synapse pruning {GO:0098883}</t>
  </si>
  <si>
    <t>blood microparticle {GO:0072562}; cell {GO:0005623}; collagen trimer {GO:0005581}; collagen-containing extracellular matrix {GO:0062023}; complement component C1 complex {GO:0005602}; extracellular region {GO:0005576}; postsynapse {GO:0098794}; synapse {GO:0045202}</t>
  </si>
  <si>
    <t>protein homodimerization activity {GO:0042803}</t>
  </si>
  <si>
    <t>Ras-related protein Rap-1b</t>
  </si>
  <si>
    <t>GTP-binding protein smg p21B</t>
  </si>
  <si>
    <t>RAP1B_HUMAN</t>
  </si>
  <si>
    <t>P61224</t>
  </si>
  <si>
    <t>B2R5Z2; B4DQI8; B4DW74; B4DW94; P09526; Q502X3; Q5TZR4; Q6DCA1; Q6LES0</t>
  </si>
  <si>
    <t>3D-structure; ADP-ribosylation; Alternative splicing; Cell junction; Cell membrane; Cytoplasm; GTP-binding; Lipoprotein; Membrane; Methylation; Nucleotide-binding; Phosphoprotein; Prenylation</t>
  </si>
  <si>
    <t>Cell junction; Cell membrane; Cytoplasm; Membrane</t>
  </si>
  <si>
    <t>Alternative splicing</t>
  </si>
  <si>
    <t>GTP-binding; Nucleotide-binding</t>
  </si>
  <si>
    <t>ADP-ribosylation; Lipoprotein; Methylation; Phosphoprotein; Prenylation</t>
  </si>
  <si>
    <t>cell population proliferation {GO:0008283}; cellular response to cAMP {GO:0071320}; cellular response to drug {GO:0035690}; cellular response to gonadotropin-releasing hormone {GO:0097211}; establishment of endothelial barrier {GO:0061028}; interleukin-12-mediated signaling pathway {GO:0035722}; negative regulation of synaptic vesicle exocytosis {GO:2000301}; neutrophil degranulation {GO:0043312}; positive regulation of ERK1 and ERK2 cascade {GO:0070374}; Rap protein signal transduction {GO:0032486}; regulation of cell junction assembly {GO:1901888}; regulation of establishment of cell polarity {GO:2000114}; response to carbohydrate {GO:0009743}; small GTPase mediated signal transduction {GO:0007264}</t>
  </si>
  <si>
    <t>azurophil granule membrane {GO:0035577}; cell-cell junction {GO:0005911}; cytosol {GO:0005829}; extracellular exosome {GO:0070062}; intracellular {GO:0005622}; lipid droplet {GO:0005811}; membrane {GO:0016020}; plasma membrane {GO:0005886}</t>
  </si>
  <si>
    <t>GDP binding {GO:0019003}; GTP binding {GO:0005525}; GTPase activity {GO:0003924}; protein-containing complex binding {GO:0044877}</t>
  </si>
  <si>
    <t>Integrin alphaIIb beta3 signaling {R-HSA-354192}; GRB2:SOS provides linkage to MAPK signaling for Integrins {R-HSA-354194}; p130Cas linkage to MAPK signaling for integrins {R-HSA-372708}; Rap1 signalling {R-HSA-392517}; MAP2K and MAPK activation {R-HSA-5674135}; Neutrophil degranulation {R-HSA-6798695};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MET activates RAP1 and RAC1 {R-HSA-8875555}; Gene and protein expression by JAK-STAT signaling after Interleukin-12 stimulation {R-HSA-8950505}</t>
  </si>
  <si>
    <t>Inter-alpha-trypsin inhibitor heavy chain H2 (ITI heavy chain H2; ITI-HC2; Inter-alpha-inhibitor heavy chain 2)</t>
  </si>
  <si>
    <t>Inter-alpha-trypsin inhibitor complex component II; Serum-derived hyaluronan-associated protein (SHAP)</t>
  </si>
  <si>
    <t>ITIH2_HUMAN</t>
  </si>
  <si>
    <t>P19823</t>
  </si>
  <si>
    <t>Q14659; Q15484; Q5T986</t>
  </si>
  <si>
    <t>IGHEP2</t>
  </si>
  <si>
    <t>Disulfide bond; Gamma-carboxyglutamic acid; Glycoprotein; Phosphoprotein; Polymorphism; Protease inhibitor; Proteoglycan; Secreted; Serine protease inhibitor; Signal</t>
  </si>
  <si>
    <t>Disulfide bond; Gamma-carboxyglutamic acid; Glycoprotein; Phosphoprotein; Proteoglycan</t>
  </si>
  <si>
    <t>cellular protein metabolic process {GO:0044267}; hyaluronan metabolic process {GO:0030212}; post-translational protein modification {GO:0043687}</t>
  </si>
  <si>
    <t>blood microparticle {GO:0072562}; collagen-containing extracellular matrix {GO:0062023}; endoplasmic reticulum lumen {GO:0005788}; extracellular exosome {GO:0070062}; extracellular region {GO:0005576}</t>
  </si>
  <si>
    <t>Regulation of Insulin-like Growth Factor (IGF) transport and uptake by Insulin-like Growth Factor Binding Proteins (IGFBPs) {R-HSA-381426}; Post-translational protein phosphorylation {R-HSA-8957275}</t>
  </si>
  <si>
    <t>C4b-binding protein beta chain</t>
  </si>
  <si>
    <t>C4BPB_HUMAN</t>
  </si>
  <si>
    <t>P20851</t>
  </si>
  <si>
    <t>A5JYP8; D3DT81; Q5VVR0; Q9BS25</t>
  </si>
  <si>
    <t>Alternative splicing; Complement pathway; Disulfide bond; Glycoprotein; Immunity; Innate immunity; Polymorphism; Repeat; Secreted; Signal; Sushi</t>
  </si>
  <si>
    <t>blood coagulation {GO:0007596}; 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</t>
  </si>
  <si>
    <t>extracellular region {GO:0005576}; extracellular space {GO:0005615}; other organism cell {GO:0044216}; plasma membrane {GO:0005886}</t>
  </si>
  <si>
    <t>Lumican</t>
  </si>
  <si>
    <t>Keratan sulfate proteoglycan lumican (KSPG lumican)</t>
  </si>
  <si>
    <t>LUM_HUMAN</t>
  </si>
  <si>
    <t>P51884</t>
  </si>
  <si>
    <t>B2R6R5; Q96QM7</t>
  </si>
  <si>
    <t>LDC; SLRR2D</t>
  </si>
  <si>
    <t>Disulfide bond; Extracellular matrix; Glycoprotein; Leucine-rich repeat; Phosphoprotein; Polymorphism; Proteoglycan; Pyrrolidone carboxylic acid; Repeat; Secreted; Signal; Sulfation</t>
  </si>
  <si>
    <t>Disulfide bond; Glycoprotein; Phosphoprotein; Proteoglycan; Pyrrolidone carboxylic acid; Sulfation</t>
  </si>
  <si>
    <t>cartilage development {GO:0051216}; collagen fibril organization {GO:0030199}; extracellular matrix organization {GO:0030198}; keratan sulfate biosynthetic process {GO:0018146}; keratan sulfate catabolic process {GO:0042340}; positive regulation of transcription by RNA polymerase II {GO:0045944}; positive regulation of transforming growth factor beta1 production {GO:0032914}; response to growth factor {GO:0070848}; response to organic cyclic compound {GO:0014070}; visual perception {GO:0007601}</t>
  </si>
  <si>
    <t>collagen-containing extracellular matrix {GO:0062023}; extracellular exosome {GO:0070062}; extracellular matrix {GO:0031012}; extracellular region {GO:0005576}; extracellular space {GO:0005615}; fibrillar collagen trimer {GO:0005583}; Golgi lumen {GO:0005796}; lysosomal lumen {GO:0043202}</t>
  </si>
  <si>
    <t>collagen binding {GO:0005518}; extracellular matrix structural constituent {GO:0005201}; extracellular matrix structural constituent conferring compression resistance {GO:0030021}</t>
  </si>
  <si>
    <t>Keratan sulfate biosynthesis {R-HSA-2022854}; Keratan sulfate degradation {R-HSA-2022857}; Integrin cell surface interactions {R-HSA-216083}; ECM proteoglycans {R-HSA-3000178}; Defective CHST6 causes MCDC1 {R-HSA-3656225}; Defective ST3GAL3 causes MCT12 and EIEE15 {R-HSA-3656243}; Defective B4GALT1 causes B4GALT1-CDG (CDG-2d) {R-HSA-3656244}</t>
  </si>
  <si>
    <t>Complement component C8 gamma chain</t>
  </si>
  <si>
    <t>CO8G_HUMAN</t>
  </si>
  <si>
    <t>P07360</t>
  </si>
  <si>
    <t>Q14CT8; Q14CU0; Q5SQ07</t>
  </si>
  <si>
    <t>3D-structure; Complement alternate pathway; Complement pathway; Cytolysis; Disulfide bond; Immunity; Innate immunity; Membrane attack complex; Polymorphism; Pyrrolidone carboxylic acid; Retinol-binding; Secreted; Signal</t>
  </si>
  <si>
    <t>Retinol-binding</t>
  </si>
  <si>
    <t>Disulfide bond; Pyrrolidone carboxylic acid</t>
  </si>
  <si>
    <t>complement activation, alternative pathway {GO:0006957}; complement activation, classical pathway {GO:0006958}; cytolysis {GO:0019835}; regulation of complement activation {GO:0030449}</t>
  </si>
  <si>
    <t>blood microparticle {GO:0072562}; extracellular exosome {GO:0070062}; extracellular region {GO:0005576}; membrane attack complex {GO:0005579}</t>
  </si>
  <si>
    <t>complement binding {GO:0001848}; protein-containing complex binding {GO:0044877}; retinol binding {GO:0019841}</t>
  </si>
  <si>
    <t>Monocyte differentiation antigen CD14, membrane-bound form</t>
  </si>
  <si>
    <t>Myeloid cell-specific leucine-rich glycoprotein; CD_antigen=CD14</t>
  </si>
  <si>
    <t>CD14_HUMAN</t>
  </si>
  <si>
    <t>P08571</t>
  </si>
  <si>
    <t>Q53XT5; Q96FR6; Q96L99; Q9UNS3</t>
  </si>
  <si>
    <t>3D-structure; Cell membrane; Disulfide bond; Glycoprotein; Golgi apparatus; GPI-anchor; Immunity; Inflammatory response; Innate immunity; Leucine-rich repeat; Lipoprotein; Membrane; Polymorphism; Repeat; Secreted; Signal</t>
  </si>
  <si>
    <t>Cell membrane; Golgi apparatus; Membrane; Secreted</t>
  </si>
  <si>
    <t>Disulfide bond; GPI-anchor; Glycoprotein; Lipoprotein</t>
  </si>
  <si>
    <t>apoptotic process {GO:0006915}; apoptotic signaling pathway {GO:0097190}; cell surface receptor signaling pathway {GO:0007166}; cellular response to diacyl bacterial lipopeptide {GO:0071726}; cellular response to lipopolysaccharide {GO:0071222}; cellular response to lipoteichoic acid {GO:0071223}; cellular response to molecule of bacterial origin {GO:0071219}; cellular response to triacyl bacterial lipopeptide {GO:0071727}; I-kappaB kinase/NF-kappaB signaling {GO:0007249}; inflammatory response {GO:0006954}; innate immune response {GO:0045087}; lipopolysaccharide-mediated signaling pathway {GO:0031663}; MyD88-dependent toll-like receptor signaling pathway {GO:0002755}; MyD88-independent toll-like receptor signaling pathway {GO:0002756}; necroptotic process {GO:0070266}; negative regulation of MyD88-independent toll-like receptor signaling pathway {GO:0034128}; neutrophil degranulation {GO:0043312}; phagocytosis {GO:0006909}; positive regulation of cytokine secretion {GO:0050715}; positive regulation of endocytosis {GO:0045807}; positive regulation of interferon-gamma production {GO:0032729}; positive regulation of interleukin-8 secretion {GO:2000484}; positive regulation of NIK/NF-kappaB signaling {GO:1901224}; positive regulation of tumor necrosis factor production {GO:0032760}; positive regulation of type I interferon production {GO:0032481}; receptor-mediated endocytosis {GO:0006898}; response to electrical stimulus {GO:0051602}; response to ethanol {GO:0045471}; response to heat {GO:0009408}; response to magnesium ion {GO:0032026}; response to tumor necrosis factor {GO:0034612}; toll-like receptor 4 signaling pathway {GO:0034142}; toll-like receptor signaling pathway {GO:0002224}; toll-like receptor TLR1:TLR2 signaling pathway {GO:0038123}; toll-like receptor TLR6:TLR2 signaling pathway {GO:0038124}; TRIF-dependent toll-like receptor signaling pathway {GO:0035666}</t>
  </si>
  <si>
    <t>anchored component of external side of plasma membrane {GO:0031362}; cell surface {GO:0009986}; endosome membrane {GO:0010008}; external side of plasma membrane {GO:0009897}; extracellular exosome {GO:0070062}; extracellular region {GO:0005576}; extracellular space {GO:0005615}; Golgi apparatus {GO:0005794}; lipopolysaccharide receptor complex {GO:0046696}; membrane raft {GO:0045121}; plasma membrane {GO:0005886}; secretory granule membrane {GO:0030667}</t>
  </si>
  <si>
    <t>lipopeptide binding {GO:0071723}; lipopolysaccharide binding {GO:0001530}; lipoteichoic acid binding {GO:0070891}; opsonin receptor activity {GO:0001847}; peptidoglycan receptor activity {GO:0016019}</t>
  </si>
  <si>
    <t>ER-Phagosome pathway {R-HSA-1236974}; Caspase activation via Death Receptors in the presence of ligand {R-HSA-140534}; Toll Like Receptor 4 (TLR4) Cascade {R-HSA-166016}; Transfer of LPS from LBP carrier to CD14 {R-HSA-166020}; MyD88:MAL(TIRAP) cascade initiated on plasma membrane {R-HSA-166058}; MyD88-independent TLR4 cascade {R-HSA-166166}; Toll Like Receptor TLR1:TLR2 Cascade {R-HSA-168179}; Toll Like Receptor TLR6:TLR2 Cascade {R-HSA-168188}; TRIF-mediated programmed cell death {R-HSA-2562578}; MyD88 deficiency (TLR2/4) {R-HSA-5602498}; IRAK4 deficiency (TLR2/4) {R-HSA-5603041}; Regulation of TLR by endogenous ligand {R-HSA-5686938}; Neutrophil degranulation {R-HSA-6798695}; Activation of IRF3/IRF7 mediated by TBK1/IKK epsilon {R-HSA-936964}; IKK complex recruitment mediated by RIP1 {R-HSA-937041}; TRAF6-mediated induction of TAK1 complex within TLR4 complex {R-HSA-937072}; IRAK2 mediated activation of TAK1 complex upon TLR7/8 or 9 stimulation {R-HSA-975163}</t>
  </si>
  <si>
    <t>Peptidyl-prolyl cis-trans isomerase A, N-terminally processed</t>
  </si>
  <si>
    <t>Cyclophilin A; Cyclosporin A-binding protein; Rotamase A</t>
  </si>
  <si>
    <t>PPIA_HUMAN</t>
  </si>
  <si>
    <t>P62937</t>
  </si>
  <si>
    <t>A8K220; P05092; Q3KQW3; Q567Q0; Q6IBU5; Q96IX3; Q9BRU4; Q9BTY9; Q9UC61</t>
  </si>
  <si>
    <t>CYPA</t>
  </si>
  <si>
    <t>3D-structure; Acetylation; Alternative splicing; Cytoplasm; Glycoprotein; Host-virus interaction; Isomerase; Isopeptide bond; Phosphoprotein; Rotamase; Secreted; Ubl conjugation</t>
  </si>
  <si>
    <t>Isomerase; Rotamase</t>
  </si>
  <si>
    <t>Acetylation; Glycoprotein; Isopeptide bond; Phosphoprotein; Ubl conjugation</t>
  </si>
  <si>
    <t>entry into host cell {GO:0030260}; establishment of integrated proviral latency {GO:0075713}; fusion of virus membrane with host plasma membrane {GO:0019064}; interleukin-12-mediated signaling pathway {GO:0035722}; leukocyte migration {GO:0050900}; lipid droplet organization {GO:0034389}; neutrophil degranulation {GO:0043312}; positive regulation of protein secretion {GO:0050714}; positive regulation of viral genome replication {GO:0045070}; protein folding {GO:0006457}; protein peptidyl-prolyl isomerization {GO:0000413}; protein refolding {GO:0042026}; regulation of viral genome replication {GO:0045069}; RNA-dependent DNA biosynthetic process {GO:0006278}; uncoating of virus {GO:0019061}; viral life cycle {GO:0019058}; viral release from host cell {GO:0019076}; virion assembly {GO:0019068}</t>
  </si>
  <si>
    <t>cytosol {GO:0005829}; extracellular exosome {GO:0070062}; extracellular region {GO:0005576}; extracellular space {GO:0005615}; ficolin-1-rich granule lumen {GO:1904813}; focal adhesion {GO:0005925}; membrane {GO:0016020}; nucleus {GO:0005634}; protein-containing complex {GO:0032991}; secretory granule lumen {GO:0034774}; vesicle {GO:0031982}</t>
  </si>
  <si>
    <t>cyclosporin A binding {GO:0016018}; peptidyl-prolyl cis-trans isomerase activity {GO:0003755}; RNA binding {GO:0003723}; unfolded protein binding {GO:0051082}; virion binding {GO:0046790}</t>
  </si>
  <si>
    <t>Platelet degranulation {R-HSA-114608}; Uncoating of the HIV Virion {R-HSA-162585}; Budding and maturation of HIV virion {R-HSA-162588}; Integration of provirus {R-HSA-162592}; Early Phase of HIV Life Cycle {R-HSA-162594}; Minus-strand DNA synthesis {R-HSA-164516}; Plus-strand DNA synthesis {R-HSA-164525}; Binding and entry of HIV virion {R-HSA-173107}; Assembly Of The HIV Virion {R-HSA-175474}; APOBEC3G mediated resistance to HIV-1 infection {R-HSA-180689}; Calcineurin activates NFAT {R-HSA-2025928}; Basigin interactions {R-HSA-210991}; Neutrophil degranulation {R-HSA-6798695}; Gene and protein expression by JAK-STAT signaling after Interleukin-12 stimulation {R-HSA-8950505}</t>
  </si>
  <si>
    <t>Cofilin-1</t>
  </si>
  <si>
    <t>18 kDa phosphoprotein (p18); Cofilin, non-muscle isoform</t>
  </si>
  <si>
    <t>COF1_HUMAN</t>
  </si>
  <si>
    <t>P23528</t>
  </si>
  <si>
    <t>B3KUQ1; Q53Y87; Q9UCA2</t>
  </si>
  <si>
    <t>CFL</t>
  </si>
  <si>
    <t>3D-structure; Acetylation; Actin-binding; Cell membrane; Cell projection; Cytoplasm; Cytoskeleton; Isopeptide bond; Membrane; Nucleus; Phosphoprotein; Ubl conjugation</t>
  </si>
  <si>
    <t>Cell membrane; Cell projection; Cytoplasm; Cytoskeleton; Membrane; Nucleus</t>
  </si>
  <si>
    <t>actin cytoskeleton organization {GO:0030036}; actin filament depolymerization {GO:0030042}; actin filament fragmentation {GO:0030043}; cytoskeleton organization {GO:0007010}; establishment of cell polarity {GO:0030010}; interleukin-12-mediated signaling pathway {GO:0035722}; mitotic cytokinesis {GO:0000281}; negative regulation of apoptotic process {GO:0043066}; neural crest cell migration {GO:0001755}; neural fold formation {GO:0001842}; positive regulation by host of viral process {GO:0044794}; positive regulation of actin filament depolymerization {GO:0030836}; protein phosphorylation {GO:0006468}; regulation of cell morphogenesis {GO:0022604}; regulation of dendritic spine morphogenesis {GO:0061001}; response to amino acid {GO:0043200}; response to virus {GO:0009615}; Rho protein signal transduction {GO:0007266}</t>
  </si>
  <si>
    <t>cell-cell junction {GO:0005911}; cortical actin cytoskeleton {GO:0030864}; cytoplasm {GO:0005737}; cytosol {GO:0005829}; extracellular exosome {GO:0070062}; extracellular space {GO:0005615}; focal adhesion {GO:0005925}; lamellipodium {GO:0030027}; lamellipodium membrane {GO:0031258}; membrane {GO:0016020}; nuclear matrix {GO:0016363}; nucleus {GO:0005634}; ruffle membrane {GO:0032587}; vesicle {GO:0031982}</t>
  </si>
  <si>
    <t>actin filament binding {GO:0051015}; signaling receptor binding {GO:0005102}</t>
  </si>
  <si>
    <t>Platelet degranulation {R-HSA-114608}; Regulation of actin dynamics for phagocytic cup formation {R-HSA-2029482}; EPHB-mediated forward signaling {R-HSA-3928662}; Sema3A PAK dependent Axon repulsion {R-HSA-399954}; RHO GTPases Activate ROCKs {R-HSA-5627117}; Gene and protein expression by JAK-STAT signaling after Interleukin-12 stimulation {R-HSA-8950505}</t>
  </si>
  <si>
    <t>Properdin</t>
  </si>
  <si>
    <t>Complement factor P</t>
  </si>
  <si>
    <t>PROP_HUMAN</t>
  </si>
  <si>
    <t>P27918</t>
  </si>
  <si>
    <t>O15134; O15135; O15136; O75826</t>
  </si>
  <si>
    <t>PFC</t>
  </si>
  <si>
    <t>3D-structure; Complement alternate pathway; Disease mutation; Disulfide bond; Glycoprotein; Immunity; Innate immunity; Polymorphism; Repeat; Secreted; Signal</t>
  </si>
  <si>
    <t>complement activation {GO:0006956}; complement activation, alternative pathway {GO:0006957}; defense response to bacterium {GO:0042742}; immune response {GO:0006955}; neutrophil degranulation {GO:0043312}; regulation of complement activation {GO:0030449}</t>
  </si>
  <si>
    <t>endoplasmic reticulum lumen {GO:0005788}; extracellular region {GO:0005576}; extracellular space {GO:0005615}; specific granule lumen {GO:0035580}; tertiary granule lumen {GO:1904724}</t>
  </si>
  <si>
    <t>Alternative complement activation {R-HSA-173736}; Activation of C3 and C5 {R-HSA-174577}; Defective B3GALTL causes Peters-plus syndrome (PpS) {R-HSA-5083635}; O-glycosylation of TSR domain-containing proteins {R-HSA-5173214}; Neutrophil degranulation {R-HSA-6798695}; Regulation of Complement cascade {R-HSA-977606}</t>
  </si>
  <si>
    <t>Protein S100-A9</t>
  </si>
  <si>
    <t>Calgranulin-B; Calprotectin L1H subunit; Leukocyte L1 complex heavy chain; Migration inhibitory factor-related protein 14 (MRP-14; p14); S100 calcium-binding protein A9</t>
  </si>
  <si>
    <t>S10A9_HUMAN</t>
  </si>
  <si>
    <t>P06702</t>
  </si>
  <si>
    <t>D3DV36; Q6FGA1; Q9NYM0; Q9UCJ1</t>
  </si>
  <si>
    <t>CAGB; CFAG; MRP14</t>
  </si>
  <si>
    <t>3D-structure; Antimicrobial; Antioxidant; Apoptosis; Autophagy; Calcium; Cell membrane; Chemotaxis; Cytoplasm; Cytoskeleton; Immunity; Inflammatory response; Innate immunity; Membrane; Metal-binding; Methylation; Phosphoprotein; Polymorphism; Repeat; S-nitrosylation; Secreted; Zinc</t>
  </si>
  <si>
    <t>Apoptosis; Autophagy; Chemotaxis; Immunity; Inflammatory response; Innate immunity</t>
  </si>
  <si>
    <t>Calcium; Metal-binding; Zinc</t>
  </si>
  <si>
    <t>Antimicrobial; Antioxidant</t>
  </si>
  <si>
    <t>Methylation; Phosphoprotein; S-nitrosylation</t>
  </si>
  <si>
    <t>activation of cysteine-type endopeptidase activity involved in apoptotic process {GO:0006919}; antimicrobial humoral immune response mediated by antimicrobial peptide {GO:0061844}; antimicrobial humoral response {GO:0019730}; apoptotic process {GO:0006915}; autophagy {GO:0006914}; cell-cell signaling {GO:0007267}; chemokine production {GO:0032602}; cytokine production {GO:0001816}; defense response to bacterium {GO:0042742}; defense response to fungus {GO:0050832}; inflammatory response {GO:0006954}; innate immune response {GO:0045087}; leukocyte migration involved in inflammatory response {GO:0002523}; modification of morphology or physiology of other organism {GO:0035821}; neutrophil aggregation {GO:0070488}; neutrophil chemotaxis {GO:0030593}; neutrophil degranulation {GO:0043312}; peptidyl-cysteine S-trans-nitrosylation {GO:0035606}; positive regulation of cell growth {GO:0030307}; positive regulation of inflammatory response {GO:0050729}; positive regulation of intrinsic apoptotic signaling pathway {GO:2001244}; positive regulation of neuron projection development {GO:0010976}; positive regulation of NF-kappaB transcription factor activity {GO:0051092}; regulation of cytoskeleton organization {GO:0051493}; sequestering of zinc ion {GO:0032119}; toll-like receptor signaling pathway {GO:0002224}</t>
  </si>
  <si>
    <t>cell junction {GO:0030054}; collagen-containing extracellular matrix {GO:0062023}; cytoplasm {GO:0005737}; cytoskeleton {GO:0005856}; cytosol {GO:0005829}; extracellular exosome {GO:0070062}; extracellular region {GO:0005576}; extracellular space {GO:0005615}; nucleoplasm {GO:0005654}; nucleus {GO:0005634}; plasma membrane {GO:0005886}; secretory granule lumen {GO:0034774}</t>
  </si>
  <si>
    <t>antioxidant activity {GO:0016209}; arachidonic acid binding {GO:0050544}; calcium ion binding {GO:0005509}; microtubule binding {GO:0008017}; RAGE receptor binding {GO:0050786}; Toll-like receptor 4 binding {GO:0035662}; zinc ion binding {GO:0008270}</t>
  </si>
  <si>
    <t>RHO GTPases Activate NADPH Oxidases {R-HSA-5668599}; Regulation of TLR by endogenous ligand {R-HSA-5686938}; Neutrophil degranulation {R-HSA-6798695}; Metal sequestration by antimicrobial proteins {R-HSA-6799990}</t>
  </si>
  <si>
    <t>Apolipoprotein M (Apo-M; ApoM)</t>
  </si>
  <si>
    <t>Protein G3a</t>
  </si>
  <si>
    <t>APOM_HUMAN</t>
  </si>
  <si>
    <t>O95445</t>
  </si>
  <si>
    <t>B0UX98; Q5SRP4; Q9P046; Q9UMP6</t>
  </si>
  <si>
    <t>G3A; NG20</t>
  </si>
  <si>
    <t>3D-structure; Alternative splicing; Disulfide bond; Glycoprotein; HDL; Lipid transport; Secreted; Signal; Transport</t>
  </si>
  <si>
    <t>cholesterol efflux {GO:0033344}; cholesterol homeostasis {GO:0042632}; high-density lipoprotein particle assembly {GO:0034380}; high-density lipoprotein particle clearance {GO:0034384}; high-density lipoprotein particle remodeling {GO:0034375}; lipoprotein metabolic process {GO:0042157}; negative regulation of plasma lipoprotein oxidation {GO:0034445}; response to glucose {GO:0009749}; retinoid metabolic process {GO:0001523}; reverse cholesterol transport {GO:0043691}</t>
  </si>
  <si>
    <t>discoidal high-density lipoprotein particle {GO:0034365}; extracellular region {GO:0005576}; high-density lipoprotein particle {GO:0034364}; low-density lipoprotein particle {GO:0034362}; spherical high-density lipoprotein particle {GO:0034366}; very-low-density lipoprotein particle {GO:0034361}</t>
  </si>
  <si>
    <t>antioxidant activity {GO:0016209}; lipid transporter activity {GO:0005319}; phospholipid binding {GO:0005543}</t>
  </si>
  <si>
    <t>Retinoid metabolism and transport {R-HSA-975634}</t>
  </si>
  <si>
    <t>Serum amyloid protein A(4-101)</t>
  </si>
  <si>
    <t>Amyloid fibril protein AA</t>
  </si>
  <si>
    <t>SAA1_HUMAN</t>
  </si>
  <si>
    <t>P0DJI8</t>
  </si>
  <si>
    <t>P02735; P02736; P02737; Q16730; Q16834; Q16835; Q16879; Q3KRB3; Q6FG67; Q96QN0; Q9UCK9; Q9UCL0</t>
  </si>
  <si>
    <t>3D-structure; Acute phase; Amyloid; Amyloidosis; HDL; Heparin-binding; Methylation; Polymorphism; Secreted; Signal</t>
  </si>
  <si>
    <t>Amyloidosis</t>
  </si>
  <si>
    <t>Methylation</t>
  </si>
  <si>
    <t>activation of MAPK activity {GO:0000187}; acute-phase response {GO:0006953}; cell chemotaxis {GO:0060326}; cellular protein metabolic process {GO:0044267}; cytokine-mediated signaling pathway {GO:0019221}; G protein-coupled receptor signaling pathway {GO:0007186}; innate immune response {GO:0045087}; lymphocyte chemotaxis {GO:0048247}; macrophage chemotaxis {GO:0048246}; negative regulation of inflammatory response {GO:0050728}; neutrophil chemotaxis {GO:0030593}; platelet activation {GO:0030168}; positive regulation of cell adhesion {GO:0045785}; positive regulation of cytokine secretion {GO:0050715}; positive regulation of cytosolic calcium ion concentration {GO:0007204}; positive regulation of interleukin-1 secretion {GO:0050716}; receptor-mediated endocytosis {GO:0006898}; regulation of protein secretion {GO:0050708}</t>
  </si>
  <si>
    <t>cytoplasmic microtubule {GO:0005881}; endocytic vesicle lumen {GO:0071682}; extracellular exosome {GO:0070062}; extracellular region {GO:0005576}; extracellular space {GO:0005615}; high-density lipoprotein particle {GO:0034364}</t>
  </si>
  <si>
    <t>chemoattractant activity {GO:0042056}; G protein-coupled receptor binding {GO:0001664}; heparin binding {GO:0008201}</t>
  </si>
  <si>
    <t>Scavenging by Class B Receptors {R-HSA-3000471}; G alpha (q) signalling events {R-HSA-416476}; G alpha (i) signalling events {R-HSA-418594}; Formyl peptide receptors bind formyl peptides and many other ligands {R-HSA-444473}; TAK1 activates NFkB by phosphorylation and activation of IKKs complex {R-HSA-445989}; Interleukin-4 and Interleukin-13 signaling {R-HSA-6785807}; Advanced glycosylation endproduct receptor signaling {R-HSA-879415}; TRAF6 mediated NF-kB activation {R-HSA-933542}; Amyloid fiber formation {R-HSA-977225}</t>
  </si>
  <si>
    <t>Hematopoietic system regulatory peptide</t>
  </si>
  <si>
    <t>Fx; Seraspenide</t>
  </si>
  <si>
    <t>TYB4_HUMAN</t>
  </si>
  <si>
    <t>P62328</t>
  </si>
  <si>
    <t>P01253; P01254; Q546P5; Q63576; Q9UE55</t>
  </si>
  <si>
    <t>TB4X; THYB4; TMSB4</t>
  </si>
  <si>
    <t>3D-structure; Acetylation; Actin-binding; Cytoplasm; Cytoskeleton; Isopeptide bond; Phosphoprotein; Ubl conjugation</t>
  </si>
  <si>
    <t>actin filament organization {GO:0007015}; cytoplasmic sequestering of NF-kappaB {GO:0007253}; negative regulation of interleukin-8 secretion {GO:2000483}; negative regulation of NF-kappaB transcription factor activity {GO:0032088}; negative regulation of NIK/NF-kappaB signaling {GO:1901223}; negative regulation of RNA polymerase II regulatory region sequence-specific DNA binding {GO:1903026}; platelet degranulation {GO:0002576}; positive regulation of ATP biosynthetic process {GO:2001171}; positive regulation of blood vessel endothelial cell migration {GO:0043536}; positive regulation of endothelial cell chemotaxis {GO:2001028}; positive regulation of proton-transporting ATP synthase activity, rotational mechanism {GO:1905273}; regulation of cell migration {GO:0030334}; regulation of inflammatory response {GO:0050727}; regulation of NIK/NF-kappaB signaling {GO:1901222}; sequestering of actin monomers {GO:0042989}; tumor necrosis factor-mediated signaling pathway {GO:0033209}</t>
  </si>
  <si>
    <t>cytoplasm {GO:0005737}; cytoskeleton {GO:0005856}; cytosol {GO:0005829}; extracellular region {GO:0005576}; nucleus {GO:0005634}; platelet alpha granule lumen {GO:0031093}</t>
  </si>
  <si>
    <t>actin monomer binding {GO:0003785}; enzyme binding {GO:0019899}; RNA binding {GO:0003723}</t>
  </si>
  <si>
    <t>Adiponectin</t>
  </si>
  <si>
    <t>30 kDa adipocyte complement-related protein; Adipocyte complement-related 30 kDa protein (ACRP30); Adipocyte, C1q and collagen domain-containing protein; Adipose most abundant gene transcript 1 protein (apM-1); Gelatin-binding protein</t>
  </si>
  <si>
    <t>ADIPO_HUMAN</t>
  </si>
  <si>
    <t>Q15848</t>
  </si>
  <si>
    <t>Q58EX9</t>
  </si>
  <si>
    <t>3D-structure; Collagen; Diabetes mellitus; Disease mutation; Disulfide bond; Glycoprotein; Hormone; Hydroxylation; Obesity; Pharmaceutical; Polymorphism; Repeat; Secreted; Signal</t>
  </si>
  <si>
    <t>Diabetes mellitus; Disease mutation; Obesity</t>
  </si>
  <si>
    <t>Hormone</t>
  </si>
  <si>
    <t>brown fat cell differentiation {GO:0050873}; cellular response to cAMP {GO:0071320}; cellular response to drug {GO:0035690}; cellular response to epinephrine stimulus {GO:0071872}; cellular response to insulin stimulus {GO:0032869}; circadian rhythm {GO:0007623}; detection of oxidative stress {GO:0070994}; fatty acid beta-oxidation {GO:0006635}; fatty acid oxidation {GO:0019395}; generation of precursor metabolites and energy {GO:0006091}; glucose homeostasis {GO:0042593}; glucose metabolic process {GO:0006006}; low-density lipoprotein particle clearance {GO:0034383}; negative regulation of blood pressure {GO:0045776}; negative regulation of cell migration {GO:0030336}; negative regulation of cold-induced thermogenesis {GO:0120163}; negative regulation of DNA biosynthetic process {GO:2000279}; negative regulation of ERK1 and ERK2 cascade {GO:0070373}; negative regulation of fat cell differentiation {GO:0045599}; negative regulation of gluconeogenesis {GO:0045721}; negative regulation of granulocyte differentiation {GO:0030853}; negative regulation of heterotypic cell-cell adhesion {GO:0034115}; negative regulation of hormone secretion {GO:0046888}; negative regulation of I-kappaB kinase/NF-kappaB signaling {GO:0043124}; negative regulation of inflammatory response {GO:0050728}; negative regulation of intracellular protein transport {GO:0090317}; negative regulation of low-density lipoprotein particle receptor biosynthetic process {GO:0045715}; negative regulation of macrophage derived foam cell differentiation {GO:0010745}; negative regulation of macrophage differentiation {GO:0045650}; negative regulation of MAP kinase activity {GO:0043407}; negative regulation of metanephric mesenchymal cell migration {GO:2000590}; negative regulation of phagocytosis {GO:0050765}; negative regulation of platelet-derived growth factor receptor signaling pathway {GO:0010642}; negative regulation of platelet-derived growth factor receptor-alpha signaling pathway {GO:2000584}; negative regulation of protein autophosphorylation {GO:0031953}; negative regulation of receptor binding {GO:1900121}; negative regulation of synaptic transmission {GO:0050805}; negative regulation of transcription, DNA-templated {GO:0045892}; negative regulation of tumor necrosis factor production {GO:0032720}; negative regulation of tumor necrosis factor-mediated signaling pathway {GO:0010804}; negative regulation of vascular associated smooth muscle cell migration {GO:1904753}; negative regulation of vascular smooth muscle cell proliferation {GO:1904706}; positive regulation of cAMP-dependent protein kinase activity {GO:2000481}; positive regulation of cellular protein metabolic process {GO:0032270}; positive regulation of cholesterol efflux {GO:0010875}; positive regulation of cold-induced thermogenesis {GO:0120162}; positive regulation of fatty acid metabolic process {GO:0045923}; positive regulation of glucose import {GO:0046326}; positive regulation of glycogen (starch) synthase activity {GO:2000467}; positive regulation of I-kappaB kinase/NF-kappaB signaling {GO:0043123}; positive regulation of interleukin-8 production {GO:0032757}; positive regulation of metanephric glomerular visceral epithelial cell development {GO:2000478}; positive regulation of monocyte chemotactic protein-1 production {GO:0071639}; positive regulation of myeloid cell apoptotic process {GO:0033034}; positive regulation of peptidyl-tyrosine phosphorylation {GO:0050731}; positive regulation of protein kinase A signaling {GO:0010739}; positive regulation of protein phosphorylation {GO:0001934}; positive regulation of renal albumin absorption {GO:2000534}; positive regulation of signal transduction {GO:0009967}; protein heterotrimerization {GO:0070208}; protein homooligomerization {GO:0051260}; protein localization to plasma membrane {GO:0072659}; regulation of fatty acid biosynthetic process {GO:0042304}; regulation of glucose metabolic process {GO:0010906}; response to activity {GO:0014823}; response to bacterium {GO:0009617}; response to ethanol {GO:0045471}; response to glucocorticoid {GO:0051384}; response to glucose {GO:0009749}; response to hypoxia {GO:0001666}; response to linoleic acid {GO:0070543}; response to nutrient {GO:0007584}; response to sucrose {GO:0009744}; response to tumor necrosis factor {GO:0034612}</t>
  </si>
  <si>
    <t>cell surface {GO:0009986}; collagen trimer {GO:0005581}; collagen-containing extracellular matrix {GO:0062023}; endoplasmic reticulum {GO:0005783}; extracellular region {GO:0005576}; extracellular space {GO:0005615}</t>
  </si>
  <si>
    <t>cytokine activity {GO:0005125}; hormone activity {GO:0005179}; identical protein binding {GO:0042802}; protein homodimerization activity {GO:0042803}; sialic acid binding {GO:0033691}; signaling receptor binding {GO:0005102}</t>
  </si>
  <si>
    <t>AMPK inhibits chREBP transcriptional activation activity {R-HSA-163680}; Transcriptional regulation of white adipocyte differentiation {R-HSA-381340}</t>
  </si>
  <si>
    <t>Superoxide dismutase [Cu-Zn]</t>
  </si>
  <si>
    <t>Superoxide dismutase 1 (hSod1)</t>
  </si>
  <si>
    <t>SODC_HUMAN</t>
  </si>
  <si>
    <t>P00441</t>
  </si>
  <si>
    <t>A6NHJ0; D3DSE4; Q16669; Q16711; Q16838; Q16839; Q16840; Q6NR85</t>
  </si>
  <si>
    <t>3D-structure; Acetylation; Amyotrophic lateral sclerosis; Antioxidant; Copper; Cytoplasm; Disease mutation; Disulfide bond; Lipoprotein; Metal-binding; Mitochondrion; Neurodegeneration; Nucleus; Oxidoreductase; Palmitate; Phosphoprotein; Ubl conjugation; Zinc</t>
  </si>
  <si>
    <t>Cytoplasm; Mitochondrion; Nucleus</t>
  </si>
  <si>
    <t>Antioxidant; Oxidoreductase</t>
  </si>
  <si>
    <t>Acetylation; Disulfide bond; Lipoprotein; Palmitate; Phosphoprotein; Ubl conjugation</t>
  </si>
  <si>
    <t>activation of MAPK activity {GO:0000187}; anterograde axonal transport {GO:0008089}; auditory receptor cell stereocilium organization {GO:0060088}; cell aging {GO:0007569}; cellular iron ion homeostasis {GO:0006879}; cellular response to ATP {GO:0071318}; cellular response to cadmium ion {GO:0071276}; cellular response to oxidative stress {GO:0034599}; cellular response to potassium ion {GO:0035865}; embryo implantation {GO:0007566}; glutathione metabolic process {GO:0006749}; heart contraction {GO:0060047}; hydrogen peroxide biosynthetic process {GO:0050665}; interleukin-12-mediated signaling pathway {GO:0035722}; locomotory behavior {GO:0007626}; muscle cell cellular homeostasis {GO:0046716}; myeloid cell homeostasis {GO:0002262}; negative regulation of cholesterol biosynthetic process {GO:0045541}; negative regulation of inflammatory response {GO:0050728}; negative regulation of neuron apoptotic process {GO:0043524}; neurofilament cytoskeleton organization {GO:0060052}; ovarian follicle development {GO:0001541}; peripheral nervous system myelin maintenance {GO:0032287}; placenta development {GO:0001890}; platelet degranulation {GO:0002576}; positive regulation of apoptotic process {GO:0043065}; positive regulation of catalytic activity {GO:0043085}; positive regulation of cytokine production {GO:0001819}; positive regulation of oxidative stress-induced intrinsic apoptotic signaling pathway {GO:1902177}; positive regulation of phagocytosis {GO:0050766}; positive regulation of superoxide anion generation {GO:0032930}; reactive oxygen species metabolic process {GO:0072593}; regulation of blood pressure {GO:0008217}; regulation of GTPase activity {GO:0043087}; regulation of mitochondrial membrane potential {GO:0051881}; regulation of multicellular organism growth {GO:0040014}; regulation of organ growth {GO:0046620}; regulation of protein kinase activity {GO:0045859}; regulation of T cell differentiation in thymus {GO:0033081}; relaxation of vascular smooth muscle {GO:0060087}; removal of superoxide radicals {GO:0019430}; response to amphetamine {GO:0001975}; response to antipsychotic drug {GO:0097332}; response to axon injury {GO:0048678}; response to carbon monoxide {GO:0034465}; response to copper ion {GO:0046688}; response to drug {GO:0042493}; response to ethanol {GO:0045471}; response to heat {GO:0009408}; response to hydrogen peroxide {GO:0042542}; response to organic substance {GO:0010033}; response to superoxide {GO:0000303}; retina homeostasis {GO:0001895}; retrograde axonal transport {GO:0008090}; sensory perception of sound {GO:0007605}; spermatogenesis {GO:0007283}; superoxide anion generation {GO:0042554}; superoxide metabolic process {GO:0006801}; thymus development {GO:0048538}; transmission of nerve impulse {GO:0019226}</t>
  </si>
  <si>
    <t>axon cytoplasm {GO:1904115}; cytoplasm {GO:0005737}; cytoplasmic vesicle {GO:0031410}; cytosol {GO:0005829}; dendrite cytoplasm {GO:0032839}; dense core granule {GO:0031045}; extracellular exosome {GO:0070062}; extracellular region {GO:0005576}; extracellular space {GO:0005615}; lysosome {GO:0005764}; mitochondrial intermembrane space {GO:0005758}; mitochondrial matrix {GO:0005759}; mitochondrion {GO:0005739}; neuronal cell body {GO:0043025}; nucleoplasm {GO:0005654}; nucleus {GO:0005634}; peroxisome {GO:0005777}; protein-containing complex {GO:0032991}</t>
  </si>
  <si>
    <t>chaperone binding {GO:0051087}; copper ion binding {GO:0005507}; identical protein binding {GO:0042802}; protein homodimerization activity {GO:0042803}; protein phosphatase 2B binding {GO:0030346}; Rac GTPase binding {GO:0048365}; superoxide dismutase activity {GO:0004784}; zinc ion binding {GO:0008270}</t>
  </si>
  <si>
    <t>Platelet degranulation {R-HSA-114608}; Detoxification of Reactive Oxygen Species {R-HSA-3299685}; Gene and protein expression by JAK-STAT signaling after Interleukin-12 stimulation {R-HSA-8950505}</t>
  </si>
  <si>
    <t>Protein Z-dependent protease inhibitor (PZ-dependent protease inhibitor; PZI)</t>
  </si>
  <si>
    <t>Serpin A10</t>
  </si>
  <si>
    <t>ZPI_HUMAN</t>
  </si>
  <si>
    <t>Q9UK55</t>
  </si>
  <si>
    <t>A5Z2A5; Q6UWX9; Q86U20</t>
  </si>
  <si>
    <t>ZPI</t>
  </si>
  <si>
    <t>3D-structure; Blood coagulation; Glycoprotein; Hemostasis; Heparin-binding; Phosphoprotein; Polymorphism; Protease inhibitor; Secreted; Serine protease inhibitor; Signal</t>
  </si>
  <si>
    <t>blood coagulation {GO:0007596}; cellular protein metabolic process {GO:0044267}; negative regulation of endopeptidase activity {GO:0010951}; post-translational protein modification {GO:0043687}</t>
  </si>
  <si>
    <t>endoplasmic reticulum lumen {GO:0005788}; extracellular exosome {GO:0070062}; extracellular space {GO:0005615}</t>
  </si>
  <si>
    <t>heparin binding {GO:0008201}; serine-type endopeptidase inhibitor activity {GO:0004867}</t>
  </si>
  <si>
    <t>Apolipoprotein D (Apo-D; ApoD)</t>
  </si>
  <si>
    <t>APOD_HUMAN</t>
  </si>
  <si>
    <t>P05090</t>
  </si>
  <si>
    <t>B2R579; D3DNW6; Q6IBG6</t>
  </si>
  <si>
    <t>3D-structure; Disulfide bond; Glycoprotein; Lipid-binding; Polymorphism; Pyrrolidone carboxylic acid; Secreted; Signal; Transport</t>
  </si>
  <si>
    <t>aging {GO:0007568}; angiogenesis {GO:0001525}; brain development {GO:0007420}; glucose metabolic process {GO:0006006}; lipid metabolic process {GO:0006629}; negative regulation of cytokine production involved in inflammatory response {GO:1900016}; negative regulation of focal adhesion assembly {GO:0051895}; negative regulation of lipoprotein lipid oxidation {GO:0060588}; negative regulation of monocyte chemotactic protein-1 production {GO:0071638}; negative regulation of platelet-derived growth factor receptor signaling pathway {GO:0010642}; negative regulation of protein import into nucleus {GO:0042308}; negative regulation of smooth muscle cell proliferation {GO:0048662}; negative regulation of smooth muscle cell-matrix adhesion {GO:2000098}; negative regulation of T cell migration {GO:2000405}; peripheral nervous system axon regeneration {GO:0014012}; response to axon injury {GO:0048678}; response to drug {GO:0042493}; response to reactive oxygen species {GO:0000302}; tissue regeneration {GO:0042246}</t>
  </si>
  <si>
    <t>cytoplasm {GO:0005737}; cytosolic ribosome {GO:0022626}; dendrite {GO:0030425}; endoplasmic reticulum {GO:0005783}; extracellular exosome {GO:0070062}; extracellular region {GO:0005576}; extracellular space {GO:0005615}; neuronal cell body {GO:0043025}; perinuclear region of cytoplasm {GO:0048471}</t>
  </si>
  <si>
    <t>cholesterol binding {GO:0015485}; lipid transporter activity {GO:0005319}</t>
  </si>
  <si>
    <t>Transport of fatty acids {R-HSA-804914}</t>
  </si>
  <si>
    <t>Fibulin-1 (FIBL-1)</t>
  </si>
  <si>
    <t>FBLN1_HUMAN</t>
  </si>
  <si>
    <t>P23142</t>
  </si>
  <si>
    <t>B0QY42; B1AHL4; P23143; P23144; P37888; Q5TIC4; Q8TBH8; Q9HBQ5; Q9UC21; Q9UGR4; Q9UH41</t>
  </si>
  <si>
    <t>Alternative splicing; Calcium; Chromosomal rearrangement; Disulfide bond; EGF-like domain; Extracellular matrix; Glycoprotein; Host-virus interaction; Polymorphism; Repeat; Secreted; Signal</t>
  </si>
  <si>
    <t>Alternative splicing; Chromosomal rearrangement; Polymorphism</t>
  </si>
  <si>
    <t>blood coagulation, fibrin clot formation {GO:0072378}; embryo implantation {GO:0007566}; extracellular matrix organization {GO:0030198}; negative regulation of cell adhesion {GO:0007162}; negative regulation of cell motility {GO:2000146}; negative regulation of ERK1 and ERK2 cascade {GO:0070373}; negative regulation of protein phosphorylation {GO:0001933}; negative regulation of stem cell proliferation {GO:2000647}; negative regulation of substrate adhesion-dependent cell spreading {GO:1900025}; negative regulation of transformation of host cell by virus {GO:1904188}; negative regulation of transforming growth factor-beta secretion {GO:2001202}; positive regulation of fibroblast proliferation {GO:0048146}; positive regulation of gene expression {GO:0010628}; positive regulation of substrate-dependent cell migration, cell attachment to substrate {GO:1904237}; viral process {GO:0016032}</t>
  </si>
  <si>
    <t>basement membrane {GO:0005604}; collagen-containing extracellular matrix {GO:0062023}; elastic fiber {GO:0071953}; extracellular exosome {GO:0070062}; extracellular matrix {GO:0031012}; extracellular region {GO:0005576}; extracellular space {GO:0005615}</t>
  </si>
  <si>
    <t>calcium ion binding {GO:0005509}; extracellular matrix structural constituent {GO:0005201}; fibrinogen binding {GO:0070051}; fibronectin binding {GO:0001968}; identical protein binding {GO:0042802}; integrin binding {GO:0005178}; peptidase activator activity {GO:0016504}; protein C-terminus binding {GO:0008022}; protein-containing complex binding {GO:0044877}</t>
  </si>
  <si>
    <t>Molecules associated with elastic fibres {R-HSA-2129379}</t>
  </si>
  <si>
    <t>Inter-alpha-trypsin inhibitor heavy chain H3 (ITI heavy chain H3; ITI-HC3; Inter-alpha-inhibitor heavy chain 3)</t>
  </si>
  <si>
    <t>Serum-derived hyaluronan-associated protein (SHAP)</t>
  </si>
  <si>
    <t>ITIH3_HUMAN</t>
  </si>
  <si>
    <t>Q06033</t>
  </si>
  <si>
    <t>Q3B7H5; Q53F06; Q6LAM2; Q99085</t>
  </si>
  <si>
    <t>Alternative splicing; Glycoprotein; Polymorphism; Protease inhibitor; Proteoglycan; Secreted; Serine protease inhibitor; Signal</t>
  </si>
  <si>
    <t>Glycoprotein; Proteoglycan</t>
  </si>
  <si>
    <t>hyaluronan metabolic process {GO:0030212}; platelet degranulation {GO:0002576}</t>
  </si>
  <si>
    <t>extracellular exosome {GO:0070062}; extracellular region {GO:0005576}; platelet dense granule lumen {GO:0031089}</t>
  </si>
  <si>
    <t>Fibrinogen gamma chain</t>
  </si>
  <si>
    <t>FIBG_HUMAN</t>
  </si>
  <si>
    <t>P02679</t>
  </si>
  <si>
    <t>A8K057; P04469; P04470; Q53Y18; Q96A14; Q96KJ3; Q9UC62; Q9UC63; Q9UCF3</t>
  </si>
  <si>
    <t>3D-structure; Alternative splicing; Blood coagulation; Calcium; Coiled coil; Disease mutation; Disulfide bond; Glycoprotein; Hemostasis; Isopeptide bond; Metal-binding; Phosphoprotein; Polymorphism; Secreted; Signal; Sulfation</t>
  </si>
  <si>
    <t>Disulfide bond; Glycoprotein; Isopeptide bond; Phosphoprotein; Sulfation</t>
  </si>
  <si>
    <t>blood coagulation {GO:0007596}; blood coagulation, fibrin clot formation {GO:0072378}; cell-matrix adhesion {GO:0007160}; cellular protein metabolic process {GO:0044267}; cellular protein-containing complex assembly {GO:0034622}; cellular response to interleukin-1 {GO:0071347}; cellular response to interleukin-6 {GO:0071354}; extracellular matrix organization {GO:0030198}; fibrinolysis {GO:0042730}; negative regulation of endothelial cell apoptotic process {GO:2000352}; negative regulation of extrinsic apoptotic signaling pathway via death domain receptors {GO:1902042}; negative regulation of platelet aggregation {GO:0090331}; plasminogen activation {GO:0031639}; platelet aggregation {GO:0070527}; platelet degranulation {GO:0002576}; platelet maturation {GO:0036345};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post-translational protein modification {GO:0043687}; protein polymerization {GO:0051258}; protein secretion {GO:0009306}; response to calcium ion {GO:0051592}; toll-like receptor signaling pathway {GO:0002224}</t>
  </si>
  <si>
    <t>blood microparticle {GO:0072562}; cell surface {GO:0009986}; collagen-containing extracellular matrix {GO:0062023}; endoplasmic reticulum lumen {GO:0005788}; external side of plasma membrane {GO:0009897}; extracellular exosome {GO:0070062}; extracellular region {GO:0005576}; extracellular space {GO:0005615}; fibrinogen complex {GO:0005577}; plasma membrane {GO:0005886}; platelet alpha granule {GO:0031091}; platelet alpha granule lumen {GO:0031093}</t>
  </si>
  <si>
    <t>cell adhesion molecule binding {GO:0050839}; extracellular matrix structural constituent {GO:0005201}; metal ion binding {GO:0046872}; protein homodimerization activity {GO:0042803};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</si>
  <si>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Post-translational protein phosphorylation {R-HSA-8957275}</t>
  </si>
  <si>
    <t>Lysozyme C</t>
  </si>
  <si>
    <t>1,4-beta-N-acetylmuramidase C</t>
  </si>
  <si>
    <t>LYSC_HUMAN</t>
  </si>
  <si>
    <t>P61626</t>
  </si>
  <si>
    <t>P00695; Q13170; Q9UCF8</t>
  </si>
  <si>
    <t>LZM</t>
  </si>
  <si>
    <t>3D-structure; Amyloid; Amyloidosis; Antimicrobial; Bacteriolytic enzyme; Disease mutation; Disulfide bond; Glycosidase; Hydrolase; Polymorphism; Secreted; Signal</t>
  </si>
  <si>
    <t>Antimicrobial; Bacteriolytic enzyme; Glycosidase; Hydrolase</t>
  </si>
  <si>
    <t>antimicrobial humoral response {GO:0019730}; cellular protein metabolic process {GO:0044267}; cytolysis {GO:0019835}; defense response to bacterium {GO:0042742}; defense response to Gram-negative bacterium {GO:0050829}; defense response to Gram-positive bacterium {GO:0050830}; inflammatory response {GO:0006954}; killing of cells of other organism {GO:0031640}; neutrophil degranulation {GO:0043312}; retina homeostasis {GO:0001895}</t>
  </si>
  <si>
    <t>azurophil granule lumen {GO:0035578}; extracellular exosome {GO:0070062}; extracellular region {GO:0005576}; extracellular space {GO:0005615}; specific granule lumen {GO:0035580}; tertiary granule lumen {GO:1904724}</t>
  </si>
  <si>
    <t>identical protein binding {GO:0042802}; lysozyme activity {GO:0003796}</t>
  </si>
  <si>
    <t>Neutrophil degranulation {R-HSA-6798695}; Antimicrobial peptides {R-HSA-6803157}; Amyloid fiber formation {R-HSA-977225}</t>
  </si>
  <si>
    <t>Pigment epithelium-derived factor (PEDF)</t>
  </si>
  <si>
    <t>Cell proliferation-inducing gene 35 protein; EPC-1; Serpin F1</t>
  </si>
  <si>
    <t>PEDF_HUMAN</t>
  </si>
  <si>
    <t>P36955</t>
  </si>
  <si>
    <t>F1T092; Q13236; Q2TU83; Q96CT1; Q96R01; Q9BWA4</t>
  </si>
  <si>
    <t>PEDF</t>
  </si>
  <si>
    <t>3D-structure; Dwarfism; Glycoprotein; Osteogenesis imperfecta; Phosphoprotein; Polymorphism; Pyrrolidone carboxylic acid; Secreted; Signal</t>
  </si>
  <si>
    <t>Dwarfism; Osteogenesis imperfecta</t>
  </si>
  <si>
    <t>Glycoprotein; Phosphoprotein; Pyrrolidone carboxylic acid</t>
  </si>
  <si>
    <t>aging {GO:0007568}; cellular response to cobalt ion {GO:0071279}; cellular response to dexamethasone stimulus {GO:0071549}; cellular response to glucose stimulus {GO:0071333}; cellular response to retinoic acid {GO:0071300}; kidney development {GO:0001822}; negative regulation of angiogenesis {GO:0016525}; negative regulation of endopeptidase activity {GO:0010951}; negative regulation of endothelial cell migration {GO:0010596}; negative regulation of epithelial cell proliferation involved in prostate gland development {GO:0060770}; negative regulation of gene expression {GO:0010629}; negative regulation of inflammatory response {GO:0050728}; negative regulation of neuron death {GO:1901215}; ovulation cycle {GO:0042698}; positive regulation of neurogenesis {GO:0050769}; positive regulation of neuron projection development {GO:0010976}; response to acidic pH {GO:0010447}; response to arsenic-containing substance {GO:0046685}; retina development in camera-type eye {GO:0060041}; short-term memory {GO:0007614}</t>
  </si>
  <si>
    <t>axon hillock {GO:0043203}; basement membrane {GO:0005604}; collagen-containing extracellular matrix {GO:0062023}; extracellular exosome {GO:0070062}; extracellular region {GO:0005576}; extracellular space {GO:0005615}; melanosome {GO:0042470}; perinuclear region of cytoplasm {GO:0048471}</t>
  </si>
  <si>
    <t>Histone H2B type 2-E</t>
  </si>
  <si>
    <t>Histone H2B-GL105; Histone H2B.q (H2B/q)</t>
  </si>
  <si>
    <t>H2B2E_HUMAN</t>
  </si>
  <si>
    <t>Q16778</t>
  </si>
  <si>
    <t>A3KMC7; A8K110; Q4KMY1; Q5QNX0; Q9UE88</t>
  </si>
  <si>
    <t>H2BFQ</t>
  </si>
  <si>
    <t>3D-structure; Acetylation; Antibiotic; Antimicrobial; Chromosome; DNA-binding; Glycoprotein; Hydroxylation; Isopeptide bond; Methylation; Nucleosome core; Nucleus; Phosphoprotein; Ubl conjugation</t>
  </si>
  <si>
    <t>Chromosome; Nucleosome core; Nucleus</t>
  </si>
  <si>
    <t>Antibiotic; Antimicrobial; DNA-binding</t>
  </si>
  <si>
    <t>Acetylation; Glycoprotein; Hydroxylation; Isopeptide bond; Methylation; Phosphoprotein; Ubl conjugation</t>
  </si>
  <si>
    <t>antibacterial humoral response {GO:0019731}; antimicrobial humoral immune response mediated by antimicrobial peptide {GO:0061844}; defense response to Gram-positive bacterium {GO:0050830}; innate immune response in mucosa {GO:0002227}; nucleosome assembly {GO:0006334}</t>
  </si>
  <si>
    <t>cytosol {GO:0005829}; extracellular exosome {GO:0070062}; extracellular space {GO:0005615}; nucleoplasm {GO:0005654}; nucleosome {GO:0000786}; nucleus {GO:0005634}</t>
  </si>
  <si>
    <t>DNA binding {GO:0003677}; protein heterodimerization activity {GO:0046982}</t>
  </si>
  <si>
    <t>Recognition and association of DNA glycosylase with site containing an affected pyrimidine {R-HSA-110328}; Cleavage of the damaged pyrimidine {R-HSA-110329}; Recognition and association of DNA glycosylase with site containing an affected purine {R-HSA-110330}; Cleavage of the damaged purine {R-HSA-110331}; Meiotic synapsis {R-HSA-1221632}; Packaging Of Telomere Ends {R-HSA-171306}; 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DNA Damage/Telomere Stress Induced Senescence {R-HSA-2559586}; HDACs deacetylate histones {R-HSA-3214815}; HATs acetylate histones {R-HSA-3214847};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Ub-specific processing proteases {R-HSA-5689880}; Recruitment and ATM-mediated phosphorylation of repair and signaling proteins at DNA double strand breaks {R-HSA-5693565}; Nonhomologous End-Joining (NHEJ) {R-HSA-5693571}; Processing of DNA double-strand break ends {R-HSA-5693607}; Deposition of new CENPA-containing nucleosomes at the centromere {R-HSA-606279}; G2/M DNA damage checkpoint {R-HSA-69473};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</t>
  </si>
  <si>
    <t>Phosphatidylcholine-sterol acyltransferase</t>
  </si>
  <si>
    <t>Lecithin-cholesterol acyltransferase; Phospholipid-cholesterol acyltransferase</t>
  </si>
  <si>
    <t>LCAT_HUMAN</t>
  </si>
  <si>
    <t>P04180</t>
  </si>
  <si>
    <t>Q53XQ3</t>
  </si>
  <si>
    <t>3D-structure; Acyltransferase; Cholesterol metabolism; Corneal dystrophy; Disease mutation; Disulfide bond; Glycoprotein; Lipid metabolism; Polymorphism; Secreted; Signal; Steroid metabolism; Sterol metabolism; Transferase</t>
  </si>
  <si>
    <t>Cholesterol metabolism; Lipid metabolism; Steroid metabolism; Sterol metabolism</t>
  </si>
  <si>
    <t>Corneal dystrophy; Disease mutation</t>
  </si>
  <si>
    <t>Acyltransferase; Transferase</t>
  </si>
  <si>
    <t>cholesterol esterification {GO:0034435}; cholesterol homeostasis {GO:0042632}; cholesterol metabolic process {GO:0008203}; cholesterol transport {GO:0030301}; high-density lipoprotein particle remodeling {GO:0034375}; lipoprotein biosynthetic process {GO:0042158}; phosphatidylcholine biosynthetic process {GO:0006656}; phosphatidylcholine metabolic process {GO:0046470}; phospholipid metabolic process {GO:0006644}; regulation of high-density lipoprotein particle assembly {GO:0090107}; reverse cholesterol transport {GO:0043691}; very-low-density lipoprotein particle remodeling {GO:0034372}</t>
  </si>
  <si>
    <t>extracellular exosome {GO:0070062}; extracellular region {GO:0005576}; extracellular space {GO:0005615}; high-density lipoprotein particle {GO:0034364}</t>
  </si>
  <si>
    <t>apolipoprotein A-I binding {GO:0034186}; phosphatidylcholine-sterol O-acyltransferase activity {GO:0004607}</t>
  </si>
  <si>
    <t>HDL remodeling {R-HSA-8964058}</t>
  </si>
  <si>
    <t>Tropomyosin alpha-4 chain</t>
  </si>
  <si>
    <t>TM30p1; Tropomyosin-4</t>
  </si>
  <si>
    <t>TPM4_HUMAN</t>
  </si>
  <si>
    <t>P67936</t>
  </si>
  <si>
    <t>P07226; Q15659; Q5U0D9; Q9BU85; Q9H8Q3; Q9UCS1; Q9UCS2; Q9UCS3; Q9UCS4</t>
  </si>
  <si>
    <t>Acetylation; Actin-binding; Alternative splicing; Calcium; Coiled coil; Cytoplasm; Cytoskeleton; Metal-binding; Muscle protein; Phosphoprotein; Polymorphism</t>
  </si>
  <si>
    <t>Coiled coil</t>
  </si>
  <si>
    <t>Actin-binding; Muscle protein</t>
  </si>
  <si>
    <t>Acetylation; Phosphoprotein</t>
  </si>
  <si>
    <t>actin filament organization {GO:0007015}; muscle contraction {GO:0006936}; muscle filament sliding {GO:0030049}; osteoblast differentiation {GO:0001649}</t>
  </si>
  <si>
    <t>actin filament {GO:0005884}; cortical cytoskeleton {GO:0030863}; cytoskeleton {GO:0005856}; cytosol {GO:0005829}; extracellular exosome {GO:0070062}; focal adhesion {GO:0005925}; membrane {GO:0016020}; muscle thin filament tropomyosin {GO:0005862}; podosome {GO:0002102}; stress fiber {GO:0001725}</t>
  </si>
  <si>
    <t>actin filament binding {GO:0051015}; calcium ion binding {GO:0005509}; identical protein binding {GO:0042802}; protein heterodimerization activity {GO:0046982}; protein homodimerization activity {GO:0042803}; structural constituent of muscle {GO:0008307}</t>
  </si>
  <si>
    <t>Striated Muscle Contraction {R-HSA-390522}; Smooth Muscle Contraction {R-HSA-445355}</t>
  </si>
  <si>
    <t>Glyceraldehyde-3-phosphate dehydrogenase (GAPDH)</t>
  </si>
  <si>
    <t>Peptidyl-cysteine S-nitrosylase GAPDH</t>
  </si>
  <si>
    <t>G3P_HUMAN</t>
  </si>
  <si>
    <t>P04406</t>
  </si>
  <si>
    <t>E7EUT4; P00354; Q53X65</t>
  </si>
  <si>
    <t>GAPD</t>
  </si>
  <si>
    <t>3D-structure; Acetylation; ADP-ribosylation; Alternative splicing; Apoptosis; Cytoplasm; Cytoskeleton; Glycolysis; Isopeptide bond; Membrane; Methylation; NAD; Nucleus; Oxidation; Oxidoreductase; Phosphoprotein; Polymorphism; S-nitrosylation; Transferase; Translation regulation; Ubl conjugation</t>
  </si>
  <si>
    <t>Apoptosis; Glycolysis; Translation regulation</t>
  </si>
  <si>
    <t>Cytoplasm; Cytoskeleton; Membrane; Nucleus</t>
  </si>
  <si>
    <t>NAD</t>
  </si>
  <si>
    <t>Oxidoreductase; Transferase</t>
  </si>
  <si>
    <t>ADP-ribosylation; Acetylation; Isopeptide bond; Methylation; Oxidation; Phosphoprotein; S-nitrosylation; Ubl conjugation</t>
  </si>
  <si>
    <t>antimicrobial humoral immune response mediated by antimicrobial peptide {GO:0061844}; canonical glycolysis {GO:0061621}; cellular response to interferon-gamma {GO:0071346}; defense response to fungus {GO:0050832}; gluconeogenesis {GO:0006094}; glycolytic process {GO:0006096}; killing by host of symbiont cells {GO:0051873}; killing of cells of other organism {GO:0031640}; microtubule cytoskeleton organization {GO:0000226}; negative regulation of endopeptidase activity {GO:0010951}; negative regulation of translation {GO:0017148}; neuron apoptotic process {GO:0051402}; peptidyl-cysteine S-trans-nitrosylation {GO:0035606}; positive regulation by organism of apoptotic process in other organism involved in symbiotic interaction {GO:0052501}; positive regulation of cytokine secretion {GO:0050715}; protein stabilization {GO:0050821}; regulation of macroautophagy {GO:0016241}</t>
  </si>
  <si>
    <t>cytoplasm {GO:0005737}; cytosol {GO:0005829}; extracellular exosome {GO:0070062}; GAIT complex {GO:0097452}; intracellular membrane-bounded organelle {GO:0043231}; lipid droplet {GO:0005811}; membrane {GO:0016020}; microtubule cytoskeleton {GO:0015630}; nuclear membrane {GO:0031965}; nucleus {GO:0005634}; perinuclear region of cytoplasm {GO:0048471}; plasma membrane {GO:0005886}; ribonucleoprotein complex {GO:1990904}; vesicle {GO:0031982}</t>
  </si>
  <si>
    <t>aspartic-type endopeptidase inhibitor activity {GO:0019828}; disordered domain specific binding {GO:0097718}; glyceraldehyde-3-phosphate dehydrogenase (NAD+) (phosphorylating) activity {GO:0004365}; identical protein binding {GO:0042802}; microtubule binding {GO:0008017}; NAD binding {GO:0051287}; NADP binding {GO:0050661}; peptidyl-cysteine S-nitrosylase activity {GO:0035605}</t>
  </si>
  <si>
    <t>Carbohydrate degradation; glycolysis; pyruvate from D- glyceraldehyde 3-phosphate: step 1/5.</t>
  </si>
  <si>
    <t>Glycolysis {R-HSA-70171}; Gluconeogenesis {R-HSA-70263}</t>
  </si>
  <si>
    <t>Selenoprotein P (SeP)</t>
  </si>
  <si>
    <t>SEPP1_HUMAN</t>
  </si>
  <si>
    <t>P49908</t>
  </si>
  <si>
    <t>Q6PD59; Q6PI43; Q6PI87; Q6PJF9</t>
  </si>
  <si>
    <t>Glycoprotein; Phosphoprotein; Polymorphism; Secreted; Selenium; Selenocysteine; Signal</t>
  </si>
  <si>
    <t>Selenium</t>
  </si>
  <si>
    <t>brain development {GO:0007420}; locomotory behavior {GO:0007626}; platelet degranulation {GO:0002576}; post-embryonic development {GO:0009791}; regulation of growth {GO:0040008}; response to oxidative stress {GO:0006979}; response to selenium ion {GO:0010269}; selenium compound metabolic process {GO:0001887}; sexual reproduction {GO:0019953}</t>
  </si>
  <si>
    <t>extracellular exosome {GO:0070062}; extracellular region {GO:0005576}; extracellular space {GO:0005615}; platelet dense granule lumen {GO:0031089}</t>
  </si>
  <si>
    <t>selenium binding {GO:0008430}</t>
  </si>
  <si>
    <t>Peroxiredoxin-2</t>
  </si>
  <si>
    <t>Natural killer cell-enhancing factor B (NKEF-B); PRP; Thiol-specific antioxidant protein (TSA); Thioredoxin peroxidase 1; Thioredoxin-dependent peroxide reductase 1</t>
  </si>
  <si>
    <t>PRDX2_HUMAN</t>
  </si>
  <si>
    <t>P32119</t>
  </si>
  <si>
    <t>A8K0C0; P31945; P32118; P35701; Q6FHG4; Q92763; Q9UC23</t>
  </si>
  <si>
    <t>NKEFB; TDPX1</t>
  </si>
  <si>
    <t>3D-structure; Acetylation; Alternative splicing; Antioxidant; Cytoplasm; Disulfide bond; Oxidoreductase; Peroxidase; Phosphoprotein; Polymorphism; Redox-active center</t>
  </si>
  <si>
    <t>activation of MAPK activity {GO:0000187}; cell redox homeostasis {GO:0045454}; cellular response to oxidative stress {GO:0034599}; homeostasis of number of cells {GO:0048872}; hydrogen peroxide catabolic process {GO:0042744}; leukocyte activation {GO:0045321}; negative regulation of apoptotic process {GO:0043066}; negative regulation of extrinsic apoptotic signaling pathway in absence of ligand {GO:2001240}; negative regulation of lipopolysaccharide-mediated signaling pathway {GO:0031665}; negative regulation of NF-kappaB transcription factor activity {GO:0032088}; negative regulation of T cell differentiation {GO:0045581}; positive regulation of blood coagulation {GO:0030194}; regulation of apoptotic process {GO:0042981}; regulation of hydrogen peroxide metabolic process {GO:0010310}; removal of superoxide radicals {GO:0019430}; respiratory burst involved in inflammatory response {GO:0002536}; response to lipopolysaccharide {GO:0032496}; response to oxidative stress {GO:0006979}; T cell proliferation {GO:0042098}; thymus development {GO:0048538}</t>
  </si>
  <si>
    <t>cytoplasm {GO:0005737}; cytosol {GO:0005829}; extracellular exosome {GO:0070062}</t>
  </si>
  <si>
    <t>antioxidant activity {GO:0016209}; thioredoxin peroxidase activity {GO:0008379}</t>
  </si>
  <si>
    <t>Plasma serine protease inhibitor</t>
  </si>
  <si>
    <t>Acrosomal serine protease inhibitor; Plasminogen activator inhibitor 3 (PAI-3; PAI3); Protein C inhibitor (PCI); Serpin A5</t>
  </si>
  <si>
    <t>IPSP_HUMAN</t>
  </si>
  <si>
    <t>P05154</t>
  </si>
  <si>
    <t>Q07616; Q9UG30</t>
  </si>
  <si>
    <t>PCI; PLANH3; PROCI</t>
  </si>
  <si>
    <t>3D-structure; Fertilization; Glycoprotein; Heparin-binding; Lipid transport; Polymorphism; Protease inhibitor; Secreted; Serine protease inhibitor; Signal; Transport</t>
  </si>
  <si>
    <t>Fertilization; Lipid transport; Transport</t>
  </si>
  <si>
    <t>blood coagulation {GO:0007596}; fusion of sperm to egg plasma membrane involved in single fertilization {GO:0007342}; lipid transport {GO:0006869}; negative regulation of endopeptidase activity {GO:0010951}; negative regulation of hydrolase activity {GO:0051346}; seminal vesicle development {GO:0061107}; spermatogenesis {GO:0007283}</t>
  </si>
  <si>
    <t>acrosomal membrane {GO:0002080}; external side of plasma membrane {GO:0009897}; extracellular exosome {GO:0070062}; extracellular region {GO:0005576}; extracellular space {GO:0005615}; membrane {GO:0016020}; platelet alpha granule {GO:0031091}; platelet dense tubular network {GO:0031094}; protein C inhibitor-coagulation factor V complex {GO:0097181}; protein C inhibitor-coagulation factor Xa complex {GO:0097182}; protein C inhibitor-coagulation factor XI complex {GO:0097183}; protein C inhibitor-KLK3 complex {GO:0036029}; protein C inhibitor-plasma kallikrein complex {GO:0036030}; protein C inhibitor-PLAT complex {GO:0036026}; protein C inhibitor-PLAU complex {GO:0036027}; protein C inhibitor-thrombin complex {GO:0036028}; protein C inhibitor-TMPRSS11E complex {GO:0036025}; protein C inhibitor-TMPRSS7 complex {GO:0036024}; protein-containing complex {GO:0032991}</t>
  </si>
  <si>
    <t>acrosin binding {GO:0032190}; glycosaminoglycan binding {GO:0005539}; heparin binding {GO:0008201}; phosphatidylcholine binding {GO:0031210}; protease binding {GO:0002020}; retinoic acid binding {GO:0001972}; serine-type endopeptidase inhibitor activity {GO:0004867}</t>
  </si>
  <si>
    <t>Intrinsic Pathway of Fibrin Clot Formation {R-HSA-140837}; Common Pathway of Fibrin Clot Formation {R-HSA-140875}</t>
  </si>
  <si>
    <t>Corticosteroid-binding globulin (CBG)</t>
  </si>
  <si>
    <t>Serpin A6; Transcortin</t>
  </si>
  <si>
    <t>CBG_HUMAN</t>
  </si>
  <si>
    <t>P08185</t>
  </si>
  <si>
    <t>A8K456; Q7Z2Q9</t>
  </si>
  <si>
    <t>CBG</t>
  </si>
  <si>
    <t>3D-structure; Disease mutation; Glycoprotein; Lipid-binding; Polymorphism; Secreted; Signal; Steroid-binding; Transport</t>
  </si>
  <si>
    <t>Lipid-binding; Steroid-binding</t>
  </si>
  <si>
    <t>glucocorticoid metabolic process {GO:0008211}; negative regulation of endopeptidase activity {GO:0010951}</t>
  </si>
  <si>
    <t>extracellular exosome {GO:0070062}; extracellular space {GO:0005615}</t>
  </si>
  <si>
    <t>serine-type endopeptidase inhibitor activity {GO:0004867}; steroid binding {GO:0005496}</t>
  </si>
  <si>
    <t>Activation peptide</t>
  </si>
  <si>
    <t>Anticoagulant protein C; Autoprothrombin IIA; Blood coagulation factor XIV</t>
  </si>
  <si>
    <t>PROC_HUMAN</t>
  </si>
  <si>
    <t>P04070</t>
  </si>
  <si>
    <t>B4DPQ7; Q15189; Q15190; Q16001; Q53S74; Q9UC55</t>
  </si>
  <si>
    <t>3D-structure; Alternative splicing; Blood coagulation; Calcium; Cleavage on pair of basic residues; Disease mutation; Disulfide bond; EGF-like domain; Endoplasmic reticulum; Gamma-carboxyglutamic acid; Glycoprotein; Golgi apparatus; Hemostasis; Hydrolase; Hydroxylation; Phosphoprotein; Polymorphism; Protease; Repeat; Secreted; Serine protease; Signal; Thrombophilia; Zymogen</t>
  </si>
  <si>
    <t>Endoplasmic reticulum; Golgi apparatus; Secreted</t>
  </si>
  <si>
    <t>Cleavage on pair of basic residues; Disulfide bond; Gamma-carboxyglutamic acid; Glycoprotein; Hydroxylation; Phosphoprotein; Zymogen</t>
  </si>
  <si>
    <t>blood coagulation {GO:0007596}; cellular protein metabolic process {GO:0044267}; endoplasmic reticulum to Golgi vesicle-mediated transport {GO:0006888}; negative regulation of apoptotic process {GO:0043066}; negative regulation of blood coagulation {GO:0030195}; negative regulation of coagulation {GO:0050819}; negative regulation of inflammatory response {GO:0050728}; positive regulation of establishment of endothelial barrier {GO:1903142}; post-translational protein modification {GO:0043687}; proteolysis {GO:0006508}</t>
  </si>
  <si>
    <t>endoplasmic reticulum {GO:0005783}; endoplasmic reticulum lumen {GO:0005788}; extracellular region {GO:0005576}; extracellular space {GO:0005615}; Golgi apparatus {GO:0005794}; Golgi lumen {GO:0005796}</t>
  </si>
  <si>
    <t>calcium ion binding {GO:0005509}; serine-type endopeptidase activity {GO:0004252}</t>
  </si>
  <si>
    <t>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Regulation of Insulin-like Growth Factor (IGF) transport and uptake by Insulin-like Growth Factor Binding Proteins (IGFBPs) {R-HSA-381426}; Post-translational protein phosphorylation {R-HSA-8957275}</t>
  </si>
  <si>
    <t>Insulin-like growth factor-binding protein 3 (IBP-3; IGF-binding protein 3; IGFBP-3)</t>
  </si>
  <si>
    <t>IBP3_HUMAN</t>
  </si>
  <si>
    <t>P17936</t>
  </si>
  <si>
    <t>A4D2F5; D3DVM0; Q2V509; Q6P1M6; Q9UCL4</t>
  </si>
  <si>
    <t>IBP3</t>
  </si>
  <si>
    <t>Alternative splicing; Apoptosis; Disulfide bond; Glycoprotein; Growth factor binding; Phosphoprotein; Polymorphism; Secreted; Signal</t>
  </si>
  <si>
    <t>Apoptosis</t>
  </si>
  <si>
    <t>Growth factor binding</t>
  </si>
  <si>
    <t>apoptotic process {GO:0006915}; cellular protein metabolic process {GO:0044267}; negative regulation of cell population proliferation {GO:0008285}; negative regulation of protein phosphorylation {GO:0001933}; negative regulation of signal transduction {GO:0009968}; negative regulation of smooth muscle cell migration {GO:0014912}; negative regulation of smooth muscle cell proliferation {GO:0048662}; osteoblast differentiation {GO:0001649}; positive regulation of apoptotic process {GO:0043065}; positive regulation of insulin-like growth factor receptor signaling pathway {GO:0043568}; positive regulation of MAPK cascade {GO:0043410}; positive regulation of myoblast differentiation {GO:0045663}; post-translational protein modification {GO:0043687}; protein phosphorylation {GO:0006468}; regulation of apoptotic process {GO:0042981}; regulation of cell growth {GO:0001558}; regulation of glucose metabolic process {GO:0010906}; regulation of insulin-like growth factor receptor signaling pathway {GO:0043567}; type B pancreatic cell proliferation {GO:0044342}</t>
  </si>
  <si>
    <t>endoplasmic reticulum lumen {GO:0005788}; extracellular region {GO:0005576}; extracellular space {GO:0005615}; insulin-like growth factor binding protein complex {GO:0016942}; insulin-like growth factor ternary complex {GO:0042567}; nucleus {GO:0005634}</t>
  </si>
  <si>
    <t>fibronectin binding {GO:0001968}; insulin-like growth factor binding {GO:0005520}; insulin-like growth factor I binding {GO:0031994}; insulin-like growth factor II binding {GO:0031995}; metal ion binding {GO:0046872}; protein tyrosine phosphatase activator activity {GO:0008160}</t>
  </si>
  <si>
    <t>Regulation of Insulin-like Growth Factor (IGF) transport and uptake by Insulin-like Growth Factor Binding Proteins (IGFBPs) {R-HSA-381426}; TP53 Regulates Transcription of Death Receptors and Ligands {R-HSA-6803211}; Post-translational protein phosphorylation {R-HSA-8957275}</t>
  </si>
  <si>
    <t>Insulin-like growth factor-binding protein complex acid labile subunit (ALS)</t>
  </si>
  <si>
    <t>ALS_HUMAN</t>
  </si>
  <si>
    <t>P35858</t>
  </si>
  <si>
    <t>B4DZY8; E9PGU3</t>
  </si>
  <si>
    <t>ALS</t>
  </si>
  <si>
    <t>Alternative splicing; Cell adhesion; Disease mutation; Glycoprotein; Leucine-rich repeat; Polymorphism; Repeat; Secreted; Signal</t>
  </si>
  <si>
    <t>cell adhesion {GO:0007155}; cellular protein metabolic process {GO:0044267}; signal transduction {GO:0007165}</t>
  </si>
  <si>
    <t>extracellular exosome {GO:0070062}; extracellular matrix {GO:0031012}; extracellular region {GO:0005576}; extracellular space {GO:0005615}; insulin-like growth factor ternary complex {GO:0042567}; nucleoplasm {GO:0005654}</t>
  </si>
  <si>
    <t>insulin-like growth factor binding {GO:0005520}</t>
  </si>
  <si>
    <t>Regulation of Insulin-like Growth Factor (IGF) transport and uptake by Insulin-like Growth Factor Binding Proteins (IGFBPs) {R-HSA-381426}</t>
  </si>
  <si>
    <t>Coagulation factor XIII A chain (Coagulation factor XIIIa)</t>
  </si>
  <si>
    <t>Protein-glutamine gamma-glutamyltransferase A chain; Transglutaminase A chain</t>
  </si>
  <si>
    <t>F13A_HUMAN</t>
  </si>
  <si>
    <t>P00488</t>
  </si>
  <si>
    <t>Q59HA7; Q8N6X2; Q96P24; Q9BX29</t>
  </si>
  <si>
    <t>F13A</t>
  </si>
  <si>
    <t>3D-structure; Acetylation; Acyltransferase; Blood coagulation; Calcium; Cytoplasm; Disease mutation; Glycoprotein; Hemostasis; Metal-binding; Polymorphism; Secreted; Transferase; Zymogen</t>
  </si>
  <si>
    <t>Acetylation; Glycoprotein; Zymogen</t>
  </si>
  <si>
    <t>blood coagulation {GO:0007596}; blood coagulation, fibrin clot formation {GO:0072378}; cytokine-mediated signaling pathway {GO:0019221}; peptide cross-linking {GO:0018149}; platelet degranulation {GO:0002576}</t>
  </si>
  <si>
    <t>blood microparticle {GO:0072562}; collagen-containing extracellular matrix {GO:0062023}; extracellular region {GO:0005576}; platelet alpha granule lumen {GO:0031093}</t>
  </si>
  <si>
    <t>metal ion binding {GO:0046872}; protein-glutamine gamma-glutamyltransferase activity {GO:0003810}</t>
  </si>
  <si>
    <t>Platelet degranulation {R-HSA-114608}; Common Pathway of Fibrin Clot Formation {R-HSA-140875}; Interleukin-4 and Interleukin-13 signaling {R-HSA-6785807}</t>
  </si>
  <si>
    <t>Pyruvate kinase PKM</t>
  </si>
  <si>
    <t>Cytosolic thyroid hormone-binding protein (CTHBP); Opa-interacting protein 3 (OIP-3); Pyruvate kinase 2/3; Pyruvate kinase muscle isozyme; Thyroid hormone-binding protein 1 (THBP1); Tumor M2-PK; p58</t>
  </si>
  <si>
    <t>KPYM_HUMAN</t>
  </si>
  <si>
    <t>P14618</t>
  </si>
  <si>
    <t>A6NFK3; B2R5N8; B3KRY0; B4DFX8; B4DUU6; P14786; Q53GK4; Q96E76; Q9BWB5; Q9UCV6; Q9UPF2</t>
  </si>
  <si>
    <t>OIP3; PK2; PK3; PKM2</t>
  </si>
  <si>
    <t>3D-structure; Acetylation; Allosteric enzyme; Alternative splicing; ATP-binding; Cytoplasm; Glycolysis; Hydroxylation; Isopeptide bond; Kinase; Magnesium; Metal-binding; Methylation; Nucleotide-binding; Nucleus; Phosphoprotein; Polymorphism; Potassium; Pyruvate; Transferase; Ubl conjugation</t>
  </si>
  <si>
    <t>Glycolysis</t>
  </si>
  <si>
    <t>Cytoplasm; Nucleus</t>
  </si>
  <si>
    <t>ATP-binding; Magnesium; Metal-binding; Nucleotide-binding; Potassium; Pyruvate</t>
  </si>
  <si>
    <t>Allosteric enzyme; Kinase; Transferase</t>
  </si>
  <si>
    <t>Acetylation; Hydroxylation; Isopeptide bond; Methylation; Phosphoprotein; Ubl conjugation</t>
  </si>
  <si>
    <t>animal organ regeneration {GO:0031100}; ATP biosynthetic process {GO:0006754}; canonical glycolysis {GO:0061621}; cellular response to insulin stimulus {GO:0032869}; glycolytic process {GO:0006096}; liver development {GO:0001889}; neutrophil degranulation {GO:0043312}; positive regulation of sprouting angiogenesis {GO:1903672}; programmed cell death {GO:0012501}; protein homotetramerization {GO:0051289}; pyruvate biosynthetic process {GO:0042866}; response to gravity {GO:0009629}; response to hypoxia {GO:0001666}; response to muscle inactivity {GO:0014870}; response to nutrient {GO:0007584}; skeletal muscle tissue regeneration {GO:0043403}</t>
  </si>
  <si>
    <t>cilium {GO:0005929}; collagen-containing extracellular matrix {GO:0062023}; cytoplasm {GO:0005737}; cytosol {GO:0005829}; extracellular exosome {GO:0070062}; extracellular region {GO:0005576}; extracellular vesicle {GO:1903561}; ficolin-1-rich granule lumen {GO:1904813}; mitochondrion {GO:0005739}; nucleus {GO:0005634}; pyruvate kinase complex {GO:1902912}; secretory granule lumen {GO:0034774}; vesicle {GO:0031982}</t>
  </si>
  <si>
    <t>ADP binding {GO:0043531}; ATP binding {GO:0005524}; cadherin binding {GO:0045296}; identical protein binding {GO:0042802}; kinase activity {GO:0016301}; magnesium ion binding {GO:0000287}; MHC class II protein complex binding {GO:0023026}; potassium ion binding {GO:0030955}; pyruvate kinase activity {GO:0004743}; RNA binding {GO:0003723}; thyroid hormone binding {GO:0070324}</t>
  </si>
  <si>
    <t>Carbohydrate degradation; glycolysis; pyruvate from D- glyceraldehyde 3-phosphate: step 5/5.</t>
  </si>
  <si>
    <t>Neutrophil degranulation {R-HSA-6798695}; Glycolysis {R-HSA-70171}</t>
  </si>
  <si>
    <t>Secretory component</t>
  </si>
  <si>
    <t>Hepatocellular carcinoma-associated protein TB6</t>
  </si>
  <si>
    <t>PIGR_HUMAN</t>
  </si>
  <si>
    <t>P01833</t>
  </si>
  <si>
    <t>Q68D81; Q8IZY7</t>
  </si>
  <si>
    <t>3D-structure; Cell membrane; Disulfide bond; Glycoprotein; Immunoglobulin domain; Membrane; Phosphoprotein; Polymorphism; Repeat; Secreted; Signal; Transmembrane; Transmembrane helix</t>
  </si>
  <si>
    <t>Cell membrane; Membrane; Secreted</t>
  </si>
  <si>
    <t>Immunoglobulin domain; Repeat; Signal; Transmembrane; Transmembrane helix</t>
  </si>
  <si>
    <t>detection of chemical stimulus involved in sensory perception of bitter taste {GO:0001580}; epidermal growth factor receptor signaling pathway {GO:0007173}; Fc receptor signaling pathway {GO:0038093}; immunoglobulin transcytosis in epithelial cells mediated by polymeric immunoglobulin receptor {GO:0002415}; neutrophil degranulation {GO:0043312}; receptor clustering {GO:0043113}; retina homeostasis {GO:0001895}</t>
  </si>
  <si>
    <t>azurophil granule membrane {GO:0035577}; extracellular exosome {GO:0070062}; extracellular space {GO:0005615}; integral component of plasma membrane {GO:0005887}; plasma membrane {GO:0005886}; receptor complex {GO:0043235}</t>
  </si>
  <si>
    <t>polymeric immunoglobulin receptor activity {GO:0001792}</t>
  </si>
  <si>
    <t>Pulmonary surfactant-associated protein B (SP-B)</t>
  </si>
  <si>
    <t>18 kDa pulmonary-surfactant protein; 6 kDa protein; Pulmonary surfactant-associated proteolipid SPL(Phe)</t>
  </si>
  <si>
    <t>PSPB_HUMAN</t>
  </si>
  <si>
    <t>P07988</t>
  </si>
  <si>
    <t>Q96R04</t>
  </si>
  <si>
    <t>SFTP3</t>
  </si>
  <si>
    <t>3D-structure; Disease mutation; Disulfide bond; Gaseous exchange; Glycoprotein; Polymorphism; Repeat; Secreted; Signal; Surface film</t>
  </si>
  <si>
    <t>Gaseous exchange</t>
  </si>
  <si>
    <t>Secreted; Surface film</t>
  </si>
  <si>
    <t>animal organ morphogenesis {GO:0009887}; cellular protein metabolic process {GO:0044267}; respiratory gaseous exchange {GO:0007585}; sphingolipid metabolic process {GO:0006665}</t>
  </si>
  <si>
    <t>alveolar lamellar body {GO:0097208}; clathrin-coated endocytic vesicle {GO:0045334}; endoplasmic reticulum membrane {GO:0005789}; extracellular region {GO:0005576}; extracellular space {GO:0005615}; lamellar body {GO:0042599}; lysosome {GO:0005764}; multivesicular body {GO:0005771}; multivesicular body lumen {GO:0097486}; nucleoplasm {GO:0005654}</t>
  </si>
  <si>
    <t>Surfactant metabolism {R-HSA-5683826}; Defective pro-SFTPB causes pulmonary surfactant metabolism dysfunction 1 (SMDP1) and respiratory distress syndrome (RDS) {R-HSA-5688031}; Defective CSF2RB causes pulmonary surfactant metabolism dysfunction 5 (SMDP5) {R-HSA-5688849}; Defective CSF2RA causes pulmonary surfactant metabolism dysfunction 4 (SMDP4) {R-HSA-5688890}</t>
  </si>
  <si>
    <t>Coagulation factor XIII B chain</t>
  </si>
  <si>
    <t>Fibrin-stabilizing factor B subunit; Protein-glutamine gamma-glutamyltransferase B chain; Transglutaminase B chain</t>
  </si>
  <si>
    <t>F13B_HUMAN</t>
  </si>
  <si>
    <t>P05160</t>
  </si>
  <si>
    <t>A8K3E5; Q5VYL5</t>
  </si>
  <si>
    <t>Blood coagulation; Disease mutation; Disulfide bond; Glycoprotein; Hemostasis; Polymorphism; Repeat; Secreted; Signal; Sushi</t>
  </si>
  <si>
    <t>blood coagulation {GO:0007596}; negative regulation of cellular protein catabolic process {GO:1903363}</t>
  </si>
  <si>
    <t>extracellular region {GO:0005576}</t>
  </si>
  <si>
    <t>Common Pathway of Fibrin Clot Formation {R-HSA-140875}</t>
  </si>
  <si>
    <t>Lactoferroxin-C</t>
  </si>
  <si>
    <t>Growth-inhibiting protein 12; Talalactoferrin (Lfcin-H)</t>
  </si>
  <si>
    <t>TRFL_HUMAN</t>
  </si>
  <si>
    <t>P02788</t>
  </si>
  <si>
    <t>A8K9U8; B2MV13; B7Z4X2; E7EQH5; O00756; Q16780; Q16785; Q16786; Q16789; Q5DSM0; Q8IU92; Q8IZH6; Q8TCD2; Q96KZ4; Q96KZ5; Q9H1Z3; Q9UCY5</t>
  </si>
  <si>
    <t>GIG12; LF</t>
  </si>
  <si>
    <t>3D-structure; Alternative promoter usage; Antibiotic; Antimicrobial; Cytoplasm; Disulfide bond; DNA-binding; Glycoprotein; Heparin-binding; Hydrolase; Immunity; Ion transport; Iron; Iron transport; Isopeptide bond; Metal-binding; Nucleus; Osteogenesis; Polymorphism; Protease; Repeat; Secreted; Serine protease; Signal; Transcription; Transcription regulation; Transport; Ubl conjugation</t>
  </si>
  <si>
    <t>Immunity; Ion transport; Iron transport; Osteogenesis; Transcription; Transcription regulation; Transport</t>
  </si>
  <si>
    <t>Cytoplasm; Nucleus; Secreted</t>
  </si>
  <si>
    <t>Alternative promoter usage; Polymorphism</t>
  </si>
  <si>
    <t>Antibiotic; Antimicrobial; DNA-binding; Heparin-binding; Hydrolase; Protease; Serine protease</t>
  </si>
  <si>
    <t>Disulfide bond; Glycoprotein; Isopeptide bond; Ubl conjugation</t>
  </si>
  <si>
    <t>antibacterial humoral response {GO:0019731}; antifungal humoral response {GO:0019732}; antimicrobial humoral immune response mediated by antimicrobial peptide {GO:0061844}; antimicrobial humoral response {GO:0019730}; bone morphogenesis {GO:0060349}; cellular protein metabolic process {GO:0044267}; defense response to Gram-negative bacterium {GO:0050829}; defense response to Gram-positive bacterium {GO:0050830}; humoral immune response {GO:0006959}; innate immune response {GO:0045087}; innate immune response in mucosa {GO:0002227}; killing of cells of other organism {GO:0031640}; membrane disruption in other organism {GO:0051673}; negative regulation by host of viral process {GO:0044793}; negative regulation of apoptotic process {GO:0043066}; negative regulation of ATPase activity {GO:0032780}; negative regulation of cysteine-type endopeptidase activity {GO:2000117}; negative regulation of lipopolysaccharide-mediated signaling pathway {GO:0031665}; negative regulation of membrane potential {GO:0045837}; negative regulation of osteoclast development {GO:2001205}; negative regulation of single-species biofilm formation in or on host organism {GO:1900229}; negative regulation of tumor necrosis factor (ligand) superfamily member 11 production {GO:2000308}; negative regulation of viral genome replication {GO:0045071}; negative regulation of viral process {GO:0048525}; neutrophil degranulation {GO:0043312}; ossification {GO:0001503}; positive regulation of bone mineralization involved in bone maturation {GO:1900159}; positive regulation of chondrocyte proliferation {GO:1902732}; positive regulation of I-kappaB kinase/NF-kappaB signaling {GO:0043123}; positive regulation of NF-kappaB transcription factor activity {GO:0051092}; positive regulation of osteoblast differentiation {GO:0045669}; positive regulation of osteoblast proliferation {GO:0033690}; positive regulation of protein serine/threonine kinase activity {GO:0071902}; positive regulation of toll-like receptor 4 signaling pathway {GO:0034145}; regulation of cytokine production {GO:0001817}; regulation of tumor necrosis factor production {GO:0032680}; retina homeostasis {GO:0001895}; siderophore-dependent iron import into cell {GO:0033214}</t>
  </si>
  <si>
    <t>cell surface {GO:0009986}; cytoplasm {GO:0005737}; extracellular exosome {GO:0070062}; extracellular region {GO:0005576}; extracellular space {GO:0005615}; nucleus {GO:0005634}; other organism cell membrane {GO:0044218}; phagocytic vesicle lumen {GO:0097013}; protein-containing complex {GO:0032991}; secretory granule {GO:0030141}; specific granule {GO:0042581}; specific granule lumen {GO:0035580}; tertiary granule lumen {GO:1904724}</t>
  </si>
  <si>
    <t>cysteine-type endopeptidase inhibitor activity {GO:0004869}; DNA binding {GO:0003677}; heparin binding {GO:0008201}; iron ion binding {GO:0005506}; lipopolysaccharide binding {GO:0001530}; protein serine/threonine kinase activator activity {GO:0043539}; serine-type endopeptidase activity {GO:0004252}</t>
  </si>
  <si>
    <t>Mtb iron assimilation by chelation {R-HSA-1222449}; Neutrophil degranulation {R-HSA-6798695}; Metal sequestration by antimicrobial proteins {R-HSA-6799990}; Antimicrobial peptides {R-HSA-6803157}; Amyloid fiber formation {R-HSA-977225}</t>
  </si>
  <si>
    <t>Vinculin</t>
  </si>
  <si>
    <t>Metavinculin (MV)</t>
  </si>
  <si>
    <t>VINC_HUMAN</t>
  </si>
  <si>
    <t>P18206</t>
  </si>
  <si>
    <t>Q16450; Q5SWX2; Q7Z3B8; Q8IXU7</t>
  </si>
  <si>
    <t>3D-structure; Acetylation; Actin-binding; Alternative splicing; Cardiomyopathy; Cell adhesion; Cell junction; Cell membrane; Cytoplasm; Cytoskeleton; Disease mutation; Lipoprotein; Membrane; Palmitate; Phosphoprotein; Polymorphism; Repeat</t>
  </si>
  <si>
    <t>Cell junction; Cell membrane; Cytoplasm; Cytoskeleton; Membrane</t>
  </si>
  <si>
    <t>Cardiomyopathy; Disease mutation</t>
  </si>
  <si>
    <t>Acetylation; Lipoprotein; Palmitate; Phosphoprotein</t>
  </si>
  <si>
    <t>adherens junction assembly {GO:0034333}; apical junction assembly {GO:0043297}; axon extension {GO:0048675}; cell adhesion {GO:0007155}; cell-matrix adhesion {GO:0007160}; epithelial cell-cell adhesion {GO:0090136}; lamellipodium assembly {GO:0030032}; morphogenesis of an epithelium {GO:0002009}; muscle contraction {GO:0006936}; negative regulation of cell migration {GO:0030336}; neutrophil degranulation {GO:0043312}; platelet aggregation {GO:0070527}; platelet degranulation {GO:0002576}; protein localization to cell surface {GO:0034394}</t>
  </si>
  <si>
    <t>adherens junction {GO:0005912}; brush border {GO:0005903}; cell {GO:0005623}; cell-cell adherens junction {GO:0005913}; cell-cell junction {GO:0005911}; cell-substrate junction {GO:0030055}; costamere {GO:0043034}; cytoskeleton {GO:0005856}; cytosol {GO:0005829}; extracellular exosome {GO:0070062}; extracellular region {GO:0005576}; extracellular vesicle {GO:1903561}; fascia adherens {GO:0005916}; ficolin-1-rich granule lumen {GO:1904813}; focal adhesion {GO:0005925}; inner dense plaque of desmosome {GO:0090637}; membrane raft {GO:0045121}; outer dense plaque of desmosome {GO:0090636}; plasma membrane {GO:0005886}; podosome {GO:0002102}; protein-containing complex {GO:0032991}; sarcolemma {GO:0042383}; secretory granule lumen {GO:0034774}; specific granule lumen {GO:0035580}; terminal web {GO:1990357}; zonula adherens {GO:0005915}</t>
  </si>
  <si>
    <t>actin binding {GO:0003779}; alpha-catenin binding {GO:0045294}; beta-catenin binding {GO:0008013}; cadherin binding {GO:0045296}; dystroglycan binding {GO:0002162}; structural molecule activity {GO:0005198}; ubiquitin protein ligase binding {GO:0031625}</t>
  </si>
  <si>
    <t>Platelet degranulation {R-HSA-114608}; Smooth Muscle Contraction {R-HSA-445355}; MAP2K and MAPK activation {R-HSA-5674135}; Neutrophil degranulation {R-HSA-6798695};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</si>
  <si>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Complement factor D</t>
  </si>
  <si>
    <t>Adipsin; C3 convertase activator; Properdin factor D</t>
  </si>
  <si>
    <t>CFAD_HUMAN</t>
  </si>
  <si>
    <t>P00746</t>
  </si>
  <si>
    <t>B4DV76; Q5U5S1; Q86VJ5; Q8N4E0; Q8WZB4</t>
  </si>
  <si>
    <t>DF; PFD</t>
  </si>
  <si>
    <t>3D-structure; Complement alternate pathway; Disease mutation; Disulfide bond; Hydrolase; Immunity; Innate immunity; Polymorphism; Protease; Secreted; Serine protease; Signal; Zymogen</t>
  </si>
  <si>
    <t>Disulfide bond; Zymogen</t>
  </si>
  <si>
    <t>complement activation {GO:0006956}; complement activation, alternative pathway {GO:0006957}; neutrophil degranulation {GO:0043312}; platelet degranulation {GO:0002576}; proteolysis {GO:0006508}</t>
  </si>
  <si>
    <t>extracellular exosome {GO:0070062}; extracellular region {GO:0005576}; ficolin-1-rich granule lumen {GO:1904813}; platelet alpha granule lumen {GO:0031093}; secretory granule lumen {GO:0034774}</t>
  </si>
  <si>
    <t>serine-type endopeptidase activity {GO:0004252}; serine-type peptidase activity {GO:0008236}</t>
  </si>
  <si>
    <t>Platelet degranulation {R-HSA-114608}; Alternative complement activation {R-HSA-173736}; Neutrophil degranulation {R-HSA-6798695}</t>
  </si>
  <si>
    <t>Carbonic anhydrase 1</t>
  </si>
  <si>
    <t>Carbonate dehydratase I; Carbonic anhydrase B (CAB); Carbonic anhydrase I (CA-I)</t>
  </si>
  <si>
    <t>CAH1_HUMAN</t>
  </si>
  <si>
    <t>P00915</t>
  </si>
  <si>
    <t>3D-structure; Acetylation; Cytoplasm; Lyase; Metal-binding; Polymorphism; Zinc</t>
  </si>
  <si>
    <t>Lyase</t>
  </si>
  <si>
    <t>Acetylation</t>
  </si>
  <si>
    <t>bicarbonate transport {GO:0015701}; interleukin-12-mediated signaling pathway {GO:0035722}; one-carbon metabolic process {GO:0006730}</t>
  </si>
  <si>
    <t>arylesterase activity {GO:0004064}; carbonate dehydratase activity {GO:0004089}; hydro-lyase activity {GO:0016836}; zinc ion binding {GO:0008270}</t>
  </si>
  <si>
    <t>Erythrocytes take up carbon dioxide and release oxygen {R-HSA-1237044}; Erythrocytes take up oxygen and release carbon dioxide {R-HSA-1247673}; Reversible hydration of carbon dioxide {R-HSA-1475029}; Gene and protein expression by JAK-STAT signaling after Interleukin-12 stimulation {R-HSA-8950505}</t>
  </si>
  <si>
    <t>Carbonic anhydrase 2</t>
  </si>
  <si>
    <t>Carbonate dehydratase II; Carbonic anhydrase C (CAC); Carbonic anhydrase II (CA-II)</t>
  </si>
  <si>
    <t>CAH2_HUMAN</t>
  </si>
  <si>
    <t>P00918</t>
  </si>
  <si>
    <t>B2R7G8; Q6FI12; Q96ET9</t>
  </si>
  <si>
    <t>3D-structure; Acetylation; Cell membrane; Cytoplasm; Disease mutation; Lyase; Membrane; Metal-binding; Osteopetrosis; Phosphoprotein; Polymorphism; Zinc</t>
  </si>
  <si>
    <t>Cell membrane; Cytoplasm; Membrane</t>
  </si>
  <si>
    <t>Disease mutation; Osteopetrosis</t>
  </si>
  <si>
    <t>angiotensin-activated signaling pathway {GO:0038166}; bicarbonate transport {GO:0015701}; carbon dioxide transport {GO:0015670}; cellular response to fluid shear stress {GO:0071498}; kidney development {GO:0001822}; morphogenesis of an epithelium {GO:0002009}; odontogenesis of dentin-containing tooth {GO:0042475}; positive regulation of bone resorption {GO:0045780}; positive regulation of cellular pH reduction {GO:0032849}; positive regulation of dipeptide transmembrane transport {GO:2001150}; positive regulation of osteoclast differentiation {GO:0045672}; positive regulation of synaptic transmission, GABAergic {GO:0032230}; regulation of anion transport {GO:0044070}; regulation of chloride transport {GO:2001225}; regulation of intracellular pH {GO:0051453}; response to estrogen {GO:0043627}; response to pH {GO:0009268}; response to steroid hormone {GO:0048545}; response to zinc ion {GO:0010043}; secretion {GO:0046903}</t>
  </si>
  <si>
    <t>apical part of cell {GO:0045177}; axon {GO:0030424}; basolateral plasma membrane {GO:0016323}; cytoplasm {GO:0005737}; cytosol {GO:0005829}; extracellular exosome {GO:0070062}; microvillus {GO:0005902}; myelin sheath {GO:0043209}; plasma membrane {GO:0005886}</t>
  </si>
  <si>
    <t>arylesterase activity {GO:0004064}; carbonate dehydratase activity {GO:0004089}; zinc ion binding {GO:0008270}</t>
  </si>
  <si>
    <t>Erythrocytes take up carbon dioxide and release oxygen {R-HSA-1237044}; Erythrocytes take up oxygen and release carbon dioxide {R-HSA-1247673}; Reversible hydration of carbon dioxide {R-HSA-1475029}</t>
  </si>
  <si>
    <t>Plastin-2</t>
  </si>
  <si>
    <t>L-plastin; LC64P; Lymphocyte cytosolic protein 1 (LCP-1)</t>
  </si>
  <si>
    <t>PLSL_HUMAN</t>
  </si>
  <si>
    <t>P13796</t>
  </si>
  <si>
    <t>B2R613; B4DUA0; Q5TBN4</t>
  </si>
  <si>
    <t>PLS2</t>
  </si>
  <si>
    <t>3D-structure; Acetylation; Actin-binding; Alternative splicing; Calcium; Cell junction; Cell membrane; Cell projection; Chromosomal rearrangement; Cytoplasm; Cytoskeleton; Disease mutation; Membrane; Metal-binding; Phosphoprotein; Polymorphism; Repeat</t>
  </si>
  <si>
    <t>Cell junction; Cell membrane; Cell projection; Cytoplasm; Cytoskeleton; Membrane</t>
  </si>
  <si>
    <t>actin filament bundle assembly {GO:0051017}; actin filament network formation {GO:0051639}; animal organ regeneration {GO:0031100}; cell migration {GO:0016477}; extracellular matrix disassembly {GO:0022617}; interleukin-12-mediated signaling pathway {GO:0035722}; positive regulation of podosome assembly {GO:0071803}; protein kinase A signaling {GO:0010737}; regulation of intracellular protein transport {GO:0033157}; T cell activation involved in immune response {GO:0002286}</t>
  </si>
  <si>
    <t>actin cytoskeleton {GO:0015629}; actin filament {GO:0005884}; actin filament bundle {GO:0032432}; cell junction {GO:0030054}; cytoplasm {GO:0005737}; cytosol {GO:0005829}; extracellular exosome {GO:0070062}; extracellular space {GO:0005615}; filopodium {GO:0030175}; focal adhesion {GO:0005925}; phagocytic cup {GO:0001891}; plasma membrane {GO:0005886}; podosome {GO:0002102}; ruffle {GO:0001726}; ruffle membrane {GO:0032587}</t>
  </si>
  <si>
    <t>actin binding {GO:0003779}; actin filament binding {GO:0051015}; calcium ion binding {GO:0005509}; GTPase binding {GO:0051020}; identical protein binding {GO:0042802}; integrin binding {GO:0005178}</t>
  </si>
  <si>
    <t>Gene and protein expression by JAK-STAT signaling after Interleukin-12 stimulation {R-HSA-8950505}</t>
  </si>
  <si>
    <t>Protein/nucleic acid deglycase DJ-1</t>
  </si>
  <si>
    <t>Maillard deglycase; Oncogene DJ1; Parkinson disease protein 7; Parkinsonism-associated deglycase; Protein DJ-1 (DJ-1)</t>
  </si>
  <si>
    <t>PARK7_HUMAN</t>
  </si>
  <si>
    <t>Q99497</t>
  </si>
  <si>
    <t>B2R4Z1; O14805; Q6DR95; Q7LFU2</t>
  </si>
  <si>
    <t>3D-structure; Acetylation; Autophagy; Cell membrane; Chaperone; Copper; Cytoplasm; Disease mutation; DNA damage; DNA repair; Fertilization; Hydrolase; Inflammatory response; Isopeptide bond; Lipoprotein; Membrane; Mitochondrion; Neurodegeneration; Nucleus; Oxidation; Palmitate; Parkinson disease; Parkinsonism; Phosphoprotein; Polymorphism; Protease; RNA-binding; Stress response; Tumor suppressor; Ubl conjugation; Zymogen</t>
  </si>
  <si>
    <t>Autophagy; DNA damage; DNA repair; Fertilization; Inflammatory response; Stress response</t>
  </si>
  <si>
    <t>Cell membrane; Cytoplasm; Membrane; Mitochondrion; Nucleus</t>
  </si>
  <si>
    <t>Disease mutation; Neurodegeneration; Parkinson disease; Parkinsonism; Tumor suppressor</t>
  </si>
  <si>
    <t>Copper</t>
  </si>
  <si>
    <t>Chaperone; Hydrolase; Protease; RNA-binding</t>
  </si>
  <si>
    <t>Acetylation; Isopeptide bond; Lipoprotein; Oxidation; Palmitate; Phosphoprotein; Ubl conjugation; Zymogen</t>
  </si>
  <si>
    <t>activation of protein kinase B activity {GO:0032148}; adult locomotory behavior {GO:0008344}; autophagy {GO:0006914}; cellular response to glyoxal {GO:0036471}; cellular response to hydrogen peroxide {GO:0070301}; cellular response to oxidative stress {GO:0034599}; detoxification of copper ion {GO:0010273}; detoxification of mercury ion {GO:0050787}; DNA repair {GO:0006281}; dopamine uptake involved in synaptic transmission {GO:0051583}; enzyme active site formation via L-cysteine sulfinic acid {GO:0018323}; glucose homeostasis {GO:0042593}; glutathione deglycation {GO:0036531}; glycolate biosynthetic process {GO:0046295}; glyoxal metabolic process {GO:1903189}; guanine deglycation {GO:0106044}; guanine deglycation, glyoxal removal {GO:0106046}; guanine deglycation, methylglyoxal removal {GO:0106045}; hydrogen peroxide metabolic process {GO:0042743}; inflammatory response {GO:0006954}; insulin secretion {GO:0030073}; lactate biosynthetic process {GO:0019249}; membrane depolarization {GO:0051899}; membrane hyperpolarization {GO:0060081}; methylglyoxal metabolic process {GO:0009438}; mitochondrion organization {GO:0007005}; negative regulation of apoptotic process {GO:0043066}; negative regulation of cell death {GO:0060548}; negative regulation of cysteine-type endopeptidase activity involved in apoptotic signaling pathway {GO:2001268}; negative regulation of death-inducing signaling complex assembly {GO:1903073}; negative regulation of endoplasmic reticulum stress-induced intrinsic apoptotic signaling pathway {GO:1902236}; negative regulation of extrinsic apoptotic signaling pathway {GO:2001237}; negative regulation of gene expression {GO:0010629}; negative regulation of hydrogen peroxide-induced cell death {GO:1903206}; negative regulation of hydrogen peroxide-induced neuron death {GO:1903208}; negative regulation of hydrogen peroxide-induced neuron intrinsic apoptotic signaling pathway {GO:1903384}; negative regulation of neuron apoptotic process {GO:0043524}; negative regulation of neuron death {GO:1901215}; negative regulation of nitrosative stress-induced intrinsic apoptotic signaling pathway {GO:1905259}; negative regulation of oxidative stress-induced cell death {GO:1903202}; negative regulation of oxidative stress-induced neuron intrinsic apoptotic signaling pathway {GO:1903377}; negative regulation of proteasomal ubiquitin-dependent protein catabolic process {GO:0032435}; negative regulation of protein acetylation {GO:1901984}; negative regulation of protein binding {GO:0032091}; negative regulation of protein export from nucleus {GO:0046826}; negative regulation of protein K48-linked deubiquitination {GO:1903094}; negative regulation of protein kinase activity {GO:0006469}; negative regulation of protein phosphorylation {GO:0001933}; negative regulation of protein sumoylation {GO:0033234}; negative regulation of protein ubiquitination {GO:0031397}; negative regulation of reactive oxygen species biosynthetic process {GO:1903427}; negative regulation of TRAIL-activated apoptotic signaling pathway {GO:1903122}; negative regulation of ubiquitin-protein transferase activity {GO:0051444}; negative regulation of ubiquitin-specific protease activity {GO:2000157}; peptidyl-arginine deglycation {GO:0036527}; peptidyl-cysteine deglycation {GO:0036526}; peptidyl-lysine deglycation {GO:0036528}; positive regulation of acute inflammatory response to antigenic stimulus {GO:0002866}; positive regulation of androgen receptor activity {GO:2000825}; positive regulation of autophagy of mitochondrion {GO:1903599}; positive regulation of DNA-binding transcription factor activity {GO:0051091}; positive regulation of dopamine biosynthetic process {GO:1903181}; positive regulation of gene expression {GO:0010628}; positive regulation of interleukin-8 production {GO:0032757}; positive regulation of L-dopa biosynthetic process {GO:1903197}; positive regulation of L-dopa decarboxylase activity {GO:1903200}; positive regulation of mitochondrial electron transport, NADH to ubiquinone {GO:1902958}; positive regulation of NAD(P)H oxidase activity {GO:0033864}; positive regulation of oxidative phosphorylation uncoupler activity {GO:2000277}; positive regulation of oxidative stress-induced intrinsic apoptotic signaling pathway {GO:1902177}; positive regulation of peptidyl-serine phosphorylation {GO:0033138}; positive regulation of protein homodimerization activity {GO:0090073}; positive regulation of protein kinase B signaling {GO:0051897}; positive regulation of protein localization to nucleus {GO:1900182}; positive regulation of pyrroline-5-carboxylate reductase activity {GO:1903168}; positive regulation of reactive oxygen species biosynthetic process {GO:1903428}; positive regulation of superoxide dismutase activity {GO:1901671}; positive regulation of transcription by RNA polymerase II {GO:0045944}; positive regulation of transcription regulatory region DNA binding {GO:2000679}; positive regulation of tyrosine 3-monooxygenase activity {GO:1903178}; protein deglycation, glyoxal removal {GO:0036529}; protein deglycation, methylglyoxal removal {GO:0036530}; protein deglycosylation {GO:0006517}; protein stabilization {GO:0050821}; Ras protein signal transduction {GO:0007265}; regulation of androgen receptor signaling pathway {GO:0060765}; regulation of inflammatory response {GO:0050727}; regulation of mitochondrial membrane potential {GO:0051881}; regulation of neuron apoptotic process {GO:0043523}; regulation of supramolecular fiber organization {GO:1902903}; single fertilization {GO:0007338}</t>
  </si>
  <si>
    <t>axon {GO:0030424}; cell body {GO:0044297}; cell-cell adherens junction {GO:0005913}; chromatin {GO:0000785}; cytoplasm {GO:0005737}; cytosol {GO:0005829}; endoplasmic reticulum {GO:0005783}; extracellular exosome {GO:0070062}; membrane raft {GO:0045121}; mitochondrial intermembrane space {GO:0005758}; mitochondrial matrix {GO:0005759}; mitochondrion {GO:0005739}; nucleoplasm {GO:0005654}; nucleus {GO:0005634}; perinuclear region of cytoplasm {GO:0048471}; plasma membrane {GO:0005886}; PML body {GO:0016605}; presynapse {GO:0098793}</t>
  </si>
  <si>
    <t>androgen receptor binding {GO:0050681}; cadherin binding {GO:0045296}; copper ion binding {GO:0005507}; cupric ion binding {GO:1903135}; cuprous ion binding {GO:1903136}; cytokine binding {GO:0019955}; enzyme binding {GO:0019899}; identical protein binding {GO:0042802}; kinase binding {GO:0019900}; L-dopa decarboxylase activator activity {GO:0036478}; mercury ion binding {GO:0045340}; mRNA binding {GO:0003729}; oxidoreductase activity, acting on peroxide as acceptor {GO:0016684}; peptidase activity {GO:0008233}; peroxiredoxin activity {GO:0051920}; protein deglycase activity {GO:0036524}; protein homodimerization activity {GO:0042803}; repressing transcription factor binding {GO:0070491}; scaffold protein binding {GO:0097110}; signaling receptor binding {GO:0005102}; small protein activating enzyme binding {GO:0044388}; superoxide dismutase copper chaperone activity {GO:0016532}; transcription coactivator activity {GO:0003713}; transcription factor binding {GO:0008134}; tyrosine 3-monooxygenase activator activity {GO:0036470}; ubiquitin-like protein conjugating enzyme binding {GO:0044390}; ubiquitin-specific protease binding {GO:1990381}</t>
  </si>
  <si>
    <t>SUMOylation of transcription cofactors {R-HSA-3899300}</t>
  </si>
  <si>
    <t>Hepatocyte growth factor activator long chain (HGF activator; HGFA)</t>
  </si>
  <si>
    <t>HGFA_HUMAN</t>
  </si>
  <si>
    <t>Q04756</t>
  </si>
  <si>
    <t>Q14726; Q2M1W7; Q53X47</t>
  </si>
  <si>
    <t>3D-structure; Disulfide bond; EGF-like domain; Glycoprotein; Hydrolase; Kringle; Polymorphism; Protease; Repeat; Secreted; Serine protease; Signal; Zymogen</t>
  </si>
  <si>
    <t>EGF-like domain; Kringle; Repeat; Signal</t>
  </si>
  <si>
    <t>proteolysis {GO:0006508}</t>
  </si>
  <si>
    <t>cytosol {GO:0005829}; extracellular region {GO:0005576}; extracellular space {GO:0005615}; rough endoplasmic reticulum {GO:0005791}</t>
  </si>
  <si>
    <t>MET Receptor Activation {R-HSA-6806942}</t>
  </si>
  <si>
    <t>Triosephosphate isomerase (TIM)</t>
  </si>
  <si>
    <t>Methylglyoxal synthase; Triose-phosphate isomerase</t>
  </si>
  <si>
    <t>TPIS_HUMAN</t>
  </si>
  <si>
    <t>P60174</t>
  </si>
  <si>
    <t>B7Z5D8; D3DUS9; P00938; Q6FHP9; Q6IS07; Q8WWD0; Q96AG5</t>
  </si>
  <si>
    <t>TPI</t>
  </si>
  <si>
    <t>3D-structure; Acetylation; Alternative promoter usage; Alternative splicing; Cytoplasm; Disease mutation; Gluconeogenesis; Glycolysis; Hereditary hemolytic anemia; Isomerase; Isopeptide bond; Lyase; Methylation; Nitration; Phosphoprotein; Polymorphism; Ubl conjugation</t>
  </si>
  <si>
    <t>Gluconeogenesis; Glycolysis</t>
  </si>
  <si>
    <t>Alternative promoter usage; Alternative splicing; Polymorphism</t>
  </si>
  <si>
    <t>Disease mutation; Hereditary hemolytic anemia</t>
  </si>
  <si>
    <t>Isomerase; Lyase</t>
  </si>
  <si>
    <t>Acetylation; Isopeptide bond; Methylation; Nitration; Phosphoprotein; Ubl conjugation</t>
  </si>
  <si>
    <t>canonical glycolysis {GO:0061621}; gluconeogenesis {GO:0006094}; glyceraldehyde-3-phosphate biosynthetic process {GO:0046166}; glycerol catabolic process {GO:0019563}; glycolytic process {GO:0006096}; methylglyoxal biosynthetic process {GO:0019242}; multicellular organism development {GO:0007275}</t>
  </si>
  <si>
    <t>cytosol {GO:0005829}; extracellular exosome {GO:0070062}; extracellular space {GO:0005615}; nucleus {GO:0005634}</t>
  </si>
  <si>
    <t>methylglyoxal synthase activity {GO:0008929}; protein homodimerization activity {GO:0042803}; triose-phosphate isomerase activity {GO:0004807}; ubiquitin protein ligase binding {GO:0031625}</t>
  </si>
  <si>
    <t>Carbohydrate biosynthesis; gluconeogenesis.</t>
  </si>
  <si>
    <t>Protein S100-A6</t>
  </si>
  <si>
    <t>Calcyclin; Growth factor-inducible protein 2A9; MLN 4; Prolactin receptor-associated protein (PRA); S100 calcium-binding protein A6</t>
  </si>
  <si>
    <t>S10A6_HUMAN</t>
  </si>
  <si>
    <t>P06703</t>
  </si>
  <si>
    <t>D3DV39; Q5RHS4</t>
  </si>
  <si>
    <t>CACY</t>
  </si>
  <si>
    <t>3D-structure; Acetylation; Calcium; Cell membrane; Cytoplasm; Membrane; Metal-binding; Nucleus; Phosphoprotein; Polymorphism; Repeat</t>
  </si>
  <si>
    <t>Cell membrane; Cytoplasm; Membrane; Nucleus</t>
  </si>
  <si>
    <t>axonogenesis {GO:0007409}; positive regulation of fibroblast proliferation {GO:0048146}; signal transduction {GO:0007165}</t>
  </si>
  <si>
    <t>collagen-containing extracellular matrix {GO:0062023}; cytoplasm {GO:0005737}; cytosol {GO:0005829}; extracellular exosome {GO:0070062}; extracellular region {GO:0005576}; extrinsic component of cytoplasmic side of plasma membrane {GO:0031234}; nuclear envelope {GO:0005635}; nucleus {GO:0005634}; perinuclear region of cytoplasm {GO:0048471}; plasma membrane {GO:0005886}; ruffle {GO:0001726}</t>
  </si>
  <si>
    <t>calcium ion binding {GO:0005509}; calcium-dependent protein binding {GO:0048306}; ion transmembrane transporter activity {GO:0015075}; protein homodimerization activity {GO:0042803}; S100 protein binding {GO:0044548}; tropomyosin binding {GO:0005523}; zinc ion binding {GO:0008270}</t>
  </si>
  <si>
    <t>Activated factor Xa heavy chain</t>
  </si>
  <si>
    <t>Stuart factor; Stuart-Prower factor</t>
  </si>
  <si>
    <t>FA10_HUMAN</t>
  </si>
  <si>
    <t>P00742</t>
  </si>
  <si>
    <t>Q14340</t>
  </si>
  <si>
    <t>3D-structure; Blood coagulation; Calcium; Cleavage on pair of basic residues; Disease mutation; Disulfide bond; EGF-like domain; Gamma-carboxyglutamic acid; Glycoprotein; Hemostasis; Hydrolase; Hydroxylation; Polymorphism; Protease; Repeat; Secreted; Serine protease; Signal; Zymogen</t>
  </si>
  <si>
    <t>blood coagulation {GO:0007596}; blood coagulation, extrinsic pathway {GO:0007598}; endoplasmic reticulum to Golgi vesicle-mediated transport {GO:0006888}; positive regulation of cell migration {GO:0030335}; positive regulation of protein kinase B signaling {GO:0051897}</t>
  </si>
  <si>
    <t>endoplasmic reticulum lumen {GO:0005788}; extracellular region {GO:0005576}; extracellular space {GO:0005615}; Golgi lumen {GO:0005796}; intrinsic component of external side of plasma membrane {GO:0031233}; plasma membrane {GO:0005886}</t>
  </si>
  <si>
    <t>calcium ion binding {GO:0005509}; phospholipid binding {GO:0005543}; serine-type endopeptidase activity {GO:0004252}</t>
  </si>
  <si>
    <t>Extrinsic Pathway of Fibrin Clot Formation {R-HSA-140834}; 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</si>
  <si>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Histone H1.3</t>
  </si>
  <si>
    <t>Histone H1c; Histone H1s-2</t>
  </si>
  <si>
    <t>H13_HUMAN</t>
  </si>
  <si>
    <t>P16402</t>
  </si>
  <si>
    <t>B2R751; Q2M2I2</t>
  </si>
  <si>
    <t>H1F3</t>
  </si>
  <si>
    <t>Acetylation; Chromosome; Citrullination; DNA-binding; Hydroxylation; Nucleus; Phosphoprotein; Polymorphism</t>
  </si>
  <si>
    <t>Chromosome; Nucleus</t>
  </si>
  <si>
    <t>DNA-binding</t>
  </si>
  <si>
    <t>Acetylation; Citrullination; Hydroxylation; Phosphoprotein</t>
  </si>
  <si>
    <t>chromosome condensation {GO:0030261}; histone H3-K27 trimethylation {GO:0098532}; histone H3-K4 trimethylation {GO:0080182}; negative regulation of chromatin silencing {GO:0031936}; negative regulation of DNA recombination {GO:0045910}; negative regulation of transcription by RNA polymerase II {GO:0000122}; nucleosome assembly {GO:0006334}; nucleosome positioning {GO:0016584}; regulation of transcription, DNA-templated {GO:0006355}</t>
  </si>
  <si>
    <t>nuclear chromatin {GO:0000790}; nuclear euchromatin {GO:0005719}; nucleosome {GO:0000786}; nucleus {GO:0005634}</t>
  </si>
  <si>
    <t>chromatin DNA binding {GO:0031490}; double-stranded DNA binding {GO:0003690}; nucleosomal DNA binding {GO:0031492}; RNA binding {GO:0003723}</t>
  </si>
  <si>
    <t>Apoptosis induced DNA fragmentation {R-HSA-140342}; Formation of Senescence-Associated Heterochromatin Foci (SAHF) {R-HSA-2559584}</t>
  </si>
  <si>
    <t>HCC-1(9-74)</t>
  </si>
  <si>
    <t>Chemokine CC-1/CC-3 (HCC-1/HCC-3); HCC-1(1-74); NCC-2; Small-inducible cytokine A14</t>
  </si>
  <si>
    <t>CCL14_HUMAN</t>
  </si>
  <si>
    <t>Q16627</t>
  </si>
  <si>
    <t>E1P649; E1P650; Q13954</t>
  </si>
  <si>
    <t>NCC2; SCYA14</t>
  </si>
  <si>
    <t>3D-structure; Alternative splicing; Cytokine; Disulfide bond; Glycoprotein; Polymorphism; Secreted; Signal</t>
  </si>
  <si>
    <t>Cytokine</t>
  </si>
  <si>
    <t>cellular calcium ion homeostasis {GO:0006874}; cellular response to interferon-gamma {GO:0071346}; cellular response to interleukin-1 {GO:0071347}; cellular response to tumor necrosis factor {GO:0071356}; chemokine-mediated signaling pathway {GO:0070098}; G protein-coupled receptor signaling pathway {GO:0007186}; inflammatory response {GO:0006954}; lymphocyte chemotaxis {GO:0048247}; monocyte chemotaxis {GO:0002548}; neutrophil chemotaxis {GO:0030593}; positive regulation of cell population proliferation {GO:0008284}; positive regulation of ERK1 and ERK2 cascade {GO:0070374}; positive regulation of GTPase activity {GO:0043547}; positive regulation of inflammatory response {GO:0050729}</t>
  </si>
  <si>
    <t>cell {GO:0005623}; extracellular space {GO:0005615}</t>
  </si>
  <si>
    <t>CCR chemokine receptor binding {GO:0048020}; chemokine activity {GO:0008009}</t>
  </si>
  <si>
    <t>Transgelin-2</t>
  </si>
  <si>
    <t>Epididymis tissue protein Li 7e; SM22-alpha homolog</t>
  </si>
  <si>
    <t>TAGL2_HUMAN</t>
  </si>
  <si>
    <t>P37802</t>
  </si>
  <si>
    <t>E9KL39; Q5JRQ6; Q5JRQ7; Q6FGI1; Q9BUH5; Q9H4P0</t>
  </si>
  <si>
    <t>KIAA0120</t>
  </si>
  <si>
    <t>3D-structure; Acetylation; Alternative splicing; Isopeptide bond; Methylation; Phosphoprotein; Polymorphism; Ubl conjugation</t>
  </si>
  <si>
    <t>Acetylation; Isopeptide bond; Methylation; Phosphoprotein; Ubl conjugation</t>
  </si>
  <si>
    <t>epithelial cell differentiation {GO:0030855}; platelet degranulation {GO:0002576}</t>
  </si>
  <si>
    <t>cytosol {GO:0005829}; extracellular exosome {GO:0070062}; extracellular region {GO:0005576}; vesicle {GO:0031982}</t>
  </si>
  <si>
    <t>cadherin binding {GO:0045296}</t>
  </si>
  <si>
    <t>EGF-containing fibulin-like extracellular matrix protein 1</t>
  </si>
  <si>
    <t>Extracellular protein S1-5; Fibrillin-like protein; Fibulin-3 (FIBL-3)</t>
  </si>
  <si>
    <t>FBLN3_HUMAN</t>
  </si>
  <si>
    <t>Q12805</t>
  </si>
  <si>
    <t>A8K3I4; B4DW75; D6W5D2; Q541U7</t>
  </si>
  <si>
    <t>FBLN3; FBNL</t>
  </si>
  <si>
    <t>Alternative splicing; Calcium; Disease mutation; Disulfide bond; EGF-like domain; Extracellular matrix; Glycoprotein; Growth factor; Polymorphism; Repeat; Secreted; Signal</t>
  </si>
  <si>
    <t>Growth factor</t>
  </si>
  <si>
    <t>camera-type eye development {GO:0043010}; embryonic eye morphogenesis {GO:0048048}; epidermal growth factor receptor signaling pathway {GO:0007173}; negative regulation of chondrocyte differentiation {GO:0032331}; peptidyl-tyrosine phosphorylation {GO:0018108}; post-embryonic eye morphogenesis {GO:0048050}; regulation of transcription, DNA-templated {GO:0006355}; visual perception {GO:0007601}</t>
  </si>
  <si>
    <t>collagen-containing extracellular matrix {GO:0062023}; extracellular exosome {GO:0070062}; extracellular matrix {GO:0031012}; extracellular region {GO:0005576}; extracellular space {GO:0005615}</t>
  </si>
  <si>
    <t>calcium ion binding {GO:0005509}; epidermal growth factor receptor binding {GO:0005154}; epidermal growth factor-activated receptor activity {GO:0005006}; growth factor activity {GO:0008083}</t>
  </si>
  <si>
    <t>Rho GDP-dissociation inhibitor 2 (Rho GDI 2)</t>
  </si>
  <si>
    <t>Ly-GDI; Rho-GDI beta</t>
  </si>
  <si>
    <t>GDIR2_HUMAN</t>
  </si>
  <si>
    <t>P52566</t>
  </si>
  <si>
    <t>B5BU79</t>
  </si>
  <si>
    <t>GDIA2; GDID4; RAP1GN1</t>
  </si>
  <si>
    <t>3D-structure; Acetylation; Cytoplasm; GTPase activation; Phosphoprotein</t>
  </si>
  <si>
    <t>GTPase activation</t>
  </si>
  <si>
    <t>cellular response to redox state {GO:0071461}; multicellular organism development {GO:0007275}; negative regulation of cell adhesion {GO:0007162}; negative regulation of trophoblast cell migration {GO:1901164}; regulation of actin cytoskeleton reorganization {GO:2000249}; regulation of Rho protein signal transduction {GO:0035023}; regulation of small GTPase mediated signal transduction {GO:0051056}; Rho protein signal transduction {GO:0007266}</t>
  </si>
  <si>
    <t>cytoplasm {GO:0005737}; cytoplasmic vesicle {GO:0031410}; cytoskeleton {GO:0005856}; cytosol {GO:0005829}; extracellular exosome {GO:0070062}; membrane {GO:0016020}</t>
  </si>
  <si>
    <t>GTPase activator activity {GO:0005096}; GTPase activity {GO:0003924}; Rac GTPase binding {GO:0048365}; Rho GDP-dissociation inhibitor activity {GO:0005094}</t>
  </si>
  <si>
    <t>Rho GTPase cycle {R-HSA-194840}</t>
  </si>
  <si>
    <t>Mannan-binding lectin serine protease 1 light chain</t>
  </si>
  <si>
    <t>Complement factor MASP-3; Complement-activating component of Ra-reactive factor; Mannose-binding lectin-associated serine protease 1 (MASP-1); Mannose-binding protein-associated serine protease; Ra-reactive factor serine protease p100 (RaRF); Serine protease 5</t>
  </si>
  <si>
    <t>MASP1_HUMAN</t>
  </si>
  <si>
    <t>P48740</t>
  </si>
  <si>
    <t>A8K542; A8K6M1; B4E2L7; O95570; Q68D21; Q8IUV8; Q96RS4; Q9UF09</t>
  </si>
  <si>
    <t>CRARF; CRARF1; PRSS5</t>
  </si>
  <si>
    <t>3D-structure; Alternative splicing; Autocatalytic cleavage; Calcium; Complement activation lectin pathway; Disease mutation; Disulfide bond; EGF-like domain; Glycoprotein; Hydrolase; Hydroxylation; Immunity; Innate immunity; Metal-binding; Polymorphism; Protease; Repeat; Secreted; Serine protease; Signal; Sushi</t>
  </si>
  <si>
    <t>Complement activation lectin pathway; Immunity; Innate immunity</t>
  </si>
  <si>
    <t>Autocatalytic cleavage; Disulfide bond; Glycoprotein; Hydroxylation</t>
  </si>
  <si>
    <t>complement activation {GO:0006956}; complement activation, lectin pathway {GO:0001867}; negative regulation of complement activation {GO:0045916}; receptor-mediated endocytosis {GO:0006898}</t>
  </si>
  <si>
    <t>cytosol {GO:0005829}; extracellular region {GO:0005576}; extracellular space {GO:0005615}; nucleoplasm {GO:0005654}</t>
  </si>
  <si>
    <t>calcium ion binding {GO:0005509}; calcium-dependent protein binding {GO:0048306}; peptidase activity {GO:0008233}; protein homodimerization activity {GO:0042803}; serine-type endopeptidase activity {GO:0004252}</t>
  </si>
  <si>
    <t>Lectin pathway of complement activation {R-HSA-166662}; Initial triggering of complement {R-HSA-166663}; Ficolins bind to repetitive carbohydrate structures on the target cell surface {R-HSA-2855086}; Scavenging by Class A Receptors {R-HSA-3000480}</t>
  </si>
  <si>
    <t>Prenylcysteine oxidase 1</t>
  </si>
  <si>
    <t>Prenylcysteine lyase</t>
  </si>
  <si>
    <t>PCYOX_HUMAN</t>
  </si>
  <si>
    <t>Q9UHG3</t>
  </si>
  <si>
    <t>B2RB14; B7Z9P8; O94982; Q8N4N5; Q96QM8</t>
  </si>
  <si>
    <t>KIAA0908; PCL1</t>
  </si>
  <si>
    <t>Alternative splicing; FAD; Flavoprotein; Glycoprotein; Lysosome; Oxidoreductase; Polymorphism; Signal</t>
  </si>
  <si>
    <t>Lysosome</t>
  </si>
  <si>
    <t>FAD; Flavoprotein</t>
  </si>
  <si>
    <t>prenylated protein catabolic process {GO:0030327}; prenylcysteine catabolic process {GO:0030328}; prenylcysteine metabolic process {GO:0030329}</t>
  </si>
  <si>
    <t>extracellular exosome {GO:0070062}; lysosome {GO:0005764}; plasma membrane {GO:0005886}; very-low-density lipoprotein particle {GO:0034361}</t>
  </si>
  <si>
    <t>chloride-transporting ATPase activity {GO:0008555}; prenylcysteine oxidase activity {GO:0001735}</t>
  </si>
  <si>
    <t>Alpha-enolase</t>
  </si>
  <si>
    <t>2-phospho-D-glycerate hydro-lyase; C-myc promoter-binding protein; Enolase 1; MBP-1; MPB-1; Non-neural enolase (NNE); Phosphopyruvate hydratase; Plasminogen-binding protein</t>
  </si>
  <si>
    <t>ENOA_HUMAN</t>
  </si>
  <si>
    <t>P06733</t>
  </si>
  <si>
    <t>B2RD59; P22712; Q16704; Q4TUS4; Q53FT9; Q53HR3; Q658M5; Q6GMP2; Q71V37; Q7Z3V6; Q8WU71; Q96GV1; Q9BT62; Q9UCH6; Q9UM55</t>
  </si>
  <si>
    <t>ENO1L1; MBPB1; MPB1</t>
  </si>
  <si>
    <t>3D-structure; Acetylation; Alternative initiation; Cell membrane; Cytoplasm; DNA-binding; Glycolysis; Isopeptide bond; Lyase; Magnesium; Membrane; Metal-binding; Nucleus; Phosphoprotein; Plasminogen activation; Polymorphism; Repressor; Transcription; Transcription regulation; Ubl conjugation</t>
  </si>
  <si>
    <t>Glycolysis; Plasminogen activation; Transcription; Transcription regulation</t>
  </si>
  <si>
    <t>Alternative initiation; Polymorphism</t>
  </si>
  <si>
    <t>Magnesium; Metal-binding</t>
  </si>
  <si>
    <t>DNA-binding; Lyase; Repressor</t>
  </si>
  <si>
    <t>canonical glycolysis {GO:0061621}; gluconeogenesis {GO:0006094}; negative regulation of cell growth {GO:0030308}; negative regulation of hypoxia-induced intrinsic apoptotic signaling pathway {GO:1903298}; negative regulation of transcription by RNA polymerase II {GO:0000122}; negative regulation of transcription, DNA-templated {GO:0045892}; positive regulation of ATP biosynthetic process {GO:2001171}; positive regulation of muscle contraction {GO:0045933}; positive regulation of plasminogen activation {GO:0010756}; response to virus {GO:0009615}</t>
  </si>
  <si>
    <t>cell cortex region {GO:0099738}; cell surface {GO:0009986}; cytoplasm {GO:0005737}; cytosol {GO:0005829}; extracellular exosome {GO:0070062}; extracellular space {GO:0005615}; M band {GO:0031430}; membrane {GO:0016020}; nucleus {GO:0005634}; phosphopyruvate hydratase complex {GO:0000015}; plasma membrane {GO:0005886}</t>
  </si>
  <si>
    <t>cadherin binding {GO:0045296}; DNA-binding transcription repressor activity, RNA polymerase II-specific {GO:0001227}; GTPase binding {GO:0051020}; magnesium ion binding {GO:0000287}; phosphopyruvate hydratase activity {GO:0004634}; protein homodimerization activity {GO:0042803}; RNA binding {GO:0003723}; RNA polymerase II regulatory region sequence-specific DNA binding {GO:0000977}</t>
  </si>
  <si>
    <t>Carbohydrate degradation; glycolysis; pyruvate from D- glyceraldehyde 3-phosphate: step 4/5.</t>
  </si>
  <si>
    <t>Gamma-glutamyl hydrolase</t>
  </si>
  <si>
    <t>Conjugase; GH; Gamma-Glu-X carboxypeptidase</t>
  </si>
  <si>
    <t>GGH_HUMAN</t>
  </si>
  <si>
    <t>Q92820</t>
  </si>
  <si>
    <t>3D-structure; Glycoprotein; Hydrolase; Lysosome; Polymorphism; Secreted; Signal</t>
  </si>
  <si>
    <t>Lysosome; Secreted</t>
  </si>
  <si>
    <t>neutrophil degranulation {GO:0043312}; response to ethanol {GO:0045471}; response to insulin {GO:0032868}; response to zinc ion {GO:0010043}; tetrahydrofolylpolyglutamate metabolic process {GO:0046900}</t>
  </si>
  <si>
    <t>azurophil granule lumen {GO:0035578}; cytosol {GO:0005829}; extracellular exosome {GO:0070062}; extracellular region {GO:0005576}; extracellular space {GO:0005615}; melanosome {GO:0042470}; nucleus {GO:0005634}; specific granule lumen {GO:0035580}; tertiary granule lumen {GO:1904724}; vacuole {GO:0005773}</t>
  </si>
  <si>
    <t>exopeptidase activity {GO:0008238}; gamma-glutamyl-peptidase activity {GO:0034722}; omega peptidase activity {GO:0008242}</t>
  </si>
  <si>
    <t>Glutathione S-transferase P</t>
  </si>
  <si>
    <t>GST class-pi; GSTP1-1</t>
  </si>
  <si>
    <t>GSTP1_HUMAN</t>
  </si>
  <si>
    <t>P09211</t>
  </si>
  <si>
    <t>O00460; Q15690; Q5TZY3</t>
  </si>
  <si>
    <t>FAEES3; GST3</t>
  </si>
  <si>
    <t>3D-structure; Acetylation; Cytoplasm; Mitochondrion; Nucleus; Phosphoprotein; Polymorphism; Transferase</t>
  </si>
  <si>
    <t>Transferase</t>
  </si>
  <si>
    <t>animal organ regeneration {GO:0031100}; cellular response to cell-matrix adhesion {GO:0071460}; cellular response to epidermal growth factor stimulus {GO:0071364}; cellular response to glucocorticoid stimulus {GO:0071385}; cellular response to insulin stimulus {GO:0032869}; cellular response to lipopolysaccharide {GO:0071222}; cellular response to oxidative stress {GO:0034599}; central nervous system development {GO:0007417}; common myeloid progenitor cell proliferation {GO:0035726}; glutathione derivative biosynthetic process {GO:1901687}; glutathione metabolic process {GO:0006749}; linoleic acid metabolic process {GO:0043651}; negative regulation of acute inflammatory response {GO:0002674}; negative regulation of apoptotic process {GO:0043066}; negative regulation of biosynthetic process {GO:0009890}; negative regulation of ERK1 and ERK2 cascade {GO:0070373}; negative regulation of extrinsic apoptotic signaling pathway {GO:2001237}; negative regulation of fibroblast proliferation {GO:0048147}; negative regulation of I-kappaB kinase/NF-kappaB signaling {GO:0043124}; negative regulation of interleukin-1 beta production {GO:0032691}; negative regulation of JUN kinase activity {GO:0043508}; negative regulation of leukocyte proliferation {GO:0070664}; negative regulation of MAP kinase activity {GO:0043407}; negative regulation of MAPK cascade {GO:0043409}; negative regulation of monocyte chemotactic protein-1 production {GO:0071638}; negative regulation of nitric-oxide synthase biosynthetic process {GO:0051771}; negative regulation of protein kinase activity {GO:0006469}; negative regulation of smooth muscle cell chemotaxis {GO:0071672}; negative regulation of stress-activated MAPK cascade {GO:0032873}; negative regulation of tumor necrosis factor production {GO:0032720}; negative regulation of tumor necrosis factor-mediated signaling pathway {GO:0010804}; negative regulation of vascular smooth muscle cell proliferation {GO:1904706}; neutrophil degranulation {GO:0043312}; nitric oxide storage {GO:0035732}; oligodendrocyte development {GO:0014003}; positive regulation of superoxide anion generation {GO:0032930}; regulation of ERK1 and ERK2 cascade {GO:0070372}; regulation of stress-activated MAPK cascade {GO:0032872}; response to amino acid {GO:0043200}; response to estradiol {GO:0032355}; response to ethanol {GO:0045471}; response to L-ascorbic acid {GO:0033591}; response to reactive oxygen species {GO:0000302}; xenobiotic catabolic process {GO:0042178}; xenobiotic metabolic process {GO:0006805}</t>
  </si>
  <si>
    <t>cytoplasm {GO:0005737}; cytosol {GO:0005829}; extracellular exosome {GO:0070062}; extracellular region {GO:0005576}; extracellular space {GO:0005615}; ficolin-1-rich granule lumen {GO:1904813}; mitochondrion {GO:0005739}; nucleus {GO:0005634}; plasma membrane {GO:0005886}; secretory granule lumen {GO:0034774}; TRAF2-GSTP1 complex {GO:0097057}; vesicle {GO:0031982}</t>
  </si>
  <si>
    <t>dinitrosyl-iron complex binding {GO:0035731}; drug binding {GO:0008144}; glutathione binding {GO:0043295}; glutathione peroxidase activity {GO:0004602}; glutathione transferase activity {GO:0004364}; JUN kinase binding {GO:0008432}; kinase regulator activity {GO:0019207}; nitric oxide binding {GO:0070026}; S-nitrosoglutathione binding {GO:0035730}</t>
  </si>
  <si>
    <t>Glutathione conjugation {R-HSA-156590}; Detoxification of Reactive Oxygen Species {R-HSA-3299685}; Neutrophil degranulation {R-HSA-6798695}</t>
  </si>
  <si>
    <t>Platelet factor 4, short form</t>
  </si>
  <si>
    <t>C-X-C motif chemokine 4; Iroplact; Oncostatin-A; Endothelial cell growth inhibitor</t>
  </si>
  <si>
    <t>PLF4_HUMAN</t>
  </si>
  <si>
    <t>P02776</t>
  </si>
  <si>
    <t>Q53X61; Q9UC64; Q9UC65</t>
  </si>
  <si>
    <t>CXCL4; SCYB4</t>
  </si>
  <si>
    <t>3D-structure; Chemotaxis; Cytokine; Disulfide bond; Heparin-binding; Phosphoprotein; Secreted; Signal</t>
  </si>
  <si>
    <t>Chemotaxis</t>
  </si>
  <si>
    <t>Cytokine; Heparin-binding</t>
  </si>
  <si>
    <t>Disulfide bond; Phosphoprotein</t>
  </si>
  <si>
    <t>adenylate cyclase-activating G protein-coupled receptor signaling pathway {GO:0007189}; antimicrobial humoral immune response mediated by antimicrobial peptide {GO:0061844}; cellular response to lipopolysaccharide {GO:0071222}; chemokine-mediated signaling pathway {GO:0070098}; cytokine-mediated signaling pathway {GO:0019221}; defense response to protozoan {GO:0042832}; G protein-coupled receptor signaling pathway {GO:0007186}; immune response {GO:0006955}; inflammatory response {GO:0006954}; killing by host of symbiont cells {GO:0051873}; killing of cells of other organism {GO:0031640}; leukocyte chemotaxis {GO:0030595}; negative regulation of angiogenesis {GO:0016525}; negative regulation of cytolysis {GO:0045918}; negative regulation of extrinsic apoptotic signaling pathway in absence of ligand {GO:2001240}; negative regulation of megakaryocyte differentiation {GO:0045653}; negative regulation of MHC class II biosynthetic process {GO:0045347}; neutrophil chemotaxis {GO:0030593}; platelet activation {GO:0030168}; platelet degranulation {GO:0002576}; positive regulation of gene expression {GO:0010628}; positive regulation of macrophage derived foam cell differentiation {GO:0010744}; positive regulation of macrophage differentiation {GO:0045651}; positive regulation of transcription by RNA polymerase II {GO:0045944}; positive regulation of tumor necrosis factor production {GO:0032760}; regulation of cell population proliferation {GO:0042127}; regulation of megakaryocyte differentiation {GO:0045652}</t>
  </si>
  <si>
    <t>collagen-containing extracellular matrix {GO:0062023}; cytoplasm {GO:0005737}; extracellular region {GO:0005576}; extracellular space {GO:0005615}; other organism cytoplasm {GO:0097679}; platelet alpha granule lumen {GO:0031093}; symbiont-containing vacuole membrane {GO:0020005}</t>
  </si>
  <si>
    <t>chemokine activity {GO:0008009}; CXCR3 chemokine receptor binding {GO:0048248}; heparin binding {GO:0008201}</t>
  </si>
  <si>
    <t>Platelet degranulation {R-HSA-114608}; Common Pathway of Fibrin Clot Formation {R-HSA-140875}; Cell surface interactions at the vascular wall {R-HSA-202733}; Chemokine receptors bind chemokines {R-HSA-380108}; G alpha (i) signalling events {R-HSA-418594}; RUNX1 regulates genes involved in megakaryocyte differentiation and platelet function {R-HSA-8936459}</t>
  </si>
  <si>
    <t>Thioredoxin (Trx)</t>
  </si>
  <si>
    <t>ATL-derived factor (ADF); Surface-associated sulphydryl protein (SASP)</t>
  </si>
  <si>
    <t>THIO_HUMAN</t>
  </si>
  <si>
    <t>P10599</t>
  </si>
  <si>
    <t>B1ALW1; O60744; Q53X69; Q96KI3; Q9UDG5</t>
  </si>
  <si>
    <t>TRDX; TRX; TRX1</t>
  </si>
  <si>
    <t>3D-structure; Acetylation; Activator; Alternative splicing; Cytoplasm; Disulfide bond; Electron transport; Nucleus; Redox-active center; S-nitrosylation; Secreted; Transcription; Transcription regulation; Transport; Ubl conjugation</t>
  </si>
  <si>
    <t>Electron transport; Transcription; Transcription regulation; Transport</t>
  </si>
  <si>
    <t>Activator</t>
  </si>
  <si>
    <t>Acetylation; Disulfide bond; S-nitrosylation; Ubl conjugation</t>
  </si>
  <si>
    <t>activation of protein kinase B activity {GO:0032148}; cell redox homeostasis {GO:0045454}; glycerol ether metabolic process {GO:0006662}; negative regulation of hydrogen peroxide-induced cell death {GO:1903206}; negative regulation of protein export from nucleus {GO:0046826}; negative regulation of transcription by RNA polymerase II {GO:0000122}; oxidation-reduction process {GO:0055114}; positive regulation of DNA binding {GO:0043388}; positive regulation of peptidyl-serine phosphorylation {GO:0033138}; positive regulation of protein kinase B signaling {GO:0051897}; response to radiation {GO:0009314}</t>
  </si>
  <si>
    <t>cytosol {GO:0005829}; extracellular exosome {GO:0070062}; nucleoplasm {GO:0005654}; nucleus {GO:0005634}</t>
  </si>
  <si>
    <t>peptide disulfide oxidoreductase activity {GO:0015037}; protein disulfide oxidoreductase activity {GO:0015035}; RNA binding {GO:0003723}; thioredoxin-disulfide reductase activity {GO:0004791}</t>
  </si>
  <si>
    <t>Oxidative Stress Induced Senescence {R-HSA-2559580}; Detoxification of Reactive Oxygen Species {R-HSA-3299685}; Interconversion of nucleotide di- and triphosphates {R-HSA-499943}; TP53 Regulates Metabolic Genes {R-HSA-5628897}; Protein repair {R-HSA-5676934}; The NLRP3 inflammasome {R-HSA-844456}; Regulation of FOXO transcriptional activity by acetylation {R-HSA-9617629}</t>
  </si>
  <si>
    <t>Transferrin receptor protein 1, serum form</t>
  </si>
  <si>
    <t>T9; p90; CD_antigen=CD71 (sTfR)</t>
  </si>
  <si>
    <t>TFR1_HUMAN</t>
  </si>
  <si>
    <t>P02786</t>
  </si>
  <si>
    <t>D3DXB0; Q1HE24; Q59G55; Q9UCN0; Q9UCU5; Q9UDF9; Q9UK21</t>
  </si>
  <si>
    <t>3D-structure; Cell membrane; Disease mutation; Disulfide bond; Endocytosis; Glycoprotein; Host cell receptor for virus entry; Host-virus interaction; Lipoprotein; Membrane; Palmitate; Phosphoprotein; Polymorphism; Receptor; Secreted; Signal-anchor; Transmembrane; Transmembrane helix</t>
  </si>
  <si>
    <t>Endocytosis; Host-virus interaction</t>
  </si>
  <si>
    <t>Signal-anchor; Transmembrane; Transmembrane helix</t>
  </si>
  <si>
    <t>Host cell receptor for virus entry; Receptor</t>
  </si>
  <si>
    <t>Disulfide bond; Glycoprotein; Lipoprotein; Palmitate; Phosphoprotein</t>
  </si>
  <si>
    <t>cellular iron ion homeostasis {GO:0006879}; cellular response to drug {GO:0035690}; cellular response to leukemia inhibitory factor {GO:1990830}; iron ion transport {GO:0006826}; membrane organization {GO:0061024}; osteoclast differentiation {GO:0030316}; positive regulation of B cell proliferation {GO:0030890}; positive regulation of bone resorption {GO:0045780}; positive regulation of isotype switching {GO:0045830}; positive regulation of T cell proliferation {GO:0042102}; receptor internalization {GO:0031623}; transferrin transport {GO:0033572}</t>
  </si>
  <si>
    <t>basolateral plasma membrane {GO:0016323}; blood microparticle {GO:0072562}; cell surface {GO:0009986}; clathrin-coated pit {GO:0005905}; clathrin-coated vesicle membrane {GO:0030665}; cytoplasmic vesicle {GO:0031410}; early endosome {GO:0005769}; endosome {GO:0005768}; endosome membrane {GO:0010008}; external side of plasma membrane {GO:0009897}; extracellular exosome {GO:0070062}; extracellular region {GO:0005576}; extracellular space {GO:0005615}; extracellular vesicle {GO:1903561}; HFE-transferrin receptor complex {GO:1990712}; integral component of plasma membrane {GO:0005887}; melanosome {GO:0042470}; membrane {GO:0016020}; perinuclear region of cytoplasm {GO:0048471}; plasma membrane {GO:0005886}; recycling endosome {GO:0055037}</t>
  </si>
  <si>
    <t>double-stranded RNA binding {GO:0003725}; identical protein binding {GO:0042802}; protein homodimerization activity {GO:0042803}; RNA binding {GO:0003723}; transferrin receptor activity {GO:0004998}; transferrin transmembrane transporter activity {GO:0033570}; virus receptor activity {GO:0001618}</t>
  </si>
  <si>
    <t>Golgi Associated Vesicle Biogenesis {R-HSA-432722}; Cargo recognition for clathrin-mediated endocytosis {R-HSA-8856825}; Clathrin-mediated endocytosis {R-HSA-8856828}; Transferrin endocytosis and recycling {R-HSA-917977}</t>
  </si>
  <si>
    <t>Hyaluronan-binding protein 2 27 kDa light chain alternate form</t>
  </si>
  <si>
    <t>Factor VII-activating protease; Factor seven-activating protease (FSAP); Hepatocyte growth factor activator-like protein; Plasma hyaluronan-binding protein</t>
  </si>
  <si>
    <t>HABP2_HUMAN</t>
  </si>
  <si>
    <t>Q14520</t>
  </si>
  <si>
    <t>A8K467; B7Z8U5; F5H5M6; O00663</t>
  </si>
  <si>
    <t>HGFAL; PHBP</t>
  </si>
  <si>
    <t>Alternative splicing; Cleavage on pair of basic residues; Disulfide bond; EGF-like domain; Glycoprotein; Hydrolase; Kringle; Polymorphism; Protease; Repeat; Secreted; Serine protease; Signal</t>
  </si>
  <si>
    <t>cell adhesion {GO:0007155}; proteolysis {GO:0006508}</t>
  </si>
  <si>
    <t>extracellular region {GO:0005576}; extracellular space {GO:0005615}</t>
  </si>
  <si>
    <t>calcium ion binding {GO:0005509}; glycosaminoglycan binding {GO:0005539}; serine-type endopeptidase activity {GO:0004252}</t>
  </si>
  <si>
    <t>Cathepsin S</t>
  </si>
  <si>
    <t>CATS_HUMAN</t>
  </si>
  <si>
    <t>P25774</t>
  </si>
  <si>
    <t>B4DWC9; D3DV05; Q5T5I0; Q6FHS5; Q9BUG3</t>
  </si>
  <si>
    <t>3D-structure; Alternative splicing; Disulfide bond; Glycoprotein; Hydrolase; Lysosome; Polymorphism; Protease; Signal; Thiol protease; Zymogen</t>
  </si>
  <si>
    <t>Hydrolase; Protease; Thiol protease</t>
  </si>
  <si>
    <t>adaptive immune response {GO:0002250}; antigen processing and presentation {GO:0019882}; antigen processing and presentation of exogenous peptide antigen via MHC class II {GO:0019886}; antigen processing and presentation of peptide antigen {GO:0048002}; basement membrane disassembly {GO:0034769}; cellular response to thyroid hormone stimulus {GO:0097067}; collagen catabolic process {GO:0030574}; extracellular matrix disassembly {GO:0022617}; immune response {GO:0006955}; neutrophil degranulation {GO:0043312}; positive regulation of cation channel activity {GO:2001259}; protein processing {GO:0016485}; proteolysis {GO:0006508}; proteolysis involved in cellular protein catabolic process {GO:0051603}; response to acidic pH {GO:0010447}; toll-like receptor signaling pathway {GO:0002224}</t>
  </si>
  <si>
    <t>collagen-containing extracellular matrix {GO:0062023}; endolysosome lumen {GO:0036021}; extracellular region {GO:0005576}; extracellular space {GO:0005615}; ficolin-1-rich granule lumen {GO:1904813}; intracellular membrane-bounded organelle {GO:0043231}; late endosome {GO:0005770}; lysosomal lumen {GO:0043202}; lysosome {GO:0005764}; tertiary granule lumen {GO:1904724}</t>
  </si>
  <si>
    <t>collagen binding {GO:0005518}; cysteine-type endopeptidase activity {GO:0004197}; fibronectin binding {GO:0001968}; laminin binding {GO:0043236}; proteoglycan binding {GO:0043394}</t>
  </si>
  <si>
    <t>Endosomal/Vacuolar pathway {R-HSA-1236977}; Degradation of the extracellular matrix {R-HSA-1474228}; Trafficking and processing of endosomal TLR {R-HSA-1679131}; Assembly of collagen fibrils and other multimeric structures {R-HSA-2022090}; MHC class II antigen presentation {R-HSA-2132295}; Neutrophil degranulation {R-HSA-6798695}</t>
  </si>
  <si>
    <t>Myotrophin</t>
  </si>
  <si>
    <t>Protein V-1</t>
  </si>
  <si>
    <t>MTPN_HUMAN</t>
  </si>
  <si>
    <t>P58546</t>
  </si>
  <si>
    <t>3D-structure; Acetylation; ANK repeat; Cytoplasm; Nucleus; Phosphoprotein; Repeat</t>
  </si>
  <si>
    <t>ANK repeat; Repeat</t>
  </si>
  <si>
    <t>catecholamine metabolic process {GO:0006584}; cellular response to mechanical stimulus {GO:0071260}; cerebellar granule cell differentiation {GO:0021707}; neuron differentiation {GO:0030182}; positive regulation of cardiac muscle hypertrophy {GO:0010613}; positive regulation of cell growth {GO:0030307}; positive regulation of macromolecule biosynthetic process {GO:0010557}; positive regulation of NF-kappaB transcription factor activity {GO:0051092}; positive regulation of protein metabolic process {GO:0051247}; regulation of barbed-end actin filament capping {GO:2000812}; regulation of cell size {GO:0008361}; regulation of striated muscle tissue development {GO:0016202}; regulation of translation {GO:0006417}; skeletal muscle tissue regeneration {GO:0043403}; striated muscle cell differentiation {GO:0051146}</t>
  </si>
  <si>
    <t>axon {GO:0030424}; cytosol {GO:0005829}; F-actin capping protein complex {GO:0008290}; nucleus {GO:0005634}; perinuclear region of cytoplasm {GO:0048471}</t>
  </si>
  <si>
    <t>sequence-specific DNA binding {GO:0043565}</t>
  </si>
  <si>
    <t>Carboxypeptidase N catalytic chain (CPN)</t>
  </si>
  <si>
    <t>Anaphylatoxin inactivator; Arginine carboxypeptidase; Carboxypeptidase N polypeptide 1; Carboxypeptidase N small subunit; Kininase-1; Lysine carboxypeptidase; Plasma carboxypeptidase B; Serum carboxypeptidase N (SCPN)</t>
  </si>
  <si>
    <t>CBPN_HUMAN</t>
  </si>
  <si>
    <t>P15169</t>
  </si>
  <si>
    <t>B1AP59</t>
  </si>
  <si>
    <t>ACBP</t>
  </si>
  <si>
    <t>3D-structure; Carboxypeptidase; Disease mutation; Disulfide bond; Glycoprotein; Hydrolase; Metal-binding; Metalloprotease; Protease; Secreted; Signal; Zinc</t>
  </si>
  <si>
    <t>bradykinin catabolic process {GO:0010815}; peptide metabolic process {GO:0006518}; protein processing {GO:0016485}; regulation of complement activation {GO:0030449}; response to glucocorticoid {GO:0051384}</t>
  </si>
  <si>
    <t>Folate receptor alpha (FR-alpha)</t>
  </si>
  <si>
    <t>Adult folate-binding protein (FBP); Folate receptor 1; Folate receptor, adult; KB cells FBP; Ovarian tumor-associated antigen MOv18</t>
  </si>
  <si>
    <t>FOLR1_HUMAN</t>
  </si>
  <si>
    <t>P15328</t>
  </si>
  <si>
    <t>Q53EW2; Q6FGT8; Q6LC90; Q9UCT2</t>
  </si>
  <si>
    <t>FOLR</t>
  </si>
  <si>
    <t>3D-structure; Cell membrane; Cytoplasmic vesicle; Disulfide bond; Endosome; Folate-binding; Glycoprotein; GPI-anchor; Lipoprotein; Membrane; Neurodegeneration; Polymorphism; Receptor; Secreted; Signal; Transport</t>
  </si>
  <si>
    <t>Cell membrane; Cytoplasmic vesicle; Endosome; Membrane; Secreted</t>
  </si>
  <si>
    <t>Neurodegeneration</t>
  </si>
  <si>
    <t>Folate-binding</t>
  </si>
  <si>
    <t>Receptor</t>
  </si>
  <si>
    <t>anterior neural tube closure {GO:0061713}; axon regeneration {GO:0031103}; cardiac neural crest cell migration involved in outflow tract morphogenesis {GO:0003253}; cellular response to folic acid {GO:0071231}; COPII vesicle coating {GO:0048208}; endoplasmic reticulum to Golgi vesicle-mediated transport {GO:0006888}; folate import across plasma membrane {GO:1904447}; folic acid metabolic process {GO:0046655}; folic acid transport {GO:0015884}; heart looping {GO:0001947}; neural crest cell migration involved in heart formation {GO:0003147}; pharyngeal arch artery morphogenesis {GO:0061626}; receptor-mediated endocytosis {GO:0006898}; regulation of canonical Wnt signaling pathway {GO:0060828}; regulation of transforming growth factor beta receptor signaling pathway {GO:0017015}</t>
  </si>
  <si>
    <t>anchored component of external side of plasma membrane {GO:0031362}; apical plasma membrane {GO:0016324}; basolateral plasma membrane {GO:0016323}; brush border membrane {GO:0031526}; cell surface {GO:0009986}; clathrin-coated vesicle {GO:0030136}; endoplasmic reticulum membrane {GO:0005789}; endoplasmic reticulum-Golgi intermediate compartment membrane {GO:0033116}; endosome {GO:0005768}; ER to Golgi transport vesicle membrane {GO:0012507}; extracellular exosome {GO:0070062}; Golgi membrane {GO:0000139}; membrane {GO:0016020}; nucleus {GO:0005634}; plasma membrane {GO:0005886}; transport vesicle {GO:0030133}</t>
  </si>
  <si>
    <t>drug binding {GO:0008144}; folic acid binding {GO:0005542}; folic acid receptor activity {GO:0061714}; methotrexate binding {GO:0051870}; signaling receptor activity {GO:0038023}</t>
  </si>
  <si>
    <t>COPII-mediated vesicle transport {R-HSA-204005}; Cargo concentration in the ER {R-HSA-5694530}; COPI-mediated anterograde transport {R-HSA-6807878}</t>
  </si>
  <si>
    <t>Beta-2-microglobulin form pI 5.3</t>
  </si>
  <si>
    <t>B2MG_HUMAN</t>
  </si>
  <si>
    <t>P61769</t>
  </si>
  <si>
    <t>P01884; Q540F8; Q6IAT8; Q9UCK0; Q9UD48; Q9UDF4</t>
  </si>
  <si>
    <t>3D-structure; Amyloid; Amyloidosis; Disease mutation; Disulfide bond; Glycation; Glycoprotein; Immunity; Immunoglobulin domain; MHC I; Pyrrolidone carboxylic acid; Secreted; Signal</t>
  </si>
  <si>
    <t>Immunity</t>
  </si>
  <si>
    <t>Amyloid; MHC I; Secreted</t>
  </si>
  <si>
    <t>Disulfide bond; Glycation; Glycoprotein; Pyrrolidone carboxylic acid</t>
  </si>
  <si>
    <t>antibacterial humoral response {GO:0019731}; antigen processing and presentation of endogenous peptide antigen via MHC class I {GO:0019885}; antigen processing and presentation of exogenous peptide antigen via MHC class I, TAP-dependent {GO:0002479}; antigen processing and presentation of exogenous peptide antigen via MHC class I, TAP-independent {GO:0002480}; antigen processing and presentation of exogenous protein antigen via MHC class Ib, TAP-dependent {GO:0002481}; antigen processing and presentation of peptide antigen via MHC class I {GO:0002474}; antimicrobial humoral immune response mediated by antimicrobial peptide {GO:0061844}; cellular protein metabolic process {GO:0044267}; cellular response to iron ion {GO:0071281}; cellular response to iron(III) ion {GO:0071283}; cellular response to lipopolysaccharide {GO:0071222}; defense response to Gram-negative bacterium {GO:0050829}; defense response to Gram-positive bacterium {GO:0050830}; innate immune response {GO:0045087}; interferon-gamma-mediated signaling pathway {GO:0060333}; iron ion homeostasis {GO:0055072}; iron ion transport {GO:0006826}; negative regulation of neuron projection development {GO:0010977}; negative regulation of receptor binding {GO:1900121}; neutrophil degranulation {GO:0043312}; positive regulation of ferrous iron binding {GO:1904434}; positive regulation of protein binding {GO:0032092}; positive regulation of receptor binding {GO:1900122}; positive regulation of receptor-mediated endocytosis {GO:0048260}; positive regulation of T cell cytokine production {GO:0002726}; positive regulation of T cell mediated cytotoxicity {GO:0001916}; positive regulation of transferrin receptor binding {GO:1904437}; protein refolding {GO:0042026}; regulation of defense response to virus by virus {GO:0050690}; regulation of erythrocyte differentiation {GO:0045646}; regulation of immune response {GO:0050776}; regulation of iron ion transport {GO:0034756}; regulation of membrane depolarization {GO:0003254}; response to cadmium ion {GO:0046686}; response to drug {GO:0042493}; response to molecule of bacterial origin {GO:0002237}; retina homeostasis {GO:0001895}; T cell differentiation in thymus {GO:0033077}</t>
  </si>
  <si>
    <t>cytosol {GO:0005829}; early endosome lumen {GO:0031905}; early endosome membrane {GO:0031901}; endoplasmic reticulum lumen {GO:0005788}; ER to Golgi transport vesicle membrane {GO:0012507}; external side of plasma membrane {GO:0009897}; extracellular exosome {GO:0070062}; extracellular region {GO:0005576}; extracellular space {GO:0005615}; focal adhesion {GO:0005925}; Golgi apparatus {GO:0005794}; Golgi membrane {GO:0000139}; HFE-transferrin receptor complex {GO:1990712}; membrane {GO:0016020}; MHC class I peptide loading complex {GO:0042824}; MHC class I protein complex {GO:0042612}; phagocytic vesicle membrane {GO:0030670}; plasma membrane {GO:0005886}; recycling endosome membrane {GO:0055038}; specific granule lumen {GO:0035580}; tertiary granule lumen {GO:1904724}</t>
  </si>
  <si>
    <t>identical protein binding {GO:0042802}</t>
  </si>
  <si>
    <t>ER-Phagosome pathway {R-HSA-1236974}; Endosomal/Vacuolar pathway {R-HSA-1236977}; Nef mediated downregulation of MHC class I complex cell surface expression {R-HSA-164940}; Immunoregulatory interactions between a Lymphoid and a non-Lymphoid cell {R-HSA-198933}; DAP12 interactions {R-HSA-2172127}; DAP12 signaling {R-HSA-2424491}; Neutrophil degranulation {R-HSA-6798695}; Interferon gamma signaling {R-HSA-877300}; Amyloid fiber formation {R-HSA-977225}; Antigen Presentation: Folding, assembly and peptide loading of class I MHC {R-HSA-983170}</t>
  </si>
  <si>
    <t>14-3-3 protein zeta/delta</t>
  </si>
  <si>
    <t>Protein kinase C inhibitor protein 1 (KCIP-1)</t>
  </si>
  <si>
    <t>1433Z_HUMAN</t>
  </si>
  <si>
    <t>P63104</t>
  </si>
  <si>
    <t>A8K1N0; B7Z465; P29213; P29312; Q32P43; Q5XJ08; Q6GPI2; Q6IN74; Q6NUR9; Q6P3U9; Q86V33</t>
  </si>
  <si>
    <t>3D-structure; Acetylation; Alternative splicing; Cytoplasm; Phosphoprotein</t>
  </si>
  <si>
    <t>cytokine-mediated signaling pathway {GO:0019221}; establishment of Golgi localization {GO:0051683}; Golgi reassembly {GO:0090168}; membrane organization {GO:0061024}; negative regulation of apoptotic process {GO:0043066}; platelet activation {GO:0030168}; positive regulation of protein insertion into mitochondrial membrane involved in apoptotic signaling pathway {GO:1900740}; protein targeting {GO:0006605}; regulation of mRNA stability {GO:0043488}; regulation of synapse maturation {GO:0090128}; signal transduction {GO:0007165}; synaptic target recognition {GO:0008039}</t>
  </si>
  <si>
    <t>blood microparticle {GO:0072562}; cytoplasm {GO:0005737}; cytosol {GO:0005829}; extracellular exosome {GO:0070062}; extracellular space {GO:0005615}; focal adhesion {GO:0005925}; glutamatergic synapse {GO:0098978}; hippocampal mossy fiber to CA3 synapse {GO:0098686}; melanosome {GO:0042470}; mitochondrion {GO:0005739}; nucleoplasm {GO:0005654}; nucleus {GO:0005634}; vesicle {GO:0031982}</t>
  </si>
  <si>
    <t>cadherin binding {GO:0045296}; identical protein binding {GO:0042802}; ion channel binding {GO:0044325}; protein domain specific binding {GO:0019904}; protein kinase binding {GO:0019901}; RNA binding {GO:0003723}; transcription factor binding {GO:0008134}; ubiquitin protein ligase binding {GO:0031625}</t>
  </si>
  <si>
    <t>Activation of BAD and translocation to mitochondria {R-HSA-111447}; Translocation of SLC2A4 (GLUT4) to the plasma membrane {R-HSA-1445148}; Deactivation of the beta-catenin transactivating complex {R-HSA-3769402}; Rap1 signalling {R-HSA-392517}; GP1b-IX-V activation signalling {R-HSA-430116}; KSRP (KHSRP) binds and destabilizes mRNA {R-HSA-450604}; Interleukin-3, Interleukin-5 and GM-CSF signaling {R-HSA-512988}; RHO GTPases activate PKNs {R-HSA-5625740}; TP53 Regulates Metabolic Genes {R-HSA-5628897}; Chk1/Chk2(Cds1) mediated inactivation of Cyclin B:Cdk1 complex {R-HSA-75035}; NOTCH4 Activation and Transmission of Signal to the Nucleus {R-HSA-9013700}; Negative regulation of NOTCH4 signaling {R-HSA-9604323}; Regulation of localization of FOXO transcription factors {R-HSA-9614399}</t>
  </si>
  <si>
    <t>Neutrophil-activating peptide 2(1-63)</t>
  </si>
  <si>
    <t>C-X-C motif chemokine 7; Leukocyte-derived growth factor (LDGF); Macrophage-derived growth factor (MDGF); Small-inducible cytokine B7 (CTAP-III); LA-PF4; Low-affinity platelet factor IV (CTAP-III(1-81); Beta-TG; NAP-2(74); NAP-2(73); NAP-2; NAP-2(1-66); NAP-2(1-63))</t>
  </si>
  <si>
    <t>CXCL7_HUMAN</t>
  </si>
  <si>
    <t>P02775</t>
  </si>
  <si>
    <t>B2R5F3; Q6IBJ8</t>
  </si>
  <si>
    <t>CTAP3; CXCL7; SCYB7; TGB1; THBGB1</t>
  </si>
  <si>
    <t>3D-structure; Antibiotic; Antimicrobial; Chemotaxis; Cleavage on pair of basic residues; Cytokine; Disulfide bond; Growth factor; Mitogen; Secreted; Signal</t>
  </si>
  <si>
    <t>Antibiotic; Antimicrobial; Cytokine; Growth factor; Mitogen</t>
  </si>
  <si>
    <t>antimicrobial humoral immune response mediated by antimicrobial peptide {GO:0061844}; cellular response to lipopolysaccharide {GO:0071222}; chemokine-mediated signaling pathway {GO:0070098}; defense response to bacterium {GO:0042742}; G protein-coupled receptor signaling pathway {GO:0007186}; glucose transmembrane transport {GO:1904659}; immune response {GO:0006955}; inflammatory response {GO:0006954}; killing of cells of other organism {GO:0031640}; leukocyte chemotaxis {GO:0030595}; neutrophil chemotaxis {GO:0030593}; neutrophil degranulation {GO:0043312}; platelet degranulation {GO:0002576}; positive regulation of cell division {GO:0051781}</t>
  </si>
  <si>
    <t>extracellular region {GO:0005576}; extracellular space {GO:0005615}; platelet alpha granule {GO:0031091}; platelet alpha granule lumen {GO:0031093}; tertiary granule lumen {GO:1904724}</t>
  </si>
  <si>
    <t>chemokine activity {GO:0008009}; glucose transmembrane transporter activity {GO:0005355}; growth factor activity {GO:0008083}</t>
  </si>
  <si>
    <t>Platelet degranulation {R-HSA-114608}; Chemokine receptors bind chemokines {R-HSA-380108}; G alpha (i) signalling events {R-HSA-418594}; Neutrophil degranulation {R-HSA-6798695}</t>
  </si>
  <si>
    <t>Alpha-synuclein</t>
  </si>
  <si>
    <t>Non-A beta component of AD amyloid; Non-A4 component of amyloid precursor (NACP)</t>
  </si>
  <si>
    <t>SYUA_HUMAN</t>
  </si>
  <si>
    <t>P37840</t>
  </si>
  <si>
    <t>A8K2A4; Q13701; Q4JHI3; Q6IAU6</t>
  </si>
  <si>
    <t>NACP; PARK1</t>
  </si>
  <si>
    <t>3D-structure; Acetylation; Alternative splicing; Alzheimer disease; Amyloid; Cell junction; Copper; Cytoplasm; Disease mutation; Membrane; Metal-binding; Neurodegeneration; Nucleus; Parkinson disease; Parkinsonism; Phosphoprotein; Repeat; Secreted; Synapse; Ubl conjugation</t>
  </si>
  <si>
    <t>Amyloid; Cell junction; Cytoplasm; Membrane; Nucleus; Secreted; Synapse</t>
  </si>
  <si>
    <t>Alzheimer disease; Disease mutation; Neurodegeneration; Parkinson disease; Parkinsonism</t>
  </si>
  <si>
    <t>Acetylation; Phosphoprotein; Ubl conjugation</t>
  </si>
  <si>
    <t>activation of cysteine-type endopeptidase activity involved in apoptotic process {GO:0006919}; adult locomotory behavior {GO:0008344}; aging {GO:0007568}; behavioral response to cocaine {GO:0048148}; cellular protein metabolic process {GO:0044267}; cellular response to copper ion {GO:0071280}; cellular response to epinephrine stimulus {GO:0071872}; cellular response to fibroblast growth factor stimulus {GO:0044344}; cellular response to oxidative stress {GO:0034599}; dopamine biosynthetic process {GO:0042416}; dopamine uptake involved in synaptic transmission {GO:0051583}; excitatory postsynaptic potential {GO:0060079}; fatty acid metabolic process {GO:0006631}; long-term synaptic potentiation {GO:0060291}; microglial cell activation {GO:0001774}; mitochondrial ATP synthesis coupled electron transport {GO:0042775}; mitochondrial membrane organization {GO:0007006}; negative regulation of apoptotic process {GO:0043066}; negative regulation of chaperone-mediated autophagy {GO:1904715}; negative regulation of cysteine-type endopeptidase activity involved in apoptotic process {GO:0043154}; negative regulation of dopamine metabolic process {GO:0045963}; negative regulation of dopamine uptake involved in synaptic transmission {GO:0051585}; negative regulation of exocytosis {GO:0045920}; negative regulation of histone acetylation {GO:0035067}; negative regulation of microtubule polymerization {GO:0031115}; negative regulation of mitochondrial electron transport, NADH to ubiquinone {GO:1902957}; negative regulation of monooxygenase activity {GO:0032769}; negative regulation of neuron apoptotic process {GO:0043524}; negative regulation of neuron death {GO:1901215}; negative regulation of norepinephrine uptake {GO:0051622}; negative regulation of platelet-derived growth factor receptor signaling pathway {GO:0010642}; negative regulation of protein phosphorylation {GO:0001933}; negative regulation of serotonin uptake {GO:0051612}; negative regulation of thrombin-activated receptor signaling pathway {GO:0070495}; negative regulation of transcription by RNA polymerase II {GO:0000122}; negative regulation of transporter activity {GO:0032410}; neutral lipid metabolic process {GO:0006638}; oxidation-reduction process {GO:0055114}; phospholipid metabolic process {GO:0006644}; positive regulation of apoptotic process {GO:0043065}; positive regulation of endocytosis {GO:0045807}; positive regulation of exocytosis {GO:0045921}; positive regulation of glutathione peroxidase activity {GO:1903284}; positive regulation of hydrogen peroxide catabolic process {GO:1903285}; positive regulation of inflammatory response {GO:0050729}; positive regulation of inositol phosphate biosynthetic process {GO:0060732}; positive regulation of neuron death {GO:1901216}; positive regulation of neurotransmitter secretion {GO:0001956}; positive regulation of peptidyl-serine phosphorylation {GO:0033138}; positive regulation of protein serine/threonine kinase activity {GO:0071902}; positive regulation of receptor recycling {GO:0001921}; positive regulation of release of sequestered calcium ion into cytosol {GO:0051281}; protein destabilization {GO:0031648}; protein tetramerization {GO:0051262}; receptor internalization {GO:0031623}; regulation of acyl-CoA biosynthetic process {GO:0050812}; regulation of dopamine secretion {GO:0014059}; regulation of glutamate secretion {GO:0014048}; regulation of locomotion {GO:0040012}; regulation of long-term neuronal synaptic plasticity {GO:0048169}; regulation of macrophage activation {GO:0043030}; regulation of norepinephrine uptake {GO:0051621}; regulation of phospholipase activity {GO:0010517}; regulation of presynapse assembly {GO:1905606}; regulation of reactive oxygen species biosynthetic process {GO:1903426}; regulation of synaptic vesicle recycling {GO:1903421}; regulation of transmembrane transporter activity {GO:0022898}; response to desipramine {GO:1904307}; response to interferon-gamma {GO:0034341}; response to interleukin-1 {GO:0070555}; response to iron(II) ion {GO:0010040}; response to lipopolysaccharide {GO:0032496}; response to magnesium ion {GO:0032026}; SNARE complex assembly {GO:0035493}; supramolecular fiber organization {GO:0097435}; synapse organization {GO:0050808}; synaptic vesicle endocytosis {GO:0048488}; synaptic vesicle exocytosis {GO:0016079}; synaptic vesicle priming {GO:0016082}</t>
  </si>
  <si>
    <t>actin cytoskeleton {GO:0015629}; axon {GO:0030424}; cell cortex {GO:0005938}; cell junction {GO:0030054}; cytoplasm {GO:0005737}; cytosol {GO:0005829}; extracellular region {GO:0005576}; extracellular space {GO:0005615}; Golgi apparatus {GO:0005794}; growth cone {GO:0030426}; inclusion body {GO:0016234}; lysosome {GO:0005764}; membrane {GO:0016020}; mitochondrial inner membrane {GO:0005743}; mitochondrial intermembrane space {GO:0005758}; mitochondrial matrix {GO:0005759}; mitochondrial outer membrane {GO:0005741}; mitochondrion {GO:0005739}; neuronal cell body {GO:0043025}; nuclear outer membrane {GO:0005640}; nucleus {GO:0005634}; perinuclear region of cytoplasm {GO:0048471}; plasma membrane {GO:0005886}; postsynapse {GO:0098794}; ribosome {GO:0005840}; rough endoplasmic reticulum {GO:0005791}; supramolecular fiber {GO:0099512}; synaptic vesicle membrane {GO:0030672}; terminal bouton {GO:0043195}</t>
  </si>
  <si>
    <t>actin binding {GO:0003779}; alpha-tubulin binding {GO:0043014}; beta-tubulin binding {GO:0048487}; calcium ion binding {GO:0005509}; copper ion binding {GO:0005507}; cuprous ion binding {GO:1903136}; cysteine-type endopeptidase inhibitor activity involved in apoptotic process {GO:0043027}; dynein complex binding {GO:0070840}; ferrous iron binding {GO:0008198}; histone binding {GO:0042393}; Hsp70 protein binding {GO:0030544}; identical protein binding {GO:0042802}; kinesin binding {GO:0019894}; magnesium ion binding {GO:0000287}; microtubule binding {GO:0008017}; oxidoreductase activity {GO:0016491}; phospholipase binding {GO:0043274}; phospholipid binding {GO:0005543}; phosphoprotein binding {GO:0051219}; protein domain specific binding {GO:0019904}; protein N-terminus binding {GO:0047485}; SNARE binding {GO:0000149}; tau protein binding {GO:0048156}; transcription regulatory region DNA binding {GO:0044212}; zinc ion binding {GO:0008270}</t>
  </si>
  <si>
    <t>Amyloid fiber formation {R-HSA-977225}</t>
  </si>
  <si>
    <t>Histone H3.3</t>
  </si>
  <si>
    <t>H33_HUMAN</t>
  </si>
  <si>
    <t>P84243</t>
  </si>
  <si>
    <t>P06351; P33155; Q5VV55; Q5VV56; Q66I33; Q9V3W4</t>
  </si>
  <si>
    <t>H3.3A; H3F3</t>
  </si>
  <si>
    <t>3D-structure; Acetylation; ADP-ribosylation; Chromosome; Citrullination; Disease mutation; DNA-binding; Hydroxylation; Methylation; Nucleosome core; Nucleus; Phosphoprotein; Ubl conjugation</t>
  </si>
  <si>
    <t>ADP-ribosylation; Acetylation; Citrullination; Hydroxylation; Methylation; Phosphoprotein; Ubl conjugation</t>
  </si>
  <si>
    <t>blood coagulation {GO:0007596}; cell population proliferation {GO:0008283}; cellular protein metabolic process {GO:0044267}; chromatin silencing at rDNA {GO:0000183}; DNA replication-independent nucleosome assembly {GO:0006336}; embryo implantation {GO:0007566}; male gonad development {GO:0008584}; multicellular organism growth {GO:0035264}; muscle cell differentiation {GO:0042692}; negative regulation of chromosome condensation {GO:1902340}; negative regulation of gene expression, epigenetic {GO:0045814}; nucleosome assembly {GO:0006334}; nucleus organization {GO:0006997}; oogenesis {GO:0048477}; osteoblast differentiation {GO:0001649}; pericentric heterochromatin assembly {GO:0031508}; positive regulation of cell growth {GO:0030307}; regulation of centromere complex assembly {GO:0090230}; regulation of gene silencing by miRNA {GO:0060964}; regulation of megakaryocyte differentiation {GO:0045652}; single fertilization {GO:0007338}; spermatid development {GO:0007286}; telomere organization {GO:0032200}; telomeric heterochromatin assembly {GO:0031509}</t>
  </si>
  <si>
    <t>Barr body {GO:0001740}; extracellular exosome {GO:0070062}; extracellular region {GO:0005576}; nuclear chromosome {GO:0000228}; nuclear chromosome, telomeric region {GO:0000784}; nuclear nucleosome {GO:0000788}; nucleoplasm {GO:0005654}; nucleosome {GO:0000786}; nucleus {GO:0005634}; protein-containing complex {GO:0032991}</t>
  </si>
  <si>
    <t>nucleosomal DNA binding {GO:0031492}; protein heterodimerization activity {GO:0046982}; RNA polymerase II core promoter sequence-specific DNA binding {GO:0000979}; RNA polymerase II distal enhancer sequence-specific DNA binding {GO:0000980}</t>
  </si>
  <si>
    <t>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{R-HSA-977225}; Factors involved in megakaryocyte development and platelet production {R-HSA-983231}</t>
  </si>
  <si>
    <t>Antileukoproteinase (ALP)</t>
  </si>
  <si>
    <t>BLPI; HUSI-1; Mucus proteinase inhibitor (MPI); Protease inhibitor WAP4; Secretory leukocyte protease inhibitor; Seminal proteinase inhibitor; WAP four-disulfide core domain protein 4</t>
  </si>
  <si>
    <t>SLPI_HUMAN</t>
  </si>
  <si>
    <t>P03973</t>
  </si>
  <si>
    <t>B2R5H8; P07757</t>
  </si>
  <si>
    <t>WAP4; WFDC4</t>
  </si>
  <si>
    <t>3D-structure; Antibiotic; Antimicrobial; Disulfide bond; Immunity; Innate immunity; Protease inhibitor; Repeat; Secreted; Serine protease inhibitor; Signal</t>
  </si>
  <si>
    <t>Immunity; Innate immunity</t>
  </si>
  <si>
    <t>Antibiotic; Antimicrobial; Protease inhibitor; Serine protease inhibitor</t>
  </si>
  <si>
    <t>antibacterial humoral response {GO:0019731}; immune response {GO:0006955}; innate immune response {GO:0045087}; modification of morphology or physiology of other organism {GO:0035821}; negative regulation of protein binding {GO:0032091}; negative regulation of viral genome replication {GO:0045071}; neutrophil degranulation {GO:0043312}; response to lipopolysaccharide {GO:0032496}</t>
  </si>
  <si>
    <t>collagen-containing extracellular matrix {GO:0062023}; extracellular exosome {GO:0070062}; extracellular region {GO:0005576}; extracellular space {GO:0005615}; specific granule lumen {GO:0035580}</t>
  </si>
  <si>
    <t>DNA binding {GO:0003677}; endopeptidase inhibitor activity {GO:0004866}; enzyme binding {GO:0019899}; mRNA binding {GO:0003729}; serine-type endopeptidase inhibitor activity {GO:0004867}</t>
  </si>
  <si>
    <t>Cystatin-C</t>
  </si>
  <si>
    <t>Cystatin-3; Gamma-trace; Neuroendocrine basic polypeptide; Post-gamma-globulin</t>
  </si>
  <si>
    <t>CYTC_HUMAN</t>
  </si>
  <si>
    <t>P01034</t>
  </si>
  <si>
    <t>B2R5J9; D3DW42; Q6FGW9</t>
  </si>
  <si>
    <t>3D-structure; Age-related macular degeneration; Amyloid; Amyloidosis; Disease mutation; Disulfide bond; Glycoprotein; Phosphoprotein; Polymorphism; Protease inhibitor; Secreted; Signal; Thiol protease inhibitor</t>
  </si>
  <si>
    <t>Age-related macular degeneration; Amyloidosis; Disease mutation</t>
  </si>
  <si>
    <t>Protease inhibitor; Thiol protease inhibitor</t>
  </si>
  <si>
    <t>apoptotic process {GO:0006915}; brain development {GO:0007420}; cellular protein metabolic process {GO:0044267}; cellular response to hydrogen peroxide {GO:0070301}; circadian sleep/wake cycle, REM sleep {GO:0042747}; defense response {GO:0006952}; embryo implantation {GO:0007566}; eye development {GO:0001654}; negative regulation of blood vessel remodeling {GO:0060313}; negative regulation of cell death {GO:0060548}; negative regulation of collagen catabolic process {GO:0010711}; negative regulation of elastin catabolic process {GO:0060311}; negative regulation of extracellular matrix disassembly {GO:0010716}; negative regulation of peptidase activity {GO:0010466}; negative regulation of proteolysis {GO:0045861}; neutrophil degranulation {GO:0043312}; positive regulation of cell population proliferation {GO:0008284}; positive regulation of DNA replication {GO:0045740}; post-translational protein modification {GO:0043687}; regulation of programmed cell death {GO:0043067}; regulation of tissue remodeling {GO:0034103}; response to axon injury {GO:0048678}; response to carbohydrate {GO:0009743}; response to estradiol {GO:0032355}; response to hypoxia {GO:0001666}; response to nutrient levels {GO:0031667}; salivary gland development {GO:0007431}; Sertoli cell development {GO:0060009}; supramolecular fiber organization {GO:0097435}</t>
  </si>
  <si>
    <t>axon {GO:0030424}; basement membrane {GO:0005604}; contractile fiber {GO:0043292}; endoplasmic reticulum {GO:0005783}; endoplasmic reticulum lumen {GO:0005788}; extracellular exosome {GO:0070062}; extracellular region {GO:0005576}; extracellular space {GO:0005615}; ficolin-1-rich granule lumen {GO:1904813}; Golgi apparatus {GO:0005794}; lysosome {GO:0005764}; multivesicular body {GO:0005771}; neuronal cell body {GO:0043025}; nuclear membrane {GO:0031965}; perinuclear region of cytoplasm {GO:0048471}; plasma membrane {GO:0005886}; tertiary granule lumen {GO:1904724}</t>
  </si>
  <si>
    <t>amyloid-beta binding {GO:0001540}; cysteine-type endopeptidase inhibitor activity {GO:0004869}; endopeptidase inhibitor activity {GO:0004866}; identical protein binding {GO:0042802}; peptidase inhibitor activity {GO:0030414}; protease binding {GO:0002020}</t>
  </si>
  <si>
    <t>Regulation of Insulin-like Growth Factor (IGF) transport and uptake by Insulin-like Growth Factor Binding Proteins (IGFBPs) {R-HSA-381426}; Neutrophil degranulation {R-HSA-6798695}; Post-translational protein phosphorylation {R-HSA-8957275}; Amyloid fiber formation {R-HSA-977225}</t>
  </si>
  <si>
    <t>Transketolase (TK)</t>
  </si>
  <si>
    <t>TKT_HUMAN</t>
  </si>
  <si>
    <t>P29401</t>
  </si>
  <si>
    <t>A8K089; B4DE31; E7EPA7; Q8TBA3; Q96HH3</t>
  </si>
  <si>
    <t>3D-structure; Acetylation; Alternative splicing; Calcium; Disease mutation; Dwarfism; Isopeptide bond; Magnesium; Metal-binding; Phosphoprotein; Polymorphism; Thiamine pyrophosphate; Transferase; Ubl conjugation</t>
  </si>
  <si>
    <t>Calcium; Magnesium; Metal-binding; Thiamine pyrophosphate</t>
  </si>
  <si>
    <t>glyceraldehyde-3-phosphate biosynthetic process {GO:0046166}; pentose-phosphate shunt {GO:0006098}; pentose-phosphate shunt, non-oxidative branch {GO:0009052}; regulation of growth {GO:0040008}; xylulose biosynthetic process {GO:0005999}</t>
  </si>
  <si>
    <t>cytosol {GO:0005829}; extracellular exosome {GO:0070062}; nuclear body {GO:0016604}; nuclear speck {GO:0016607}; nucleoplasm {GO:0005654}; peroxisome {GO:0005777}; vesicle {GO:0031982}</t>
  </si>
  <si>
    <t>cofactor binding {GO:0048037}; metal ion binding {GO:0046872}; protein homodimerization activity {GO:0042803}; transketolase activity {GO:0004802}</t>
  </si>
  <si>
    <t>Insulin effects increased synthesis of Xylulose-5-Phosphate {R-HSA-163754}; Pentose phosphate pathway {R-HSA-71336}</t>
  </si>
  <si>
    <t>Calmodulin-3</t>
  </si>
  <si>
    <t>CALM3_HUMAN</t>
  </si>
  <si>
    <t>P0DP25</t>
  </si>
  <si>
    <t>P02593; P62158; P70667; P99014; Q13942; Q53S29; Q61379; Q61380; Q96HK3</t>
  </si>
  <si>
    <t>3D-structure; Acetylation; Calcium; Cytoplasm; Cytoskeleton; Disease mutation; Isopeptide bond; Long QT syndrome; Metal-binding; Methylation; Phosphoprotein; Polymorphism; Repeat; Ubl conjugation</t>
  </si>
  <si>
    <t>Disease mutation; Long QT syndrome</t>
  </si>
  <si>
    <t>activation of adenylate cyclase activity {GO:0007190}; detection of calcium ion {GO:0005513}; establishment of protein localization to mitochondrial membrane {GO:0090151}; G protein-coupled receptor signaling pathway {GO:0007186}; G2/M transition of mitotic cell cycle {GO:0000086}; negative regulation of peptidyl-threonine phosphorylation {GO:0010801}; negative regulation of ryanodine-sensitive calcium-release channel activity {GO:0060315}; positive regulation by host of symbiont cAMP-mediated signal transduction {GO:0075206}; positive regulation of cyclic-nucleotide phosphodiesterase activity {GO:0051343}; positive regulation of DNA binding {GO:0043388}; positive regulation of nitric-oxide synthase activity {GO:0051000}; positive regulation of peptidyl-threonine phosphorylation {GO:0010800}; positive regulation of phosphoprotein phosphatase activity {GO:0032516}; positive regulation of protein autophosphorylation {GO:0031954}; positive regulation of protein dephosphorylation {GO:0035307}; positive regulation of protein serine/threonine kinase activity {GO:0071902}; positive regulation of ryanodine-sensitive calcium-release channel activity {GO:0060316}; regulation of cardiac muscle contraction {GO:0055117}; regulation of cardiac muscle contraction by regulation of the release of sequestered calcium ion {GO:0010881}; regulation of cell communication by electrical coupling involved in cardiac conduction {GO:1901844}; regulation of cytokinesis {GO:0032465}; regulation of heart rate {GO:0002027}; regulation of high voltage-gated calcium channel activity {GO:1901841}; regulation of release of sequestered calcium ion into cytosol by sarcoplasmic reticulum {GO:0010880}; regulation of synaptic vesicle endocytosis {GO:1900242}; regulation of synaptic vesicle exocytosis {GO:2000300}; response to amphetamine {GO:0001975}; response to calcium ion {GO:0051592}; response to corticosterone {GO:0051412}; substantia nigra development {GO:0021762}</t>
  </si>
  <si>
    <t>calcium channel complex {GO:0034704}; catalytic complex {GO:1902494}; centrosome {GO:0005813}; cytoplasm {GO:0005737}; growth cone {GO:0030426}; mitochondrial membrane {GO:0031966}; myelin sheath {GO:0043209}; nucleus {GO:0005634}; plasma membrane {GO:0005886}; protein-containing complex {GO:0032991}; sarcomere {GO:0030017}; spindle microtubule {GO:0005876}; spindle pole {GO:0000922}; synaptic vesicle membrane {GO:0030672}; vesicle {GO:0031982}; voltage-gated potassium channel complex {GO:0008076}</t>
  </si>
  <si>
    <t>adenylate cyclase activator activity {GO:0010856}; adenylate cyclase binding {GO:0008179}; calcium ion binding {GO:0005509}; calcium-dependent protein binding {GO:0048306}; disordered domain specific binding {GO:0097718}; ion channel binding {GO:0044325}; N-terminal myristoylation domain binding {GO:0031997}; nitric-oxide synthase binding {GO:0050998}; nitric-oxide synthase regulator activity {GO:0030235}; phosphatidylinositol 3-kinase binding {GO:0043548}; protein domain specific binding {GO:0019904}; protein kinase binding {GO:0019901}; protein phosphatase activator activity {GO:0072542}; protein serine/threonine kinase activator activity {GO:0043539}; titin binding {GO:0031432}; type 3 metabotropic glutamate receptor binding {GO:0031800}</t>
  </si>
  <si>
    <t>Insulin-like growth factor-binding protein 2 (IBP-2; IGF-binding protein 2; IGFBP-2)</t>
  </si>
  <si>
    <t>IBP2_HUMAN</t>
  </si>
  <si>
    <t>P18065</t>
  </si>
  <si>
    <t>Q14619; Q9UCL3</t>
  </si>
  <si>
    <t>BP2; IBP2</t>
  </si>
  <si>
    <t>3D-structure; Disulfide bond; Glycoprotein; Growth factor binding; Growth regulation; Polymorphism; Secreted; Signal</t>
  </si>
  <si>
    <t>Growth regulation</t>
  </si>
  <si>
    <t>aging {GO:0007568}; cellular protein metabolic process {GO:0044267}; cellular response to hormone stimulus {GO:0032870}; female pregnancy {GO:0007565}; negative regulation of canonical Wnt signaling pathway {GO:0090090}; positive regulation of activated T cell proliferation {GO:0042104}; regulation of growth {GO:0040008}; regulation of insulin-like growth factor receptor signaling pathway {GO:0043567}; response to drug {GO:0042493}; response to estradiol {GO:0032355}; response to estrogen {GO:0043627}; response to glucocorticoid {GO:0051384}; response to lithium ion {GO:0010226}; response to mechanical stimulus {GO:0009612}; response to nutrient {GO:0007584}; response to retinoic acid {GO:0032526}; signal transduction {GO:0007165}</t>
  </si>
  <si>
    <t>apical plasma membrane {GO:0016324}; cytoplasmic vesicle {GO:0031410}; extracellular exosome {GO:0070062}; extracellular region {GO:0005576}; extracellular space {GO:0005615}</t>
  </si>
  <si>
    <t>insulin-like growth factor I binding {GO:0031994}; insulin-like growth factor II binding {GO:0031995}; signaling receptor binding {GO:0005102}</t>
  </si>
  <si>
    <t>Apolipoprotein F (Apo-F)</t>
  </si>
  <si>
    <t>Lipid transfer inhibitor protein (LTIP)</t>
  </si>
  <si>
    <t>APOF_HUMAN</t>
  </si>
  <si>
    <t>Q13790</t>
  </si>
  <si>
    <t>Q8TC13</t>
  </si>
  <si>
    <t>Cholesterol metabolism; Glycoprotein; HDL; LDL; Lipid metabolism; Lipid transport; Phosphoprotein; Polymorphism; Secreted; Signal; Steroid metabolism; Sterol metabolism; Transport</t>
  </si>
  <si>
    <t>HDL; LDL; Secreted</t>
  </si>
  <si>
    <t>cholesterol metabolic process {GO:0008203}; lipid metabolic process {GO:0006629}; lipid transport {GO:0006869}</t>
  </si>
  <si>
    <t>extracellular space {GO:0005615}; high-density lipoprotein particle {GO:0034364}; low-density lipoprotein particle {GO:0034362}</t>
  </si>
  <si>
    <t>cholesterol binding {GO:0015485}; lipid transporter activity {GO:0005319}; signaling receptor binding {GO:0005102}</t>
  </si>
  <si>
    <t>LDL remodeling {R-HSA-8964041}</t>
  </si>
  <si>
    <t>Mimecan</t>
  </si>
  <si>
    <t>Osteoglycin; Osteoinductive factor (OIF)</t>
  </si>
  <si>
    <t>MIME_HUMAN</t>
  </si>
  <si>
    <t>P20774</t>
  </si>
  <si>
    <t>Q6FIB0; Q9UF90; Q9UNK5</t>
  </si>
  <si>
    <t>OIF; SLRR3A</t>
  </si>
  <si>
    <t>Disulfide bond; Extracellular matrix; Glycoprotein; Growth factor; Leucine-rich repeat; Repeat; Secreted; Signal</t>
  </si>
  <si>
    <t>keratan sulfate biosynthetic process {GO:0018146}; keratan sulfate catabolic process {GO:0042340}; negative regulation of smooth muscle cell proliferation {GO:0048662}</t>
  </si>
  <si>
    <t>collagen-containing extracellular matrix {GO:0062023}; extracellular exosome {GO:0070062}; extracellular region {GO:0005576}; extracellular space {GO:0005615}; extracellular vesicle {GO:1903561}; Golgi lumen {GO:0005796}; lysosomal lumen {GO:0043202}</t>
  </si>
  <si>
    <t>growth factor activity {GO:0008083}</t>
  </si>
  <si>
    <t>Keratan sulfate biosynthesis {R-HSA-2022854}; Keratan sulfate degradation {R-HSA-2022857}; Defective CHST6 causes MCDC1 {R-HSA-3656225}; Defective ST3GAL3 causes MCT12 and EIEE15 {R-HSA-3656243}; Defective B4GALT1 causes B4GALT1-CDG (CDG-2d) {R-HSA-3656244}</t>
  </si>
  <si>
    <t>Eukaryotic translation initiation factor 5A-1 (eIF-5A-1; eIF-5A1)</t>
  </si>
  <si>
    <t>Eukaryotic initiation factor 5A isoform 1 (eIF-5A); Rev-binding factor; eIF-4D</t>
  </si>
  <si>
    <t>IF5A1_HUMAN</t>
  </si>
  <si>
    <t>P63241</t>
  </si>
  <si>
    <t>A8K9A0; D3DTP2; P10159; Q16182; Q7L7L3; Q7Z4L1; Q9D0G2</t>
  </si>
  <si>
    <t>3D-structure; Acetylation; Alternative splicing; Cytoplasm; Elongation factor; Endoplasmic reticulum; Hypusine; Membrane; mRNA transport; Nuclear pore complex; Nucleus; Protein biosynthesis; Protein transport; RNA-binding; Translocation; Transport</t>
  </si>
  <si>
    <t>Protein biosynthesis; Protein transport; Translocation; Transport; mRNA transport</t>
  </si>
  <si>
    <t>Cytoplasm; Endoplasmic reticulum; Membrane; Nuclear pore complex; Nucleus</t>
  </si>
  <si>
    <t>Elongation factor; RNA-binding</t>
  </si>
  <si>
    <t>Acetylation; Hypusine</t>
  </si>
  <si>
    <t>apoptotic process {GO:0006915}; mRNA export from nucleus {GO:0006406}; nucleocytoplasmic transport {GO:0006913}; positive regulation of cell population proliferation {GO:0008284}; positive regulation of translational elongation {GO:0045901}; positive regulation of translational termination {GO:0045905}; protein export from nucleus {GO:0006611}; translational frameshifting {GO:0006452}</t>
  </si>
  <si>
    <t>annulate lamellae {GO:0005642}; cytoplasm {GO:0005737}; cytosol {GO:0005829}; endoplasmic reticulum membrane {GO:0005789}; membrane {GO:0016020}; nuclear pore {GO:0005643}; nucleus {GO:0005634}</t>
  </si>
  <si>
    <t>protein N-terminus binding {GO:0047485}; ribosome binding {GO:0043022}; RNA binding {GO:0003723}; translation elongation factor activity {GO:0003746}; U6 snRNA binding {GO:0017070}</t>
  </si>
  <si>
    <t>Hypusine synthesis from eIF5A-lysine {R-HSA-204626}</t>
  </si>
  <si>
    <t>Coagulation factor XIa light chain</t>
  </si>
  <si>
    <t>Plasma thromboplastin antecedent (PTA)</t>
  </si>
  <si>
    <t>FA11_HUMAN</t>
  </si>
  <si>
    <t>P03951</t>
  </si>
  <si>
    <t>D3DP64; Q4W5C2; Q9Y495</t>
  </si>
  <si>
    <t>3D-structure; Alternative splicing; Blood coagulation; Disease mutation; Disulfide bond; Glycoprotein; Hemostasis; Heparin-binding; Hydrolase; Polymorphism; Protease; Repeat; Secreted; Serine protease; Signal</t>
  </si>
  <si>
    <t>Heparin-binding; Hydrolase; Protease; Serine protease</t>
  </si>
  <si>
    <t>blood coagulation {GO:0007596}; blood coagulation, intrinsic pathway {GO:0007597}; plasminogen activation {GO:0031639}; positive regulation of fibrinolysis {GO:0051919}</t>
  </si>
  <si>
    <t>extracellular exosome {GO:0070062}; extracellular region {GO:0005576}; extracellular space {GO:0005615}; membrane {GO:0016020}; plasma membrane {GO:0005886}</t>
  </si>
  <si>
    <t>heparin binding {GO:0008201}; identical protein binding {GO:0042802}; serine-type aminopeptidase activity {GO:0070009}; serine-type endopeptidase activity {GO:0004252}</t>
  </si>
  <si>
    <t>Intrinsic Pathway of Fibrin Clot Formation {R-HSA-140837}</t>
  </si>
  <si>
    <t>Transforming growth factor-beta-induced protein ig-h3 (Beta ig-h3)</t>
  </si>
  <si>
    <t>Kerato-epithelin; RGD-containing collagen-associated protein (RGD-CAP)</t>
  </si>
  <si>
    <t>BGH3_HUMAN</t>
  </si>
  <si>
    <t>Q15582</t>
  </si>
  <si>
    <t>D3DQB1; O14471; O14472; O14476; O43216; O43217; O43218; O43219; Q53XM1</t>
  </si>
  <si>
    <t>BIGH3</t>
  </si>
  <si>
    <t>3D-structure; Amyloid; Amyloidosis; Cell adhesion; Corneal dystrophy; Disease mutation; Disulfide bond; Extracellular matrix; Gamma-carboxyglutamic acid; Phosphoprotein; Polymorphism; Repeat; Secreted; Sensory transduction; Signal; Vision</t>
  </si>
  <si>
    <t>Cell adhesion; Sensory transduction; Vision</t>
  </si>
  <si>
    <t>Amyloid; Extracellular matrix; Secreted</t>
  </si>
  <si>
    <t>Disulfide bond; Gamma-carboxyglutamic acid; Phosphoprotein</t>
  </si>
  <si>
    <t>angiogenesis {GO:0001525}; cell adhesion {GO:0007155}; cell population proliferation {GO:0008283}; cellular protein metabolic process {GO:0044267}; chondrocyte differentiation {GO:0002062}; extracellular matrix organization {GO:0030198}; negative regulation of cell adhesion {GO:0007162}; response to stimulus {GO:0050896}; visual perception {GO:0007601}</t>
  </si>
  <si>
    <t>basement membrane {GO:0005604}; collagen-containing extracellular matrix {GO:0062023}; extracellular exosome {GO:0070062}; extracellular matrix {GO:0031012}; extracellular region {GO:0005576}; extracellular space {GO:0005615}; plasma membrane {GO:0005886}; trans-Golgi network {GO:0005802}</t>
  </si>
  <si>
    <t>cell adhesion molecule binding {GO:0050839}; collagen binding {GO:0005518}; extracellular matrix binding {GO:0050840}; extracellular matrix structural constituent {GO:0005201}; integrin binding {GO:0005178}</t>
  </si>
  <si>
    <t>L-lactate dehydrogenase B chain (LDH-B)</t>
  </si>
  <si>
    <t>LDH heart subunit (LDH-H); Renal carcinoma antigen NY-REN-46</t>
  </si>
  <si>
    <t>LDHB_HUMAN</t>
  </si>
  <si>
    <t>P07195</t>
  </si>
  <si>
    <t>3D-structure; Acetylation; Cytoplasm; Disease mutation; NAD; Oxidoreductase; Phosphoprotein; Polymorphism</t>
  </si>
  <si>
    <t>carbohydrate metabolic process {GO:0005975}; pyruvate metabolic process {GO:0006090}</t>
  </si>
  <si>
    <t>cytoplasm {GO:0005737}; cytosol {GO:0005829}; extracellular exosome {GO:0070062}; membrane {GO:0016020}; membrane raft {GO:0045121}</t>
  </si>
  <si>
    <t>identical protein binding {GO:0042802}; L-lactate dehydrogenase activity {GO:0004459}</t>
  </si>
  <si>
    <t>Fermentation; pyruvate fermentation to lactate; (S)- lactate from pyruvate: step 1/1.</t>
  </si>
  <si>
    <t>Pyruvate metabolism {R-HSA-70268}</t>
  </si>
  <si>
    <t>Non-secretory ribonuclease</t>
  </si>
  <si>
    <t>Eosinophil-derived neurotoxin; RNase UpI-2; Ribonuclease 2 (RNase 2); Ribonuclease US</t>
  </si>
  <si>
    <t>RNAS2_HUMAN</t>
  </si>
  <si>
    <t>P10153</t>
  </si>
  <si>
    <t>Q52M39; Q9H2B7; Q9UCG7</t>
  </si>
  <si>
    <t>EDN; RNS2</t>
  </si>
  <si>
    <t>3D-structure; Chemotaxis; Disulfide bond; Endonuclease; Glycoprotein; Hydrolase; Lyase; Lysosome; Nitration; Nuclease; Polymorphism; Signal</t>
  </si>
  <si>
    <t>Endonuclease; Hydrolase; Lyase; Nuclease</t>
  </si>
  <si>
    <t>Disulfide bond; Glycoprotein; Nitration</t>
  </si>
  <si>
    <t>chemotaxis {GO:0006935}; defense response to virus {GO:0051607}; neutrophil degranulation {GO:0043312}; RNA catabolic process {GO:0006401}; RNA phosphodiester bond hydrolysis {GO:0090501}</t>
  </si>
  <si>
    <t>azurophil granule lumen {GO:0035578}; extracellular exosome {GO:0070062}; extracellular region {GO:0005576}</t>
  </si>
  <si>
    <t>endonuclease activity {GO:0004519}; lyase activity {GO:0016829}; nucleic acid binding {GO:0003676}; ribonuclease activity {GO:0004540}</t>
  </si>
  <si>
    <t>T-lymphocyte activation antigen CD86</t>
  </si>
  <si>
    <t>Activation B7-2 antigen; B70; BU63; CTLA-4 counter-receptor B7.2; FUN-1; CD_antigen=CD86</t>
  </si>
  <si>
    <t>CD86_HUMAN</t>
  </si>
  <si>
    <t>P42081</t>
  </si>
  <si>
    <t>A0N0P0; B7Z2F3; B7Z702; E7ETN5; E9PC27; Q13655; Q6FHB1; Q6GTS4; Q7M4L5</t>
  </si>
  <si>
    <t>CD28LG2</t>
  </si>
  <si>
    <t>3D-structure; Adaptive immunity; Alternative splicing; Cell membrane; Disulfide bond; Glycoprotein; Host cell receptor for virus entry; Host-virus interaction; Immunity; Immunoglobulin domain; Membrane; Polymorphism; Receptor; Signal; Transmembrane; Transmembrane helix; Ubl conjugation</t>
  </si>
  <si>
    <t>Adaptive immunity; Host-virus interaction; Immunity</t>
  </si>
  <si>
    <t>Cell membrane; Membrane</t>
  </si>
  <si>
    <t>Immunoglobulin domain; Signal; Transmembrane; Transmembrane helix</t>
  </si>
  <si>
    <t>Disulfide bond; Glycoprotein; Ubl conjugation</t>
  </si>
  <si>
    <t>adaptive immune response {GO:0002250}; cell surface receptor signaling pathway {GO:0007166}; cellular response to lipopolysaccharide {GO:0071222}; cytokine-mediated signaling pathway {GO:0019221}; immune response {GO:0006955}; negative regulation of T cell proliferation {GO:0042130}; positive regulation of cell population proliferation {GO:0008284}; positive regulation of interleukin-2 biosynthetic process {GO:0045086}; positive regulation of interleukin-4 biosynthetic process {GO:0045404}; positive regulation of lymphotoxin A biosynthetic process {GO:0043017}; positive regulation of protein kinase B signaling {GO:0051897}; positive regulation of T cell proliferation {GO:0042102}; positive regulation of T-helper 2 cell differentiation {GO:0045630}; positive regulation of transcription, DNA-templated {GO:0045893}; signal transduction {GO:0007165}; T cell costimulation {GO:0031295}</t>
  </si>
  <si>
    <t>cell surface {GO:0009986}; external side of plasma membrane {GO:0009897}; extracellular exosome {GO:0070062}; integral component of membrane {GO:0016021}; plasma membrane {GO:0005886}</t>
  </si>
  <si>
    <t>coreceptor activity {GO:0015026}; signaling receptor activity {GO:0038023}; virus receptor activity {GO:0001618}</t>
  </si>
  <si>
    <t>PIP3 activates AKT signaling {R-HSA-1257604}; Constitutive Signaling by Aberrant PI3K in Cancer {R-HSA-2219530}; CD28 co-stimulation {R-HSA-389356}; CD28 dependent PI3K/Akt signaling {R-HSA-389357}; CD28 dependent Vav1 pathway {R-HSA-389359}; CTLA4 inhibitory signaling {R-HSA-389513}; Interleukin-10 signaling {R-HSA-6783783}; PI5P, PP2A and IER3 Regulate PI3K/AKT Signaling {R-HSA-6811558}</t>
  </si>
  <si>
    <t>Biotinidase (Biotinase)</t>
  </si>
  <si>
    <t>BTD_HUMAN</t>
  </si>
  <si>
    <t>P43251</t>
  </si>
  <si>
    <t>A6NHF2; B2R865; B4DFX1; B4DLJ9; B7Z7C9; F8W1Q3; Q96EM9</t>
  </si>
  <si>
    <t>Alternative splicing; Disease mutation; Glycoprotein; Hydrolase; Polymorphism; Secreted; Signal</t>
  </si>
  <si>
    <t>biotin metabolic process {GO:0006768}; central nervous system development {GO:0007417}</t>
  </si>
  <si>
    <t>extracellular exosome {GO:0070062}; extracellular region {GO:0005576}; extracellular space {GO:0005615}; mitochondrial matrix {GO:0005759}</t>
  </si>
  <si>
    <t>biotinidase activity {GO:0047708}</t>
  </si>
  <si>
    <t>Biotin transport and metabolism {R-HSA-196780}; Defective BTD causes biotidinase deficiency {R-HSA-3371598}</t>
  </si>
  <si>
    <t>Lipopolysaccharide-binding protein (LBP)</t>
  </si>
  <si>
    <t>LBP_HUMAN</t>
  </si>
  <si>
    <t>P18428</t>
  </si>
  <si>
    <t>B2R938; O43438; Q92672; Q9H403; Q9UD66</t>
  </si>
  <si>
    <t>Antibiotic; Antimicrobial; Disulfide bond; Glycoprotein; Immunity; Innate immunity; Lipid transport; Membrane; Polymorphism; Secreted; Signal; Transport</t>
  </si>
  <si>
    <t>Immunity; Innate immunity; Lipid transport; Transport</t>
  </si>
  <si>
    <t>Membrane; Secreted</t>
  </si>
  <si>
    <t>acute-phase response {GO:0006953}; cellular defense response {GO:0006968}; cellular response to lipopolysaccharide {GO:0071222}; cellular response to lipoteichoic acid {GO:0071223}; cytokine-mediated signaling pathway {GO:0019221}; defense response to Gram-negative bacterium {GO:0050829}; defense response to Gram-positive bacterium {GO:0050830}; detection of molecule of bacterial origin {GO:0032490}; innate immune response {GO:0045087}; leukocyte chemotaxis involved in inflammatory response {GO:0002232}; lipopolysaccharide transport {GO:0015920}; lipopolysaccharide-mediated signaling pathway {GO:0031663}; macromolecule localization {GO:0033036}; macrophage activation involved in immune response {GO:0002281}; negative regulation of growth of symbiont in host {GO:0044130}; negative regulation of tumor necrosis factor production {GO:0032720}; opsonization {GO:0008228}; positive regulation of chemokine production {GO:0032722}; positive regulation of cytolysis {GO:0045919}; positive regulation of interleukin-6 production {GO:0032755}; positive regulation of interleukin-8 production {GO:0032757}; positive regulation of macrophage activation {GO:0043032}; positive regulation of neutrophil chemotaxis {GO:0090023}; positive regulation of respiratory burst involved in inflammatory response {GO:0060265}; positive regulation of toll-like receptor 4 signaling pathway {GO:0034145}; positive regulation of tumor necrosis factor biosynthetic process {GO:0042535}; positive regulation of tumor necrosis factor production {GO:0032760}; response to lipopolysaccharide {GO:0032496}; toll-like receptor 4 signaling pathway {GO:0034142}; toll-like receptor signaling pathway {GO:0002224}</t>
  </si>
  <si>
    <t>cell surface {GO:0009986}; extracellular exosome {GO:0070062}; extracellular region {GO:0005576}; extracellular space {GO:0005615}; membrane {GO:0016020}</t>
  </si>
  <si>
    <t>lipopeptide binding {GO:0071723}; lipopolysaccharide binding {GO:0001530}; lipoteichoic acid binding {GO:0070891}; signaling receptor binding {GO:0005102}</t>
  </si>
  <si>
    <t>Toll Like Receptor 4 (TLR4) Cascade {R-HSA-166016}; Transfer of LPS from LBP carrier to CD14 {R-HSA-166020}; Regulation of TLR by endogenous ligand {R-HSA-5686938}; Interleukin-4 and Interleukin-13 signaling {R-HSA-6785807}</t>
  </si>
  <si>
    <t>Tafazzin</t>
  </si>
  <si>
    <t>Protein G4.5</t>
  </si>
  <si>
    <t>TAZ_HUMAN</t>
  </si>
  <si>
    <t>Q16635</t>
  </si>
  <si>
    <t>A3KQT2; D3DWX2; Q5HY43; Q5HY44; Q5HY45; Q5HY48; Q86XQ6; Q86XQ7; Q86XQ8; Q86XQ9; Q86XR0</t>
  </si>
  <si>
    <t>EFE2; G4.5</t>
  </si>
  <si>
    <t>Alternative splicing; Cardiomyopathy; Cytoplasm; Disease mutation; Membrane; Transmembrane; Transmembrane helix</t>
  </si>
  <si>
    <t>Cytoplasm; Membrane</t>
  </si>
  <si>
    <t>Transmembrane; Transmembrane helix</t>
  </si>
  <si>
    <t>cardiac muscle contraction {GO:0060048}; cardiac muscle tissue development {GO:0048738}; cardiolipin acyl-chain remodeling {GO:0035965}; cardiolipin biosynthetic process {GO:0032049}; cristae formation {GO:0042407}; heart development {GO:0007507}; hemopoiesis {GO:0030097}; inner mitochondrial membrane organization {GO:0007007}; mitochondrial ATP synthesis coupled electron transport {GO:0042775}; mitochondrial respiratory chain complex I assembly {GO:0032981}; muscle contraction {GO:0006936}; positive regulation of ATP biosynthetic process {GO:2001171}; positive regulation of cardiolipin metabolic process {GO:1900210}; skeletal muscle tissue development {GO:0007519}</t>
  </si>
  <si>
    <t>integral component of membrane {GO:0016021}; mitochondrial inner membrane {GO:0005743}; mitochondrion {GO:0005739}</t>
  </si>
  <si>
    <t>1-acylglycerol-3-phosphate O-acyltransferase activity {GO:0003841}; 1-acylglycerophosphocholine O-acyltransferase activity {GO:0047184}; O-acyltransferase activity {GO:0008374}</t>
  </si>
  <si>
    <t>Mitochondrial protein import {R-HSA-1268020}; Acyl chain remodeling of CL {R-HSA-1482798}</t>
  </si>
  <si>
    <t>Interleukin-1 receptor accessory protein (IL-1 receptor accessory protein; IL-1RAcP)</t>
  </si>
  <si>
    <t>Interleukin-1 receptor 3 (IL-1R-3; IL-1R3)</t>
  </si>
  <si>
    <t>IL1AP_HUMAN</t>
  </si>
  <si>
    <t>Q9NPH3</t>
  </si>
  <si>
    <t>B1NLD0; D3DNW0; O14915; Q86WJ7</t>
  </si>
  <si>
    <t>C3orf13; IL1R3</t>
  </si>
  <si>
    <t>3D-structure; Alternative splicing; Cell membrane; Disulfide bond; Glycoprotein; Immunity; Immunoglobulin domain; Inflammatory response; Innate immunity; Membrane; Phosphoprotein; Polymorphism; Receptor; Repeat; Secreted; Signal; Transmembrane; Transmembrane helix</t>
  </si>
  <si>
    <t>cytokine-mediated signaling pathway {GO:0019221}; immune response {GO:0006955}; inflammatory response {GO:0006954}; innate immune response {GO:0045087}; interleukin-1-mediated signaling pathway {GO:0070498}; interleukin-2 biosynthetic process {GO:0042094}; interleukin-33-mediated signaling pathway {GO:0038172}; interleukin-4 secretion {GO:0072602}; positive regulation of interleukin-13 production {GO:0032736}; positive regulation of interleukin-5 production {GO:0032754}; positive regulation of interleukin-6 secretion {GO:2000778}; positive regulation of NF-kappaB transcription factor activity {GO:0051092}; positive regulation of synapse assembly {GO:0051965}; protein-containing complex assembly {GO:0065003}; regulation of postsynaptic density assembly {GO:0099151}; regulation of presynapse assembly {GO:1905606}; synaptic membrane adhesion {GO:0099560}; trans-synaptic signaling by trans-synaptic complex {GO:0099545}</t>
  </si>
  <si>
    <t>extracellular region {GO:0005576}; glutamatergic synapse {GO:0098978}; integral component of plasma membrane {GO:0005887}; membrane {GO:0016020}; plasma membrane {GO:0005886}</t>
  </si>
  <si>
    <t>interleukin-1 receptor activity {GO:0004908}; interleukin-1 receptor binding {GO:0005149}; interleukin-33 receptor activity {GO:0002114}</t>
  </si>
  <si>
    <t>PIP3 activates AKT signaling {R-HSA-1257604}; Receptor-type tyrosine-protein phosphatases {R-HSA-388844}; PI5P, PP2A and IER3 Regulate PI3K/AKT Signaling {R-HSA-6811558}; Interleukin-36 pathway {R-HSA-9014826}; Interleukin-33 signaling {R-HSA-9014843}; Interleukin-1 signaling {R-HSA-9020702}</t>
  </si>
  <si>
    <t>Glycodelin (GD)</t>
  </si>
  <si>
    <t>Placental protein 14 (PP14); Pregnancy-associated endometrial alpha-2 globulin (PAEG; PEG); Progestagen-associated endometrial protein; Progesterone-associated endometrial protein; Zona-binding inhibitory factor-1 (ZIF-1)</t>
  </si>
  <si>
    <t>PAEP_HUMAN</t>
  </si>
  <si>
    <t>P09466</t>
  </si>
  <si>
    <t>Q5T6T1; Q9UG92</t>
  </si>
  <si>
    <t>3D-structure; Alternative splicing; Disulfide bond; Glycoprotein; Polymorphism; Secreted; Signal</t>
  </si>
  <si>
    <t>apoptotic process {GO:0006915}; multicellular organism development {GO:0007275}; negative regulation of sperm capacitation {GO:1902491}; positive regulation of granulocyte macrophage colony-stimulating factor production {GO:0032725}; positive regulation of interleukin-13 secretion {GO:2000667}; positive regulation of interleukin-6 secretion {GO:2000778}; regulation of binding of sperm to zona pellucida {GO:2000359}</t>
  </si>
  <si>
    <t>small molecule binding {GO:0036094}</t>
  </si>
  <si>
    <t>Proteoglycan 4 C-terminal part</t>
  </si>
  <si>
    <t>Lubricin; Megakaryocyte-stimulating factor; Superficial zone proteoglycan</t>
  </si>
  <si>
    <t>PRG4_HUMAN</t>
  </si>
  <si>
    <t>Q92954</t>
  </si>
  <si>
    <t>Q6DNC4; Q6DNC5; Q6ZMZ5; Q9BX49</t>
  </si>
  <si>
    <t>MSF; SZP</t>
  </si>
  <si>
    <t>Alternative splicing; Disulfide bond; Glycoprotein; Polymorphism; Proteoglycan; Repeat; Secreted; Signal</t>
  </si>
  <si>
    <t>Disulfide bond; Glycoprotein; Proteoglycan</t>
  </si>
  <si>
    <t>immune response {GO:0006955}</t>
  </si>
  <si>
    <t>collagen-containing extracellular matrix {GO:0062023}</t>
  </si>
  <si>
    <t>polysaccharide binding {GO:0030247}; scavenger receptor activity {GO:0005044}</t>
  </si>
  <si>
    <t>Phosphoglycerate kinase 1</t>
  </si>
  <si>
    <t>Cell migration-inducing gene 10 protein; Primer recognition protein 2 (PRP 2)</t>
  </si>
  <si>
    <t>PGK1_HUMAN</t>
  </si>
  <si>
    <t>P00558</t>
  </si>
  <si>
    <t>A8K4W6; B7Z7A9; Q5J7W1; Q6IBT6; Q8NI87</t>
  </si>
  <si>
    <t>PGKA</t>
  </si>
  <si>
    <t>3D-structure; Acetylation; Alternative splicing; ATP-binding; Cytoplasm; Disease mutation; Glycolysis; Hereditary hemolytic anemia; Kinase; Nucleotide-binding; Phosphoprotein; Polymorphism; Transferase</t>
  </si>
  <si>
    <t>Kinase; Transferase</t>
  </si>
  <si>
    <t>canonical glycolysis {GO:0061621}; cellular response to hypoxia {GO:0071456}; epithelial cell differentiation {GO:0030855}; gluconeogenesis {GO:0006094}; glycolytic process {GO:0006096}; negative regulation of angiogenesis {GO:0016525}; phosphorylation {GO:0016310}; plasminogen activation {GO:0031639}; positive regulation of oxidative phosphorylation {GO:1903862}</t>
  </si>
  <si>
    <t>cytosol {GO:0005829}; extracellular exosome {GO:0070062}; extracellular space {GO:0005615}; membrane {GO:0016020}; membrane raft {GO:0045121}</t>
  </si>
  <si>
    <t>ADP binding {GO:0043531}; ATP binding {GO:0005524}; phosphoglycerate kinase activity {GO:0004618}; protein-disulfide reductase activity {GO:0047134}</t>
  </si>
  <si>
    <t>Carbohydrate degradation; glycolysis; pyruvate from D- glyceraldehyde 3-phosphate: step 2/5.</t>
  </si>
  <si>
    <t>Contactin-1</t>
  </si>
  <si>
    <t>Glycoprotein gp135; Neural cell surface protein F3</t>
  </si>
  <si>
    <t>CNTN1_HUMAN</t>
  </si>
  <si>
    <t>Q12860</t>
  </si>
  <si>
    <t>A8K0H9; A8K0Y3; Q12861; Q14030; Q7M4P0; Q8N466</t>
  </si>
  <si>
    <t>3D-structure; Alternative splicing; Cell adhesion; Cell membrane; Disulfide bond; Glycoprotein; GPI-anchor; Immunoglobulin domain; Lipoprotein; Membrane; Notch signaling pathway; Polymorphism; Repeat; Signal</t>
  </si>
  <si>
    <t>Cell adhesion; Notch signaling pathway</t>
  </si>
  <si>
    <t>Immunoglobulin domain; Repeat; Signal</t>
  </si>
  <si>
    <t>cell adhesion {GO:0007155}; cerebellum development {GO:0021549}; neuron projection development {GO:0031175}; Notch signaling pathway {GO:0007219}; positive regulation of gene expression {GO:0010628}; positive regulation of neuron projection development {GO:0010976}; positive regulation of peptidyl-tyrosine phosphorylation {GO:0050731}; positive regulation of sodium ion transport {GO:0010765}</t>
  </si>
  <si>
    <t>anchored component of postsynaptic membrane {GO:0099025}; anchored component of presynaptic membrane {GO:0099026}; extracellular exosome {GO:0070062}; membrane {GO:0016020}; membrane raft {GO:0045121}</t>
  </si>
  <si>
    <t>carbohydrate binding {GO:0030246}</t>
  </si>
  <si>
    <t>Activated NOTCH1 Transmits Signal to the Nucleus {R-HSA-2122948}; NOTCH2 Activation and Transmission of Signal to the Nucleus {R-HSA-2979096}; L1CAM interactions {R-HSA-373760}; Neurofascin interactions {R-HSA-447043}</t>
  </si>
  <si>
    <t>L-lactate dehydrogenase A chain (LDH-A)</t>
  </si>
  <si>
    <t>Cell proliferation-inducing gene 19 protein; LDH muscle subunit (LDH-M); Renal carcinoma antigen NY-REN-59</t>
  </si>
  <si>
    <t>LDHA_HUMAN</t>
  </si>
  <si>
    <t>P00338</t>
  </si>
  <si>
    <t>B4DKQ2; B7Z5E3; D3DQY3; F8W819; Q53G53; Q6IBM7; Q6ZNV1; Q9UDE8; Q9UDE9</t>
  </si>
  <si>
    <t>3D-structure; Acetylation; Alternative splicing; Cytoplasm; Disease mutation; Glycogen storage disease; Isopeptide bond; NAD; Oxidoreductase; Phosphoprotein; Polymorphism; Ubl conjugation</t>
  </si>
  <si>
    <t>Disease mutation; Glycogen storage disease</t>
  </si>
  <si>
    <t>glycolytic process {GO:0006096}; pyruvate metabolic process {GO:0006090}; substantia nigra development {GO:0021762}</t>
  </si>
  <si>
    <t>cytosol {GO:0005829}; extracellular exosome {GO:0070062}; membrane {GO:0016020}; nucleus {GO:0005634}</t>
  </si>
  <si>
    <t>cadherin binding {GO:0045296}; L-lactate dehydrogenase activity {GO:0004459}</t>
  </si>
  <si>
    <t>Lysosome-associated membrane glycoprotein 2 (LAMP-2; Lysosome-associated membrane protein 2)</t>
  </si>
  <si>
    <t>CD107 antigen-like family member B; LGP-96; CD_antigen=CD107b</t>
  </si>
  <si>
    <t>LAMP2_HUMAN</t>
  </si>
  <si>
    <t>P13473</t>
  </si>
  <si>
    <t>A8K4X5; D3DTF0; Q16641; Q6Q3G8; Q96J30; Q99534; Q9UD93</t>
  </si>
  <si>
    <t>3D-structure; Alternative splicing; Autophagy; Cell membrane; Cytoplasmic vesicle; Disease mutation; Disulfide bond; Endosome; Glycogen storage disease; Glycoprotein; Lysosome; Membrane; Polymorphism; Signal; Transmembrane; Transmembrane helix</t>
  </si>
  <si>
    <t>Autophagy</t>
  </si>
  <si>
    <t>Cell membrane; Cytoplasmic vesicle; Endosome; Lysosome; Membrane</t>
  </si>
  <si>
    <t>Signal; Transmembrane; Transmembrane helix</t>
  </si>
  <si>
    <t>autophagosome maturation {GO:0097352}; cellular response to starvation {GO:0009267}; chaperone-mediated autophagy {GO:0061684}; establishment of protein localization to organelle {GO:0072594}; lysosomal protein catabolic process {GO:1905146}; muscle cell cellular homeostasis {GO:0046716}; negative regulation of protein homooligomerization {GO:0032463}; neutrophil degranulation {GO:0043312}; platelet degranulation {GO:0002576}; protein import {GO:0017038}; protein stabilization {GO:0050821}; protein targeting {GO:0006605}; protein targeting to lysosome involved in chaperone-mediated autophagy {GO:0061740}; regulation of protein stability {GO:0031647}</t>
  </si>
  <si>
    <t>autolysosome {GO:0044754}; azurophil granule membrane {GO:0035577}; chaperone-mediated autophagy translocation complex {GO:0061742}; extracellular exosome {GO:0070062}; extracellular space {GO:0005615}; ficolin-1-rich granule membrane {GO:0101003}; integral component of autophagosome membrane {GO:0097637}; late endosome {GO:0005770}; late endosome membrane {GO:0031902}; lysosomal lumen {GO:0043202}; lysosomal matrix {GO:1990836}; lysosomal membrane {GO:0005765}; lysosome {GO:0005764}; membrane {GO:0016020}; membrane raft {GO:0045121}; perinuclear region of cytoplasm {GO:0048471}; phagocytic vesicle membrane {GO:0030670}; plasma membrane {GO:0005886}; platelet dense granule membrane {GO:0031088}; trans-Golgi network {GO:0005802}</t>
  </si>
  <si>
    <t>enzyme binding {GO:0019899}; protein domain specific binding {GO:0019904}</t>
  </si>
  <si>
    <t>Glutathione peroxidase 1 (GPx-1; GSHPx-1)</t>
  </si>
  <si>
    <t>Cellular glutathione peroxidase</t>
  </si>
  <si>
    <t>GPX1_HUMAN</t>
  </si>
  <si>
    <t>P07203</t>
  </si>
  <si>
    <t>E9PAS1; Q7Z5H1; Q9BW12</t>
  </si>
  <si>
    <t>3D-structure; Acetylation; Alternative splicing; Cytoplasm; Oxidoreductase; Peroxidase; Phosphoprotein; Polymorphism; Selenocysteine</t>
  </si>
  <si>
    <t>Alternative splicing; Polymorphism; Selenocysteine</t>
  </si>
  <si>
    <t>angiogenesis involved in wound healing {GO:0060055}; blood vessel endothelial cell migration {GO:0043534}; cell redox homeostasis {GO:0045454}; cellular response to oxidative stress {GO:0034599}; endothelial cell development {GO:0001885}; fat cell differentiation {GO:0045444}; glutathione metabolic process {GO:0006749}; heart contraction {GO:0060047}; hydrogen peroxide catabolic process {GO:0042744}; interaction with symbiont {GO:0051702}; intrinsic apoptotic signaling pathway in response to oxidative stress {GO:0008631}; lipoxygenase pathway {GO:0019372}; myoblast proliferation {GO:0051450}; negative regulation of cysteine-type endopeptidase activity involved in apoptotic process {GO:0043154}; negative regulation of extrinsic apoptotic signaling pathway via death domain receptors {GO:1902042}; negative regulation of inflammatory response to antigenic stimulus {GO:0002862}; negative regulation of oxidative stress-induced intrinsic apoptotic signaling pathway {GO:1902176}; negative regulation of release of cytochrome c from mitochondria {GO:0090201}; positive regulation of protein kinase B signaling {GO:0051897}; positive regulation of supramolecular fiber organization {GO:1902905}; protein oxidation {GO:0018158}; purine nucleotide catabolic process {GO:0006195}; regulation of gene expression, epigenetic {GO:0040029}; regulation of mammary gland epithelial cell proliferation {GO:0033599}; regulation of neuron apoptotic process {GO:0043523}; regulation of proteasomal protein catabolic process {GO:0061136}; response to gamma radiation {GO:0010332}; response to hydrogen peroxide {GO:0042542}; response to hydroperoxide {GO:0033194}; response to selenium ion {GO:0010269}; response to symbiotic bacterium {GO:0009609}; response to xenobiotic stimulus {GO:0009410}; sensory perception of sound {GO:0007605}; skeletal muscle fiber development {GO:0048741}; skeletal muscle tissue regeneration {GO:0043403}; temperature homeostasis {GO:0001659}; triglyceride metabolic process {GO:0006641}; UV protection {GO:0009650}; vasodilation {GO:0042311}</t>
  </si>
  <si>
    <t>cytoplasm {GO:0005737}; cytosol {GO:0005829}; mitochondrial matrix {GO:0005759}; mitochondrion {GO:0005739}</t>
  </si>
  <si>
    <t>glutathione peroxidase activity {GO:0004602}; peroxidase activity {GO:0004601}; SH3 domain binding {GO:0017124}</t>
  </si>
  <si>
    <t>Synthesis of 5-eicosatetraenoic acids {R-HSA-2142688}; Synthesis of 12-eicosatetraenoic acid derivatives {R-HSA-2142712}; Synthesis of 15-eicosatetraenoic acid derivatives {R-HSA-2142770}; Detoxification of Reactive Oxygen Species {R-HSA-3299685}; Purine catabolism {R-HSA-74259}</t>
  </si>
  <si>
    <t>Golgi membrane protein 1</t>
  </si>
  <si>
    <t>Golgi membrane protein GP73; Golgi phosphoprotein 2</t>
  </si>
  <si>
    <t>GOLM1_HUMAN</t>
  </si>
  <si>
    <t>Q8NBJ4</t>
  </si>
  <si>
    <t>Q6IAF4; Q9NRB9</t>
  </si>
  <si>
    <t>C9orf155; GOLPH2</t>
  </si>
  <si>
    <t>Acetylation; Alternative initiation; Coiled coil; Glycoprotein; Golgi apparatus; Membrane; Phosphoprotein; Polymorphism; Signal-anchor; Transmembrane; Transmembrane helix</t>
  </si>
  <si>
    <t>Golgi apparatus; Membrane</t>
  </si>
  <si>
    <t>Coiled coil; Signal-anchor; Transmembrane; Transmembrane helix</t>
  </si>
  <si>
    <t>Acetylation; Glycoprotein; Phosphoprotein</t>
  </si>
  <si>
    <t>cellular protein metabolic process {GO:0044267}; nucleus organization {GO:0006997}; post-translational protein modification {GO:0043687}; regulation of lipid metabolic process {GO:0019216}</t>
  </si>
  <si>
    <t>endoplasmic reticulum lumen {GO:0005788}; extracellular space {GO:0005615}; Golgi apparatus {GO:0005794}; integral component of plasma membrane {GO:0005887}</t>
  </si>
  <si>
    <t>Rho-related GTP-binding protein RhoC</t>
  </si>
  <si>
    <t>Rho cDNA clone 9 (h9)</t>
  </si>
  <si>
    <t>RHOC_HUMAN</t>
  </si>
  <si>
    <t>P08134</t>
  </si>
  <si>
    <t>B3KSW1; Q6ICN3</t>
  </si>
  <si>
    <t>ARH9; ARHC</t>
  </si>
  <si>
    <t>3D-structure; ADP-ribosylation; Cell membrane; Glycoprotein; GTP-binding; Lipoprotein; Membrane; Methylation; Nucleotide-binding; Polymorphism; Prenylation</t>
  </si>
  <si>
    <t>ADP-ribosylation; Glycoprotein; Lipoprotein; Methylation; Prenylation</t>
  </si>
  <si>
    <t>actin filament bundle assembly {GO:0051017}; actin filament organization {GO:0007015}; apical junction assembly {GO:0043297}; cell migration {GO:0016477}; establishment or maintenance of actin cytoskeleton polarity {GO:0030950}; G protein-coupled receptor signaling pathway {GO:0007186}; mitotic cytokinesis {GO:0000281}; positive regulation of cell migration {GO:0030335}; positive regulation of I-kappaB kinase/NF-kappaB signaling {GO:0043123}; positive regulation of lipase activity {GO:0060193}; positive regulation of protein homooligomerization {GO:0032464}; positive regulation of stress fiber assembly {GO:0051496}; regulation of actin cytoskeleton organization {GO:0032956}; regulation of cell migration {GO:0030334}; regulation of cell shape {GO:0008360}; regulation of small GTPase mediated signal transduction {GO:0051056}; Rho protein signal transduction {GO:0007266}; skeletal muscle satellite cell migration {GO:1902766}; wound healing, spreading of cells {GO:0044319}</t>
  </si>
  <si>
    <t>cell cortex {GO:0005938}; cell division site {GO:0032153}; cleavage furrow {GO:0032154}; cytoplasm {GO:0005737}; cytosol {GO:0005829}; extracellular exosome {GO:0070062}; intracellular membrane-bounded organelle {GO:0043231}; nucleus {GO:0005634}; plasma membrane {GO:0005886}; stereocilium {GO:0032420}</t>
  </si>
  <si>
    <t>GTP binding {GO:0005525}; GTPase activity {GO:0003924}; protein kinase binding {GO:0019901}</t>
  </si>
  <si>
    <t>Rho GTPase cycle {R-HSA-194840}; G alpha (12/13) signalling events {R-HSA-416482}; Sema4D induced cell migration and growth-cone collapse {R-HSA-416572}; RHO GTPases activate PKNs {R-HSA-5625740}; RHO GTPases activate CIT {R-HSA-5625900}; RHO GTPases Activate ROCKs {R-HSA-5627117}; RHO GTPases Activate Formins {R-HSA-5663220}; RHO GTPases Activate Rhotekin and Rhophilins {R-HSA-5666185}</t>
  </si>
  <si>
    <t>Beta-1,4-glucuronyltransferase 1</t>
  </si>
  <si>
    <t>I-beta-1,3-N-acetylglucosaminyltransferase (iGnT); N-acetyllactosaminide beta-1,3-N-acetylglucosaminyltransferase; Poly-N-acetyllactosamine extension enzyme; UDP-GlcNAc:betaGal beta-1,3-N-acetylglucosaminyltransferase 1</t>
  </si>
  <si>
    <t>B4GA1_HUMAN</t>
  </si>
  <si>
    <t>O43505</t>
  </si>
  <si>
    <t>Q4TTN0</t>
  </si>
  <si>
    <t>Congenital muscular dystrophy; Disease mutation; Dystroglycanopathy; Glycoprotein; Glycosyltransferase; Golgi apparatus; Lissencephaly; Manganese; Membrane; Metal-binding; Polymorphism; Signal-anchor; Transferase; Transmembrane; Transmembrane helix</t>
  </si>
  <si>
    <t>Congenital muscular dystrophy; Disease mutation; Dystroglycanopathy; Lissencephaly</t>
  </si>
  <si>
    <t>Manganese; Metal-binding</t>
  </si>
  <si>
    <t>Glycosyltransferase; Transferase</t>
  </si>
  <si>
    <t>keratan sulfate biosynthetic process {GO:0018146}; protein O-linked glycosylation {GO:0006493}; protein O-linked mannosylation {GO:0035269}</t>
  </si>
  <si>
    <t>extracellular exosome {GO:0070062}; Golgi apparatus {GO:0005794}; Golgi membrane {GO:0000139}; integral component of Golgi membrane {GO:0030173}</t>
  </si>
  <si>
    <t>glucuronosyltransferase activity {GO:0015020}; metal ion binding {GO:0046872}</t>
  </si>
  <si>
    <t xml:space="preserve">Protein modification; protein glycosylation. </t>
  </si>
  <si>
    <t>Keratan sulfate biosynthesis {R-HSA-2022854}; Defective LARGE causes MDDGA6 and MDDGB6 {R-HSA-5083627}; O-linked glycosylation {R-HSA-5173105}</t>
  </si>
  <si>
    <t>ADP-ribosylation factor 3</t>
  </si>
  <si>
    <t>ARF3_HUMAN</t>
  </si>
  <si>
    <t>P61204</t>
  </si>
  <si>
    <t>A8K6G8; B7ZB63; P16587</t>
  </si>
  <si>
    <t>Alternative splicing; Cytoplasm; ER-Golgi transport; Golgi apparatus; GTP-binding; Lipoprotein; Myristate; Nucleotide-binding; Protein transport; Transport</t>
  </si>
  <si>
    <t>ER-Golgi transport; Protein transport; Transport</t>
  </si>
  <si>
    <t>Cytoplasm; Golgi apparatus</t>
  </si>
  <si>
    <t>Lipoprotein; Myristate</t>
  </si>
  <si>
    <t>Golgi to plasma membrane transport {GO:0006893}; intracellular protein transport {GO:0006886}; phosphatidylinositol biosynthetic process {GO:0006661}; retrograde vesicle-mediated transport, Golgi to endoplasmic reticulum {GO:0006890}; vesicle-mediated transport {GO:0016192}</t>
  </si>
  <si>
    <t>cytoplasm {GO:0005737}; extracellular exosome {GO:0070062}; Golgi apparatus {GO:0005794}; Golgi membrane {GO:0000139}; perinuclear region of cytoplasm {GO:0048471}; plasma membrane {GO:0005886}</t>
  </si>
  <si>
    <t>GTP binding {GO:0005525}; GTPase activity {GO:0003924}</t>
  </si>
  <si>
    <t>Synthesis of PIPs at the Golgi membrane {R-HSA-1660514}; COPI-mediated anterograde transport {R-HSA-6807878}; COPI-dependent Golgi-to-ER retrograde traffic {R-HSA-6811434}</t>
  </si>
  <si>
    <t>Hyaluronidase-1 (Hyal-1)</t>
  </si>
  <si>
    <t>Hyaluronoglucosaminidase-1; Lung carcinoma protein 1 (LuCa-1)</t>
  </si>
  <si>
    <t>HYAL1_HUMAN</t>
  </si>
  <si>
    <t>Q12794</t>
  </si>
  <si>
    <t>Q6FH23; Q6PIZ6; Q7KYU2; Q7LE34; Q8NFK5; Q8NFK6; Q8NFK7; Q8NFK8; Q8NFK9; Q93013; Q9UKD5; Q9UNI8</t>
  </si>
  <si>
    <t>LUCA1</t>
  </si>
  <si>
    <t>3D-structure; Alternative splicing; Disease mutation; Disulfide bond; EGF-like domain; Glycoprotein; Glycosidase; Hydrolase; Lysosome; Mucopolysaccharidosis; Secreted; Signal</t>
  </si>
  <si>
    <t>Disease mutation; Mucopolysaccharidosis</t>
  </si>
  <si>
    <t>EGF-like domain; Signal</t>
  </si>
  <si>
    <t>Glycosidase; Hydrolase</t>
  </si>
  <si>
    <t>carbohydrate metabolic process {GO:0005975}; cartilage development {GO:0051216}; cellular response to fibroblast growth factor stimulus {GO:0044344}; cellular response to interleukin-1 {GO:0071347}; cellular response to pH {GO:0071467}; cellular response to platelet-derived growth factor stimulus {GO:0036120}; cellular response to tumor necrosis factor {GO:0071356}; cellular response to UV-B {GO:0071493}; chondroitin sulfate catabolic process {GO:0030207}; embryonic skeletal joint morphogenesis {GO:0060272}; hyaluronan biosynthetic process {GO:0030213}; hyaluronan catabolic process {GO:0030214}; hyaluronan metabolic process {GO:0030212}; inflammatory response {GO:0006954}; negative regulation of cell growth {GO:0030308}; positive regulation of angiogenesis {GO:0045766}; positive regulation of cell adhesion {GO:0045785}; positive regulation of cell growth {GO:0030307}; positive regulation of epithelial cell migration {GO:0010634}; positive regulation of epithelial cell proliferation {GO:0050679}; positive regulation of G1/S transition of mitotic cell cycle {GO:1900087}; positive regulation of growth {GO:0045927}; positive regulation of hyaluranon cable assembly {GO:1900106}; response to antibiotic {GO:0046677}; response to reactive oxygen species {GO:0000302}; response to virus {GO:0009615}; viral entry into host cell {GO:0046718}</t>
  </si>
  <si>
    <t>cytoplasm {GO:0005737}; cytoplasmic vesicle {GO:0031410}; extracellular exosome {GO:0070062}; extracellular space {GO:0005615}; hyaluranon cable {GO:0036117}; lysosomal lumen {GO:0043202}; lysosome {GO:0005764}</t>
  </si>
  <si>
    <t>hyaluronan synthase activity {GO:0050501}; hyalurononglucosaminidase activity {GO:0004415}; transcription factor binding {GO:0008134}</t>
  </si>
  <si>
    <t>CS/DS degradation {R-HSA-2024101}; Hyaluronan uptake and degradation {R-HSA-2160916}; MPS IX - Natowicz syndrome {R-HSA-2206280}</t>
  </si>
  <si>
    <t>Adenylyl cyclase-associated protein 1 (CAP 1)</t>
  </si>
  <si>
    <t>CAP1_HUMAN</t>
  </si>
  <si>
    <t>Q01518</t>
  </si>
  <si>
    <t>Q53HR7; Q5T0S1; Q5T0S2; Q6I9U6</t>
  </si>
  <si>
    <t>CAP</t>
  </si>
  <si>
    <t>3D-structure; Acetylation; Actin-binding; Alternative splicing; Cell membrane; Isopeptide bond; Membrane; Methylation; Phosphoprotein; Polymorphism; Ubl conjugation</t>
  </si>
  <si>
    <t>actin polymerization or depolymerization {GO:0008154}; activation of adenylate cyclase activity {GO:0007190}; ameboidal-type cell migration {GO:0001667}; cell morphogenesis {GO:0000902}; establishment or maintenance of cell polarity {GO:0007163}; neutrophil degranulation {GO:0043312}; receptor-mediated endocytosis {GO:0006898}; signal transduction {GO:0007165}</t>
  </si>
  <si>
    <t>azurophil granule lumen {GO:0035578}; cortical actin cytoskeleton {GO:0030864}; extracellular exosome {GO:0070062}; extracellular region {GO:0005576}; focal adhesion {GO:0005925}; plasma membrane {GO:0005886}</t>
  </si>
  <si>
    <t>actin binding {GO:0003779}; adenylate cyclase binding {GO:0008179}</t>
  </si>
  <si>
    <t>Platelet degranulation {R-HSA-114608}; Role of ABL in ROBO-SLIT signaling {R-HSA-428890}; Neutrophil degranulation {R-HSA-6798695}</t>
  </si>
  <si>
    <t>Proteasome subunit alpha type-2</t>
  </si>
  <si>
    <t>Macropain subunit C3; Multicatalytic endopeptidase complex subunit C3; Proteasome component C3</t>
  </si>
  <si>
    <t>PSA2_HUMAN</t>
  </si>
  <si>
    <t>P25787</t>
  </si>
  <si>
    <t>Q6ICS6; Q9BU45</t>
  </si>
  <si>
    <t>HC3; PSC3</t>
  </si>
  <si>
    <t>3D-structure; Acetylation; Cytoplasm; Hydrolase; Nucleus; Phosphoprotein; Polymorphism; Protease; Proteasome; Threonine protease</t>
  </si>
  <si>
    <t>Cytoplasm; Nucleus; Proteasome</t>
  </si>
  <si>
    <t>Hydrolase; Protease; Threonine protease</t>
  </si>
  <si>
    <t>anaphase-promoting complex-dependent catabolic process {GO:0031145}; antigen processing and presentation of exogenous peptide antigen via MHC class I, TAP-dependent {GO:0002479}; Fc-epsilon receptor signaling pathway {GO:0038095}; interleukin-1-mediated signaling pathway {GO:0070498}; MAPK cascade {GO:0000165}; negative regulation of canonical Wnt signaling pathway {GO:0090090}; negative regulation of G2/M transition of mitotic cell cycle {GO:0010972}; neutrophil degranulation {GO:0043312}; NIK/NF-kappaB signaling {GO:0038061}; positive regulation of canonical Wnt signaling pathway {GO:0090263}; post-translational protein modification {GO:0043687}; proteasomal protein catabolic process {GO:0010498}; proteasomal ubiquitin-independent protein catabolic process {GO:0010499}; proteasome-mediated ubiquitin-dependent protein catabolic process {GO:0043161}; protein deubiquitination {GO:0016579}; protein polyubiquitination {GO:0000209}; regulation of cellular amino acid metabolic process {GO:0006521}; regulation of hematopoietic stem cell differentiation {GO:1902036}; regulation of mitotic cell cycle phase transition {GO:1901990}; regulation of mRNA stability {GO:0043488}; regulation of transcription from RNA polymerase II promoter in response to hypoxia {GO:0061418}; response to virus {GO:0009615}; SCF-dependent proteasomal ubiquitin-dependent protein catabolic process {GO:0031146}; stimulatory C-type lectin receptor signaling pathway {GO:0002223}; T cell receptor signaling pathway {GO:0050852}; transmembrane transport {GO:0055085}; tumor necrosis factor-mediated signaling pathway {GO:0033209}; Wnt signaling pathway, planar cell polarity pathway {GO:0060071}</t>
  </si>
  <si>
    <t>cytoplasm {GO:0005737}; cytosol {GO:0005829}; extracellular exosome {GO:0070062}; extracellular region {GO:0005576}; ficolin-1-rich granule lumen {GO:1904813}; nucleoplasm {GO:0005654}; nucleus {GO:0005634}; P-body {GO:0000932}; proteasome complex {GO:0000502}; proteasome core complex {GO:0005839}; proteasome core complex, alpha-subunit complex {GO:0019773}; secretory granule lumen {GO:0034774}</t>
  </si>
  <si>
    <t>endopeptidase activity {GO:0004175}; threonine-type endopeptidase activity {GO:0004298}</t>
  </si>
  <si>
    <t>Activation of NF-kappaB in B cells {R-HSA-1169091}; Oxygen-dependent proline hydroxylation of Hypoxia-inducible Factor Alpha {R-HSA-1234176}; ER-Phagosome pathway {R-HSA-1236974}; Cross-presentation of soluble exogenous antigens (endosomes) {R-HSA-1236978}; Autodegradation of Cdh1 by Cdh1:APC/C {R-HSA-174084}; SCF-beta-TrCP mediated degradation of Emi1 {R-HSA-174113}; APC/C:Cdc20 mediated degradation of Securin {R-HSA-174154}; APC/C:Cdh1 mediated degradation of Cdc20 and other APC/C:Cdh1 targeted proteins in late mitosis/early G1 {R-HSA-174178}; Cdc20:Phospho-APC/C mediated degradation of Cyclin A {R-HSA-174184}; Vpu mediated degradation of CD4 {R-HSA-180534}; Vif-mediated degradation of APOBEC3G {R-HSA-180585}; SCF(Skp2)-mediated degradation of p27/p21 {R-HSA-187577}; Degradation of beta-catenin by the destruction complex {R-HSA-195253}; Downstream TCR signaling {R-HSA-202424}; Regulation of activated PAK-2p34 by proteasome mediated degradation {R-HSA-211733}; Separation of Sister Chromatids {R-HSA-2467813}; FCERI mediated NF-kB activation {R-HSA-2871837}; Autodegradation of the E3 ubiquitin ligase COP1 {R-HSA-349425}; Regulation of ornithine decarboxylase (ODC) {R-HSA-350562}; ABC-family proteins mediated transport {R-HSA-382556}; AUF1 (hnRNP D0) binds and destabilizes mRNA {R-HSA-450408}; Asymmetric localization of PCP proteins {R-HSA-4608870}; Degradation of AXIN {R-HSA-4641257}; Degradation of DVL {R-HSA-4641258}; Hedgehog ligand biogenesis {R-HSA-5358346}; Hh mutants that don't undergo autocatalytic processing are degraded by ERAD {R-HSA-5362768}; Dectin-1 mediated noncanonical NF-kB signaling {R-HSA-5607761}; CLEC7A (Dectin-1) signaling {R-HSA-5607764}; Degradation of GLI1 by the proteasome {R-HSA-5610780}; Degradation of GLI2 by the proteasome {R-HSA-5610783}; GLI3 is processed to GLI3R by the proteasome {R-HSA-5610785}; Hedgehog 'on' state {R-HSA-5632684}; Regulation of RAS by GAPs {R-HSA-5658442}; TNFR2 non-canonical NF-kB pathway {R-HSA-5668541}; NIK--&gt;noncanonical NF-kB signaling {R-HSA-5676590}; Defective CFTR causes cystic fibrosis {R-HSA-5678895}; MAPK6/MAPK4 signaling {R-HSA-5687128}; UCH proteinases {R-HSA-5689603}; Ub-specific processing proteases {R-HSA-5689880}; Neutrophil degranulation {R-HSA-6798695}; CDT1 association with the CDC6:ORC:origin complex {R-HSA-68827}; Orc1 removal from chromatin {R-HSA-68949}; CDK-mediated phosphorylation and removal of Cdc6 {R-HSA-69017}; G2/M Checkpoints {R-HSA-69481}; Ubiquitin Mediated Degradation of Phosphorylated Cdc25A {R-HSA-69601}; Ubiquitin-dependent degradation of Cyclin D {R-HSA-75815}; The role of GTSE1 in G2/M progression after G2 checkpoint {R-HSA-8852276}; FBXL7 down-regulates AURKA during mitotic entry and in early mitosis {R-HSA-8854050}; RUNX1 regulates transcription of genes involved in differentiation of HSCs {R-HSA-8939236}; Regulation of RUNX2 expression and activity {R-HSA-8939902}; Regulation of RUNX3 expression and activity {R-HSA-8941858}; Regulation of PTEN stability and activity {R-HSA-8948751}; Neddylation {R-HSA-8951664}; Regulation of expression of SLITs and ROBOs {R-HSA-9010553}; Interleukin-1 signaling {R-HSA-9020702}; Negative regulation of NOTCH4 signaling {R-HSA-9604323}; Antigen processing: Ubiquitination &amp; Proteasome degradation {R-HSA-983168}</t>
  </si>
  <si>
    <t>Insulin-like growth factor-binding protein 6 (IBP-6; IGF-binding protein 6; IGFBP-6)</t>
  </si>
  <si>
    <t>IBP6_HUMAN</t>
  </si>
  <si>
    <t>P24592</t>
  </si>
  <si>
    <t>Q14492</t>
  </si>
  <si>
    <t>IBP6</t>
  </si>
  <si>
    <t>3D-structure; Disulfide bond; Glycoprotein; Growth factor binding; Polymorphism; Secreted; Signal</t>
  </si>
  <si>
    <t>cellular protein metabolic process {GO:0044267}; negative regulation of canonical Wnt signaling pathway {GO:0090090}; negative regulation of cell population proliferation {GO:0008285}; regulation of insulin-like growth factor receptor signaling pathway {GO:0043567}; signal transduction {GO:0007165}</t>
  </si>
  <si>
    <t>extracellular region {GO:0005576}; extracellular space {GO:0005615}; Golgi apparatus {GO:0005794}; insulin-like growth factor binary complex {GO:0042568}</t>
  </si>
  <si>
    <t>fibronectin binding {GO:0001968}; insulin-like growth factor I binding {GO:0031994}; insulin-like growth factor II binding {GO:0031995}; signaling receptor binding {GO:0005102}</t>
  </si>
  <si>
    <t>Thrombospondin-4</t>
  </si>
  <si>
    <t>TSP4_HUMAN</t>
  </si>
  <si>
    <t>P35443</t>
  </si>
  <si>
    <t>B2R909; Q86TG2</t>
  </si>
  <si>
    <t>TSP4</t>
  </si>
  <si>
    <t>Calcium; Cell adhesion; Disulfide bond; EGF-like domain; Endoplasmic reticulum; Extracellular matrix; Glycoprotein; Growth factor; Mitogen; Polymorphism; Repeat; Sarcoplasmic reticulum; Secreted; Signal; Tissue remodeling; Unfolded protein response</t>
  </si>
  <si>
    <t>Cell adhesion; Tissue remodeling; Unfolded protein response</t>
  </si>
  <si>
    <t>Endoplasmic reticulum; Extracellular matrix; Sarcoplasmic reticulum; Secreted</t>
  </si>
  <si>
    <t>Growth factor; Mitogen</t>
  </si>
  <si>
    <t>behavioral response to pain {GO:0048266}; endothelial cell-cell adhesion {GO:0071603}; myoblast migration {GO:0051451}; negative regulation of angiogenesis {GO:0016525}; positive regulation of cell division {GO:0051781}; positive regulation of endothelial cell proliferation {GO:0001938}; positive regulation of neutrophil chemotaxis {GO:0090023}; positive regulation of peptidyl-tyrosine phosphorylation {GO:0050731}; regulation of tissue remodeling {GO:0034103}; response to endoplasmic reticulum stress {GO:0034976}; response to unfolded protein {GO:0006986}; tissue remodeling {GO:0048771}</t>
  </si>
  <si>
    <t>basement membrane {GO:0005604}; collagen-containing extracellular matrix {GO:0062023}; endoplasmic reticulum {GO:0005783}; extracellular exosome {GO:0070062}; extracellular region {GO:0005576}; extracellular space {GO:0005615}; sarcoplasmic reticulum {GO:0016529}</t>
  </si>
  <si>
    <t>calcium ion binding {GO:0005509}; growth factor activity {GO:0008083}; heparin binding {GO:0008201}; integrin binding {GO:0005178}</t>
  </si>
  <si>
    <t>Signaling by PDGF {R-HSA-186797}</t>
  </si>
  <si>
    <t>Thrombospondin-1</t>
  </si>
  <si>
    <t>Glycoprotein G</t>
  </si>
  <si>
    <t>TSP1_HUMAN</t>
  </si>
  <si>
    <t>P07996</t>
  </si>
  <si>
    <t>A8K6H4; B4E3J7; B9EGH6; Q15667; Q59E99</t>
  </si>
  <si>
    <t>TSP; TSP1</t>
  </si>
  <si>
    <t>3D-structure; Alternative splicing; Calcium; Cell adhesion; Disulfide bond; EGF-like domain; Endoplasmic reticulum; Extracellular matrix; Glycoprotein; Heparin-binding; Polymorphism; Repeat; Sarcoplasmic reticulum; Secreted; Signal; Unfolded protein response</t>
  </si>
  <si>
    <t>Cell adhesion; Unfolded protein response</t>
  </si>
  <si>
    <t>activation of MAPK activity {GO:0000187}; behavioral response to pain {GO:0048266}; cell adhesion {GO:0007155}; cell cycle arrest {GO:0007050}; cell migration {GO:0016477}; cellular response to growth factor stimulus {GO:0071363}; cellular response to heat {GO:0034605}; cellular response to tumor necrosis factor {GO:0071356}; chronic inflammatory response {GO:0002544}; engulfment of apoptotic cell {GO:0043652}; extracellular matrix organization {GO:0030198}; immune response {GO:0006955}; inflammatory response {GO:0006954}; negative regulation of angiogenesis {GO:0016525}; negative regulation of antigen processing and presentation of peptide or polysaccharide antigen via MHC class II {GO:0002581}; negative regulation of apoptotic process {GO:0043066}; negative regulation of blood vessel endothelial cell migration {GO:0043537}; negative regulation of blood vessel endothelial cell proliferation involved in sprouting angiogenesis {GO:1903588}; negative regulation of cell migration involved in sprouting angiogenesis {GO:0090051}; negative regulation of cell-matrix adhesion {GO:0001953}; negative regulation of cGMP-mediated signaling {GO:0010754}; negative regulation of cysteine-type endopeptidase activity involved in apoptotic process {GO:0043154}; negative regulation of dendritic cell antigen processing and presentation {GO:0002605}; negative regulation of endothelial cell chemotaxis {GO:2001027}; negative regulation of endothelial cell migration {GO:0010596}; negative regulation of endothelial cell proliferation {GO:0001937}; negative regulation of extrinsic apoptotic signaling pathway {GO:2001237}; negative regulation of fibrinolysis {GO:0051918}; negative regulation of fibroblast growth factor receptor signaling pathway {GO:0040037}; negative regulation of focal adhesion assembly {GO:0051895}; negative regulation of interleukin-12 production {GO:0032695}; negative regulation of long-chain fatty acid import across plasma membrane {GO:0010748}; negative regulation of nitric oxide mediated signal transduction {GO:0010751}; negative regulation of plasminogen activation {GO:0010757}; negative regulation of sprouting angiogenesis {GO:1903671}; peptide cross-linking {GO:0018149}; platelet degranulation {GO:0002576}; positive regulation of angiogenesis {GO:0045766}; positive regulation of blood coagulation {GO:0030194}; positive regulation of blood vessel endothelial cell migration {GO:0043536}; positive regulation of cell migration {GO:0030335}; positive regulation of cell population proliferation {GO:0008284}; positive regulation of chemotaxis {GO:0050921}; positive regulation of endothelial cell apoptotic process {GO:2000353}; positive regulation of endothelial cell migration {GO:0010595}; positive regulation of extrinsic apoptotic signaling pathway via death domain receptors {GO:1902043}; positive regulation of fibroblast migration {GO:0010763}; positive regulation of macrophage activation {GO:0043032}; positive regulation of macrophage chemotaxis {GO:0010759}; positive regulation of phosphorylation {GO:0042327}; positive regulation of protein kinase B signaling {GO:0051897}; positive regulation of reactive oxygen species metabolic process {GO:2000379}; positive regulation of smooth muscle cell proliferation {GO:0048661}; positive regulation of transforming growth factor beta receptor signaling pathway {GO:0030511}; positive regulation of transforming growth factor beta1 production {GO:0032914}; positive regulation of translation {GO:0045727}; positive regulation of tumor necrosis factor biosynthetic process {GO:0042535}; regulation of megakaryocyte differentiation {GO:0045652}; response to calcium ion {GO:0051592}; response to drug {GO:0042493}; response to endoplasmic reticulum stress {GO:0034976}; response to glucose {GO:0009749}; response to hypoxia {GO:0001666}; response to magnesium ion {GO:0032026}; response to mechanical stimulus {GO:0009612}; response to progesterone {GO:0032570}; response to testosterone {GO:0033574}; response to unfolded protein {GO:0006986}; sprouting angiogenesis {GO:0002040}</t>
  </si>
  <si>
    <t>cell surface {GO:0009986}; collagen-containing extracellular matrix {GO:0062023}; endoplasmic reticulum {GO:0005783}; endoplasmic reticulum lumen {GO:0005788}; external side of plasma membrane {GO:0009897}; extracellular exosome {GO:0070062}; extracellular matrix {GO:0031012}; extracellular region {GO:0005576}; extracellular space {GO:0005615}; fibrinogen complex {GO:0005577}; platelet alpha granule {GO:0031091}; platelet alpha granule lumen {GO:0031093}; sarcoplasmic reticulum {GO:0016529}; secretory granule {GO:0030141}</t>
  </si>
  <si>
    <t>calcium ion binding {GO:0005509}; collagen V binding {GO:0070052}; extracellular matrix structural constituent {GO:0005201}; fibrinogen binding {GO:0070051}; fibroblast growth factor binding {GO:0017134}; fibronectin binding {GO:0001968}; heparin binding {GO:0008201}; identical protein binding {GO:0042802}; integrin binding {GO:0005178}; laminin binding {GO:0043236}; low-density lipoprotein particle binding {GO:0030169}; phosphatidylserine binding {GO:0001786}; proteoglycan binding {GO:0043394}; transforming growth factor beta binding {GO:0050431}</t>
  </si>
  <si>
    <t>Platelet degranulation {R-HSA-114608}; Signaling by PDGF {R-HSA-186797}; Integrin cell surface interactions {R-HSA-216083}; Syndecan interactions {R-HSA-3000170}; Defective B3GALTL causes Peters-plus syndrome (PpS) {R-HSA-5083635}; O-glycosylation of TSR domain-containing proteins {R-HSA-5173214}; RUNX1 regulates genes involved in megakaryocyte differentiation and platelet function {R-HSA-8936459}</t>
  </si>
  <si>
    <t>Phospholipid transfer protein</t>
  </si>
  <si>
    <t>Lipid transfer protein II</t>
  </si>
  <si>
    <t>PLTP_HUMAN</t>
  </si>
  <si>
    <t>P55058</t>
  </si>
  <si>
    <t>A8K006; B4DDD5; B4DRB4; E1P5N8; E7EV16; Q8WTT1; Q9BR07; Q9BSH8</t>
  </si>
  <si>
    <t>Alternative splicing; Disulfide bond; Glycoprotein; Lipid transport; Polymorphism; Secreted; Signal; Transport</t>
  </si>
  <si>
    <t>ceramide transport {GO:0035627}; flagellated sperm motility {GO:0030317}; high-density lipoprotein particle remodeling {GO:0034375}; lipid metabolic process {GO:0006629}; lipid transport {GO:0006869}; phospholipid transport {GO:0015914}; positive regulation of cholesterol efflux {GO:0010875}; vitamin E biosynthetic process {GO:0010189}</t>
  </si>
  <si>
    <t>extracellular region {GO:0005576}; extracellular space {GO:0005615}; high-density lipoprotein particle {GO:0034364}</t>
  </si>
  <si>
    <t>ceramide binding {GO:0097001}; ceramide transporter activity {GO:0035620}; diacylglycerol binding {GO:0019992}; lipid transporter activity {GO:0005319}; phosphatidic acid binding {GO:0070300}; phosphatidic acid transporter activity {GO:1990050}; phosphatidylcholine binding {GO:0031210}; phosphatidylcholine transporter activity {GO:0008525}; phosphatidylethanolamine binding {GO:0008429}; phosphatidylethanolamine transporter activity {GO:1904121}; phosphatidylglycerol binding {GO:1901611}; phospholipid transporter activity {GO:0005548}</t>
  </si>
  <si>
    <t>Cadherin-5</t>
  </si>
  <si>
    <t>7B4 antigen; Vascular endothelial cadherin (VE-cadherin); CD_antigen=CD144</t>
  </si>
  <si>
    <t>CADH5_HUMAN</t>
  </si>
  <si>
    <t>P33151</t>
  </si>
  <si>
    <t>Q4VAI5; Q4VAI6</t>
  </si>
  <si>
    <t>Alternative splicing; Calcium; Cell adhesion; Cell junction; Cell membrane; Cleavage on pair of basic residues; Glycoprotein; Membrane; Metal-binding; Phosphoprotein; Polymorphism; Repeat; Signal; Transmembrane; Transmembrane helix</t>
  </si>
  <si>
    <t>Cell junction; Cell membrane; Membrane</t>
  </si>
  <si>
    <t>Repeat; Signal; Transmembrane; Transmembrane helix</t>
  </si>
  <si>
    <t>Cleavage on pair of basic residues; Glycoprotein; Phosphoprotein</t>
  </si>
  <si>
    <t>adherens junction organization {GO:0034332}; blood vessel maturation {GO:0001955}; calcium-dependent cell-cell adhesion via plasma membrane cell adhesion molecules {GO:0016339}; cell morphogenesis {GO:0000902}; cell-cell adhesion {GO:0098609}; cell-cell adhesion mediated by cadherin {GO:0044331}; cell-cell junction assembly {GO:0007043}; homophilic cell adhesion via plasma membrane adhesion molecules {GO:0007156}; negative regulation of cell population proliferation {GO:0008285}; negative regulation of inflammatory response {GO:0050728}; positive regulation of angiogenesis {GO:0045766}; positive regulation of establishment of endothelial barrier {GO:1903142}; regulation of establishment of cell polarity {GO:2000114}; transforming growth factor beta receptor signaling pathway {GO:0007179}</t>
  </si>
  <si>
    <t>bicellular tight junction {GO:0005923}; catenin complex {GO:0016342}; cell junction {GO:0030054}; cell surface {GO:0009986}; cell-cell adherens junction {GO:0005913}; cell-cell junction {GO:0005911}; external side of plasma membrane {GO:0009897}; integral component of membrane {GO:0016021}; membrane {GO:0016020}; plasma membrane {GO:0005886}</t>
  </si>
  <si>
    <t>beta-catenin binding {GO:0008013}; cadherin binding {GO:0045296}; calcium ion binding {GO:0005509}; cytoskeletal protein binding {GO:0008092}; ion channel binding {GO:0044325}; protein homodimerization activity {GO:0042803}; protein phosphatase binding {GO:0019903}; signaling receptor binding {GO:0005102}; vascular endothelial growth factor receptor 2 binding {GO:0043184}</t>
  </si>
  <si>
    <t>Adherens junctions interactions {R-HSA-418990}; VEGFR2 mediated vascular permeability {R-HSA-5218920}</t>
  </si>
  <si>
    <t>Proteasome subunit alpha-type 8</t>
  </si>
  <si>
    <t>Proteasome subunit alpha-type 7-like</t>
  </si>
  <si>
    <t>PSMA8_HUMAN</t>
  </si>
  <si>
    <t>Q8TAA3</t>
  </si>
  <si>
    <t>B0YJ75; Q8IVP4; Q8TA98; Q8TAA2</t>
  </si>
  <si>
    <t>PSMA7L</t>
  </si>
  <si>
    <t>Alternative splicing; Cytoplasm; Hydrolase; Nucleus; Protease; Proteasome; Threonine protease</t>
  </si>
  <si>
    <t>anaphase-promoting complex-dependent catabolic process {GO:0031145}; antigen processing and presentation of exogenous peptide antigen via MHC class I, TAP-dependent {GO:0002479}; Fc-epsilon receptor signaling pathway {GO:0038095}; interleukin-1-mediated signaling pathway {GO:0070498}; MAPK cascade {GO:0000165}; negative regulation of canonical Wnt signaling pathway {GO:0090090}; negative regulation of G2/M transition of mitotic cell cycle {GO:0010972}; NIK/NF-kappaB signaling {GO:0038061}; positive regulation of canonical Wnt signaling pathway {GO:0090263}; post-translational protein modification {GO:0043687}; proteasomal protein catabolic process {GO:0010498}; proteasomal ubiquitin-independent protein catabolic process {GO:0010499}; proteasome-mediated ubiquitin-dependent protein catabolic process {GO:0043161}; protein deubiquitination {GO:0016579}; protein polyubiquitination {GO:0000209}; regulation of cellular amino acid metabolic process {GO:0006521}; regulation of hematopoietic stem cell differentiation {GO:1902036}; regulation of mitotic cell cycle phase transition {GO:1901990}; regulation of mRNA stability {GO:0043488}; regulation of transcription from RNA polymerase II promoter in response to hypoxia {GO:0061418}; SCF-dependent proteasomal ubiquitin-dependent protein catabolic process {GO:0031146}; stimulatory C-type lectin receptor signaling pathway {GO:0002223}; T cell receptor signaling pathway {GO:0050852}; transmembrane transport {GO:0055085}; tumor necrosis factor-mediated signaling pathway {GO:0033209}; Wnt signaling pathway, planar cell polarity pathway {GO:0060071}</t>
  </si>
  <si>
    <t>cytoplasm {GO:0005737}; cytosol {GO:0005829}; extracellular exosome {GO:0070062}; nucleus {GO:0005634}; proteasome core complex {GO:0005839}; proteasome core complex, alpha-subunit complex {GO:0019773}; spermatoproteasome complex {GO:1990111}</t>
  </si>
  <si>
    <t>Activation of NF-kappaB in B cells {R-HSA-1169091}; Oxygen-dependent proline hydroxylation of Hypoxia-inducible Factor Alpha {R-HSA-1234176}; ER-Phagosome pathway {R-HSA-1236974}; Cross-presentation of soluble exogenous antigens (endosomes) {R-HSA-1236978}; SCF-beta-TrCP mediated degradation of Emi1 {R-HSA-174113}; APC/C:Cdc20 mediated degradation of Securin {R-HSA-174154}; APC/C:Cdh1 mediated degradation of Cdc20 and other APC/C:Cdh1 targeted proteins in late mitosis/early G1 {R-HSA-174178}; Cdc20:Phospho-APC/C mediated degradation of Cyclin A {R-HSA-174184}; Vpu mediated degradation of CD4 {R-HSA-180534}; Vif-mediated degradation of APOBEC3G {R-HSA-180585}; Degradation of beta-catenin by the destruction complex {R-HSA-195253}; Downstream TCR signaling {R-HSA-202424}; Regulation of activated PAK-2p34 by proteasome mediated degradation {R-HSA-211733}; Separation of Sister Chromatids {R-HSA-2467813}; FCERI mediated NF-kB activation {R-HSA-2871837}; Autodegradation of the E3 ubiquitin ligase COP1 {R-HSA-349425}; Regulation of ornithine decarboxylase (ODC) {R-HSA-350562}; ABC-family proteins mediated transport {R-HSA-382556}; AUF1 (hnRNP D0) binds and destabilizes mRNA {R-HSA-450408}; Asymmetric localization of PCP proteins {R-HSA-4608870}; Degradation of AXIN {R-HSA-4641257}; Degradation of DVL {R-HSA-4641258}; Hedgehog ligand biogenesis {R-HSA-5358346}; Hh mutants that don't undergo autocatalytic processing are degraded by ERAD {R-HSA-5362768}; Dectin-1 mediated noncanonical NF-kB signaling {R-HSA-5607761}; CLEC7A (Dectin-1) signaling {R-HSA-5607764}; Degradation of GLI1 by the proteasome {R-HSA-5610780}; Degradation of GLI2 by the proteasome {R-HSA-5610783}; GLI3 is processed to GLI3R by the proteasome {R-HSA-5610785}; Hedgehog 'on' state {R-HSA-5632684}; Regulation of RAS by GAPs {R-HSA-5658442}; TNFR2 non-canonical NF-kB pathway {R-HSA-5668541}; NIK--&gt;noncanonical NF-kB signaling {R-HSA-5676590}; Defective CFTR causes cystic fibrosis {R-HSA-5678895}; MAPK6/MAPK4 signaling {R-HSA-5687128}; UCH proteinases {R-HSA-5689603}; Ub-specific processing proteases {R-HSA-5689880}; CDT1 association with the CDC6:ORC:origin complex {R-HSA-68827}; Orc1 removal from chromatin {R-HSA-68949}; CDK-mediated phosphorylation and removal of Cdc6 {R-HSA-69017}; G2/M Checkpoints {R-HSA-69481}; Ubiquitin Mediated Degradation of Phosphorylated Cdc25A {R-HSA-69601}; Ubiquitin-dependent degradation of Cyclin D {R-HSA-75815}; The role of GTSE1 in G2/M progression after G2 checkpoint {R-HSA-8852276}; FBXL7 down-regulates AURKA during mitotic entry and in early mitosis {R-HSA-8854050}; RUNX1 regulates transcription of genes involved in differentiation of HSCs {R-HSA-8939236}; Regulation of RUNX2 expression and activity {R-HSA-8939902}; Regulation of PTEN stability and activity {R-HSA-8948751}; Neddylation {R-HSA-8951664}; Regulation of expression of SLITs and ROBOs {R-HSA-9010553}; Interleukin-1 signaling {R-HSA-9020702}; Antigen processing: Ubiquitination &amp; Proteasome degradation {R-HSA-983168}</t>
  </si>
  <si>
    <t>BPI fold-containing family A member 1</t>
  </si>
  <si>
    <t>Lung-specific protein X; Nasopharyngeal carcinoma-related protein; Palate lung and nasal epithelium clone protein; Secretory protein in upper respiratory tracts; Short PLUNC1 (SPLUNC1); Tracheal epithelium-enriched protein; Von Ebner protein Hl</t>
  </si>
  <si>
    <t>BPIA1_HUMAN</t>
  </si>
  <si>
    <t>Q9NP55</t>
  </si>
  <si>
    <t>A6XMV5; A8K9R3; E1P5M9; Q9NZT0</t>
  </si>
  <si>
    <t>LUNX; NASG; PLUNC; SPLUNC1; SPURT</t>
  </si>
  <si>
    <t>3D-structure; Alternative splicing; Antibiotic; Antimicrobial; Disulfide bond; Glycoprotein; Immunity; Innate immunity; Lipid-binding; Secreted; Signal</t>
  </si>
  <si>
    <t>antibacterial humoral response {GO:0019731}; antimicrobial humoral immune response mediated by antimicrobial peptide {GO:0061844}; antimicrobial humoral response {GO:0019730}; defense response to virus {GO:0051607}; immune response in nasopharyngeal-associated lymphoid tissue {GO:0002395}; innate immune response {GO:0045087}; multicellular organismal water homeostasis {GO:0050891}; negative regulation of single-species biofilm formation in or on host organism {GO:1900229}; regulation of liquid surface tension {GO:0050828}; regulation of sodium ion transmembrane transport {GO:1902305}</t>
  </si>
  <si>
    <t>lipid binding {GO:0008289}</t>
  </si>
  <si>
    <t>Antimicrobial peptides {R-HSA-6803157}</t>
  </si>
  <si>
    <t>Phosphoglycerate mutase 1</t>
  </si>
  <si>
    <t>BPG-dependent PGAM 1; Phosphoglycerate mutase isozyme B (PGAM-B)</t>
  </si>
  <si>
    <t>PGAM1_HUMAN</t>
  </si>
  <si>
    <t>P18669</t>
  </si>
  <si>
    <t>Q9BWC0</t>
  </si>
  <si>
    <t>PGAMA</t>
  </si>
  <si>
    <t>3D-structure; Acetylation; Glycolysis; Hydrolase; Isomerase; Phosphoprotein</t>
  </si>
  <si>
    <t>Hydrolase; Isomerase</t>
  </si>
  <si>
    <t>canonical glycolysis {GO:0061621}; gluconeogenesis {GO:0006094}; glycolytic process {GO:0006096}; neutrophil degranulation {GO:0043312}; regulation of glycolytic process {GO:0006110}; regulation of pentose-phosphate shunt {GO:0043456}; respiratory burst {GO:0045730}</t>
  </si>
  <si>
    <t>cytoplasm {GO:0005737}; cytosol {GO:0005829}; extracellular exosome {GO:0070062}; extracellular region {GO:0005576}; ficolin-1-rich granule lumen {GO:1904813}; membrane {GO:0016020}; nucleus {GO:0005634}; secretory granule lumen {GO:0034774}</t>
  </si>
  <si>
    <t>bisphosphoglycerate mutase activity {GO:0004082}; hydrolase activity {GO:0016787}; phosphoglycerate mutase activity {GO:0004619}; protein kinase binding {GO:0019901}</t>
  </si>
  <si>
    <t>Neutrophil degranulation {R-HSA-6798695}; Glycolysis {R-HSA-70171}; Gluconeogenesis {R-HSA-70263}</t>
  </si>
  <si>
    <t>Nectin-2</t>
  </si>
  <si>
    <t>Herpes virus entry mediator B (Herpesvirus entry mediator B; HveB); Nectin cell adhesion molecule 2; Poliovirus receptor-related protein 2; CD_antigen=CD112</t>
  </si>
  <si>
    <t>NECT2_HUMAN</t>
  </si>
  <si>
    <t>Q92692</t>
  </si>
  <si>
    <t>A8K5L5; O75455; Q6IBI6; Q96J29</t>
  </si>
  <si>
    <t>3D-structure; Alternative splicing; Cell adhesion; Cell membrane; Disulfide bond; Glycoprotein; Host cell receptor for virus entry; Host-virus interaction; Immunoglobulin domain; Membrane; Phosphoprotein; Receptor; Repeat; Signal; Transmembrane; Transmembrane helix</t>
  </si>
  <si>
    <t>Cell adhesion; Host-virus interaction</t>
  </si>
  <si>
    <t>acrosome assembly {GO:0001675}; adherens junction organization {GO:0034332}; adhesion of symbiont to host {GO:0044406}; cell part morphogenesis {GO:0032990}; cilium organization {GO:0044782}; coreceptor-mediated virion attachment to host cell {GO:0046814}; cytoskeleton organization {GO:0007010}; establishment of mitochondrion localization {GO:0051654}; fertilization {GO:0009566}; fusion of virus membrane with host plasma membrane {GO:0019064}; homophilic cell adhesion via plasma membrane adhesion molecules {GO:0007156}; positive regulation of immunoglobulin mediated immune response {GO:0002891}; positive regulation of mast cell activation {GO:0033005}; positive regulation of natural killer cell mediated cytotoxicity {GO:0045954}; positive regulation of natural killer cell mediated cytotoxicity directed against tumor cell target {GO:0002860}; positive regulation of T cell receptor signaling pathway {GO:0050862}; regulation of immune response {GO:0050776}; regulation of viral entry into host cell {GO:0046596}; sperm mitochondrion organization {GO:0030382}; spermatid development {GO:0007286}; spermatid nucleus differentiation {GO:0007289}; susceptibility to natural killer cell mediated cytotoxicity {GO:0042271}; susceptibility to T cell mediated cytotoxicity {GO:0060370}</t>
  </si>
  <si>
    <t>cell surface {GO:0009986}; cell-cell contact zone {GO:0044291}; cell-cell junction {GO:0005911}; extracellular exosome {GO:0070062}; focal adhesion {GO:0005925}; integral component of membrane {GO:0016021}; plasma membrane {GO:0005886}; zonula adherens {GO:0005915}</t>
  </si>
  <si>
    <t>cell adhesion molecule binding {GO:0050839}; coreceptor activity {GO:0015026}; identical protein binding {GO:0042802}; protein homodimerization activity {GO:0042803}; virus receptor activity {GO:0001618}</t>
  </si>
  <si>
    <t>Immunoregulatory interactions between a Lymphoid and a non-Lymphoid cell {R-HSA-198933}; Adherens junctions interactions {R-HSA-418990}; Nectin/Necl trans heterodimerization {R-HSA-420597}</t>
  </si>
  <si>
    <t>Saposin-D</t>
  </si>
  <si>
    <t>Proactivator polypeptide; Protein A; Cerebroside sulfate activator (CSAct); Dispersin; Sphingolipid activator protein 1 (SAP-1); Sulfatide/GM1 activator; A1 activator; Co-beta-glucosidase; Glucosylceramidase activator; Sphingolipid activator protein 2 (SAP-2); Component C; Protein C</t>
  </si>
  <si>
    <t>SAP_HUMAN</t>
  </si>
  <si>
    <t>P07602</t>
  </si>
  <si>
    <t>P07292; P15793; P78538; P78541; P78546; P78547; P78558; Q53Y86; Q6IBQ6; Q92739; Q92740; Q92741; Q92742</t>
  </si>
  <si>
    <t>GLBA; SAP1</t>
  </si>
  <si>
    <t>3D-structure; Alternative splicing; Disease mutation; Disulfide bond; Gangliosidosis; Gaucher disease; Glycoprotein; Leukodystrophy; Lipid metabolism; Lysosome; Metachromatic leukodystrophy; Repeat; Secreted; Signal; Sphingolipid metabolism</t>
  </si>
  <si>
    <t>Lipid metabolism; Sphingolipid metabolism</t>
  </si>
  <si>
    <t>Disease mutation; Gangliosidosis; Gaucher disease; Leukodystrophy; Metachromatic leukodystrophy</t>
  </si>
  <si>
    <t>adenylate cyclase-inhibiting G protein-coupled receptor signaling pathway {GO:0007193}; cellular response to organic substance {GO:0071310}; cochlea development {GO:0090102}; corneocyte development {GO:0003335}; cornified envelope assembly {GO:1903575}; epithelial cell differentiation involved in prostate gland development {GO:0060742}; G protein-coupled receptor signaling pathway {GO:0007186}; galactosylceramide catabolic process {GO:0006683}; ganglioside GM1 transport to membrane {GO:1905572}; glycosphingolipid metabolic process {GO:0006687}; lipid transport {GO:0006869}; lysosomal transport {GO:0007041}; micturition {GO:0060073}; myelination {GO:0042552}; negative regulation of hydrogen peroxide-induced cell death {GO:1903206}; neuromuscular process controlling balance {GO:0050885}; neutrophil degranulation {GO:0043312}; platelet degranulation {GO:0002576}; positive regulation of hydrolase activity {GO:0051345}; positive regulation of MAPK cascade {GO:0043410}; prostate gland growth {GO:0060736}; regulation of autophagy {GO:0010506}; regulation of lipid metabolic process {GO:0019216}; sensory perception of sound {GO:0007605}; walking behavior {GO:0090659}</t>
  </si>
  <si>
    <t>azurophil granule membrane {GO:0035577}; collagen-containing extracellular matrix {GO:0062023}; extracellular exosome {GO:0070062}; extracellular region {GO:0005576}; extracellular space {GO:0005615}; intracellular membrane-bounded organelle {GO:0043231}; late endosome {GO:0005770}; lysosomal lumen {GO:0043202}; lysosomal membrane {GO:0005765}; lysosome {GO:0005764}; plasma membrane {GO:0005886}</t>
  </si>
  <si>
    <t>beta-galactosidase activity {GO:0004565}; enzyme activator activity {GO:0008047}; G protein-coupled receptor binding {GO:0001664}; ganglioside GM1 binding {GO:1905573}; ganglioside GM2 binding {GO:1905574}; ganglioside GM3 binding {GO:1905575}; ganglioside GP1c binding {GO:1905577}; ganglioside GT1b binding {GO:1905576}; identical protein binding {GO:0042802}; lipid binding {GO:0008289}; phospholipid binding {GO:0005543}; protease binding {GO:0002020}; protein homodimerization activity {GO:0042803}</t>
  </si>
  <si>
    <t>Platelet degranulation {R-HSA-114608}; Glycosphingolipid metabolism {R-HSA-1660662}; Peptide ligand-binding receptors {R-HSA-375276}; G alpha (i) signalling events {R-HSA-418594}; Neutrophil degranulation {R-HSA-6798695}</t>
  </si>
  <si>
    <t>Spindle and kinetochore-associated protein 1</t>
  </si>
  <si>
    <t>SKA1_HUMAN</t>
  </si>
  <si>
    <t>Q96BD8</t>
  </si>
  <si>
    <t>B2R9Y6; B4E0P4</t>
  </si>
  <si>
    <t>C18orf24</t>
  </si>
  <si>
    <t>3D-structure; Acetylation; Alternative splicing; Cell cycle; Cell division; Centromere; Chromosome; Coiled coil; Cytoplasm; Cytoskeleton; Kinetochore; Microtubule; Mitosis; Polymorphism</t>
  </si>
  <si>
    <t>Cell cycle; Cell division; Mitosis</t>
  </si>
  <si>
    <t>Centromere; Chromosome; Cytoplasm; Cytoskeleton; Kinetochore; Microtubule</t>
  </si>
  <si>
    <t>cell division {GO:0051301}; chromosome segregation {GO:0007059}; mitotic cell cycle {GO:0000278}; regulation of microtubule polymerization or depolymerization {GO:0031110}</t>
  </si>
  <si>
    <t>condensed chromosome outer kinetochore {GO:0000940}; cytosol {GO:0005829}; microtubule cytoskeleton {GO:0015630}; mitotic spindle {GO:0072686}; spindle microtubule {GO:0005876}</t>
  </si>
  <si>
    <t>microtubule binding {GO:0008017}</t>
  </si>
  <si>
    <t>Amplification of signal from unattached kinetochores via a MAD2 inhibitory signal {R-HSA-141444}; Separation of Sister Chromatids {R-HSA-2467813}; Resolution of Sister Chromatid Cohesion {R-HSA-2500257}; RHO GTPases Activate Formins {R-HSA-5663220}; Mitotic Prometaphase {R-HSA-68877}</t>
  </si>
  <si>
    <t>Lymphocyte function-associated antigen 3 (Ag3)</t>
  </si>
  <si>
    <t>Surface glycoprotein LFA-3; CD_antigen=CD58</t>
  </si>
  <si>
    <t>LFA3_HUMAN</t>
  </si>
  <si>
    <t>P19256</t>
  </si>
  <si>
    <t>A8K7G5; Q5U053; Q6IB65; Q96KI9</t>
  </si>
  <si>
    <t>LFA3</t>
  </si>
  <si>
    <t>3D-structure; Alternative splicing; Cell membrane; Disulfide bond; Glycoprotein; Immunoglobulin domain; Membrane; Polymorphism; Signal; Transmembrane; Transmembrane helix</t>
  </si>
  <si>
    <t>cell-cell adhesion {GO:0098609}; cellular response to interferon-gamma {GO:0071346}; cellular response to tumor necrosis factor {GO:0071356}; heterotypic cell-cell adhesion {GO:0034113}; leukocyte migration {GO:0050900}; neutrophil degranulation {GO:0043312}; positive regulation of interleukin-8 secretion {GO:2000484}</t>
  </si>
  <si>
    <t>cell surface {GO:0009986}; extracellular exosome {GO:0070062}; ficolin-1-rich granule membrane {GO:0101003}; integral component of plasma membrane {GO:0005887}; membrane {GO:0016020}; plasma membrane {GO:0005886}; secretory granule membrane {GO:0030667}</t>
  </si>
  <si>
    <t>signaling receptor binding {GO:0005102}</t>
  </si>
  <si>
    <t>Cell surface interactions at the vascular wall {R-HSA-202733}; Neutrophil degranulation {R-HSA-6798695}</t>
  </si>
  <si>
    <t>Protein-S-isoprenylcysteine O-methyltransferase</t>
  </si>
  <si>
    <t>Isoprenylcysteine carboxylmethyltransferase; Prenylated protein carboxyl methyltransferase (PPMT); Prenylcysteine carboxyl methyltransferase (pcCMT)</t>
  </si>
  <si>
    <t>ICMT_HUMAN</t>
  </si>
  <si>
    <t>O60725</t>
  </si>
  <si>
    <t>Q6FHT0</t>
  </si>
  <si>
    <t>PCCMT</t>
  </si>
  <si>
    <t>Endoplasmic reticulum; Membrane; Methyltransferase; S-adenosyl-L-methionine; Transferase; Transmembrane; Transmembrane helix</t>
  </si>
  <si>
    <t>Endoplasmic reticulum; Membrane</t>
  </si>
  <si>
    <t>S-adenosyl-L-methionine</t>
  </si>
  <si>
    <t>Methyltransferase; Transferase</t>
  </si>
  <si>
    <t>C-terminal protein methylation {GO:0006481}; cellular protein modification process {GO:0006464}; post-translational protein modification {GO:0043687}; protein targeting to membrane {GO:0006612}</t>
  </si>
  <si>
    <t>endoplasmic reticulum {GO:0005783}; endoplasmic reticulum membrane {GO:0005789}; integral component of membrane {GO:0016021}; membrane {GO:0016020}</t>
  </si>
  <si>
    <t>protein C-terminal carboxyl O-methyltransferase activity {GO:0003880}; protein C-terminal S-isoprenylcysteine carboxyl O-methyltransferase activity {GO:0004671}</t>
  </si>
  <si>
    <t>Gamma carboxylation, hypusine formation and arylsulfatase activation {R-HSA-163841}</t>
  </si>
  <si>
    <t>Protein CREG2</t>
  </si>
  <si>
    <t>CREG2_HUMAN</t>
  </si>
  <si>
    <t>Q8IUH2</t>
  </si>
  <si>
    <t>Q86X03; Q8N540; Q8N9E3</t>
  </si>
  <si>
    <t>Glycoprotein; Polymorphism; Secreted; Signal</t>
  </si>
  <si>
    <t>endoplasmic reticulum {GO:0005783}; extracellular space {GO:0005615}; Golgi apparatus {GO:0005794}</t>
  </si>
  <si>
    <t>cofactor binding {GO:0048037}</t>
  </si>
  <si>
    <t>Neutrophil elastase</t>
  </si>
  <si>
    <t>Bone marrow serine protease; Elastase-2; Human leukocyte elastase (HLE); Medullasin; PMN elastase</t>
  </si>
  <si>
    <t>ELNE_HUMAN</t>
  </si>
  <si>
    <t>P08246</t>
  </si>
  <si>
    <t>P09649; Q6B0D9; Q6LDP5</t>
  </si>
  <si>
    <t>ELA2</t>
  </si>
  <si>
    <t>3D-structure; Cytoplasmic vesicle; Disease mutation; Disulfide bond; Glycoprotein; Hydrolase; Polymorphism; Protease; Serine protease; Signal; Zymogen</t>
  </si>
  <si>
    <t>Cytoplasmic vesicle</t>
  </si>
  <si>
    <t>acute inflammatory response to antigenic stimulus {GO:0002438}; antimicrobial humoral response {GO:0019730}; biosynthetic process of antibacterial peptides active against Gram-negative bacteria {GO:0002812}; cellular calcium ion homeostasis {GO:0006874}; defense response to bacterium {GO:0042742}; extracellular matrix disassembly {GO:0022617}; leukocyte migration involved in inflammatory response {GO:0002523}; negative regulation of chemokine biosynthetic process {GO:0045079}; negative regulation of chemotaxis {GO:0050922}; negative regulation of growth of symbiont in host {GO:0044130}; negative regulation of inflammatory response {GO:0050728}; negative regulation of interleukin-8 biosynthetic process {GO:0045415}; negative regulation of transcription by RNA polymerase II {GO:0000122}; neutrophil degranulation {GO:0043312}; neutrophil mediated killing of fungus {GO:0070947}; neutrophil mediated killing of gram-negative bacterium {GO:0070945}; phagocytosis {GO:0006909}; positive regulation of immune response {GO:0050778}; positive regulation of interleukin-8 biosynthetic process {GO:0045416}; positive regulation of leukocyte tethering or rolling {GO:1903238}; positive regulation of MAP kinase activity {GO:0043406}; positive regulation of smooth muscle cell proliferation {GO:0048661}; protein catabolic process {GO:0030163}; proteolysis {GO:0006508}; response to lipopolysaccharide {GO:0032496}; response to UV {GO:0009411}; response to yeast {GO:0001878}</t>
  </si>
  <si>
    <t>azurophil granule lumen {GO:0035578}; cell surface {GO:0009986}; collagen-containing extracellular matrix {GO:0062023}; cytoplasm {GO:0005737}; extracellular exosome {GO:0070062}; extracellular region {GO:0005576}; extracellular space {GO:0005615}; secretory granule {GO:0030141}; specific granule lumen {GO:0035580}; transcriptional repressor complex {GO:0017053}</t>
  </si>
  <si>
    <t>cytokine binding {GO:0019955}; endopeptidase activity {GO:0004175}; heparin binding {GO:0008201}; peptidase activity {GO:0008233}; protease binding {GO:0002020}; serine-type endopeptidase activity {GO:0004252}; transcription corepressor activity {GO:0003714}</t>
  </si>
  <si>
    <t>Collagen degradation {R-HSA-1442490}; Degradation of the extracellular matrix {R-HSA-1474228}; Activation of Matrix Metalloproteinases {R-HSA-1592389}; Neutrophil degranulation {R-HSA-6798695}; Antimicrobial peptides {R-HSA-6803157}; Regulation of Complement cascade {R-HSA-977606}</t>
  </si>
  <si>
    <t>Testosterone 17-beta-dehydrogenase 3</t>
  </si>
  <si>
    <t>17-beta-hydroxysteroid dehydrogenase type 3 (17-beta-HSD 3); Short chain dehydrogenase/reductase family 12C member 2; Testicular 17-beta-hydroxysteroid dehydrogenase</t>
  </si>
  <si>
    <t>DHB3_HUMAN</t>
  </si>
  <si>
    <t>P37058</t>
  </si>
  <si>
    <t>Q5U0Q6</t>
  </si>
  <si>
    <t>EDH17B3; SDR12C2</t>
  </si>
  <si>
    <t>Alternative splicing; Disease mutation; Endoplasmic reticulum; Lipid biosynthesis; Lipid metabolism; NADP; Oxidoreductase; Polymorphism; Pseudohermaphroditism; Steroid biosynthesis</t>
  </si>
  <si>
    <t>Lipid biosynthesis; Lipid metabolism; Steroid biosynthesis</t>
  </si>
  <si>
    <t>Endoplasmic reticulum</t>
  </si>
  <si>
    <t>Disease mutation; Pseudohermaphroditism</t>
  </si>
  <si>
    <t>androgen biosynthetic process {GO:0006702}; male genitalia development {GO:0030539}; steroid biosynthetic process {GO:0006694}; testosterone biosynthetic process {GO:0061370}</t>
  </si>
  <si>
    <t>endoplasmic reticulum {GO:0005783}; endoplasmic reticulum membrane {GO:0005789}; intracellular membrane-bounded organelle {GO:0043231}</t>
  </si>
  <si>
    <t>testosterone 17-beta-dehydrogenase (NADP+) activity {GO:0047045}</t>
  </si>
  <si>
    <t>Hormone biosynthesis; testosterone biosynthesis.</t>
  </si>
  <si>
    <t>Androgen biosynthesis {R-HSA-193048}; Synthesis of very long-chain fatty acyl-CoAs {R-HSA-75876}</t>
  </si>
  <si>
    <t>Endoplasmic reticulum chaperone BiP</t>
  </si>
  <si>
    <t>78 kDa glucose-regulated protein (GRP-78); Binding-immunoglobulin protein (BiP); Heat shock protein 70 family protein 5 (HSP70 family protein 5); Heat shock protein family A member 5; Immunoglobulin heavy chain-binding protein</t>
  </si>
  <si>
    <t>BIP_HUMAN</t>
  </si>
  <si>
    <t>P11021</t>
  </si>
  <si>
    <t>B0QZ61; Q2EF78; Q9NPF1; Q9UK02</t>
  </si>
  <si>
    <t>3D-structure; Acetylation; ATP-binding; Chaperone; Cytoplasm; Endoplasmic reticulum; Hydrolase; Isopeptide bond; Methylation; Nitration; Nucleotide-binding; Phosphoprotein; Polymorphism; Signal; Ubl conjugation</t>
  </si>
  <si>
    <t>Cytoplasm; Endoplasmic reticulum</t>
  </si>
  <si>
    <t>Chaperone; Hydrolase</t>
  </si>
  <si>
    <t>ATF6-mediated unfolded protein response {GO:0036500}; cellular response to antibiotic {GO:0071236}; cellular response to calcium ion {GO:0071277}; cellular response to cAMP {GO:0071320}; cellular response to drug {GO:0035690}; cellular response to gamma radiation {GO:0071480}; cellular response to glucose starvation {GO:0042149}; cellular response to heat {GO:0034605}; cellular response to interleukin-4 {GO:0071353}; cellular response to manganese ion {GO:0071287}; cellular response to nerve growth factor stimulus {GO:1990090}; cellular response to unfolded protein {GO:0034620}; cerebellar Purkinje cell layer development {GO:0021680}; cerebellum structural organization {GO:0021589}; chaperone cofactor-dependent protein refolding {GO:0051085}; endoplasmic reticulum unfolded protein response {GO:0030968}; ER overload response {GO:0006983}; IRE1-mediated unfolded protein response {GO:0036498}; luteolysis {GO:0001554}; maintenance of protein localization in endoplasmic reticulum {GO:0035437}; negative regulation of apoptotic process {GO:0043066}; negative regulation of IRE1-mediated unfolded protein response {GO:1903895}; negative regulation of protein homodimerization activity {GO:0090074}; negative regulation of transforming growth factor beta receptor signaling pathway {GO:0030512}; neuron apoptotic process {GO:0051402}; neuron differentiation {GO:0030182}; PERK-mediated unfolded protein response {GO:0036499}; positive regulation of cell migration {GO:0030335}; positive regulation of neuron projection development {GO:0010976}; positive regulation of protein ubiquitination {GO:0031398}; positive regulation of transcription from RNA polymerase II promoter in response to endoplasmic reticulum stress {GO:1990440}; posttranslational protein targeting to membrane, translocation {GO:0031204}; protein folding in endoplasmic reticulum {GO:0034975}; protein refolding {GO:0042026}; regulation of ATF6-mediated unfolded protein response {GO:1903891}; regulation of IRE1-mediated unfolded protein response {GO:1903894}; regulation of PERK-mediated unfolded protein response {GO:1903897}; regulation of protein folding in endoplasmic reticulum {GO:0060904}; response to cocaine {GO:0042220}; response to methamphetamine hydrochloride {GO:1904313}; response to unfolded protein {GO:0006986}; stress response to metal ion {GO:0097501}; substantia nigra development {GO:0021762}; toxin transport {GO:1901998}; ubiquitin-dependent ERAD pathway {GO:0030433}</t>
  </si>
  <si>
    <t>cell surface {GO:0009986}; cytoplasm {GO:0005737}; cytosol {GO:0005829}; endoplasmic reticulum {GO:0005783}; endoplasmic reticulum chaperone complex {GO:0034663}; endoplasmic reticulum lumen {GO:0005788}; endoplasmic reticulum membrane {GO:0005789}; endoplasmic reticulum-Golgi intermediate compartment {GO:0005793}; extracellular exosome {GO:0070062}; focal adhesion {GO:0005925}; integral component of endoplasmic reticulum membrane {GO:0030176}; intracellular membrane-bounded organelle {GO:0043231}; melanosome {GO:0042470}; membrane {GO:0016020}; midbody {GO:0030496}; mitochondrion {GO:0005739}; nucleus {GO:0005634}; plasma membrane {GO:0005886}; protein-containing complex {GO:0032991}; smooth endoplasmic reticulum {GO:0005790}</t>
  </si>
  <si>
    <t>ATP binding {GO:0005524}; ATPase activity {GO:0016887}; ATPase activity, coupled {GO:0042623}; cadherin binding {GO:0045296}; calcium ion binding {GO:0005509}; chaperone binding {GO:0051087}; enzyme binding {GO:0019899}; heat shock protein binding {GO:0031072}; misfolded protein binding {GO:0051787}; protein domain specific binding {GO:0019904}; protein folding chaperone {GO:0044183}; ribosome binding {GO:0043022}; ubiquitin protein ligase binding {GO:0031625}; unfolded protein binding {GO:0051082}</t>
  </si>
  <si>
    <t>Platelet degranulation {R-HSA-114608}; Regulation of HSF1-mediated heat shock response {R-HSA-3371453}; ATF6 (ATF6-alpha) activates chaperones {R-HSA-381033}; PERK regulates gene expression {R-HSA-381042}; IRE1alpha activates chaperones {R-HSA-381070}; ATF6 (ATF6-alpha) activates chaperone genes {R-HSA-381183}; Antigen Presentation: Folding, assembly and peptide loading of class I MHC {R-HSA-983170}</t>
  </si>
  <si>
    <t>Vasorin</t>
  </si>
  <si>
    <t>Protein slit-like 2</t>
  </si>
  <si>
    <t>VASN_HUMAN</t>
  </si>
  <si>
    <t>Q6EMK4</t>
  </si>
  <si>
    <t>Q6UXL4; Q6UXL5; Q96CX1</t>
  </si>
  <si>
    <t>SLITL2</t>
  </si>
  <si>
    <t>Disulfide bond; EGF-like domain; Glycoprotein; Leucine-rich repeat; Membrane; Polymorphism; Repeat; Secreted; Signal; Transmembrane; Transmembrane helix</t>
  </si>
  <si>
    <t>EGF-like domain; Leucine-rich repeat; Repeat; Signal; Transmembrane; Transmembrane helix</t>
  </si>
  <si>
    <t>cellular response to hypoxia {GO:0071456}; cellular response to redox state {GO:0071461}; negative regulation of epithelial to mesenchymal transition {GO:0010719}; negative regulation of transforming growth factor beta receptor signaling pathway {GO:0030512}</t>
  </si>
  <si>
    <t>cell surface {GO:0009986}; extracellular exosome {GO:0070062}; extracellular matrix {GO:0031012}; extracellular space {GO:0005615}; integral component of membrane {GO:0016021}; lysosomal membrane {GO:0005765}; mitochondrion {GO:0005739}; plasma membrane {GO:0005886}</t>
  </si>
  <si>
    <t>cadherin binding {GO:0045296}; transforming growth factor beta binding {GO:0050431}</t>
  </si>
  <si>
    <t>von Willebrand antigen 2 (vWF)</t>
  </si>
  <si>
    <t>von Willebrand antigen II</t>
  </si>
  <si>
    <t>VWF_HUMAN</t>
  </si>
  <si>
    <t>P04275</t>
  </si>
  <si>
    <t>Q8TCE8; Q99806</t>
  </si>
  <si>
    <t>F8VWF</t>
  </si>
  <si>
    <t>3D-structure; Alternative splicing; Blood coagulation; Cell adhesion; Cleavage on pair of basic residues; Disease mutation; Disulfide bond; Extracellular matrix; Glycoprotein; Hemostasis; Polymorphism; Repeat; Secreted; Signal; von Willebrand disease</t>
  </si>
  <si>
    <t>Blood coagulation; Cell adhesion; Hemostasis</t>
  </si>
  <si>
    <t>Disease mutation; von Willebrand disease</t>
  </si>
  <si>
    <t>blood coagulation {GO:0007596}; blood coagulation, intrinsic pathway {GO:0007597}; cell adhesion {GO:0007155}; cell-substrate adhesion {GO:0031589}; extracellular matrix organization {GO:0030198}; hemostasis {GO:0007599}; platelet activation {GO:0030168}; platelet degranulation {GO:0002576}; protein homooligomerization {GO:0051260}; response to wounding {GO:0009611}</t>
  </si>
  <si>
    <t>collagen-containing extracellular matrix {GO:0062023}; endoplasmic reticulum {GO:0005783}; extracellular exosome {GO:0070062}; extracellular region {GO:0005576}; platelet alpha granule {GO:0031091}; platelet alpha granule lumen {GO:0031093}; Weibel-Palade body {GO:0033093}</t>
  </si>
  <si>
    <t>chaperone binding {GO:0051087}; collagen binding {GO:0005518}; identical protein binding {GO:0042802}; immunoglobulin binding {GO:0019865}; integrin binding {GO:0005178}; protease binding {GO:0002020}; protein homodimerization activity {GO:0042803}; protein N-terminus binding {GO:0047485}</t>
  </si>
  <si>
    <t>Platelet degranulation {R-HSA-114608}; Intrinsic Pathway of Fibrin Clot Formation {R-HSA-140837}; Integrin cell surface interactions {R-HSA-216083}; Integrin alphaIIb beta3 signaling {R-HSA-354192}; GRB2:SOS provides linkage to MAPK signaling for Integrins {R-HSA-354194}; p130Cas linkage to MAPK signaling for integrins {R-HSA-372708}; GP1b-IX-V activation signalling {R-HSA-430116}; MAP2K and MAPK activation {R-HSA-5674135};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Platelet Adhesion to exposed collagen {R-HSA-75892}; Platelet Aggregation (Plug Formation) {R-HSA-76009}</t>
  </si>
  <si>
    <t>Talin-1</t>
  </si>
  <si>
    <t>TLN1_HUMAN</t>
  </si>
  <si>
    <t>Q9Y490</t>
  </si>
  <si>
    <t>A6NMY0; Q86YD0; Q9NZQ2; Q9UHH8; Q9UPX3</t>
  </si>
  <si>
    <t>KIAA1027; TLN</t>
  </si>
  <si>
    <t>3D-structure; Acetylation; Cell junction; Cell membrane; Cell projection; Cytoplasm; Cytoskeleton; Host-virus interaction; Membrane; Phosphoprotein; Polymorphism</t>
  </si>
  <si>
    <t>cell-cell junction assembly {GO:0007043}; cell-substrate junction assembly {GO:0007044}; cortical actin cytoskeleton organization {GO:0030866}; cytoskeletal anchoring at plasma membrane {GO:0007016}; integrin activation {GO:0033622}; integrin-mediated signaling pathway {GO:0007229}; IRE1-mediated unfolded protein response {GO:0036498}; muscle contraction {GO:0006936}; platelet aggregation {GO:0070527}; platelet degranulation {GO:0002576}; viral process {GO:0016032}</t>
  </si>
  <si>
    <t>cell surface {GO:0009986}; cytoskeleton {GO:0005856}; cytosol {GO:0005829}; extracellular exosome {GO:0070062}; extracellular region {GO:0005576}; focal adhesion {GO:0005925}; ruffle {GO:0001726}; ruffle membrane {GO:0032587}</t>
  </si>
  <si>
    <t>actin filament binding {GO:0051015}; cadherin binding {GO:0045296}; integrin binding {GO:0005178}; LIM domain binding {GO:0030274}; phosphatidylinositol binding {GO:0035091}; phosphatidylserine binding {GO:0001786}; structural constituent of cytoskeleton {GO:0005200}; vinculin binding {GO:0017166}</t>
  </si>
  <si>
    <t>Platelet degranulation {R-HSA-114608}; Integrin alphaIIb beta3 signaling {R-HSA-354192}; GRB2:SOS provides linkage to MAPK signaling for Integrins {R-HSA-354194}; p130Cas linkage to MAPK signaling for integrins {R-HSA-372708}; XBP1(S) activates chaperone genes {R-HSA-381038}; SEMA3A-Plexin repulsion signaling by inhibiting Integrin adhesion {R-HSA-399955}; Smooth Muscle Contraction {R-HSA-445355}; MAP2K and MAPK activation {R-HSA-5674135};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</si>
  <si>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Deleted in malignant brain tumors 1 protein</t>
  </si>
  <si>
    <t>Glycoprotein 340 (Gp-340); Hensin; Salivary agglutinin (SAG); Surfactant pulmonary-associated D-binding protein</t>
  </si>
  <si>
    <t>DMBT1_HUMAN</t>
  </si>
  <si>
    <t>Q9UGM3</t>
  </si>
  <si>
    <t>A6NDG4; A6NDJ5; A8E4R5; B1ARE7; B1ARE8; B1ARE9; B1ARF0; B7Z8Y2; F8WEF7; Q59EX0; Q5JR26; Q6MZN4; Q96DU4; Q9UGM2; Q9UJ57; Q9UKJ4; Q9Y211; Q9Y4V9</t>
  </si>
  <si>
    <t>Alternative splicing; Antiviral defense; Developmental protein; Differentiation; Disulfide bond; Glycoprotein; Host-virus interaction; Polymorphism; Protein transport; Repeat; Secreted; Signal; Transport; Tumor suppressor</t>
  </si>
  <si>
    <t>Antiviral defense; Differentiation; Host-virus interaction; Protein transport; Transport</t>
  </si>
  <si>
    <t>Tumor suppressor</t>
  </si>
  <si>
    <t>Developmental protein</t>
  </si>
  <si>
    <t>antimicrobial humoral immune response mediated by antimicrobial peptide {GO:0061844}; cellular protein metabolic process {GO:0044267}; defense response to Gram-negative bacterium {GO:0050829}; defense response to Gram-positive bacterium {GO:0050830}; defense response to virus {GO:0051607}; epithelial cell differentiation {GO:0030855}; induction of bacterial agglutination {GO:0043152}; innate immune response {GO:0045087}; multicellular organism development {GO:0007275}; protein transport {GO:0015031}; receptor-mediated endocytosis {GO:0006898}; viral process {GO:0016032}</t>
  </si>
  <si>
    <t>cytoplasm {GO:0005737}; external side of plasma membrane {GO:0009897}; extracellular exosome {GO:0070062}; extracellular matrix {GO:0031012}; extracellular region {GO:0005576}; extracellular space {GO:0005615}; extrinsic component of membrane {GO:0019898}; phagocytic vesicle membrane {GO:0030670}; zymogen granule membrane {GO:0042589}</t>
  </si>
  <si>
    <t>calcium-dependent protein binding {GO:0048306}; DNA binding {GO:0003677}; heparan sulfate binding {GO:1904399}; lipopolysaccharide binding {GO:0001530}; lipoteichoic acid binding {GO:0070891}; pattern recognition receptor activity {GO:0038187}; scavenger receptor activity {GO:0005044}; signaling pattern recognition receptor activity {GO:0008329}; zymogen binding {GO:0035375}</t>
  </si>
  <si>
    <t>Surfactant metabolism {R-HSA-5683826}</t>
  </si>
  <si>
    <t>Mannan-binding lectin serine protease 2 B chain</t>
  </si>
  <si>
    <t>MBL-associated serine protease 2; Mannose-binding protein-associated serine protease 2 (MASP-2)</t>
  </si>
  <si>
    <t>MASP2_HUMAN</t>
  </si>
  <si>
    <t>O00187</t>
  </si>
  <si>
    <t>A8K458; A8MWJ2; O75754; Q5TEQ5; Q5TER0; Q96QG4; Q9BZH0; Q9H498; Q9H499; Q9UBP3; Q9UC48; Q9ULC7; Q9UMV3; Q9Y270</t>
  </si>
  <si>
    <t>3D-structure; Alternative splicing; Autocatalytic cleavage; Calcium; Complement pathway; Disease mutation; Disulfide bond; EGF-like domain; Hydrolase; Hydroxylation; Immunity; Innate immunity; Metal-binding; Polymorphism; Protease; Repeat; Secreted; Serine protease; Signal; Sushi</t>
  </si>
  <si>
    <t>Autocatalytic cleavage; Disulfide bond; Hydroxylation</t>
  </si>
  <si>
    <t>complement activation {GO:0006956}; complement activation, classical pathway {GO:0006958}; complement activation, lectin pathway {GO:0001867}</t>
  </si>
  <si>
    <t>calcium ion binding {GO:0005509}; calcium-dependent protein binding {GO:0048306}; complement component C4b binding {GO:0001855}; peptidase activity {GO:0008233}; serine-type endopeptidase activity {GO:0004252}</t>
  </si>
  <si>
    <t>Lectin pathway of complement activation {R-HSA-166662}; Initial triggering of complement {R-HSA-166663}; Ficolins bind to repetitive carbohydrate structures on the target cell surface {R-HSA-2855086}</t>
  </si>
  <si>
    <t>Ly6/PLAUR domain-containing protein 3</t>
  </si>
  <si>
    <t>GPI-anchored metastasis-associated protein C4.4A homolog; Matrigel-induced gene C4 protein (MIG-C4)</t>
  </si>
  <si>
    <t>LYPD3_HUMAN</t>
  </si>
  <si>
    <t>O95274</t>
  </si>
  <si>
    <t>Q9UJ74</t>
  </si>
  <si>
    <t>C4.4A</t>
  </si>
  <si>
    <t>Cell membrane; Glycoprotein; GPI-anchor; Lipoprotein; Membrane; Repeat; Signal</t>
  </si>
  <si>
    <t>GPI-anchor; Glycoprotein; Lipoprotein</t>
  </si>
  <si>
    <t>cell-matrix adhesion {GO:0007160}</t>
  </si>
  <si>
    <t>anchored component of plasma membrane {GO:0046658}; extracellular region {GO:0005576}; extracellular space {GO:0005615}; integral component of membrane {GO:0016021}; plasma membrane {GO:0005886}</t>
  </si>
  <si>
    <t>laminin binding {GO:0043236}</t>
  </si>
  <si>
    <t>Fructose-bisphosphate aldolase A</t>
  </si>
  <si>
    <t>Lung cancer antigen NY-LU-1; Muscle-type aldolase</t>
  </si>
  <si>
    <t>ALDOA_HUMAN</t>
  </si>
  <si>
    <t>P04075</t>
  </si>
  <si>
    <t>B4DXI7; Q6FH76; Q6FI10; Q96B15; Q9BWD9; Q9UCN2</t>
  </si>
  <si>
    <t>ALDA</t>
  </si>
  <si>
    <t>3D-structure; Acetylation; Alternative splicing; Cytoplasm; Disease mutation; Glycogen storage disease; Glycolysis; Hereditary hemolytic anemia; Isopeptide bond; Lyase; Phosphoprotein; Polymorphism; Schiff base; Ubl conjugation</t>
  </si>
  <si>
    <t>Disease mutation; Glycogen storage disease; Hereditary hemolytic anemia</t>
  </si>
  <si>
    <t>Schiff base</t>
  </si>
  <si>
    <t>actin filament organization {GO:0007015}; ATP biosynthetic process {GO:0006754}; binding of sperm to zona pellucida {GO:0007339}; canonical glycolysis {GO:0061621}; fructose 1,6-bisphosphate metabolic process {GO:0030388}; fructose metabolic process {GO:0006000}; gluconeogenesis {GO:0006094}; glycolytic process {GO:0006096}; muscle cell cellular homeostasis {GO:0046716}; neutrophil degranulation {GO:0043312}; platelet degranulation {GO:0002576}; protein homotetramerization {GO:0051289}; regulation of cell shape {GO:0008360}; striated muscle contraction {GO:0006941}</t>
  </si>
  <si>
    <t>actin cytoskeleton {GO:0015629}; cytosol {GO:0005829}; extracellular exosome {GO:0070062}; extracellular region {GO:0005576}; extracellular space {GO:0005615}; ficolin-1-rich granule lumen {GO:1904813}; I band {GO:0031674}; M band {GO:0031430}; membrane {GO:0016020}; nucleus {GO:0005634}; platelet alpha granule lumen {GO:0031093}; secretory granule lumen {GO:0034774}; sperm head {GO:0061827}; tertiary granule lumen {GO:1904724}</t>
  </si>
  <si>
    <t>actin binding {GO:0003779}; cadherin binding {GO:0045296}; cytoskeletal protein binding {GO:0008092}; fructose binding {GO:0070061}; fructose-bisphosphate aldolase activity {GO:0004332}; identical protein binding {GO:0042802}; RNA binding {GO:0003723}; tubulin binding {GO:0015631}</t>
  </si>
  <si>
    <t>Carbohydrate degradation; glycolysis; D-glyceraldehyde 3- phosphate and glycerone phosphate from D-glucose: step 4/4.</t>
  </si>
  <si>
    <t>Platelet degranulation {R-HSA-114608}; Neutrophil degranulation {R-HSA-6798695}; Glycolysis {R-HSA-70171}; Gluconeogenesis {R-HSA-70263}</t>
  </si>
  <si>
    <t>UV excision repair protein RAD23 homolog A (HR23A; hHR23A)</t>
  </si>
  <si>
    <t>RD23A_HUMAN</t>
  </si>
  <si>
    <t>P54725</t>
  </si>
  <si>
    <t>K7ESE3; Q59EU8; Q5M7Z1</t>
  </si>
  <si>
    <t>3D-structure; Alternative splicing; DNA damage; DNA repair; Host-virus interaction; Isopeptide bond; Nucleus; Phosphoprotein; Polymorphism; Proteasome; Repeat; Ubl conjugation</t>
  </si>
  <si>
    <t>DNA damage; DNA repair; Host-virus interaction</t>
  </si>
  <si>
    <t>Nucleus; Proteasome</t>
  </si>
  <si>
    <t>Isopeptide bond; Phosphoprotein; Ubl conjugation</t>
  </si>
  <si>
    <t>nucleotide-excision repair {GO:0006289}; positive regulation of cell cycle {GO:0045787}; positive regulation of proteasomal ubiquitin-dependent protein catabolic process {GO:0032436}; positive regulation of viral genome replication {GO:0045070}; proteasome-mediated ubiquitin-dependent protein catabolic process {GO:0043161}; protein destabilization {GO:0031648}; protein deubiquitination {GO:0016579}; regulation of proteasomal ubiquitin-dependent protein catabolic process {GO:0032434}; viral process {GO:0016032}</t>
  </si>
  <si>
    <t>cytoplasm {GO:0005737}; cytosol {GO:0005829}; intracellular membrane-bounded organelle {GO:0043231}; microtubule organizing center {GO:0005815}; nucleoplasm {GO:0005654}; nucleus {GO:0005634}; proteasome complex {GO:0000502}; protein-containing complex {GO:0032991}</t>
  </si>
  <si>
    <t>damaged DNA binding {GO:0003684}; kinase binding {GO:0019900}; polyubiquitin modification-dependent protein binding {GO:0031593}; proteasome binding {GO:0070628}; single-stranded DNA binding {GO:0003697}; ubiquitin binding {GO:0043130}; ubiquitin-specific protease binding {GO:1990381}</t>
  </si>
  <si>
    <t>Josephin domain DUBs {R-HSA-5689877}; DNA Damage Recognition in GG-NER {R-HSA-5696394}; Formation of Incision Complex in GG-NER {R-HSA-5696395}</t>
  </si>
  <si>
    <t>Cartilage oligomeric matrix protein (COMP)</t>
  </si>
  <si>
    <t>Thrombospondin-5 (TSP5)</t>
  </si>
  <si>
    <t>COMP_HUMAN</t>
  </si>
  <si>
    <t>P49747</t>
  </si>
  <si>
    <t>B4DKJ3; O14592; Q16388; Q16389; Q2NL86; Q8N4T2</t>
  </si>
  <si>
    <t>3D-structure; Alternative splicing; Apoptosis; Calcium; Cell adhesion; Disease mutation; Disulfide bond; Dwarfism; EGF-like domain; Extracellular matrix; Glycoprotein; Heparin-binding; Polymorphism; Repeat; Secreted; Signal</t>
  </si>
  <si>
    <t>Apoptosis; Cell adhesion</t>
  </si>
  <si>
    <t>animal organ morphogenesis {GO:0009887}; animal organ senescence {GO:0010260}; apoptotic process {GO:0006915}; artery morphogenesis {GO:0048844}; BMP signaling pathway {GO:0030509}; bone mineralization {GO:0030282}; chondrocyte development {GO:0002063}; chondrocyte proliferation {GO:0035988}; collagen fibril organization {GO:0030199}; extracellular matrix organization {GO:0030198}; growth plate cartilage development {GO:0003417}; limb development {GO:0060173}; multicellular organism aging {GO:0010259}; multicellular organism growth {GO:0035264}; muscle fiber development {GO:0048747}; musculoskeletal movement {GO:0050881}; negative regulation of apoptotic process {GO:0043066}; negative regulation of hemostasis {GO:1900047}; neuromuscular process {GO:0050905}; platelet aggregation {GO:0070527}; positive regulation of chondrocyte proliferation {GO:1902732}; protein processing {GO:0016485}; protein secretion {GO:0009306}; regulation of bone mineralization {GO:0030500}; response to unfolded protein {GO:0006986}; skeletal system development {GO:0001501}; skin development {GO:0043588}; tendon development {GO:0035989}; vascular smooth muscle cell development {GO:0097084}; vascular smooth muscle contraction {GO:0014829}</t>
  </si>
  <si>
    <t>collagen-containing extracellular matrix {GO:0062023}; extracellular exosome {GO:0070062}; extracellular matrix {GO:0031012}; extracellular region {GO:0005576}; extracellular space {GO:0005615}; protein-containing complex {GO:0032991}</t>
  </si>
  <si>
    <t>BMP binding {GO:0036122}; calcium ion binding {GO:0005509}; collagen binding {GO:0005518}; extracellular matrix structural constituent {GO:0005201}; heparan sulfate proteoglycan binding {GO:0043395}; heparin binding {GO:0008201}; integrin binding {GO:0005178}; protease binding {GO:0002020}; proteoglycan binding {GO:0043394}</t>
  </si>
  <si>
    <t>Integrin cell surface interactions {R-HSA-216083}; ECM proteoglycans {R-HSA-3000178}</t>
  </si>
  <si>
    <t>Vasodilator-stimulated phosphoprotein (VASP)</t>
  </si>
  <si>
    <t>VASP_HUMAN</t>
  </si>
  <si>
    <t>P50552</t>
  </si>
  <si>
    <t>B2RBT9; Q6PIZ1; Q93035</t>
  </si>
  <si>
    <t>3D-structure; Acetylation; Actin-binding; Cell junction; Cell membrane; Cell projection; Coiled coil; Cytoplasm; Cytoskeleton; Membrane; Phosphoprotein; Polymorphism; Repeat; SH3-binding; Tight junction</t>
  </si>
  <si>
    <t>Cell junction; Cell membrane; Cell projection; Cytoplasm; Cytoskeleton; Membrane; Tight junction</t>
  </si>
  <si>
    <t>Coiled coil; Repeat; SH3-binding</t>
  </si>
  <si>
    <t>actin cytoskeleton organization {GO:0030036}; actin polymerization or depolymerization {GO:0008154}; axon guidance {GO:0007411}; cell junction assembly {GO:0034329}; neural tube closure {GO:0001843}; positive regulation of actin filament polymerization {GO:0030838}; protein homotetramerization {GO:0051289}</t>
  </si>
  <si>
    <t>actin cytoskeleton {GO:0015629}; bicellular tight junction {GO:0005923}; cytosol {GO:0005829}; extracellular exosome {GO:0070062}; filopodium membrane {GO:0031527}; focal adhesion {GO:0005925}; lamellipodium membrane {GO:0031258}; plasma membrane {GO:0005886}</t>
  </si>
  <si>
    <t>actin binding {GO:0003779}; cadherin binding {GO:0045296}; profilin binding {GO:0005522}; SH3 domain binding {GO:0017124}</t>
  </si>
  <si>
    <t>Generation of second messenger molecules {R-HSA-202433}; Signaling by ROBO receptors {R-HSA-376176}; Cell-extracellular matrix interactions {R-HSA-446353}</t>
  </si>
  <si>
    <t>Pepsin A-5</t>
  </si>
  <si>
    <t>Pepsinogen-5</t>
  </si>
  <si>
    <t>PEPA5_HUMAN</t>
  </si>
  <si>
    <t>P0DJD9</t>
  </si>
  <si>
    <t>A8K749; B7ZW62; B7ZW75; P00790; Q7M4R0; Q8N1E3</t>
  </si>
  <si>
    <t>Aspartyl protease; Digestion; Disulfide bond; Hydrolase; Phosphoprotein; Protease; Secreted; Signal; Zymogen</t>
  </si>
  <si>
    <t>Digestion</t>
  </si>
  <si>
    <t>Aspartyl protease; Hydrolase; Protease</t>
  </si>
  <si>
    <t>Disulfide bond; Phosphoprotein; Zymogen</t>
  </si>
  <si>
    <t>cellular protein metabolic process {GO:0044267}; digestion {GO:0007586}; protein catabolic process {GO:0030163}; proteolysis {GO:0006508}</t>
  </si>
  <si>
    <t>extracellular exosome {GO:0070062}; multivesicular body lumen {GO:0097486}</t>
  </si>
  <si>
    <t>aspartic-type endopeptidase activity {GO:0004190}</t>
  </si>
  <si>
    <t>Lysosome-associated membrane glycoprotein 1 (LAMP-1; Lysosome-associated membrane protein 1)</t>
  </si>
  <si>
    <t>CD107 antigen-like family member A; CD_antigen=CD107a</t>
  </si>
  <si>
    <t>LAMP1_HUMAN</t>
  </si>
  <si>
    <t>P11279</t>
  </si>
  <si>
    <t>B4DWL3; Q8WU33; Q96I40; Q9BRD2; Q9NP13</t>
  </si>
  <si>
    <t>Alternative splicing; Cell membrane; Disulfide bond; Endosome; Glycoprotein; Host cell receptor for virus entry; Host-virus interaction; Lysosome; Membrane; Polymorphism; Receptor; Signal; Transmembrane; Transmembrane helix</t>
  </si>
  <si>
    <t>Cell membrane; Endosome; Lysosome; Membrane</t>
  </si>
  <si>
    <t>autophagic cell death {GO:0048102}; establishment of protein localization to organelle {GO:0072594}; Golgi to lysosome transport {GO:0090160}; granzyme-mediated apoptotic signaling pathway {GO:0008626}; neutrophil degranulation {GO:0043312}; positive regulation of natural killer cell degranulation {GO:0043323}; positive regulation of natural killer cell mediated cytotoxicity {GO:0045954}; protein stabilization {GO:0050821}; regulation of organelle transport along microtubule {GO:1902513}</t>
  </si>
  <si>
    <t>alveolar lamellar body {GO:0097208}; autolysosome {GO:0044754}; azurophil granule membrane {GO:0035577}; cytolytic granule {GO:0044194}; cytoplasm {GO:0005737}; cytosol {GO:0005829}; dendrite {GO:0030425}; endosome membrane {GO:0010008}; external side of plasma membrane {GO:0009897}; extracellular exosome {GO:0070062}; ficolin-1-rich granule membrane {GO:0101003}; integral component of plasma membrane {GO:0005887}; integral component of synaptic vesicle membrane {GO:0030285}; late endosome {GO:0005770}; late endosome membrane {GO:0031902}; lysosomal membrane {GO:0005765}; lysosome {GO:0005764}; melanosome {GO:0042470}; membrane {GO:0016020}; multivesicular body {GO:0005771}; neuronal cell body {GO:0043025}; perinuclear region of cytoplasm {GO:0048471}; phagolysosome membrane {GO:0061474}; plasma membrane {GO:0005886}; sarcolemma {GO:0042383}</t>
  </si>
  <si>
    <t>enzyme binding {GO:0019899}; protein domain specific binding {GO:0019904}; virus receptor activity {GO:0001618}</t>
  </si>
  <si>
    <t>Serpin B10</t>
  </si>
  <si>
    <t>Bomapin; Peptidase inhibitor 10 (PI-10)</t>
  </si>
  <si>
    <t>SPB10_HUMAN</t>
  </si>
  <si>
    <t>P48595</t>
  </si>
  <si>
    <t>Q4VAX4; Q4VAX7</t>
  </si>
  <si>
    <t>PI10</t>
  </si>
  <si>
    <t>Cytoplasm; Disulfide bond; Nucleus; Polymorphism; Protease inhibitor; Serine protease inhibitor</t>
  </si>
  <si>
    <t>negative regulation of endopeptidase activity {GO:0010951}; neutrophil degranulation {GO:0043312}</t>
  </si>
  <si>
    <t>extracellular space {GO:0005615}; ficolin-1-rich granule membrane {GO:0101003}; nucleus {GO:0005634}; plasma membrane {GO:0005886}; secretory granule membrane {GO:0030667}</t>
  </si>
  <si>
    <t>Detyrosinated tubulin alpha-1B chain</t>
  </si>
  <si>
    <t>Alpha-tubulin ubiquitous; Tubulin K-alpha-1; Tubulin alpha-ubiquitous chain</t>
  </si>
  <si>
    <t>TBA1B_HUMAN</t>
  </si>
  <si>
    <t>P68363</t>
  </si>
  <si>
    <t>P04687; P05209; Q27I68; Q8WU19</t>
  </si>
  <si>
    <t>3D-structure; Acetylation; Alternative splicing; Cytoplasm; Cytoskeleton; GTP-binding; Isopeptide bond; Methylation; Microtubule; Nitration; Nucleotide-binding; Phosphoprotein; Ubl conjugation</t>
  </si>
  <si>
    <t>Cytoplasm; Cytoskeleton; Microtubule</t>
  </si>
  <si>
    <t>cell division {GO:0051301}; cellular response to interleukin-4 {GO:0071353}; cytoskeleton-dependent intracellular transport {GO:0030705}; microtubule cytoskeleton organization {GO:0000226}; microtubule-based process {GO:0007017}; mitotic cell cycle {GO:0000278}</t>
  </si>
  <si>
    <t>cytoplasm {GO:0005737}; cytoplasmic microtubule {GO:0005881}; membrane raft {GO:0045121}; microtubule {GO:0005874}; microtubule cytoskeleton {GO:0015630}</t>
  </si>
  <si>
    <t>double-stranded RNA binding {GO:0003725}; GTP binding {GO:0005525}; GTPase activity {GO:0003924}; structural constituent of cytoskeleton {GO:0005200}; structural molecule activity {GO:0005198}; ubiquitin protein ligase binding {GO:0031625}</t>
  </si>
  <si>
    <t>Translocation of SLC2A4 (GLUT4) to the plasma membrane {R-HSA-1445148}; Microtubule-dependent trafficking of connexons from Golgi to the plasma membrane {R-HSA-190840}; Gap junction assembly {R-HSA-190861}; MHC class II antigen presentation {R-HSA-2132295}; Separation of Sister Chromatids {R-HSA-2467813}; Resolution of Sister Chromatid Cohesion {R-HSA-2500257}; HSP90 chaperone cycle for steroid hormone receptors (SHR) {R-HSA-3371497}; Recruitment of NuMA to mitotic centrosomes {R-HSA-380320}; Formation of tubulin folding intermediates by CCT/TriC {R-HSA-389960}; Post-chaperonin tubulin folding pathway {R-HSA-389977}; Recycling pathway of L1 {R-HSA-437239}; Hedgehog 'off' state {R-HSA-5610787}; Cilium Assembly {R-HSA-5617833}; Intraflagellar transport {R-HSA-5620924}; RHO GTPases activate IQGAPs {R-HSA-5626467}; RHO GTPases Activate Formins {R-HSA-5663220}; COPI-mediated anterograde transport {R-HSA-6807878}; COPI-dependent Golgi-to-ER retrograde traffic {R-HSA-6811434}; COPI-independent Golgi-to-ER retrograde traffic {R-HSA-6811436}; Mitotic Prometaphase {R-HSA-68877}; The role of GTSE1 in G2/M progression after G2 checkpoint {R-HSA-8852276}; Carboxyterminal post-translational modifications of tubulin {R-HSA-8955332}; Assembly and cell surface presentation of NMDA receptors {R-HSA-9609736}; Activation of AMPK downstream of NMDARs {R-HSA-9619483}; Kinesins {R-HSA-983189}</t>
  </si>
  <si>
    <t>Factor VII heavy chain</t>
  </si>
  <si>
    <t>Proconvertin; Serum prothrombin conversion accelerator (SPCA); INN=Eptacog alfa</t>
  </si>
  <si>
    <t>FA7_HUMAN</t>
  </si>
  <si>
    <t>P08709</t>
  </si>
  <si>
    <t>B0YJC8; Q14339; Q5JVF1; Q5JVF2; Q9UD52; Q9UD53; Q9UD54</t>
  </si>
  <si>
    <t>3D-structure; Alternative splicing; Blood coagulation; Calcium; Cleavage on pair of basic residues; Disease mutation; Disulfide bond; EGF-like domain; Gamma-carboxyglutamic acid; Glycoprotein; Hemostasis; Hydrolase; Hydroxylation; Pharmaceutical; Polymorphism; Protease; Repeat; Secreted; Serine protease; Signal; Zymogen</t>
  </si>
  <si>
    <t>animal organ regeneration {GO:0031100}; blood coagulation {GO:0007596}; blood coagulation, extrinsic pathway {GO:0007598}; circadian rhythm {GO:0007623}; endoplasmic reticulum to Golgi vesicle-mediated transport {GO:0006888}; positive regulation of blood coagulation {GO:0030194}; positive regulation of cell migration {GO:0030335}; positive regulation of leukocyte chemotaxis {GO:0002690}; positive regulation of platelet-derived growth factor receptor signaling pathway {GO:0010641}; positive regulation of positive chemotaxis {GO:0050927}; positive regulation of protein kinase B signaling {GO:0051897}; protein processing {GO:0016485}; response to 2,3,7,8-tetrachlorodibenzodioxine {GO:1904612}; response to astaxanthin {GO:1905217}; response to carbon dioxide {GO:0010037}; response to cholesterol {GO:0070723}; response to estradiol {GO:0032355}; response to estrogen {GO:0043627}; response to genistein {GO:0033595}; response to growth hormone {GO:0060416}; response to hypoxia {GO:0001666}; response to Thyroid stimulating hormone {GO:1904400}; response to thyrotropin-releasing hormone {GO:1905225}; response to thyroxine {GO:0097068}; response to vitamin K {GO:0032571}</t>
  </si>
  <si>
    <t>collagen-containing extracellular matrix {GO:0062023}; endoplasmic reticulum lumen {GO:0005788}; extracellular region {GO:0005576}; extracellular space {GO:0005615}; Golgi lumen {GO:0005796}; plasma membrane {GO:0005886}; serine-type peptidase complex {GO:1905286}; vesicle {GO:0031982}</t>
  </si>
  <si>
    <t>calcium ion binding {GO:0005509}; serine-type endopeptidase activity {GO:0004252}; serine-type peptidase activity {GO:0008236}; signaling receptor binding {GO:0005102}</t>
  </si>
  <si>
    <t>BMAL1:CLOCK,NPAS2 activates circadian gene expression {R-HSA-1368108}; Extrinsic Pathway of Fibrin Clot Formation {R-HSA-140834};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</si>
  <si>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Tubulin beta-4B chain</t>
  </si>
  <si>
    <t>Tubulin beta-2 chain; Tubulin beta-2C chain</t>
  </si>
  <si>
    <t>TBB4B_HUMAN</t>
  </si>
  <si>
    <t>P68371</t>
  </si>
  <si>
    <t>A2BFA2; P05217</t>
  </si>
  <si>
    <t>TUBB2C</t>
  </si>
  <si>
    <t>Acetylation; Cytoplasm; Cytoskeleton; Deafness; Disease mutation; GTP-binding; Isopeptide bond; Leber congenital amaurosis; Microtubule; Nucleotide-binding; Phosphoprotein</t>
  </si>
  <si>
    <t>Deafness; Disease mutation; Leber congenital amaurosis</t>
  </si>
  <si>
    <t>Acetylation; Isopeptide bond; Phosphoprotein</t>
  </si>
  <si>
    <t>ciliary basal body-plasma membrane docking {GO:0097711}; G2/M transition of mitotic cell cycle {GO:0000086}; microtubule cytoskeleton organization {GO:0000226}; microtubule-based process {GO:0007017}; mitotic cell cycle {GO:0000278}; natural killer cell mediated cytotoxicity {GO:0042267}; neutrophil degranulation {GO:0043312}; regulation of G2/M transition of mitotic cell cycle {GO:0010389}</t>
  </si>
  <si>
    <t>azurophil granule lumen {GO:0035578}; cytoplasm {GO:0005737}; cytoskeleton {GO:0005856}; cytosol {GO:0005829}; extracellular exosome {GO:0070062}; extracellular region {GO:0005576}; extracellular vesicle {GO:1903561}; microtubule {GO:0005874}; nucleus {GO:0005634}</t>
  </si>
  <si>
    <t>double-stranded RNA binding {GO:0003725}; GTP binding {GO:0005525}; GTPase activity {GO:0003924}; MHC class I protein binding {GO:0042288}; structural constituent of cytoskeleton {GO:0005200}; unfolded protein binding {GO:0051082}</t>
  </si>
  <si>
    <t>Translocation of SLC2A4 (GLUT4) to the plasma membrane {R-HSA-1445148}; Microtubule-dependent trafficking of connexons from Golgi to the plasma membrane {R-HSA-190840}; Gap junction assembly {R-HSA-190861}; MHC class II antigen presentation {R-HSA-2132295}; Separation of Sister Chromatids {R-HSA-2467813}; Resolution of Sister Chromatid Cohesion {R-HSA-2500257}; Regulation of PLK1 Activity at G2/M Transition {R-HSA-2565942}; HSP90 chaperone cycle for steroid hormone receptors (SHR) {R-HSA-3371497}; Loss of Nlp from mitotic centrosomes {R-HSA-380259}; Recruitment of mitotic centrosome proteins and complexes {R-HSA-380270}; Loss of proteins required for interphase microtubule organization from the centrosome {R-HSA-380284}; Recruitment of NuMA to mitotic centrosomes {R-HSA-380320}; Prefoldin mediated transfer of substrate to CCT/TriC {R-HSA-389957}; Formation of tubulin folding intermediates by CCT/TriC {R-HSA-389960}; Post-chaperonin tubulin folding pathway {R-HSA-389977}; Recycling pathway of L1 {R-HSA-437239}; Hedgehog 'off' state {R-HSA-5610787}; Cilium Assembly {R-HSA-5617833}; Anchoring of the basal body to the plasma membrane {R-HSA-5620912}; Intraflagellar transport {R-HSA-5620924}; RHO GTPases activate IQGAPs {R-HSA-5626467}; RHO GTPases Activate Formins {R-HSA-5663220}; Neutrophil degranulation {R-HSA-6798695}; COPI-mediated anterograde transport {R-HSA-6807878}; COPI-dependent Golgi-to-ER retrograde traffic {R-HSA-6811434}; COPI-independent Golgi-to-ER retrograde traffic {R-HSA-6811436}; Mitotic Prometaphase {R-HSA-68877}; The role of GTSE1 in G2/M progression after G2 checkpoint {R-HSA-8852276}; AURKA Activation by TPX2 {R-HSA-8854518}; Carboxyterminal post-translational modifications of tubulin {R-HSA-8955332}; Assembly and cell surface presentation of NMDA receptors {R-HSA-9609736}; Activation of AMPK downstream of NMDARs {R-HSA-9619483}; Kinesins {R-HSA-983189}</t>
  </si>
  <si>
    <t>Neuronal pentraxin-2 (NP2)</t>
  </si>
  <si>
    <t>Neuronal pentraxin II (NP-II)</t>
  </si>
  <si>
    <t>NPTX2_HUMAN</t>
  </si>
  <si>
    <t>P47972</t>
  </si>
  <si>
    <t>A4D267; Q86XV7; Q96G70</t>
  </si>
  <si>
    <t>Calcium; Disulfide bond; Glycoprotein; Lectin; Metal-binding; Secreted; Signal</t>
  </si>
  <si>
    <t>Calcium; Lectin; Metal-binding</t>
  </si>
  <si>
    <t>associative learning {GO:0008306}; chemical synaptic transmission {GO:0007268}; neuron projection development {GO:0031175}; regulation of postsynaptic neurotransmitter receptor activity {GO:0098962}</t>
  </si>
  <si>
    <t>cytoplasmic side of plasma membrane {GO:0009898}; dendrite {GO:0030425}; extracellular region {GO:0005576}; filopodium {GO:0030175}; glutamatergic synapse {GO:0098978}; growth cone {GO:0030426}; neuronal cell body {GO:0043025}; plasma membrane {GO:0005886}</t>
  </si>
  <si>
    <t>carbohydrate binding {GO:0030246}; metal ion binding {GO:0046872}</t>
  </si>
  <si>
    <t>Endothelin receptor type B (ET-B; ET-BR)</t>
  </si>
  <si>
    <t>Endothelin receptor non-selective type</t>
  </si>
  <si>
    <t>EDNRB_HUMAN</t>
  </si>
  <si>
    <t>P24530</t>
  </si>
  <si>
    <t>A2A2Z8; A8K3T4; O15343; Q59GB1; Q5W0G9; Q8NHM6; Q8NHM7; Q8NHM8; Q8NHM9; Q9UD23; Q9UQK3</t>
  </si>
  <si>
    <t>ETRB</t>
  </si>
  <si>
    <t>3D-structure; Albinism; Alternative splicing; Cell membrane; Deafness; Disease mutation; Disulfide bond; G-protein coupled receptor; Glycoprotein; Hirschsprung disease; Lipoprotein; Membrane; Palmitate; Phosphoprotein; Polymorphism; Receptor; Signal; Transducer; Transmembrane; Transmembrane helix; Waardenburg syndrome</t>
  </si>
  <si>
    <t>Albinism; Deafness; Disease mutation; Hirschsprung disease; Waardenburg syndrome</t>
  </si>
  <si>
    <t>G-protein coupled receptor; Receptor; Transducer</t>
  </si>
  <si>
    <t>aging {GO:0007568}; calcium-mediated signaling {GO:0019722}; cell surface receptor signaling pathway {GO:0007166}; cellular response to lipopolysaccharide {GO:0071222}; cGMP-mediated signaling {GO:0019934}; endothelin receptor signaling pathway {GO:0086100}; enteric nervous system development {GO:0048484}; enteric smooth muscle cell differentiation {GO:0035645}; epithelial fluid transport {GO:0042045}; G protein-coupled receptor signaling pathway {GO:0007186}; macrophage chemotaxis {GO:0048246}; melanocyte differentiation {GO:0030318}; negative regulation of adenylate cyclase activity {GO:0007194}; negative regulation of apoptotic process {GO:0043066}; negative regulation of cellular protein metabolic process {GO:0032269}; negative regulation of neuron maturation {GO:0014043}; negative regulation of transcription by RNA polymerase II {GO:0000122}; nervous system development {GO:0007399}; neural crest cell migration {GO:0001755}; peripheral nervous system development {GO:0007422}; phospholipase C-activating G protein-coupled receptor signaling pathway {GO:0007200}; positive regulation of cell population proliferation {GO:0008284}; positive regulation of cytosolic calcium ion concentration {GO:0007204}; positive regulation of penile erection {GO:0060406}; positive regulation of protein phosphorylation {GO:0001934}; positive regulation of renal sodium excretion {GO:0035815}; positive regulation of urine volume {GO:0035810}; posterior midgut development {GO:0007497}; regulation of blood pressure {GO:0008217}; regulation of epithelial cell proliferation {GO:0050678}; regulation of fever generation {GO:0031620}; regulation of pH {GO:0006885}; regulation of sensory perception of pain {GO:0051930}; response to endothelin {GO:1990839}; response to organic cyclic compound {GO:0014070}; response to pain {GO:0048265}; sensory perception of pain {GO:0019233}; vasoconstriction {GO:0042310}; vasodilation {GO:0042311}; vein smooth muscle contraction {GO:0014826}</t>
  </si>
  <si>
    <t>integral component of plasma membrane {GO:0005887}; membrane raft {GO:0045121}; nuclear membrane {GO:0031965}; plasma membrane {GO:0005886}</t>
  </si>
  <si>
    <t>endothelin receptor activity {GO:0004962}; peptide hormone binding {GO:0017046}; type 1 angiotensin receptor binding {GO:0031702}</t>
  </si>
  <si>
    <t>Peptide ligand-binding receptors {R-HSA-375276}; G alpha (q) signalling events {R-HSA-416476}</t>
  </si>
  <si>
    <t>p-Glu serpinin precursor</t>
  </si>
  <si>
    <t>Pituitary secretory protein I (SP-I); Vasostatin I; Vasostatin II; SL21</t>
  </si>
  <si>
    <t>CMGA_HUMAN</t>
  </si>
  <si>
    <t>P10645</t>
  </si>
  <si>
    <t>B2R9E9; Q53FA8; Q6NR84; Q96E84; Q96GL7; Q9BQB5</t>
  </si>
  <si>
    <t>3D-structure; Amidation; Antibiotic; Antimicrobial; Calcium; Cleavage on pair of basic residues; Cytoplasmic vesicle; Disulfide bond; Fungicide; Glycoprotein; Membrane; Oxidation; Phosphoprotein; Polymorphism; Secreted; Signal; Sulfation</t>
  </si>
  <si>
    <t>Cytoplasmic vesicle; Membrane; Secreted</t>
  </si>
  <si>
    <t>Amidation; Cleavage on pair of basic residues; Disulfide bond; Glycoprotein; Oxidation; Phosphoprotein; Sulfation</t>
  </si>
  <si>
    <t>adenylate cyclase-activating adrenergic receptor signaling pathway involved in cardiac muscle relaxation {GO:0086030}; antimicrobial humoral response {GO:0019730}; defense response to fungus {GO:0050832}; defense response to Gram-negative bacterium {GO:0050829}; defense response to Gram-positive bacterium {GO:0050830}; innate immune response {GO:0045087}; killing of cells of other organism {GO:0031640}; mast cell activation {GO:0045576}; mast cell chemotaxis {GO:0002551}; mast cell cytokine production {GO:0032762}; mast cell degranulation {GO:0043303}; negative regulation of blood vessel diameter {GO:0097756}; negative regulation of catecholamine secretion {GO:0033604}; negative regulation of hormone secretion {GO:0046888}; negative regulation of insulin secretion {GO:0046676}; negative regulation of neuron death {GO:1901215}; organelle organization {GO:0006996}; positive regulation of cardiac muscle contraction {GO:0060452}; positive regulation of dense core granule biogenesis {GO:2000707}; positive regulation of phospholipase C-activating G protein-coupled receptor signaling pathway {GO:1900738}; positive regulation of relaxation of cardiac muscle {GO:1901899}; protein localization to secretory granule {GO:0033366}; regulation of blood pressure {GO:0008217}; regulation of the force of heart contraction {GO:0002026}</t>
  </si>
  <si>
    <t>chromaffin granule {GO:0042583}; extracellular region {GO:0005576}; extracellular space {GO:0005615}; mast cell granule {GO:0042629}; perinuclear region of cytoplasm {GO:0048471}; secretory granule {GO:0030141}; transport vesicle membrane {GO:0030658}</t>
  </si>
  <si>
    <t>Attractin</t>
  </si>
  <si>
    <t>DPPT-L; Mahogany homolog</t>
  </si>
  <si>
    <t>ATRN_HUMAN</t>
  </si>
  <si>
    <t>O75882</t>
  </si>
  <si>
    <t>A8KAE5; O60295; O95414; Q3MIT3; Q5TDA2; Q5TDA4; Q5VYW3; Q9NTQ3; Q9NTQ4; Q9NU01; Q9NZ57; Q9NZ58; Q9UC75; Q9UDF5</t>
  </si>
  <si>
    <t>KIAA0548; MGCA</t>
  </si>
  <si>
    <t>Alternative splicing; Cell membrane; Disulfide bond; EGF-like domain; Glycoprotein; Inflammatory response; Kelch repeat; Laminin EGF-like domain; Lectin; Membrane; Polymorphism; Receptor; Repeat; Secreted; Signal; Transmembrane; Transmembrane helix</t>
  </si>
  <si>
    <t>Inflammatory response</t>
  </si>
  <si>
    <t>EGF-like domain; Kelch repeat; Laminin EGF-like domain; Repeat; Signal; Transmembrane; Transmembrane helix</t>
  </si>
  <si>
    <t>animal organ morphogenesis {GO:0009887}; cerebellum development {GO:0021549}; inflammatory response {GO:0006954}; myelination {GO:0042552}; pigmentation {GO:0043473}; regulation of multicellular organism growth {GO:0040014}; response to oxidative stress {GO:0006979}; tissue development {GO:0009888}</t>
  </si>
  <si>
    <t>cytoplasm {GO:0005737}; extracellular exosome {GO:0070062}; extracellular space {GO:0005615}; integral component of plasma membrane {GO:0005887}; plasma membrane {GO:0005886}</t>
  </si>
  <si>
    <t>carbohydrate binding {GO:0030246}; signaling receptor activity {GO:0038023}</t>
  </si>
  <si>
    <t>Macrophage colony-stimulating factor 1 receptor</t>
  </si>
  <si>
    <t>CSF-1 receptor (CSF-1-R; CSF-1R; M-CSF-R); Proto-oncogene c-Fms; CD_antigen=CD115</t>
  </si>
  <si>
    <t>CSF1R_HUMAN</t>
  </si>
  <si>
    <t>P07333</t>
  </si>
  <si>
    <t>B5A955; D3DQG2; Q6LDW5; Q6LDY4; Q86VW7</t>
  </si>
  <si>
    <t>FMS</t>
  </si>
  <si>
    <t>3D-structure; Alternative splicing; ATP-binding; Cell membrane; Disease mutation; Disulfide bond; Glycoprotein; Immunity; Immunoglobulin domain; Inflammatory response; Innate immunity; Kinase; Membrane; Nucleotide-binding; Phosphoprotein; Polymorphism; Proto-oncogene; Receptor; Repeat; Signal; Transferase; Transmembrane; Transmembrane helix; Tyrosine-protein kinase; Ubl conjugation</t>
  </si>
  <si>
    <t>Disease mutation; Proto-oncogene</t>
  </si>
  <si>
    <t>Kinase; Receptor; Transferase; Tyrosine-protein kinase</t>
  </si>
  <si>
    <t>axon guidance {GO:0007411}; cell population proliferation {GO:0008283}; cell-cell junction maintenance {GO:0045217}; cellular response to cytokine stimulus {GO:0071345}; cellular response to macrophage colony-stimulating factor stimulus {GO:0036006}; cytokine-mediated signaling pathway {GO:0019221}; forebrain neuron differentiation {GO:0021879}; hematopoietic progenitor cell differentiation {GO:0002244}; hemopoiesis {GO:0030097}; inflammatory response {GO:0006954}; innate immune response {GO:0045087}; macrophage colony-stimulating factor signaling pathway {GO:0038145}; macrophage differentiation {GO:0030225}; mammary gland duct morphogenesis {GO:0060603}; microglial cell proliferation {GO:0061518}; monocyte differentiation {GO:0030224}; multicellular organism development {GO:0007275}; negative regulation of apoptotic process {GO:0043066}; negative regulation of cell population proliferation {GO:0008285}; olfactory bulb development {GO:0021772}; osteoclast differentiation {GO:0030316}; peptidyl-tyrosine phosphorylation {GO:0018108}; phosphatidylinositol metabolic process {GO:0046488}; phosphatidylinositol-mediated signaling {GO:0048015}; positive regulation of cell migration {GO:0030335}; positive regulation of cell motility {GO:2000147}; positive regulation of cell population proliferation {GO:0008284}; positive regulation of chemokine secretion {GO:0090197}; positive regulation of ERK1 and ERK2 cascade {GO:0070374}; positive regulation of MAPK cascade {GO:0043410}; positive regulation of protein phosphorylation {GO:0001934}; positive regulation of protein serine/threonine kinase activity {GO:0071902}; positive regulation of protein tyrosine kinase activity {GO:0061098}; positive regulation of tyrosine phosphorylation of STAT protein {GO:0042531}; protein autophosphorylation {GO:0046777}; regulation of actin cytoskeleton reorganization {GO:2000249}; regulation of bone resorption {GO:0045124}; regulation of cell shape {GO:0008360}; response to ischemia {GO:0002931}; ruffle organization {GO:0031529}; signal transduction {GO:0007165}; transmembrane receptor protein tyrosine kinase signaling pathway {GO:0007169}</t>
  </si>
  <si>
    <t>cell surface {GO:0009986}; CSF1-CSF1R complex {GO:1990682}; integral component of plasma membrane {GO:0005887}; intracellular membrane-bounded organelle {GO:0043231}; nucleoplasm {GO:0005654}; plasma membrane {GO:0005886}; receptor complex {GO:0043235}</t>
  </si>
  <si>
    <t>ATP binding {GO:0005524}; cytokine binding {GO:0019955}; macrophage colony-stimulating factor receptor activity {GO:0005011}; protein homodimerization activity {GO:0042803}; protein phosphatase binding {GO:0019903}; protein tyrosine kinase activity {GO:0004713}; transmembrane receptor protein tyrosine kinase activity {GO:0004714}</t>
  </si>
  <si>
    <t>Other interleukin signaling {R-HSA-449836}</t>
  </si>
  <si>
    <t>Tyrosine-protein kinase Mer</t>
  </si>
  <si>
    <t>Proto-oncogene c-Mer; Receptor tyrosine kinase MerTK</t>
  </si>
  <si>
    <t>MERTK_HUMAN</t>
  </si>
  <si>
    <t>Q12866</t>
  </si>
  <si>
    <t>Q9HBB4</t>
  </si>
  <si>
    <t>MER</t>
  </si>
  <si>
    <t>3D-structure; ATP-binding; Disease mutation; Disulfide bond; Glycoprotein; Immunoglobulin domain; Kinase; Membrane; Nucleotide-binding; Phosphoprotein; Polymorphism; Proto-oncogene; Receptor; Repeat; Retinitis pigmentosa; Signal; Transferase; Transmembrane; Transmembrane helix; Tyrosine-protein kinase</t>
  </si>
  <si>
    <t>Membrane</t>
  </si>
  <si>
    <t>Disease mutation; Proto-oncogene; Retinitis pigmentosa</t>
  </si>
  <si>
    <t>apoptotic cell clearance {GO:0043277}; cell migration {GO:0016477}; cell surface receptor signaling pathway {GO:0007166}; cell-cell signaling {GO:0007267}; leukocyte migration {GO:0050900}; natural killer cell differentiation {GO:0001779}; negative regulation of cytokine production {GO:0001818}; negative regulation of leukocyte apoptotic process {GO:2000107}; negative regulation of lymphocyte activation {GO:0051250}; nervous system development {GO:0007399}; neutrophil clearance {GO:0097350}; phagocytosis {GO:0006909}; platelet activation {GO:0030168}; positive regulation of phagocytosis {GO:0050766}; protein kinase B signaling {GO:0043491}; protein phosphorylation {GO:0006468}; retina development in camera-type eye {GO:0060041}; secretion by cell {GO:0032940}; spermatogenesis {GO:0007283}; substrate adhesion-dependent cell spreading {GO:0034446}; transmembrane receptor protein tyrosine kinase signaling pathway {GO:0007169}; vagina development {GO:0060068}; Wnt signaling pathway {GO:0016055}</t>
  </si>
  <si>
    <t>cytoplasm {GO:0005737}; extracellular space {GO:0005615}; integral component of plasma membrane {GO:0005887}; photoreceptor outer segment {GO:0001750}; plasma membrane {GO:0005886}; receptor complex {GO:0043235}; rhabdomere {GO:0016028}</t>
  </si>
  <si>
    <t>ATP binding {GO:0005524}; transmembrane receptor protein tyrosine kinase activity {GO:0004714}; Wnt-protein binding {GO:0017147}</t>
  </si>
  <si>
    <t>Membrane-associated tyrosine- and threonine-specific cdc2-inhibitory kinase</t>
  </si>
  <si>
    <t>Myt1 kinase</t>
  </si>
  <si>
    <t>PMYT1_HUMAN</t>
  </si>
  <si>
    <t>Q99640</t>
  </si>
  <si>
    <t>B3KUN8; B4DXD4; D3DUA4; F8W164; I3L1V2; O14731; Q7LE24; Q8TCM9</t>
  </si>
  <si>
    <t>MYT1</t>
  </si>
  <si>
    <t>3D-structure; Acetylation; Alternative splicing; ATP-binding; Cell cycle; Endoplasmic reticulum; Golgi apparatus; Kinase; Magnesium; Membrane; Metal-binding; Nucleotide-binding; Phosphoprotein; Polymorphism; Serine/threonine-protein kinase; Transferase</t>
  </si>
  <si>
    <t>Cell cycle</t>
  </si>
  <si>
    <t>Endoplasmic reticulum; Golgi apparatus; Membrane</t>
  </si>
  <si>
    <t>ATP-binding; Magnesium; Metal-binding; Nucleotide-binding</t>
  </si>
  <si>
    <t>Kinase; Serine/threonine-protein kinase; Transferase</t>
  </si>
  <si>
    <t>G2/M transition of mitotic cell cycle {GO:0000086}; meiotic cell cycle {GO:0051321}; mitotic cell cycle {GO:0000278}; negative regulation of phosphatase activity {GO:0010923}; regulation of cyclin-dependent protein serine/threonine kinase activity {GO:0000079}; regulation of mitotic nuclear division {GO:0007088}</t>
  </si>
  <si>
    <t>cytosol {GO:0005829}; endoplasmic reticulum {GO:0005783}; endoplasmic reticulum membrane {GO:0005789}; Golgi apparatus {GO:0005794}; Golgi membrane {GO:0000139}; membrane {GO:0016020}; nucleolus {GO:0005730}; nucleoplasm {GO:0005654}; nucleus {GO:0005634}</t>
  </si>
  <si>
    <t>ATP binding {GO:0005524}; kinase activity {GO:0016301}; metal ion binding {GO:0046872}; protein kinase activity {GO:0004672}; protein serine/threonine kinase activity {GO:0004674}</t>
  </si>
  <si>
    <t>Polo-like kinase mediated events {R-HSA-156711}; Cyclin A/B1/B2 associated events during G2/M transition {R-HSA-69273}; G2/M DNA replication checkpoint {R-HSA-69478}</t>
  </si>
  <si>
    <t>Xaa-Pro dipeptidase (X-Pro dipeptidase)</t>
  </si>
  <si>
    <t>Imidodipeptidase; Peptidase D; Proline dipeptidase (Prolidase)</t>
  </si>
  <si>
    <t>PEPD_HUMAN</t>
  </si>
  <si>
    <t>P12955</t>
  </si>
  <si>
    <t>A8K3Z1; A8K416; A8K696; A8MX47; B4DDB7; B4DGJ1; E9PCE8; Q8TBN9; Q9BT75</t>
  </si>
  <si>
    <t>PRD</t>
  </si>
  <si>
    <t>3D-structure; Acetylation; Alternative splicing; Collagen degradation; Dipeptidase; Disease mutation; Hydrolase; Manganese; Metal-binding; Metalloprotease; Phosphoprotein; Polymorphism; Protease</t>
  </si>
  <si>
    <t>Collagen degradation</t>
  </si>
  <si>
    <t>Dipeptidase; Hydrolase; Metalloprotease; Protease</t>
  </si>
  <si>
    <t>cellular amino acid metabolic process {GO:0006520}; collagen catabolic process {GO:0030574}; proteolysis {GO:0006508}</t>
  </si>
  <si>
    <t>extracellular exosome {GO:0070062}; nucleoplasm {GO:0005654}; nucleus {GO:0005634}</t>
  </si>
  <si>
    <t>aminopeptidase activity {GO:0004177}; manganese ion binding {GO:0030145}; metallocarboxypeptidase activity {GO:0004181}; proline dipeptidase activity {GO:0102009}</t>
  </si>
  <si>
    <t>N-fatty-acyl-amino acid synthase/hydrolase PM20D1</t>
  </si>
  <si>
    <t>Peptidase M20 domain-containing protein 1</t>
  </si>
  <si>
    <t>P20D1_HUMAN</t>
  </si>
  <si>
    <t>Q6GTS8</t>
  </si>
  <si>
    <t>Q6P4E3; Q96DM4</t>
  </si>
  <si>
    <t>Alternative splicing; Glycoprotein; Hydrolase; Lyase; Metal-binding; Polymorphism; Protease; Secreted; Signal; Zinc</t>
  </si>
  <si>
    <t>Hydrolase; Lyase; Protease</t>
  </si>
  <si>
    <t>adaptive thermogenesis {GO:1990845}; amide biosynthetic process {GO:0043604}; cellular amide catabolic process {GO:0043605}; cellular amino acid metabolic process {GO:0006520}; cellular lipid metabolic process {GO:0044255}; energy homeostasis {GO:0097009}; negative regulation of neuron death {GO:1901215}; nitrogen compound metabolic process {GO:0006807}; regulation of oxidative phosphorylation uncoupler activity {GO:2000275}</t>
  </si>
  <si>
    <t>extracellular exosome {GO:0070062}</t>
  </si>
  <si>
    <t>hydrolase activity, acting on carbon-nitrogen (but not peptide) bonds, in linear amides {GO:0016811}; lyase activity {GO:0016829}; metal ion binding {GO:0046872}; peptidase activity {GO:0008233}</t>
  </si>
  <si>
    <t>Dipeptidyl peptidase 1 light chain</t>
  </si>
  <si>
    <t>Cathepsin C; Cathepsin J; Dipeptidyl peptidase I (DPP-I; DPPI); Dipeptidyl transferase; Dipeptidyl peptidase I exclusion domain chain; Dipeptidyl peptidase I heavy chain; Dipeptidyl peptidase I light chain</t>
  </si>
  <si>
    <t>CATC_HUMAN</t>
  </si>
  <si>
    <t>P53634</t>
  </si>
  <si>
    <t>A8K7V2; B5MDD5; Q2HIY8; Q53G93; Q71E75; Q71E76; Q7M4N9; Q7Z3G7; Q7Z5U7; Q8WY99; Q8WYA7; Q8WYA8</t>
  </si>
  <si>
    <t>CPPI</t>
  </si>
  <si>
    <t>3D-structure; Alternative splicing; Chloride; Disease mutation; Disulfide bond; Glycoprotein; Hydrolase; Lysosome; Palmoplantar keratoderma; Polymorphism; Protease; Signal; Thiol protease; Zymogen</t>
  </si>
  <si>
    <t>Disease mutation; Palmoplantar keratoderma</t>
  </si>
  <si>
    <t>Chloride</t>
  </si>
  <si>
    <t>aging {GO:0007568}; COPII vesicle coating {GO:0048208}; endoplasmic reticulum to Golgi vesicle-mediated transport {GO:0006888}; immune response {GO:0006955}; negative regulation of myelination {GO:0031642}; neutrophil degranulation {GO:0043312}; positive regulation of apoptotic signaling pathway {GO:2001235}; positive regulation of microglial cell activation {GO:1903980}; positive regulation of proteolysis involved in cellular protein catabolic process {GO:1903052}; proteolysis {GO:0006508}; proteolysis involved in cellular protein catabolic process {GO:0051603}; response to organic substance {GO:0010033}; T cell mediated cytotoxicity {GO:0001913}</t>
  </si>
  <si>
    <t>azurophil granule lumen {GO:0035578}; centrosome {GO:0005813}; collagen-containing extracellular matrix {GO:0062023}; COPII-coated ER to Golgi transport vesicle {GO:0030134}; endoplasmic reticulum lumen {GO:0005788}; endoplasmic reticulum-Golgi intermediate compartment membrane {GO:0033116}; extracellular exosome {GO:0070062}; extracellular region {GO:0005576}; extracellular space {GO:0005615}; Golgi membrane {GO:0000139}; intracellular membrane-bounded organelle {GO:0043231}; lysosome {GO:0005764}; membrane {GO:0016020}; nucleoplasm {GO:0005654}</t>
  </si>
  <si>
    <t>chaperone binding {GO:0051087}; chloride ion binding {GO:0031404}; cysteine-type endopeptidase activity {GO:0004197}; cysteine-type peptidase activity {GO:0008234}; identical protein binding {GO:0042802}; peptidase activator activity involved in apoptotic process {GO:0016505}; phosphatase binding {GO:0019902}; protein self-association {GO:0043621}; serine-type endopeptidase activity {GO:0004252}</t>
  </si>
  <si>
    <t>COPII-mediated vesicle transport {R-HSA-204005}; MHC class II antigen presentation {R-HSA-2132295}; Cargo concentration in the ER {R-HSA-5694530}; Neutrophil degranulation {R-HSA-6798695}</t>
  </si>
  <si>
    <t>Pantetheinase</t>
  </si>
  <si>
    <t>Pantetheine hydrolase; Tiff66; Vascular non-inflammatory molecule 1 (Vanin-1)</t>
  </si>
  <si>
    <t>VNN1_HUMAN</t>
  </si>
  <si>
    <t>O95497</t>
  </si>
  <si>
    <t>A8K310; Q4JFW6; Q4VAS7; Q4VAS8; Q4VAS9; Q9UF16; Q9UJF4</t>
  </si>
  <si>
    <t>3D-structure; Cell membrane; Glycoprotein; GPI-anchor; Hydrolase; Lipoprotein; Membrane; Polymorphism; Signal</t>
  </si>
  <si>
    <t>acute inflammatory response {GO:0002526}; cell-cell adhesion {GO:0098609}; chronic inflammatory response {GO:0002544}; inflammatory response {GO:0006954}; innate immune response {GO:0045087}; negative regulation of oxidative stress-induced intrinsic apoptotic signaling pathway {GO:1902176}; neutrophil degranulation {GO:0043312}; pantothenate metabolic process {GO:0015939}; positive regulation of T cell differentiation in thymus {GO:0033089}; response to oxidative stress {GO:0006979}</t>
  </si>
  <si>
    <t>anchored component of membrane {GO:0031225}; azurophil granule membrane {GO:0035577}; extracellular region {GO:0005576}; integral component of membrane {GO:0016021}; plasma membrane {GO:0005886}</t>
  </si>
  <si>
    <t>pantetheine hydrolase activity {GO:0017159}</t>
  </si>
  <si>
    <t>Post-translational modification: synthesis of GPI-anchored proteins {R-HSA-163125}; Vitamin B5 (pantothenate) metabolism {R-HSA-199220}; Neutrophil degranulation {R-HSA-6798695}</t>
  </si>
  <si>
    <t>Carboxypeptidase N subunit 2</t>
  </si>
  <si>
    <t>Carboxypeptidase N 83 kDa chain; Carboxypeptidase N large subunit; Carboxypeptidase N polypeptide 2; Carboxypeptidase N regulatory subunit</t>
  </si>
  <si>
    <t>CPN2_HUMAN</t>
  </si>
  <si>
    <t>P22792</t>
  </si>
  <si>
    <t>B2RPE7; Q86SU4; Q8N5V4</t>
  </si>
  <si>
    <t>protein stabilization {GO:0050821}; regulation of complement activation {GO:0030449}</t>
  </si>
  <si>
    <t>blood microparticle {GO:0072562}; extracellular exosome {GO:0070062}; extracellular matrix {GO:0031012}; extracellular region {GO:0005576}; extracellular space {GO:0005615}</t>
  </si>
  <si>
    <t>enzyme regulator activity {GO:0030234}</t>
  </si>
  <si>
    <t>Glucose-6-phosphate isomerase (GPI)</t>
  </si>
  <si>
    <t>Autocrine motility factor (AMF); Neuroleukin (NLK); Phosphoglucose isomerase (PGI); Phosphohexose isomerase (PHI); Sperm antigen 36 (SA-36)</t>
  </si>
  <si>
    <t>G6PI_HUMAN</t>
  </si>
  <si>
    <t>P06744</t>
  </si>
  <si>
    <t>B4DG39; Q9BRD3; Q9BSK5; Q9UHE6</t>
  </si>
  <si>
    <t>3D-structure; Acetylation; Alternative splicing; Cytokine; Cytoplasm; Disease mutation; Gluconeogenesis; Glycolysis; Growth factor; Hereditary hemolytic anemia; Isomerase; Phosphoprotein; Polymorphism; Secreted; Ubl conjugation</t>
  </si>
  <si>
    <t>Cytokine; Growth factor; Isomerase</t>
  </si>
  <si>
    <t>canonical glycolysis {GO:0061621}; carbohydrate metabolic process {GO:0005975}; gluconeogenesis {GO:0006094}; glucose 6-phosphate metabolic process {GO:0051156}; glycolytic process {GO:0006096}; hemostasis {GO:0007599}; humoral immune response {GO:0006959}; neutrophil degranulation {GO:0043312}; positive regulation of endothelial cell migration {GO:0010595}; positive regulation of immunoglobulin secretion {GO:0051024}</t>
  </si>
  <si>
    <t>cytosol {GO:0005829}; extracellular exosome {GO:0070062}; extracellular region {GO:0005576}; ficolin-1-rich granule lumen {GO:1904813}; membrane {GO:0016020}; nucleoplasm {GO:0005654}; plasma membrane {GO:0005886}; secretory granule lumen {GO:0034774}</t>
  </si>
  <si>
    <t>cytokine activity {GO:0005125}; glucose-6-phosphate isomerase activity {GO:0004347}; growth factor activity {GO:0008083}; intramolecular transferase activity {GO:0016866}; monosaccharide binding {GO:0048029}; ubiquitin protein ligase binding {GO:0031625}</t>
  </si>
  <si>
    <t>Carbohydrate degradation; glycolysis; D-glyceraldehyde 3- phosphate and glycerone phosphate from D-glucose: step 2/4.</t>
  </si>
  <si>
    <t>TP53 Regulates Metabolic Genes {R-HSA-5628897}; Neutrophil degranulation {R-HSA-6798695}; Glycolysis {R-HSA-70171}; Gluconeogenesis {R-HSA-70263}</t>
  </si>
  <si>
    <t>4F2 cell-surface antigen heavy chain (4F2hc)</t>
  </si>
  <si>
    <t>4F2 heavy chain antigen; Lymphocyte activation antigen 4F2 large subunit; Solute carrier family 3 member 2; CD_antigen=CD98</t>
  </si>
  <si>
    <t>4F2_HUMAN</t>
  </si>
  <si>
    <t>P08195</t>
  </si>
  <si>
    <t>Q13543</t>
  </si>
  <si>
    <t>MDU1</t>
  </si>
  <si>
    <t>3D-structure; Acetylation; Alternative splicing; Amino-acid transport; Cell membrane; Disulfide bond; Glycoprotein; Isopeptide bond; Membrane; Phosphoprotein; Signal-anchor; Transmembrane; Transmembrane helix; Transport; Ubl conjugation</t>
  </si>
  <si>
    <t>Amino-acid transport; Transport</t>
  </si>
  <si>
    <t>Acetylation; Disulfide bond; Glycoprotein; Isopeptide bond; Phosphoprotein; Ubl conjugation</t>
  </si>
  <si>
    <t>amino acid transport {GO:0006865}; calcium ion transport {GO:0006816}; carbohydrate metabolic process {GO:0005975}; L-alpha-amino acid transmembrane transport {GO:1902475}; L-leucine import across plasma membrane {GO:1903801}; leukocyte migration {GO:0050900}; response to exogenous dsRNA {GO:0043330}; tryptophan transport {GO:0015827}</t>
  </si>
  <si>
    <t>apical plasma membrane {GO:0016324}; cell surface {GO:0009986}; cytosol {GO:0005829}; extracellular exosome {GO:0070062}; integral component of membrane {GO:0016021}; melanosome {GO:0042470}; membrane {GO:0016020}; nucleus {GO:0005634}; plasma membrane {GO:0005886}</t>
  </si>
  <si>
    <t>cadherin binding {GO:0045296}; calcium:sodium antiporter activity {GO:0005432}; catalytic activity {GO:0003824}; double-stranded RNA binding {GO:0003725}; neutral amino acid transmembrane transporter activity {GO:0015175}; RNA binding {GO:0003723}</t>
  </si>
  <si>
    <t>Basigin interactions {R-HSA-210991}; Amino acid transport across the plasma membrane {R-HSA-352230}; Defective SLC7A7 causes lysinuric protein intolerance (LPI) {R-HSA-5660862}; Tryptophan catabolism {R-HSA-71240}</t>
  </si>
  <si>
    <t>Complement decay-accelerating factor</t>
  </si>
  <si>
    <t>CD_antigen=CD55</t>
  </si>
  <si>
    <t>DAF_HUMAN</t>
  </si>
  <si>
    <t>P08174</t>
  </si>
  <si>
    <t>B1AP14; D3DT83; D3DT84; E7ER69; P09679; P78361; Q14UF2; Q14UF3; Q14UF4; Q14UF5; Q14UF6</t>
  </si>
  <si>
    <t>CR; DAF</t>
  </si>
  <si>
    <t>3D-structure; Alternative splicing; Blood group antigen; Cell membrane; Complement pathway; Disease mutation; Disulfide bond; Glycoprotein; GPI-anchor; Host cell receptor for virus entry; Host-virus interaction; Immunity; Innate immunity; Lipoprotein; Membrane; Polymorphism; Receptor; Repeat; Secreted; Signal; Sushi</t>
  </si>
  <si>
    <t>Blood group antigen; Host cell receptor for virus entry; Receptor</t>
  </si>
  <si>
    <t>CD4-positive, alpha-beta T cell cytokine production {GO:0035743}; complement activation, classical pathway {GO:0006958}; endoplasmic reticulum to Golgi vesicle-mediated transport {GO:0006888}; innate immune response {GO:0045087}; negative regulation of complement activation {GO:0045916}; neutrophil degranulation {GO:0043312}; positive regulation of CD4-positive, alpha-beta T cell activation {GO:2000516}; positive regulation of CD4-positive, alpha-beta T cell proliferation {GO:2000563}; positive regulation of cytosolic calcium ion concentration {GO:0007204}; regulation of complement activation {GO:0030449}; regulation of complement-dependent cytotoxicity {GO:1903659}; regulation of lipopolysaccharide-mediated signaling pathway {GO:0031664}; respiratory burst {GO:0045730}</t>
  </si>
  <si>
    <t>anchored component of membrane {GO:0031225}; cell surface {GO:0009986}; endoplasmic reticulum-Golgi intermediate compartment membrane {GO:0033116}; extracellular exosome {GO:0070062}; extracellular region {GO:0005576}; ficolin-1-rich granule membrane {GO:0101003}; Golgi membrane {GO:0000139}; membrane raft {GO:0045121}; plasma membrane {GO:0005886}; secretory granule membrane {GO:0030667}; transport vesicle {GO:0030133}</t>
  </si>
  <si>
    <t>lipid binding {GO:0008289}; virus receptor activity {GO:0001618}</t>
  </si>
  <si>
    <t>Class B/2 (Secretin family receptors) {R-HSA-373080}; Neutrophil degranulation {R-HSA-6798695}; COPI-mediated anterograde transport {R-HSA-6807878}; Regulation of Complement cascade {R-HSA-977606}</t>
  </si>
  <si>
    <t>Bridging integrator 2</t>
  </si>
  <si>
    <t>Breast cancer-associated protein 1</t>
  </si>
  <si>
    <t>BIN2_HUMAN</t>
  </si>
  <si>
    <t>Q9UBW5</t>
  </si>
  <si>
    <t>B7Z6F3; F5H0W4; Q86VV0; Q9NWK4; Q9UKN4</t>
  </si>
  <si>
    <t>BRAP1</t>
  </si>
  <si>
    <t>3D-structure; Alternative splicing; Cell junction; Cell membrane; Cell projection; Coiled coil; Cytoplasm; Membrane; Phosphoprotein; Polymorphism</t>
  </si>
  <si>
    <t>Cell junction; Cell membrane; Cell projection; Cytoplasm; Membrane</t>
  </si>
  <si>
    <t>cell chemotaxis {GO:0060326}; neutrophil degranulation {GO:0043312}; phagocytosis, engulfment {GO:0006911}; plasma membrane tubulation {GO:0097320}; podosome assembly {GO:0071800}</t>
  </si>
  <si>
    <t>cell cortex {GO:0005938}; cell junction {GO:0030054}; cell projection {GO:0042995}; extracellular region {GO:0005576}; ficolin-1-rich granule lumen {GO:1904813}; phagocytic cup {GO:0001891}; plasma membrane {GO:0005886}; podosome {GO:0002102}; secretory granule lumen {GO:0034774}</t>
  </si>
  <si>
    <t>phospholipid binding {GO:0005543}</t>
  </si>
  <si>
    <t>Glycocalicin</t>
  </si>
  <si>
    <t>Antigen CD42b-alpha; CD_antigen=CD42b</t>
  </si>
  <si>
    <t>GP1BA_HUMAN</t>
  </si>
  <si>
    <t>P07359</t>
  </si>
  <si>
    <t>E7ES66; Q14441; Q16469; Q8N1F3; Q8NG39; Q9HDC7; Q9UEK1; Q9UQS4</t>
  </si>
  <si>
    <t>3D-structure; Bernard Soulier syndrome; Blood coagulation; Cell adhesion; Disease mutation; Disulfide bond; Glycoprotein; Hemostasis; Leucine-rich repeat; Membrane; Phosphoprotein; Polymorphism; Repeat; Signal; Sulfation; Transmembrane; Transmembrane helix; von Willebrand disease</t>
  </si>
  <si>
    <t>Bernard Soulier syndrome; Disease mutation; von Willebrand disease</t>
  </si>
  <si>
    <t>Leucine-rich repeat; Repeat; Signal; Transmembrane; Transmembrane helix</t>
  </si>
  <si>
    <t>blood coagulation {GO:0007596}; blood coagulation, intrinsic pathway {GO:0007597}; cell adhesion {GO:0007155}; cell morphogenesis {GO:0000902}; cell surface receptor signaling pathway {GO:0007166}; fibrinolysis {GO:0042730}; platelet activation {GO:0030168}; platelet aggregation {GO:0070527}; regulation of blood coagulation {GO:0030193}; regulation of megakaryocyte differentiation {GO:0045652}</t>
  </si>
  <si>
    <t>anchored component of external side of plasma membrane {GO:0031362}; cell surface {GO:0009986}; extracellular exosome {GO:0070062}; extracellular matrix {GO:0031012}; extracellular space {GO:0005615}; integral component of plasma membrane {GO:0005887}; membrane {GO:0016020}; plasma membrane {GO:0005886}</t>
  </si>
  <si>
    <t>thrombin-activated receptor activity {GO:0015057}</t>
  </si>
  <si>
    <t>Intrinsic Pathway of Fibrin Clot Formation {R-HSA-140837}; GP1b-IX-V activation signalling {R-HSA-430116}; Platelet Adhesion to exposed collagen {R-HSA-75892}; Platelet Aggregation (Plug Formation) {R-HSA-76009}; RUNX1 regulates genes involved in megakaryocyte differentiation and platelet function {R-HSA-8936459}</t>
  </si>
  <si>
    <t>Intercellular adhesion molecule 1 (ICAM-1)</t>
  </si>
  <si>
    <t>Major group rhinovirus receptor; CD_antigen=CD54</t>
  </si>
  <si>
    <t>ICAM1_HUMAN</t>
  </si>
  <si>
    <t>P05362</t>
  </si>
  <si>
    <t>B2R6M3; Q5NKV7; Q96B50</t>
  </si>
  <si>
    <t>3D-structure; Cell adhesion; Disulfide bond; Glycoprotein; Host cell receptor for virus entry; Host-virus interaction; Immunoglobulin domain; Membrane; Phosphoprotein; Polymorphism; Receptor; Repeat; Signal; Transmembrane; Transmembrane helix; Ubl conjugation</t>
  </si>
  <si>
    <t>acute inflammatory response to antigenic stimulus {GO:0002438}; adhesion of symbiont to host {GO:0044406}; cell adhesion {GO:0007155}; cell adhesion mediated by integrin {GO:0033627}; cell aging {GO:0007569}; cellular response to alkaloid {GO:0071312}; cellular response to amyloid-beta {GO:1904646}; cellular response to dexamethasone stimulus {GO:0071549}; cellular response to glucose stimulus {GO:0071333}; cellular response to hypoxia {GO:0071456}; cellular response to interleukin-1 {GO:0071347}; cellular response to interleukin-6 {GO:0071354}; cellular response to leukemia inhibitory factor {GO:1990830}; cellular response to lipopolysaccharide {GO:0071222}; cellular response to nutrient levels {GO:0031669}; cellular response to tumor necrosis factor {GO:0071356}; cytokine-mediated signaling pathway {GO:0019221}; establishment of endothelial barrier {GO:0061028}; establishment of endothelial intestinal barrier {GO:0090557}; establishment of Sertoli cell barrier {GO:0097368}; extracellular matrix organization {GO:0030198}; heterophilic cell-cell adhesion via plasma membrane cell adhesion molecules {GO:0007157}; interferon-gamma-mediated signaling pathway {GO:0060333}; leukocyte cell-cell adhesion {GO:0007159}; leukocyte migration {GO:0050900}; membrane to membrane docking {GO:0022614}; negative regulation of calcium ion transport {GO:0051926}; negative regulation of endothelial cell apoptotic process {GO:2000352}; negative regulation of extrinsic apoptotic signaling pathway via death domain receptors {GO:1902042}; ovarian follicle development {GO:0001541}; positive regulation of actin filament polymerization {GO:0030838}; positive regulation of cellular extravasation {GO:0002693}; positive regulation of ERK1 and ERK2 cascade {GO:0070374}; positive regulation of GTPase activity {GO:0043547}; positive regulation of leukocyte adhesion to vascular endothelial cell {GO:1904996}; positive regulation of NF-kappaB transcription factor activity {GO:0051092}; positive regulation of nitric oxide biosynthetic process {GO:0045429}; positive regulation of peptidyl-tyrosine phosphorylation {GO:0050731}; positive regulation of vasoconstriction {GO:0045907}; receptor-mediated virion attachment to host cell {GO:0046813}; regulation of cell shape {GO:0008360}; regulation of immune response {GO:0050776}; regulation of leukocyte mediated cytotoxicity {GO:0001910}; regulation of ruffle assembly {GO:1900027}; response to amino acid {GO:0043200}; response to amphetamine {GO:0001975}; response to copper ion {GO:0046688}; response to ethanol {GO:0045471}; response to gonadotropin {GO:0034698}; response to insulin {GO:0032868}; response to ionizing radiation {GO:0010212}; response to sulfur dioxide {GO:0010477}; sensory perception of sound {GO:0007605}; T cell activation via T cell receptor contact with antigen bound to MHC molecule on antigen presenting cell {GO:0002291}; T cell antigen processing and presentation {GO:0002457}; T cell extravasation {GO:0072683}</t>
  </si>
  <si>
    <t>cell surface {GO:0009986}; collagen-containing extracellular matrix {GO:0062023}; external side of plasma membrane {GO:0009897}; extracellular exosome {GO:0070062}; extracellular space {GO:0005615}; focal adhesion {GO:0005925}; immunological synapse {GO:0001772}; integral component of plasma membrane {GO:0005887}; membrane {GO:0016020}; membrane raft {GO:0045121}; plasma membrane {GO:0005886}</t>
  </si>
  <si>
    <t>integrin binding {GO:0005178}; signaling receptor activity {GO:0038023}; transmembrane signaling receptor activity {GO:0004888}; virus receptor activity {GO:0001618}</t>
  </si>
  <si>
    <t>Immunoregulatory interactions between a Lymphoid and a non-Lymphoid cell {R-HSA-198933}; Integrin cell surface interactions {R-HSA-216083}; Interleukin-10 signaling {R-HSA-6783783}; Interleukin-4 and Interleukin-13 signaling {R-HSA-6785807}; Interferon gamma signaling {R-HSA-877300}</t>
  </si>
  <si>
    <t>N-acetylmuramoyl-L-alanine amidase</t>
  </si>
  <si>
    <t>Peptidoglycan recognition protein 2; Peptidoglycan recognition protein long (PGRP-L)</t>
  </si>
  <si>
    <t>PGRP2_HUMAN</t>
  </si>
  <si>
    <t>Q96PD5</t>
  </si>
  <si>
    <t>A8K050; A8K8C7; B2RMZ2; B7ZM33; Q68CK1; Q96N74; Q9UC60</t>
  </si>
  <si>
    <t>PGLYRPL; PGRPL</t>
  </si>
  <si>
    <t>Alternative splicing; Disulfide bond; Glycoprotein; Hydrolase; Immunity; Membrane; Metal-binding; Phosphoprotein; Polymorphism; Secreted; Signal; Zinc</t>
  </si>
  <si>
    <t>antimicrobial humoral response {GO:0019730}; defense response to Gram-positive bacterium {GO:0050830}; detection of bacterium {GO:0016045}; innate immune response {GO:0045087}; negative regulation of natural killer cell differentiation involved in immune response {GO:0032827}; peptide amidation {GO:0001519}; peptidoglycan catabolic process {GO:0009253}</t>
  </si>
  <si>
    <t>N-acetylmuramoyl-L-alanine amidase activity {GO:0008745}; peptidoglycan binding {GO:0042834}; peptidoglycan receptor activity {GO:0016019}; zinc ion binding {GO:0008270}</t>
  </si>
  <si>
    <t>Hephaestin-like protein 1</t>
  </si>
  <si>
    <t>HPHL1_HUMAN</t>
  </si>
  <si>
    <t>Q6MZM0</t>
  </si>
  <si>
    <t>Q3C1W7</t>
  </si>
  <si>
    <t>Copper; Copper transport; Disulfide bond; Glycoprotein; Ion transport; Membrane; Metal-binding; Oxidoreductase; Polymorphism; Repeat; Signal; Transmembrane; Transmembrane helix; Transport</t>
  </si>
  <si>
    <t>copper ion transport {GO:0006825}; iron ion homeostasis {GO:0055072}; iron ion transport {GO:0006826}; oxidation-reduction process {GO:0055114}</t>
  </si>
  <si>
    <t>integral component of membrane {GO:0016021}; plasma membrane {GO:0005886}</t>
  </si>
  <si>
    <t>copper ion binding {GO:0005507}; ferroxidase activity {GO:0004322}</t>
  </si>
  <si>
    <t>Coagulation factor V light chain</t>
  </si>
  <si>
    <t>Activated protein C cofactor; Proaccelerin, labile factor</t>
  </si>
  <si>
    <t>FA5_HUMAN</t>
  </si>
  <si>
    <t>P12259</t>
  </si>
  <si>
    <t>A8K6E8; Q14285; Q2EHR5; Q5R346; Q5R347; Q6UPU6; Q8WWQ6</t>
  </si>
  <si>
    <t>3D-structure; Blood coagulation; Calcium; Copper; Disease mutation; Disulfide bond; Glycoprotein; Hemostasis; Metal-binding; Phosphoprotein; Polymorphism; Repeat; Secreted; Signal; Sulfation; Thrombophilia; Zymogen</t>
  </si>
  <si>
    <t>Calcium; Copper; Metal-binding</t>
  </si>
  <si>
    <t>Disulfide bond; Glycoprotein; Phosphoprotein; Sulfation; Zymogen</t>
  </si>
  <si>
    <t>blood circulation {GO:0008015}; blood coagulation {GO:0007596}; cellular protein metabolic process {GO:0044267}; COPII vesicle coating {GO:0048208}; endoplasmic reticulum to Golgi vesicle-mediated transport {GO:0006888}; platelet degranulation {GO:0002576}; post-translational protein modification {GO:0043687}</t>
  </si>
  <si>
    <t>COPII-coated ER to Golgi transport vesicle {GO:0030134}; endoplasmic reticulum lumen {GO:0005788}; endoplasmic reticulum-Golgi intermediate compartment membrane {GO:0033116}; extracellular region {GO:0005576}; extracellular space {GO:0005615}; extracellular vesicle {GO:1903561}; Golgi membrane {GO:0000139}; membrane {GO:0016020}; plasma membrane {GO:0005886}; platelet alpha granule lumen {GO:0031093}</t>
  </si>
  <si>
    <t>copper ion binding {GO:0005507}</t>
  </si>
  <si>
    <t>Platelet degranulation {R-HSA-114608}; Common Pathway of Fibrin Clot Formation {R-HSA-140875}; COPII-mediated vesicle transport {R-HSA-204005}; Regulation of Insulin-like Growth Factor (IGF) transport and uptake by Insulin-like Growth Factor Binding Proteins (IGFBPs) {R-HSA-381426}; Cargo concentration in the ER {R-HSA-5694530}; Post-translational protein phosphorylation {R-HSA-8957275}</t>
  </si>
  <si>
    <t>Epidermal growth factor receptor</t>
  </si>
  <si>
    <t>Proto-oncogene c-ErbB-1; Receptor tyrosine-protein kinase erbB-1</t>
  </si>
  <si>
    <t>EGFR_HUMAN</t>
  </si>
  <si>
    <t>P00533</t>
  </si>
  <si>
    <t>O00688; O00732; P06268; Q14225; Q68GS5; Q92795; Q9BZS2; Q9GZX1; Q9H2C9; Q9H3C9; Q9UMD7; Q9UMD8; Q9UMG5</t>
  </si>
  <si>
    <t>ERBB; ERBB1; HER1</t>
  </si>
  <si>
    <t>3D-structure; Alternative splicing; ATP-binding; Cell membrane; Developmental protein; Disease mutation; Disulfide bond; Endoplasmic reticulum; Endosome; Glycoprotein; Golgi apparatus; Host cell receptor for virus entry; Isopeptide bond; Kinase; Lipoprotein; Membrane; Methylation; Nucleotide-binding; Nucleus; Palmitate; Phosphoprotein; Polymorphism; Proto-oncogene; Receptor; Repeat; Secreted; Signal; Transferase; Transmembrane; Transmembrane helix; Tyrosine-protein kinase; Ubl conjugation</t>
  </si>
  <si>
    <t>Cell membrane; Endoplasmic reticulum; Endosome; Golgi apparatus; Membrane; Nucleus; Secreted</t>
  </si>
  <si>
    <t>Developmental protein; Host cell receptor for virus entry; Kinase; Receptor; Transferase; Tyrosine-protein kinase</t>
  </si>
  <si>
    <t>Disulfide bond; Glycoprotein; Isopeptide bond; Lipoprotein; Methylation; Palmitate; Phosphoprotein; Ubl conjugation</t>
  </si>
  <si>
    <t>activation of phospholipase A2 activity by calcium-mediated signaling {GO:0043006}; activation of phospholipase C activity {GO:0007202}; astrocyte activation {GO:0048143}; cell differentiation {GO:0030154}; cell population proliferation {GO:0008283}; cell surface receptor signaling pathway {GO:0007166}; cell-cell adhesion {GO:0098609}; cellular response to amino acid stimulus {GO:0071230}; cellular response to cadmium ion {GO:0071276}; cellular response to dexamethasone stimulus {GO:0071549}; cellular response to epidermal growth factor stimulus {GO:0071364}; cellular response to estradiol stimulus {GO:0071392}; cellular response to mechanical stimulus {GO:0071260}; cellular response to reactive oxygen species {GO:0034614}; cerebral cortex cell migration {GO:0021795}; circadian rhythm {GO:0007623}; digestive tract morphogenesis {GO:0048546}; diterpenoid metabolic process {GO:0016101}; embryonic placenta development {GO:0001892}; epidermal growth factor receptor signaling pathway {GO:0007173}; ERBB2 signaling pathway {GO:0038128}; eyelid development in camera-type eye {GO:0061029}; hair follicle development {GO:0001942}; hydrogen peroxide metabolic process {GO:0042743}; learning or memory {GO:0007611}; liver regeneration {GO:0097421}; lung development {GO:0030324}; magnesium ion homeostasis {GO:0010960}; MAPK cascade {GO:0000165}; membrane organization {GO:0061024}; midgut development {GO:0007494}; morphogenesis of an epithelial fold {GO:0060571}; negative regulation of apoptotic process {GO:0043066}; negative regulation of cardiocyte differentiation {GO:1905208}; negative regulation of epidermal growth factor receptor signaling pathway {GO:0042059}; negative regulation of ERBB signaling pathway {GO:1901185}; negative regulation of mitotic cell cycle {GO:0045930}; negative regulation of Notch signaling pathway {GO:0045746}; negative regulation of protein catabolic process {GO:0042177}; neuron projection morphogenesis {GO:0048812}; ossification {GO:0001503}; ovulation cycle {GO:0042698}; peptidyl-tyrosine autophosphorylation {GO:0038083}; peptidyl-tyrosine phosphorylation {GO:0018108}; positive regulation of blood vessel diameter {GO:0097755}; positive regulation of bone resorption {GO:0045780}; positive regulation of canonical Wnt signaling pathway {GO:0090263}; positive regulation of cell growth {GO:0030307}; positive regulation of cell migration {GO:0030335}; positive regulation of cell population proliferation {GO:0008284}; positive regulation of cyclin-dependent protein serine/threonine kinase activity {GO:0045737}; positive regulation of DNA repair {GO:0045739}; positive regulation of DNA replication {GO:0045740}; positive regulation of epithelial cell proliferation {GO:0050679}; positive regulation of ERK1 and ERK2 cascade {GO:0070374}; positive regulation of fibroblast proliferation {GO:0048146}; positive regulation of G1/S transition of mitotic cell cycle {GO:1900087}; positive regulation of inflammatory response {GO:0050729}; positive regulation of MAP kinase activity {GO:0043406}; positive regulation of NIK/NF-kappaB signaling {GO:1901224}; positive regulation of nitric oxide mediated signal transduction {GO:0010750}; positive regulation of peptidyl-serine phosphorylation {GO:0033138}; positive regulation of phosphorylation {GO:0042327}; positive regulation of production of miRNAs involved in gene silencing by miRNA {GO:1903800}; positive regulation of prolactin secretion {GO:1902722}; positive regulation of protein kinase B signaling {GO:0051897}; positive regulation of protein kinase C activity {GO:1900020}; positive regulation of protein localization to plasma membrane {GO:1903078}; positive regulation of protein phosphorylation {GO:0001934}; positive regulation of smooth muscle cell proliferation {GO:0048661}; positive regulation of superoxide anion generation {GO:0032930}; positive regulation of synaptic transmission, glutamatergic {GO:0051968}; positive regulation of transcription by RNA polymerase II {GO:0045944}; positive regulation of transcription, DNA-templated {GO:0045893}; positive regulation of vasoconstriction {GO:0045907}; protein autophosphorylation {GO:0046777}; protein insertion into membrane {GO:0051205}; regulation of cell motility {GO:2000145}; regulation of ERK1 and ERK2 cascade {GO:0070372}; regulation of JNK cascade {GO:0046328}; regulation of nitric-oxide synthase activity {GO:0050999}; regulation of peptidyl-tyrosine phosphorylation {GO:0050730}; regulation of phosphatidylinositol 3-kinase signaling {GO:0014066}; regulation of transcription by RNA polymerase II {GO:0006357}; response to calcium ion {GO:0051592}; response to cobalamin {GO:0033590}; response to hydroxyisoflavone {GO:0033594}; response to osmotic stress {GO:0006970}; response to UV-A {GO:0070141}; salivary gland morphogenesis {GO:0007435}; signal transduction {GO:0007165}; tongue development {GO:0043586}; translation {GO:0006412}; transmembrane receptor protein tyrosine kinase signaling pathway {GO:0007169}; wound healing {GO:0042060}</t>
  </si>
  <si>
    <t>apical plasma membrane {GO:0016324}; basal plasma membrane {GO:0009925}; basolateral plasma membrane {GO:0016323}; cell surface {GO:0009986}; clathrin-coated vesicle membrane {GO:0030665}; cytoplasm {GO:0005737}; early endosome membrane {GO:0031901}; endocytic vesicle {GO:0030139}; endoplasmic reticulum membrane {GO:0005789}; endosome {GO:0005768}; endosome membrane {GO:0010008}; extracellular space {GO:0005615}; focal adhesion {GO:0005925}; Golgi membrane {GO:0000139}; integral component of plasma membrane {GO:0005887}; membrane {GO:0016020}; membrane raft {GO:0045121}; multivesicular body, internal vesicle lumen {GO:0097489}; nuclear membrane {GO:0031965}; nucleus {GO:0005634}; perinuclear region of cytoplasm {GO:0048471}; plasma membrane {GO:0005886}; protein-containing complex {GO:0032991}; receptor complex {GO:0043235}; Shc-EGFR complex {GO:0070435}; synapse {GO:0045202}</t>
  </si>
  <si>
    <t>actin filament binding {GO:0051015}; ATP binding {GO:0005524}; cadherin binding {GO:0045296}; calmodulin binding {GO:0005516}; chromatin binding {GO:0003682}; double-stranded DNA binding {GO:0003690}; enzyme binding {GO:0019899}; epidermal growth factor binding {GO:0048408}; epidermal growth factor-activated receptor activity {GO:0005006}; identical protein binding {GO:0042802}; integrin binding {GO:0005178}; MAP kinase kinase kinase activity {GO:0004709}; protein heterodimerization activity {GO:0046982}; protein kinase binding {GO:0019901}; protein phosphatase binding {GO:0019903}; protein tyrosine kinase activity {GO:0004713}; transmembrane receptor protein tyrosine kinase activity {GO:0004714}; transmembrane signaling receptor activity {GO:0004888}; ubiquitin protein ligase binding {GO:0031625}; virus receptor activity {GO:0001618}</t>
  </si>
  <si>
    <t>Signaling by ERBB2 {R-HSA-1227986}; Constitutive Signaling by Ligand-Responsive EGFR Cancer Variants {R-HSA-1236382}; Signaling by ERBB4 {R-HSA-1236394}; SHC1 events in ERBB2 signaling {R-HSA-1250196}; PLCG1 events in ERBB2 signaling {R-HSA-1251932}; PIP3 activates AKT signaling {R-HSA-1257604}; Signaling by EGFR {R-HSA-177929}; GRB2 events in EGFR signaling {R-HSA-179812}; GAB1 signalosome {R-HSA-180292}; SHC1 events in EGFR signaling {R-HSA-180336}; EGFR downregulation {R-HSA-182971}; GRB2 events in ERBB2 signaling {R-HSA-1963640}; PI3K events in ERBB2 signaling {R-HSA-1963642}; EGFR interacts with phospholipase C-gamma {R-HSA-212718}; EGFR Transactivation by Gastrin {R-HSA-2179392}; Constitutive Signaling by Aberrant PI3K in Cancer {R-HSA-2219530}; Signal transduction by L1 {R-HSA-445144}; Constitutive Signaling by EGFRvIII {R-HSA-5637810}; Inhibition of Signaling by Overexpressed EGFR {R-HSA-5638303}; RAF/MAP kinase cascade {R-HSA-5673001}; ERBB2 Regulates Cell Motility {R-HSA-6785631}; PI5P, PP2A and IER3 Regulate PI3K/AKT Signaling {R-HSA-6811558}; ERBB2 Activates PTK6 Signaling {R-HSA-8847993}; Cargo recognition for clathrin-mediated endocytosis {R-HSA-8856825}; Clathrin-mediated endocytosis {R-HSA-8856828}; PTK6 promotes HIF1A stabilization {R-HSA-8857538}; Downregulation of ERBB2 signaling {R-HSA-8863795}; TFAP2 (AP-2) family regulates transcription of growth factors and their receptors {R-HSA-8866910}; Non-genomic estrogen signaling {R-HSA-9009391}; NOTCH3 Activation and Transmission of Signal to the Nucleus {R-HSA-9013507}; Estrogen-dependent nuclear events downstream of ESR-membrane signaling {R-HSA-9634638}</t>
  </si>
  <si>
    <t>Protein phosphatase 2C-like domain-containing protein 1</t>
  </si>
  <si>
    <t>PP2D1_HUMAN</t>
  </si>
  <si>
    <t>A8MPX8</t>
  </si>
  <si>
    <t>Q96LI7</t>
  </si>
  <si>
    <t>C3orf48</t>
  </si>
  <si>
    <t>cytosol {GO:0005829}; nucleus {GO:0005634}</t>
  </si>
  <si>
    <t>magnesium-dependent protein serine/threonine phosphatase activity {GO:0004724}; MAP kinase serine/threonine phosphatase activity {GO:1990439}; protein serine/threonine phosphatase activity {GO:0004722}</t>
  </si>
  <si>
    <t>Autophagy-related protein 16-2</t>
  </si>
  <si>
    <t>APG16-like 2; WD repeat-containing protein 80</t>
  </si>
  <si>
    <t>A16L2_HUMAN</t>
  </si>
  <si>
    <t>Q8NAA4</t>
  </si>
  <si>
    <t>A5PL30; B2RPK5; Q658V4; Q6PID3; Q8NBG0</t>
  </si>
  <si>
    <t>WDR80</t>
  </si>
  <si>
    <t>Alternative splicing; Autophagy; Coiled coil; Cytoplasm; Polymorphism; Protein transport; Repeat; Transport; WD repeat</t>
  </si>
  <si>
    <t>Autophagy; Protein transport; Transport</t>
  </si>
  <si>
    <t>Coiled coil; Repeat; WD repeat</t>
  </si>
  <si>
    <t>autophagosome assembly {GO:0000045}; negative stranded viral RNA replication {GO:0039689}; protein transport {GO:0015031}</t>
  </si>
  <si>
    <t>autophagosome membrane {GO:0000421}; nucleoplasm {GO:0005654}</t>
  </si>
  <si>
    <t>Heat shock cognate 71 kDa protein</t>
  </si>
  <si>
    <t>Heat shock 70 kDa protein 8; Lipopolysaccharide-associated protein 1 (LAP-1; LPS-associated protein 1)</t>
  </si>
  <si>
    <t>HSP7C_HUMAN</t>
  </si>
  <si>
    <t>P11142</t>
  </si>
  <si>
    <t>Q9H3R6</t>
  </si>
  <si>
    <t>HSC70; HSP73; HSPA10</t>
  </si>
  <si>
    <t>3D-structure; Acetylation; Alternative splicing; ATP-binding; Cell membrane; Chaperone; Cytoplasm; Host-virus interaction; Isopeptide bond; Membrane; Methylation; mRNA processing; mRNA splicing; Nucleotide-binding; Nucleus; Phosphoprotein; Polymorphism; Repressor; Spliceosome; Stress response; Transcription; Transcription regulation; Ubl conjugation</t>
  </si>
  <si>
    <t>Host-virus interaction; Stress response; Transcription; Transcription regulation; mRNA processing; mRNA splicing</t>
  </si>
  <si>
    <t>Cell membrane; Cytoplasm; Membrane; Nucleus; Spliceosome</t>
  </si>
  <si>
    <t>Chaperone; Repressor</t>
  </si>
  <si>
    <t>ATP metabolic process {GO:0046034}; axo-dendritic transport {GO:0008088}; cellular response to heat {GO:0034605}; cellular response to starvation {GO:0009267}; cellular response to unfolded protein {GO:0034620}; chaperone cofactor-dependent protein refolding {GO:0051085}; chaperone-mediated autophagy {GO:0061684}; chaperone-mediated autophagy translocation complex disassembly {GO:1904764}; chaperone-mediated protein transport involved in chaperone-mediated autophagy {GO:0061741}; cytokine-mediated signaling pathway {GO:0019221}; late endosomal microautophagy {GO:0061738}; membrane organization {GO:0061024}; mRNA splicing, via spliceosome {GO:0000398}; negative regulation of supramolecular fiber organization {GO:1902904}; negative regulation of transcription, DNA-templated {GO:0045892}; neurotransmitter secretion {GO:0007269}; neutrophil degranulation {GO:0043312}; positive regulation by host of viral genome replication {GO:0044829}; positive regulation of mRNA splicing, via spliceosome {GO:0048026}; protein folding {GO:0006457}; protein refolding {GO:0042026}; protein targeting to lysosome involved in chaperone-mediated autophagy {GO:0061740}; regulation of cell cycle {GO:0051726}; regulation of cellular response to heat {GO:1900034}; regulation of mRNA stability {GO:0043488}; regulation of postsynapse organization {GO:0099175}; regulation of protein complex assembly {GO:0043254}; regulation of protein complex stability {GO:0061635}; regulation of protein import {GO:1904589}; regulation of protein stability {GO:0031647}; response to unfolded protein {GO:0006986}; slow axonal transport {GO:1990832}; vesicle-mediated transport {GO:0016192}; viral process {GO:0016032}</t>
  </si>
  <si>
    <t>autophagosome {GO:0005776}; axon {GO:0030424}; blood microparticle {GO:0072562}; chaperone complex {GO:0101031}; clathrin-sculpted gamma-aminobutyric acid transport vesicle membrane {GO:0061202}; cytoplasm {GO:0005737}; cytosol {GO:0005829}; dendrite {GO:0030425}; extracellular exosome {GO:0070062}; extracellular region {GO:0005576}; extracellular space {GO:0005615}; ficolin-1-rich granule lumen {GO:1904813}; focal adhesion {GO:0005925}; glutamatergic synapse {GO:0098978}; glycinergic synapse {GO:0098690}; late endosome {GO:0005770}; lumenal side of lysosomal membrane {GO:0098575}; lysosomal lumen {GO:0043202}; lysosomal membrane {GO:0005765}; lysosome {GO:0005764}; melanosome {GO:0042470}; membrane {GO:0016020}; nucleolus {GO:0005730}; nucleoplasm {GO:0005654}; nucleus {GO:0005634}; perinuclear region of cytoplasm {GO:0048471}; photoreceptor ribbon synapse {GO:0098684}; plasma membrane {GO:0005886}; postsynaptic cytosol {GO:0099524}; postsynaptic specialization membrane {GO:0099634}; presynaptic cytosol {GO:0099523}; Prp19 complex {GO:0000974}; ribonucleoprotein complex {GO:1990904}; secretory granule lumen {GO:0034774}; spliceosomal complex {GO:0005681}; terminal bouton {GO:0043195}</t>
  </si>
  <si>
    <t>ATP binding {GO:0005524}; ATPase activity {GO:0016887}; ATPase activity, coupled {GO:0042623}; C3HC4-type RING finger domain binding {GO:0055131}; cadherin binding {GO:0045296}; chaperone binding {GO:0051087}; clathrin-uncoating ATPase activity {GO:1990833}; enzyme binding {GO:0019899}; G protein-coupled receptor binding {GO:0001664}; heat shock protein binding {GO:0031072}; MHC class II protein complex binding {GO:0023026}; misfolded protein binding {GO:0051787}; phosphatidylserine binding {GO:0001786}; protein binding, bridging {GO:0030674}; protein folding chaperone {GO:0044183}; RNA binding {GO:0003723}; ubiquitin protein ligase binding {GO:0031625}; unfolded protein binding {GO:0051082}</t>
  </si>
  <si>
    <t>Regulation of HSF1-mediated heat shock response {R-HSA-3371453}; HSP90 chaperone cycle for steroid hormone receptors (SHR) {R-HSA-3371497}; Attenuation phase {R-HSA-3371568}; HSF1-dependent transactivation {R-HSA-3371571}; Lysosome Vesicle Biogenesis {R-HSA-432720}; Golgi Associated Vesicle Biogenesis {R-HSA-432722}; CHL1 interactions {R-HSA-447041}; AUF1 (hnRNP D0) binds and destabilizes mRNA {R-HSA-450408}; Interleukin-4 and Interleukin-13 signaling {R-HSA-6785807}; Neutrophil degranulation {R-HSA-6798695}; mRNA Splicing - Major Pathway {R-HSA-72163}; Clathrin-mediated endocytosis {R-HSA-8856828}; Protein methylation {R-HSA-8876725}; GABA synthesis, release, reuptake and degradation {R-HSA-888590}</t>
  </si>
  <si>
    <t>Moesin</t>
  </si>
  <si>
    <t>Membrane-organizing extension spike protein</t>
  </si>
  <si>
    <t>MOES_HUMAN</t>
  </si>
  <si>
    <t>P26038</t>
  </si>
  <si>
    <t>3D-structure; Acetylation; Cell membrane; Cell projection; Cytoplasm; Cytoskeleton; Disease mutation; Host-virus interaction; Membrane; Phosphoprotein; S-nitrosylation</t>
  </si>
  <si>
    <t>Cell membrane; Cell projection; Cytoplasm; Cytoskeleton; Membrane</t>
  </si>
  <si>
    <t>Acetylation; Phosphoprotein; S-nitrosylation</t>
  </si>
  <si>
    <t>cellular response to testosterone stimulus {GO:0071394}; establishment of endothelial barrier {GO:0061028}; establishment of epithelial cell apical/basal polarity {GO:0045198}; gland morphogenesis {GO:0022612}; immunological synapse formation {GO:0001771}; interleukin-12-mediated signaling pathway {GO:0035722}; leukocyte cell-cell adhesion {GO:0007159}; leukocyte migration {GO:0050900}; membrane to membrane docking {GO:0022614}; positive regulation of cellular protein catabolic process {GO:1903364}; positive regulation of early endosome to late endosome transport {GO:2000643}; positive regulation of gene expression {GO:0010628}; positive regulation of podosome assembly {GO:0071803}; positive regulation of protein localization to early endosome {GO:1902966}; regulation of cell shape {GO:0008360}; regulation of cell size {GO:0008361}; regulation of lymphocyte migration {GO:2000401}; regulation of organelle assembly {GO:1902115}; T cell aggregation {GO:0070489}; T cell migration {GO:0072678}; T cell proliferation {GO:0042098}; viral process {GO:0016032}</t>
  </si>
  <si>
    <t>apical part of cell {GO:0045177}; apical plasma membrane {GO:0016324}; basolateral plasma membrane {GO:0016323}; blood microparticle {GO:0072562}; cell periphery {GO:0071944}; cell surface {GO:0009986}; cytoplasm {GO:0005737}; cytoskeleton {GO:0005856}; cytosol {GO:0005829}; extracellular exosome {GO:0070062}; extracellular space {GO:0005615}; filopodium {GO:0030175}; focal adhesion {GO:0005925}; invadopodium {GO:0071437}; microvillus {GO:0005902}; microvillus membrane {GO:0031528}; nucleus {GO:0005634}; perinuclear region of cytoplasm {GO:0048471}; plasma membrane {GO:0005886}; pseudopodium {GO:0031143}; uropod {GO:0001931}; vesicle {GO:0031982}</t>
  </si>
  <si>
    <t>actin binding {GO:0003779}; cell adhesion molecule binding {GO:0050839}; double-stranded RNA binding {GO:0003725}; enzyme binding {GO:0019899}; protein kinase binding {GO:0019901}; signaling receptor binding {GO:0005102}; structural constituent of cytoskeleton {GO:0005200}</t>
  </si>
  <si>
    <t>Recycling pathway of L1 {R-HSA-437239}; Gene and protein expression by JAK-STAT signaling after Interleukin-12 stimulation {R-HSA-8950505}</t>
  </si>
  <si>
    <t>Granulin-7</t>
  </si>
  <si>
    <t>Acrogranin; Epithelin precursor; Glycoprotein of 88 Kda (GP88; Glycoprotein 88); Granulin precursor; PC cell-derived growth factor (PCDGF); Proepithelin (PEPI); Granulin G; Granulin F; Epithelin-2; Granulin B; Epithelin-1; Granulin A; Granulin C; Granulin D; Granulin E</t>
  </si>
  <si>
    <t>GRN_HUMAN</t>
  </si>
  <si>
    <t>P28799</t>
  </si>
  <si>
    <t>D3DX55; P23781; P23782; P23783; P23784; Q53HQ8; Q53Y88; Q540U8; Q9BWE7; Q9H8S1; Q9UCH0</t>
  </si>
  <si>
    <t>3D-structure; Alternative splicing; Cytokine; Disulfide bond; Glycoprotein; Lysosome; Neurodegeneration; Neuronal ceroid lipofuscinosis; Polymorphism; Repeat; Secreted; Signal</t>
  </si>
  <si>
    <t>Neurodegeneration; Neuronal ceroid lipofuscinosis</t>
  </si>
  <si>
    <t>astrocyte activation involved in immune response {GO:0002265}; lysosomal lumen acidification {GO:0007042}; lysosomal transport {GO:0007041}; lysosome organization {GO:0007040}; microglial cell activation involved in immune response {GO:0002282}; negative regulation of microglial cell activation {GO:1903979}; negative regulation of neuron apoptotic process {GO:0043524}; negative regulation of neutrophil activation {GO:1902564}; negative regulation of respiratory burst involved in inflammatory response {GO:0060266}; neutrophil degranulation {GO:0043312}; positive regulation of angiogenesis {GO:0045766}; positive regulation of aspartic-type peptidase activity {GO:1905247}; positive regulation of axon regeneration {GO:0048680}; positive regulation of cell migration {GO:0030335}; positive regulation of defense response to bacterium {GO:1900426}; positive regulation of endothelial cell migration {GO:0010595}; positive regulation of epithelial cell proliferation {GO:0050679}; positive regulation of inflammatory response to wounding {GO:0106016}; positive regulation of lysosome organization {GO:1905673}; positive regulation of neuron apoptotic process {GO:0043525}; positive regulation of protein folding {GO:1903334}; protein stabilization {GO:0050821}; signal transduction {GO:0007165}</t>
  </si>
  <si>
    <t>azurophil granule lumen {GO:0035578}; endoplasmic reticulum {GO:0005783}; endosome {GO:0005768}; extracellular exosome {GO:0070062}; extracellular region {GO:0005576}; extracellular space {GO:0005615}; Golgi apparatus {GO:0005794}; late endosome {GO:0005770}; lysosomal membrane {GO:0005765}; lysosome {GO:0005764}; membrane {GO:0016020}; plasma membrane {GO:0005886}; trans-Golgi network {GO:0005802}</t>
  </si>
  <si>
    <t>chaperone binding {GO:0051087}; cytokine activity {GO:0005125}; growth factor activity {GO:0008083}; RNA binding {GO:0003723}</t>
  </si>
  <si>
    <t>Ectonucleoside triphosphate diphosphohydrolase 7 (NTPDase 7)</t>
  </si>
  <si>
    <t>Lysosomal apyrase-like protein 1</t>
  </si>
  <si>
    <t>ENTP7_HUMAN</t>
  </si>
  <si>
    <t>Q9NQZ7</t>
  </si>
  <si>
    <t>B2RB83; B3KP21; D3DR64</t>
  </si>
  <si>
    <t>LALP1</t>
  </si>
  <si>
    <t>Calcium; Cytoplasmic vesicle; Disulfide bond; Glycoprotein; Hydrolase; Magnesium; Membrane; Metal-binding; Polymorphism; Transmembrane; Transmembrane helix</t>
  </si>
  <si>
    <t>Cytoplasmic vesicle; Membrane</t>
  </si>
  <si>
    <t>nucleobase-containing small molecule catabolic process {GO:0034656}</t>
  </si>
  <si>
    <t>endocytic vesicle membrane {GO:0030666}; integral component of membrane {GO:0016021}</t>
  </si>
  <si>
    <t>hydrolase activity {GO:0016787}; metal ion binding {GO:0046872}</t>
  </si>
  <si>
    <t>Phosphate bond hydrolysis by NTPDase proteins {R-HSA-8850843}</t>
  </si>
  <si>
    <t>Periostin (PN)</t>
  </si>
  <si>
    <t>Osteoblast-specific factor 2 (OSF-2)</t>
  </si>
  <si>
    <t>POSTN_HUMAN</t>
  </si>
  <si>
    <t>Q15063</t>
  </si>
  <si>
    <t>B1ALD8; C0IMJ1; C0IMJ2; C0IMJ4; D2KRH7; F5H628; Q15064; Q29XZ0; Q3KPJ5; Q5VSY5; Q8IZF9</t>
  </si>
  <si>
    <t>OSF2</t>
  </si>
  <si>
    <t>3D-structure; Alternative splicing; Cell adhesion; Disulfide bond; Extracellular matrix; Gamma-carboxyglutamic acid; Glycoprotein; Golgi apparatus; Heparin-binding; Polymorphism; Repeat; Secreted; Signal</t>
  </si>
  <si>
    <t>Extracellular matrix; Golgi apparatus; Secreted</t>
  </si>
  <si>
    <t>Disulfide bond; Gamma-carboxyglutamic acid; Glycoprotein</t>
  </si>
  <si>
    <t>bone regeneration {GO:1990523}; cell adhesion {GO:0007155}; cellular response to fibroblast growth factor stimulus {GO:0044344}; cellular response to transforming growth factor beta stimulus {GO:0071560}; cellular response to tumor necrosis factor {GO:0071356}; cellular response to vitamin K {GO:0071307}; extracellular matrix organization {GO:0030198}; negative regulation of cell-matrix adhesion {GO:0001953}; negative regulation of substrate adhesion-dependent cell spreading {GO:1900025}; neuron projection extension {GO:1990138}; positive regulation of chemokine (C-C motif) ligand 2 secretion {GO:1904209}; positive regulation of smooth muscle cell migration {GO:0014911}; regulation of Notch signaling pathway {GO:0008593}; regulation of systemic arterial blood pressure {GO:0003073}; response to estradiol {GO:0032355}; response to hypoxia {GO:0001666}; response to mechanical stimulus {GO:0009612}; response to muscle activity {GO:0014850}</t>
  </si>
  <si>
    <t>collagen-containing extracellular matrix {GO:0062023}; extracellular matrix {GO:0031012}; extracellular space {GO:0005615}; neuromuscular junction {GO:0031594}; trans-Golgi network {GO:0005802}</t>
  </si>
  <si>
    <t>cell adhesion molecule binding {GO:0050839}; heparin binding {GO:0008201}; metal ion binding {GO:0046872}</t>
  </si>
  <si>
    <t>Tenascin (TN)</t>
  </si>
  <si>
    <t>Cytotactin; GMEM; GP 150-225; Glioma-associated-extracellular matrix antigen; Hexabrachion; JI; Myotendinous antigen; Neuronectin; Tenascin-C (TN-C)</t>
  </si>
  <si>
    <t>TENA_HUMAN</t>
  </si>
  <si>
    <t>P24821</t>
  </si>
  <si>
    <t>C9IYT7; C9J575; C9J6D9; C9J848; Q14583; Q15567; Q5T7S3</t>
  </si>
  <si>
    <t>HXB</t>
  </si>
  <si>
    <t>3D-structure; Alternative splicing; Cell adhesion; Coiled coil; Deafness; Disease mutation; Disulfide bond; EGF-like domain; Extracellular matrix; Glycoprotein; Non-syndromic deafness; Phosphoprotein; Polymorphism; Repeat; Secreted; Signal</t>
  </si>
  <si>
    <t>Deafness; Disease mutation; Non-syndromic deafness</t>
  </si>
  <si>
    <t>Coiled coil; EGF-like domain; Repeat; Signal</t>
  </si>
  <si>
    <t>bud outgrowth involved in lung branching {GO:0060447}; cell adhesion {GO:0007155}; cellular protein metabolic process {GO:0044267}; cellular response to prostaglandin D stimulus {GO:0071799}; cellular response to retinoic acid {GO:0071300}; cellular response to vitamin D {GO:0071305}; extracellular matrix organization {GO:0030198}; mesenchymal-epithelial cell signaling involved in prostate gland development {GO:0060739}; negative regulation of cell adhesion {GO:0007162}; neuromuscular junction development {GO:0007528}; odontogenesis of dentin-containing tooth {GO:0042475}; osteoblast differentiation {GO:0001649}; peripheral nervous system axon regeneration {GO:0014012}; positive regulation of cell population proliferation {GO:0008284}; positive regulation of gene expression {GO:0010628}; post-translational protein modification {GO:0043687}; prostate gland epithelium morphogenesis {GO:0060740}; response to ethanol {GO:0045471}; response to fibroblast growth factor {GO:0071774}; response to mechanical stimulus {GO:0009612}; response to wounding {GO:0009611}; wound healing {GO:0042060}</t>
  </si>
  <si>
    <t>basement membrane {GO:0005604}; collagen-containing extracellular matrix {GO:0062023}; endoplasmic reticulum lumen {GO:0005788}; extracellular region {GO:0005576}; extracellular space {GO:0005615}; focal adhesion {GO:0005925}; interstitial matrix {GO:0005614}; membrane {GO:0016020}; perisynaptic extracellular matrix {GO:0098966}</t>
  </si>
  <si>
    <t>extracellular matrix structural constituent {GO:0005201}; syndecan binding {GO:0045545}</t>
  </si>
  <si>
    <t>Integrin cell surface interactions {R-HSA-216083}; Syndecan interactions {R-HSA-3000170}; ECM proteoglycans {R-HSA-3000178}; Regulation of Insulin-like Growth Factor (IGF) transport and uptake by Insulin-like Growth Factor Binding Proteins (IGFBPs) {R-HSA-381426}; Post-translational protein phosphorylation {R-HSA-8957275}</t>
  </si>
  <si>
    <t>Chondroadherin-like protein</t>
  </si>
  <si>
    <t>CHADL_HUMAN</t>
  </si>
  <si>
    <t>Q6NUI6</t>
  </si>
  <si>
    <t>Q05CY2; Q4G0S0; Q5JY13; Q86XY1; Q96E60</t>
  </si>
  <si>
    <t>SLRR4B</t>
  </si>
  <si>
    <t>Alternative splicing; Disulfide bond; Extracellular matrix; Glycoprotein; Leucine-rich repeat; Polymorphism; Repeat; Secreted; Signal</t>
  </si>
  <si>
    <t>negative regulation of chondrocyte differentiation {GO:0032331}; negative regulation of collagen fibril organization {GO:1904027}</t>
  </si>
  <si>
    <t>collagen-containing extracellular matrix {GO:0062023}; extracellular matrix {GO:0031012}; extracellular space {GO:0005615}</t>
  </si>
  <si>
    <t>collagen binding {GO:0005518}; collagen fibril binding {GO:0098633}; extracellular matrix structural constituent conferring compression resistance {GO:0030021}</t>
  </si>
  <si>
    <t>Voltage-dependent calcium channel subunit delta-1</t>
  </si>
  <si>
    <t>Voltage-gated calcium channel subunit alpha-2/delta-1</t>
  </si>
  <si>
    <t>CA2D1_HUMAN</t>
  </si>
  <si>
    <t>P54289</t>
  </si>
  <si>
    <t>Q17R45; Q9UD80; Q9UD81; Q9UD82</t>
  </si>
  <si>
    <t>CACNL2A; CCHL2A; MHS3</t>
  </si>
  <si>
    <t>Alternative splicing; Calcium; Calcium channel; Calcium transport; Disulfide bond; Glycoprotein; Ion channel; Ion transport; Membrane; Metal-binding; Phosphoprotein; Polymorphism; Signal; Transmembrane; Transmembrane helix; Transport; Voltage-gated channel</t>
  </si>
  <si>
    <t>Calcium transport; Ion transport; Transport</t>
  </si>
  <si>
    <t>Calcium channel; Ion channel; Voltage-gated channel</t>
  </si>
  <si>
    <t>calcium ion import across plasma membrane {GO:0098703}; calcium ion transmembrane transport via high voltage-gated calcium channel {GO:0061577}; calcium ion transport {GO:0006816}; calcium ion transport into cytosol {GO:0060402}; cardiac conduction {GO:0061337}; cardiac muscle cell action potential involved in contraction {GO:0086002}; cellular response to amyloid-beta {GO:1904646}; membrane depolarization during bundle of His cell action potential {GO:0086048}; positive regulation of high voltage-gated calcium channel activity {GO:1901843}; regulation of calcium ion transmembrane transport via high voltage-gated calcium channel {GO:1902514}; regulation of calcium ion transport {GO:0051924}; regulation of heart rate by cardiac conduction {GO:0086091}; regulation of membrane repolarization during action potential {GO:0098903}; regulation of ventricular cardiac muscle cell membrane repolarization {GO:0060307}</t>
  </si>
  <si>
    <t>extracellular exosome {GO:0070062}; L-type voltage-gated calcium channel complex {GO:1990454}; plasma membrane {GO:0005886}; sarcoplasmic reticulum {GO:0016529}; voltage-gated calcium channel complex {GO:0005891}</t>
  </si>
  <si>
    <t>metal ion binding {GO:0046872}; voltage-gated calcium channel activity {GO:0005245}</t>
  </si>
  <si>
    <t>Phase 0 - rapid depolarisation {R-HSA-5576892}; Phase 2 - plateau phase {R-HSA-5576893}</t>
  </si>
  <si>
    <t>Antiplasmin-cleaving enzyme FAP, soluble form</t>
  </si>
  <si>
    <t>170 kDa melanoma membrane-bound gelatinase; Dipeptidyl peptidase FAP; Fibroblast activation protein alpha (FAPalpha); Gelatine degradation protease FAP; Integral membrane serine protease; Post-proline cleaving enzyme; Serine integral membrane protease (SIMP); Surface-expressed protease (Seprase; APCE)</t>
  </si>
  <si>
    <t>SEPR_HUMAN</t>
  </si>
  <si>
    <t>Q12884</t>
  </si>
  <si>
    <t>O00199; Q53TP5; Q86Z29; Q99998; Q9UID4</t>
  </si>
  <si>
    <t>3D-structure; Alternative splicing; Angiogenesis; Apoptosis; Cell adhesion; Cell junction; Cell membrane; Cell projection; Cleavage on pair of basic residues; Cytoplasm; Disulfide bond; Glycoprotein; Hydrolase; Membrane; Polymorphism; Protease; Secreted; Serine protease; Signal-anchor; Transmembrane; Transmembrane helix</t>
  </si>
  <si>
    <t>Angiogenesis; Apoptosis; Cell adhesion</t>
  </si>
  <si>
    <t>Cell junction; Cell membrane; Cell projection; Cytoplasm; Membrane; Secreted</t>
  </si>
  <si>
    <t>angiogenesis {GO:0001525}; cell adhesion {GO:0007155}; endothelial cell migration {GO:0043542}; melanocyte apoptotic process {GO:1902362}; melanocyte proliferation {GO:0097325}; mitotic cell cycle arrest {GO:0071850}; negative regulation of cell proliferation involved in contact inhibition {GO:0060244}; negative regulation of extracellular matrix disassembly {GO:0010716}; negative regulation of extracellular matrix organization {GO:1903054}; positive regulation of cell cycle arrest {GO:0071158}; positive regulation of execution phase of apoptosis {GO:1900119}; proteolysis {GO:0006508}; proteolysis involved in cellular protein catabolic process {GO:0051603}; regulation of collagen catabolic process {GO:0010710}; regulation of fibrinolysis {GO:0051917}</t>
  </si>
  <si>
    <t>apical part of cell {GO:0045177}; basal part of cell {GO:0045178}; cell surface {GO:0009986}; cytoplasm {GO:0005737}; extracellular space {GO:0005615}; focal adhesion {GO:0005925}; integral component of membrane {GO:0016021}; invadopodium membrane {GO:0071438}; lamellipodium {GO:0030027}; lamellipodium membrane {GO:0031258}; plasma membrane {GO:0005886}; ruffle membrane {GO:0032587}</t>
  </si>
  <si>
    <t>dipeptidyl-peptidase activity {GO:0008239}; endopeptidase activity {GO:0004175}; integrin binding {GO:0005178}; metalloendopeptidase activity {GO:0004222}; peptidase activity {GO:0008233}; protease binding {GO:0002020}; protein dimerization activity {GO:0046983}; protein homodimerization activity {GO:0042803}; serine-type endopeptidase activity {GO:0004252}; serine-type peptidase activity {GO:0008236}</t>
  </si>
  <si>
    <t>Fermitin family homolog 3</t>
  </si>
  <si>
    <t>Kindlin-3; MIG2-like protein; Unc-112-related protein 2</t>
  </si>
  <si>
    <t>URP2_HUMAN</t>
  </si>
  <si>
    <t>Q86UX7</t>
  </si>
  <si>
    <t>Q8IUA1; Q8N207; Q9BT48</t>
  </si>
  <si>
    <t>KIND3; MIG2B; URP2</t>
  </si>
  <si>
    <t>3D-structure; Alternative splicing; Cell adhesion; Cell junction; Cell projection; Disease mutation; Phosphoprotein</t>
  </si>
  <si>
    <t>Cell junction; Cell projection</t>
  </si>
  <si>
    <t>integrin activation {GO:0033622}; integrin-mediated signaling pathway {GO:0007229}; leukocyte cell-cell adhesion {GO:0007159}; platelet aggregation {GO:0070527}; platelet degranulation {GO:0002576}; positive regulation of cell migration {GO:0030335}; regulation of cell-cell adhesion mediated by integrin {GO:0033632}; substrate adhesion-dependent cell spreading {GO:0034446}</t>
  </si>
  <si>
    <t>cell junction {GO:0030054}; cell projection {GO:0042995}; extracellular exosome {GO:0070062}; extracellular region {GO:0005576}; membrane {GO:0016020}; platelet alpha granule lumen {GO:0031093}; podosome {GO:0002102}</t>
  </si>
  <si>
    <t>integrin binding {GO:0005178}</t>
  </si>
  <si>
    <t>Caldesmon (CDM)</t>
  </si>
  <si>
    <t>CALD1_HUMAN</t>
  </si>
  <si>
    <t>Q05682</t>
  </si>
  <si>
    <t>A8K0X1; Q13978; Q13979; Q14741; Q14742; Q9UD91</t>
  </si>
  <si>
    <t>CAD; CDM</t>
  </si>
  <si>
    <t>Actin-binding; Alternative splicing; Calmodulin-binding; Cytoplasm; Cytoskeleton; Isopeptide bond; Muscle protein; Phosphoprotein; Polymorphism; Repeat; Ubl conjugation</t>
  </si>
  <si>
    <t>Actin-binding; Calmodulin-binding; Muscle protein</t>
  </si>
  <si>
    <t>muscle contraction {GO:0006936}</t>
  </si>
  <si>
    <t>actin cap {GO:0030478}; actin cytoskeleton {GO:0015629}; cytoskeleton {GO:0005856}; cytosol {GO:0005829}; intracellular membrane-bounded organelle {GO:0043231}; myofibril {GO:0030016}; plasma membrane {GO:0005886}</t>
  </si>
  <si>
    <t>actin binding {GO:0003779}; cadherin binding {GO:0045296}; calmodulin binding {GO:0005516}; myosin binding {GO:0017022}; tropomyosin binding {GO:0005523}</t>
  </si>
  <si>
    <t>Smooth Muscle Contraction {R-HSA-445355}</t>
  </si>
  <si>
    <t>Filamin-A (FLN-A)</t>
  </si>
  <si>
    <t>Actin-binding protein 280 (ABP-280); Alpha-filamin; Endothelial actin-binding protein; Filamin-1; Non-muscle filamin</t>
  </si>
  <si>
    <t>FLNA_HUMAN</t>
  </si>
  <si>
    <t>P21333</t>
  </si>
  <si>
    <t>E9KL45; Q5HY53; Q5HY55; Q8NF52</t>
  </si>
  <si>
    <t>FLN; FLN1</t>
  </si>
  <si>
    <t>3D-structure; Acetylation; Actin-binding; Alternative splicing; Cilium biogenesis/degradation; Cytoplasm; Cytoskeleton; Deafness; Disease mutation; Isopeptide bond; Phosphoprotein; Polymorphism; Repeat; Ubl conjugation</t>
  </si>
  <si>
    <t>Deafness; Disease mutation</t>
  </si>
  <si>
    <t>actin crosslink formation {GO:0051764}; actin cytoskeleton reorganization {GO:0031532}; adenylate cyclase-inhibiting dopamine receptor signaling pathway {GO:0007195}; cell junction assembly {GO:0034329}; cerebral cortex development {GO:0021987}; cilium assembly {GO:0060271}; cytoplasmic sequestering of protein {GO:0051220}; defense response to virus {GO:0051607}; establishment of protein localization {GO:0045184}; establishment of Sertoli cell barrier {GO:0097368}; formation of radial glial scaffolds {GO:0021943}; mitotic spindle assembly {GO:0090307}; mRNA transcription by RNA polymerase II {GO:0042789}; negative regulation of apoptotic process {GO:0043066}; negative regulation of DNA-binding transcription factor activity {GO:0043433}; negative regulation of protein catabolic process {GO:0042177}; negative regulation of transcription by RNA polymerase I {GO:0016479}; platelet activation {GO:0030168}; platelet aggregation {GO:0070527}; platelet degranulation {GO:0002576}; positive regulation of actin filament bundle assembly {GO:0032233}; positive regulation of I-kappaB kinase/NF-kappaB signaling {GO:0043123}; positive regulation of integrin-mediated signaling pathway {GO:2001046}; positive regulation of neural precursor cell proliferation {GO:2000179}; positive regulation of neuron migration {GO:2001224}; positive regulation of potassium ion transmembrane transport {GO:1901381}; positive regulation of protein import into nucleus {GO:0042307}; positive regulation of substrate adhesion-dependent cell spreading {GO:1900026}; protein localization to bicellular tight junction {GO:1902396}; protein localization to cell surface {GO:0034394}; protein localization to plasma membrane {GO:0072659}; protein stabilization {GO:0050821}; receptor clustering {GO:0043113}; regulation of cell migration {GO:0030334}; regulation of membrane repolarization during atrial cardiac muscle cell action potential {GO:1905000}; regulation of membrane repolarization during cardiac muscle cell action potential {GO:1905031}; semaphorin-plexin signaling pathway {GO:0071526}; wound healing, spreading of cells {GO:0044319}</t>
  </si>
  <si>
    <t>actin cytoskeleton {GO:0015629}; actin filament {GO:0005884}; apical dendrite {GO:0097440}; cell-cell junction {GO:0005911}; cortical cytoskeleton {GO:0030863}; cytoplasm {GO:0005737}; cytosol {GO:0005829}; dendritic shaft {GO:0043198}; extracellular exosome {GO:0070062}; extracellular region {GO:0005576}; focal adhesion {GO:0005925}; glutamatergic synapse {GO:0098978}; membrane {GO:0016020}; Myb complex {GO:0031523}; neuronal cell body {GO:0043025}; nucleolus {GO:0005730}; nucleus {GO:0005634}; perinuclear region of cytoplasm {GO:0048471}; plasma membrane {GO:0005886}; postsynapse {GO:0098794}; Z disc {GO:0030018}</t>
  </si>
  <si>
    <t>actin filament binding {GO:0051015}; cadherin binding {GO:0045296}; Fc-gamma receptor I complex binding {GO:0034988}; G protein-coupled receptor binding {GO:0001664}; GTPase binding {GO:0051020}; ion channel binding {GO:0044325}; kinase binding {GO:0019900}; mu-type opioid receptor binding {GO:0031852}; potassium channel regulator activity {GO:0015459}; protein homodimerization activity {GO:0042803}; Rac GTPase binding {GO:0048365}; Ral GTPase binding {GO:0017160}; Rho GTPase binding {GO:0017048}; RNA binding {GO:0003723}; SMAD binding {GO:0046332}; small GTPase binding {GO:0031267}; transcription factor binding {GO:0008134}</t>
  </si>
  <si>
    <t>Platelet degranulation {R-HSA-114608}; GP1b-IX-V activation signalling {R-HSA-430116}; Cell-extracellular matrix interactions {R-HSA-446353}; RHO GTPases activate PAKs {R-HSA-5627123}; OAS antiviral response {R-HSA-8983711}</t>
  </si>
  <si>
    <t>Ras GTPase-activating-like protein IQGAP2</t>
  </si>
  <si>
    <t>IQGA2_HUMAN</t>
  </si>
  <si>
    <t>Q13576</t>
  </si>
  <si>
    <t>A8K4V1; B7Z8A4; J3KR91</t>
  </si>
  <si>
    <t>3D-structure; Alternative splicing; Calmodulin-binding; Phosphoprotein; Polymorphism; Repeat</t>
  </si>
  <si>
    <t>Calmodulin-binding</t>
  </si>
  <si>
    <t>Arp2/3 complex-mediated actin nucleation {GO:0034314}; neutrophil degranulation {GO:0043312}; signal transduction {GO:0007165}; thrombin-activated receptor signaling pathway {GO:0070493}</t>
  </si>
  <si>
    <t>actin cytoskeleton {GO:0015629}; cell surface {GO:0009986}; cytoplasm {GO:0005737}; cytosol {GO:0005829}; extracellular exosome {GO:0070062}; filopodium {GO:0030175}; lamellipodium {GO:0030027}; microtubule {GO:0005874}; microvillus {GO:0005902}; plasma membrane {GO:0005886}; secretory granule membrane {GO:0030667}</t>
  </si>
  <si>
    <t>actin binding {GO:0003779}; actin filament binding {GO:0051015}; Arp2/3 complex binding {GO:0071933}; calmodulin binding {GO:0005516}; GTPase inhibitor activity {GO:0005095}; phosphatidylinositol-3,4,5-trisphosphate binding {GO:0005547}; Rac GTPase binding {GO:0048365}; Rho GTPase binding {GO:0017048}</t>
  </si>
  <si>
    <t>RHO GTPases activate IQGAPs {R-HSA-5626467}; Neutrophil degranulation {R-HSA-6798695}</t>
  </si>
  <si>
    <t>Alpha-actinin-1</t>
  </si>
  <si>
    <t>Alpha-actinin cytoskeletal isoform; F-actin cross-linking protein; Non-muscle alpha-actinin-1</t>
  </si>
  <si>
    <t>ACTN1_HUMAN</t>
  </si>
  <si>
    <t>P12814</t>
  </si>
  <si>
    <t>B3V8S3; B4DHH3; B7TY16; Q1HE25; Q9BTN1</t>
  </si>
  <si>
    <t>3D-structure; Acetylation; Actin-binding; Alternative splicing; Calcium; Cell junction; Cell membrane; Cell projection; Cytoplasm; Cytoskeleton; Disease mutation; Membrane; Metal-binding; Phosphoprotein; Polymorphism; Repeat</t>
  </si>
  <si>
    <t>actin crosslink formation {GO:0051764}; actin filament bundle assembly {GO:0051017}; actin filament network formation {GO:0051639}; actin filament organization {GO:0007015}; focal adhesion assembly {GO:0048041}; negative regulation of cellular component movement {GO:0051271}; platelet degranulation {GO:0002576}; platelet formation {GO:0030220}; platelet morphogenesis {GO:0036344}; regulation of apoptotic process {GO:0042981}</t>
  </si>
  <si>
    <t>brush border {GO:0005903}; cell projection {GO:0042995}; cell-cell junction {GO:0005911}; cytoplasm {GO:0005737}; cytosol {GO:0005829}; extracellular exosome {GO:0070062}; extracellular region {GO:0005576}; extracellular space {GO:0005615}; fascia adherens {GO:0005916}; focal adhesion {GO:0005925}; glutamatergic synapse {GO:0098978}; plasma membrane {GO:0005886}; platelet alpha granule lumen {GO:0031093}; pseudopodium {GO:0031143}; ruffle {GO:0001726}; stress fiber {GO:0001725}; Z disc {GO:0030018}</t>
  </si>
  <si>
    <t>actin filament binding {GO:0051015}; calcium ion binding {GO:0005509}; double-stranded RNA binding {GO:0003725}; integrin binding {GO:0005178}; ion channel binding {GO:0044325}; nuclear receptor transcription coactivator activity {GO:0030374}; protein homodimerization activity {GO:0042803}; structural constituent of postsynapse {GO:0099186}; vinculin binding {GO:0017166}</t>
  </si>
  <si>
    <t>Platelet degranulation {R-HSA-114608}; Syndecan interactions {R-HSA-3000170}; Nephrin family interactions {R-HSA-373753}; Regulation of cytoskeletal remodeling and cell spreading by IPP complex components {R-HSA-446388}</t>
  </si>
  <si>
    <t>Heparan sulfate N-sulfotransferase 1</t>
  </si>
  <si>
    <t>Glucosaminyl N-deacetylase/N-sulfotransferase 1 (NDST-1); N-heparan sulfate sulfotransferase 1 (N-HSST 1); [Heparan sulfate]-glucosamine N-sulfotransferase 1 (HSNST 1)</t>
  </si>
  <si>
    <t>NDST1_HUMAN</t>
  </si>
  <si>
    <t>P52848</t>
  </si>
  <si>
    <t>Q96E57</t>
  </si>
  <si>
    <t>HSST; HSST1</t>
  </si>
  <si>
    <t>3D-structure; Alternative splicing; Disease mutation; Disulfide bond; Glycoprotein; Golgi apparatus; Hydrolase; Inflammatory response; Membrane; Mental retardation; Multifunctional enzyme; Signal-anchor; Transferase; Transmembrane; Transmembrane helix</t>
  </si>
  <si>
    <t>Disease mutation; Mental retardation</t>
  </si>
  <si>
    <t>Hydrolase; Multifunctional enzyme; Transferase</t>
  </si>
  <si>
    <t>glycosaminoglycan biosynthetic process {GO:0006024}; heparan sulfate proteoglycan biosynthetic process {GO:0015012}; heparan sulfate proteoglycan biosynthetic process, polysaccharide chain biosynthetic process {GO:0015014}; heparin biosynthetic process {GO:0030210}; inflammatory response {GO:0006954}</t>
  </si>
  <si>
    <t>Golgi apparatus {GO:0005794}; Golgi membrane {GO:0000139}; integral component of membrane {GO:0016021}</t>
  </si>
  <si>
    <t>[heparan sulfate]-glucosamine N-sulfotransferase activity {GO:0015016}; deacetylase activity {GO:0019213}; heparan sulfate N-acetylglucosaminyltransferase activity {GO:0042328}; heparan sulfate sulfotransferase activity {GO:0034483}</t>
  </si>
  <si>
    <t>Glycan metabolism; heparin biosynthesis.</t>
  </si>
  <si>
    <t>HS-GAG biosynthesis {R-HSA-2022928}</t>
  </si>
  <si>
    <t>Neuropilin-1</t>
  </si>
  <si>
    <t>Vascular endothelial cell growth factor 165 receptor; CD_antigen=CD304</t>
  </si>
  <si>
    <t>NRP1_HUMAN</t>
  </si>
  <si>
    <t>O14786</t>
  </si>
  <si>
    <t>B0LPG9; O60461; Q5T7F1; Q5T7F2; Q5T7F3; Q86T59; Q96I90; Q96IH5</t>
  </si>
  <si>
    <t>NRP; VEGF165R</t>
  </si>
  <si>
    <t>3D-structure; Alternative splicing; Angiogenesis; Calcium; Cell membrane; Developmental protein; Differentiation; Disulfide bond; Glycoprotein; Heparan sulfate; Heparin-binding; Membrane; Metal-binding; Neurogenesis; Phosphoprotein; Polymorphism; Proteoglycan; Receptor; Repeat; Secreted; Signal; Transmembrane; Transmembrane helix</t>
  </si>
  <si>
    <t>Angiogenesis; Differentiation; Neurogenesis</t>
  </si>
  <si>
    <t>Developmental protein; Heparin-binding; Receptor</t>
  </si>
  <si>
    <t>Disulfide bond; Glycoprotein; Heparan sulfate; Phosphoprotein; Proteoglycan</t>
  </si>
  <si>
    <t>actin cytoskeleton reorganization {GO:0031532}; angiogenesis {GO:0001525}; angiogenesis involved in coronary vascular morphogenesis {GO:0060978}; animal organ morphogenesis {GO:0009887}; artery morphogenesis {GO:0048844}; axon extension involved in axon guidance {GO:0048846}; axon guidance {GO:0007411}; axonal fasciculation {GO:0007413}; axonogenesis involved in innervation {GO:0060385}; basal dendrite arborization {GO:0150020}; basal dendrite development {GO:0150018}; branching involved in blood vessel morphogenesis {GO:0001569}; branchiomotor neuron axon guidance {GO:0021785}; cell migration involved in sprouting angiogenesis {GO:0002042}; cell-cell signaling {GO:0007267}; cellular response to hepatocyte growth factor stimulus {GO:0035729}; cellular response to vascular endothelial growth factor stimulus {GO:0035924}; commissural neuron axon guidance {GO:0071679}; coronary artery morphogenesis {GO:0060982}; dichotomous subdivision of terminal units involved in salivary gland branching {GO:0060666}; dorsal root ganglion morphogenesis {GO:1904835}; endothelial cell chemotaxis {GO:0035767}; endothelial cell migration {GO:0043542}; endothelial tip cell fate specification {GO:0097102}; facial nerve structural organization {GO:0021612}; facioacoustic ganglion development {GO:1903375}; gonadotrophin-releasing hormone neuronal migration to the hypothalamus {GO:0021828}; hepatocyte growth factor receptor signaling pathway {GO:0048012}; integrin-mediated signaling pathway {GO:0007229}; motor neuron migration {GO:0097475}; negative regulation of axon extension involved in axon guidance {GO:0048843}; negative regulation of extrinsic apoptotic signaling pathway {GO:2001237}; negative regulation of neuron apoptotic process {GO:0043524}; nerve development {GO:0021675}; neural crest cell migration involved in autonomic nervous system development {GO:1901166}; neuron migration {GO:0001764}; neuropilin signaling pathway {GO:0038189}; otic placode development {GO:1905040}; outflow tract septum morphogenesis {GO:0003148}; platelet-derived growth factor receptor signaling pathway {GO:0048008}; positive chemotaxis {GO:0050918}; positive regulation of actin cytoskeleton reorganization {GO:2000251}; positive regulation of axon extension involved in axon guidance {GO:0048842}; positive regulation of cell migration involved in sprouting angiogenesis {GO:0090050}; positive regulation of cytokine activity {GO:0060301}; positive regulation of endothelial cell migration {GO:0010595}; positive regulation of endothelial cell proliferation {GO:0001938}; positive regulation of ERK1 and ERK2 cascade {GO:0070374}; positive regulation of filopodium assembly {GO:0051491}; positive regulation of focal adhesion assembly {GO:0051894}; positive regulation of peptidyl-tyrosine phosphorylation {GO:0050731}; positive regulation of phosphorylation {GO:0042327}; positive regulation of retinal ganglion cell axon guidance {GO:1902336}; positive regulation of smooth muscle cell migration {GO:0014911}; positive regulation of stress fiber assembly {GO:0051496}; positive regulation of substrate adhesion-dependent cell spreading {GO:1900026}; postsynapse organization {GO:0099173}; protein localization to early endosome {GO:1902946}; regulation of Cdc42 protein signal transduction {GO:0032489}; regulation of retinal ganglion cell axon guidance {GO:0090259}; regulation of vesicle-mediated transport {GO:0060627}; renal artery morphogenesis {GO:0061441}; response to wounding {GO:0009611}; retina vasculature morphogenesis in camera-type eye {GO:0061299}; retinal ganglion cell axon guidance {GO:0031290}; semaphorin-plexin signaling pathway {GO:0071526}; semaphorin-plexin signaling pathway involved in axon guidance {GO:1902287}; semaphorin-plexin signaling pathway involved in neuron projection guidance {GO:1902285}; sensory neuron axon guidance {GO:0097374}; signal transduction {GO:0007165}; sprouting angiogenesis {GO:0002040}; substrate adhesion-dependent cell spreading {GO:0034446}; substrate-dependent cell migration, cell extension {GO:0006930}; sympathetic ganglion development {GO:0061549}; sympathetic neuron projection extension {GO:0097490}; sympathetic neuron projection guidance {GO:0097491}; toxin transport {GO:1901998}; trigeminal ganglion development {GO:0061551}; trigeminal nerve structural organization {GO:0021637}; vascular endothelial growth factor receptor signaling pathway {GO:0048010}; VEGF-activated neuropilin signaling pathway {GO:0038190}; VEGF-activated neuropilin signaling pathway involved in axon guidance {GO:1902378}; ventral trunk neural crest cell migration {GO:0036486}; vestibulocochlear nerve structural organization {GO:0021649}</t>
  </si>
  <si>
    <t>axon {GO:0030424}; cell surface {GO:0009986}; cytoplasmic vesicle {GO:0031410}; cytosol {GO:0005829}; early endosome {GO:0005769}; extracellular space {GO:0005615}; focal adhesion {GO:0005925}; glutamatergic synapse {GO:0098978}; growth cone {GO:0030426}; integral component of postsynaptic membrane {GO:0099055}; neurofilament {GO:0005883}; neuron projection {GO:0043005}; neuronal cell body {GO:0043025}; plasma membrane {GO:0005886}; receptor complex {GO:0043235}; semaphorin receptor complex {GO:0002116}; sorting endosome {GO:0097443}</t>
  </si>
  <si>
    <t>coreceptor activity {GO:0015026}; cytokine binding {GO:0019955}; growth factor binding {GO:0019838}; GTPase activator activity {GO:0005096}; heparin binding {GO:0008201}; metal ion binding {GO:0046872}; protein kinase binding {GO:0019901}; semaphorin receptor activity {GO:0017154}; vascular endothelial growth factor binding {GO:0038085}; vascular endothelial growth factor-activated receptor activity {GO:0005021}</t>
  </si>
  <si>
    <t>Neurophilin interactions with VEGF and VEGFR {R-HSA-194306}; Signaling by ROBO receptors {R-HSA-376176}; Sema3A PAK dependent Axon repulsion {R-HSA-399954}; SEMA3A-Plexin repulsion signaling by inhibiting Integrin adhesion {R-HSA-399955}; CRMPs in Sema3A signaling {R-HSA-399956}; Signal transduction by L1 {R-HSA-445144}; CHL1 interactions {R-HSA-447041}</t>
  </si>
  <si>
    <t>Follistatin-related protein 5</t>
  </si>
  <si>
    <t>Follistatin-like protein 5</t>
  </si>
  <si>
    <t>FSTL5_HUMAN</t>
  </si>
  <si>
    <t>Q8N475</t>
  </si>
  <si>
    <t>E9PCP6; Q9NSW7; Q9ULF7</t>
  </si>
  <si>
    <t>KIAA1263</t>
  </si>
  <si>
    <t>Alternative splicing; Calcium; Disulfide bond; Glycoprotein; Immunoglobulin domain; Metal-binding; Polymorphism; Repeat; Secreted; Signal</t>
  </si>
  <si>
    <t>calcium ion binding {GO:0005509}</t>
  </si>
  <si>
    <t>Protogenin</t>
  </si>
  <si>
    <t>Protein Shen-Dan</t>
  </si>
  <si>
    <t>PRTG_HUMAN</t>
  </si>
  <si>
    <t>Q2VWP7</t>
  </si>
  <si>
    <t>Q8N7D8</t>
  </si>
  <si>
    <t>Developmental protein; Disulfide bond; Glycoprotein; Immunoglobulin domain; Membrane; Polymorphism; Repeat; Signal; Transmembrane; Transmembrane helix</t>
  </si>
  <si>
    <t>negative regulation of neurogenesis {GO:0050768}; protein homooligomerization {GO:0051260}</t>
  </si>
  <si>
    <t>extracellular space {GO:0005615}; integral component of membrane {GO:0016021}; plasma membrane {GO:0005886}</t>
  </si>
  <si>
    <t>signaling receptor activity {GO:0038023}</t>
  </si>
  <si>
    <t>Ephrin type-A receptor 3</t>
  </si>
  <si>
    <t>EPH-like kinase 4 (EK4; hEK4); HEK (Human embryo kinase); Tyrosine-protein kinase TYRO4; Tyrosine-protein kinase receptor ETK1 (Eph-like tyrosine kinase 1)</t>
  </si>
  <si>
    <t>EPHA3_HUMAN</t>
  </si>
  <si>
    <t>P29320</t>
  </si>
  <si>
    <t>Q9H2V3; Q9H2V4</t>
  </si>
  <si>
    <t>ETK; ETK1; HEK; TYRO4</t>
  </si>
  <si>
    <t>3D-structure; Alternative splicing; ATP-binding; Cell adhesion; Cell membrane; Glycoprotein; Kinase; Membrane; Nucleotide-binding; Phosphoprotein; Polymorphism; Receptor; Repeat; Secreted; Signal; Transferase; Transmembrane; Transmembrane helix; Tyrosine-protein kinase</t>
  </si>
  <si>
    <t>axon guidance {GO:0007411}; cell adhesion {GO:0007155}; cell migration {GO:0016477}; cellular response to retinoic acid {GO:0071300}; ephrin receptor signaling pathway {GO:0048013}; fasciculation of motor neuron axon {GO:0097156}; fasciculation of sensory neuron axon {GO:0097155}; negative regulation of endocytosis {GO:0045806}; peptidyl-tyrosine phosphorylation {GO:0018108}; positive regulation of neuron projection development {GO:0010976}; positive regulation of protein localization to plasma membrane {GO:1903078}; regulation of actin cytoskeleton organization {GO:0032956}; regulation of epithelial to mesenchymal transition {GO:0010717}; regulation of focal adhesion assembly {GO:0051893}; regulation of GTPase activity {GO:0043087}; regulation of microtubule cytoskeleton organization {GO:0070507}; transmembrane receptor protein tyrosine kinase signaling pathway {GO:0007169}</t>
  </si>
  <si>
    <t>early endosome {GO:0005769}; extracellular region {GO:0005576}; integral component of plasma membrane {GO:0005887}; neuron projection {GO:0043005}; plasma membrane {GO:0005886}; receptor complex {GO:0043235}</t>
  </si>
  <si>
    <t>ATP binding {GO:0005524}; GPI-linked ephrin receptor activity {GO:0005004}; transmembrane receptor protein tyrosine kinase activity {GO:0004714}; transmembrane-ephrin receptor activity {GO:0005005}</t>
  </si>
  <si>
    <t>EPH-Ephrin signaling {R-HSA-2682334}; EPHA-mediated growth cone collapse {R-HSA-3928663}; EPH-ephrin mediated repulsion of cells {R-HSA-3928665}</t>
  </si>
  <si>
    <t>Lysosomal alpha-mannosidase E peptide</t>
  </si>
  <si>
    <t>Lysosomal acid alpha-mannosidase; Mannosidase alpha class 2B member 1; Mannosidase alpha-B</t>
  </si>
  <si>
    <t>MA2B1_HUMAN</t>
  </si>
  <si>
    <t>O00754</t>
  </si>
  <si>
    <t>G5E928; O15330; Q16680; Q93094; Q9BW13</t>
  </si>
  <si>
    <t>LAMAN; MANB</t>
  </si>
  <si>
    <t>Alternative splicing; Disease mutation; Disulfide bond; Glycoprotein; Glycosidase; Hydrolase; Lysosome; Metal-binding; Polymorphism; Signal; Zinc; Zymogen</t>
  </si>
  <si>
    <t>cellular protein modification process {GO:0006464}; mannose metabolic process {GO:0006013}; neutrophil degranulation {GO:0043312}; oligosaccharide catabolic process {GO:0009313}; protein deglycosylation {GO:0006517}</t>
  </si>
  <si>
    <t>azurophil granule lumen {GO:0035578}; extracellular exosome {GO:0070062}; extracellular region {GO:0005576}; extracellular space {GO:0005615}; lysosomal lumen {GO:0043202}; vacuolar membrane {GO:0005774}</t>
  </si>
  <si>
    <t>alpha-mannosidase activity {GO:0004559}; carbohydrate binding {GO:0030246}; metal ion binding {GO:0046872}</t>
  </si>
  <si>
    <t>Neutrophil degranulation {R-HSA-6798695}; Lysosomal oligosaccharide catabolism {R-HSA-8853383}</t>
  </si>
  <si>
    <t>Complement receptor type 2 (Cr2)</t>
  </si>
  <si>
    <t>Complement C3d receptor; Epstein-Barr virus receptor (EBV receptor); CD_antigen=CD21</t>
  </si>
  <si>
    <t>CR2_HUMAN</t>
  </si>
  <si>
    <t>P20023</t>
  </si>
  <si>
    <t>C9JHD2; Q13866; Q14212; Q53EL2; Q5BKT9; Q5SR46; Q5SR48</t>
  </si>
  <si>
    <t>C3DR</t>
  </si>
  <si>
    <t>3D-structure; Alternative splicing; Cell membrane; Complement pathway; Disulfide bond; Glycoprotein; Host cell receptor for virus entry; Host-virus interaction; Immunity; Innate immunity; Membrane; Polymorphism; Receptor; Repeat; Signal; Sushi; Systemic lupus erythematosus; Transmembrane; Transmembrane helix</t>
  </si>
  <si>
    <t>Repeat; Signal; Sushi; Transmembrane; Transmembrane helix</t>
  </si>
  <si>
    <t>B cell differentiation {GO:0030183}; B cell proliferation {GO:0042100}; complement activation, classical pathway {GO:0006958}; immune response {GO:0006955}; innate immune response {GO:0045087}; regulation of complement activation {GO:0030449}</t>
  </si>
  <si>
    <t>extracellular exosome {GO:0070062}; integral component of membrane {GO:0016021}; plasma membrane {GO:0005886}; receptor complex {GO:0043235}</t>
  </si>
  <si>
    <t>complement binding {GO:0001848}; complement receptor activity {GO:0004875}; DNA binding {GO:0003677}; protein homodimerization activity {GO:0042803}; transmembrane signaling receptor activity {GO:0004888}; virus receptor activity {GO:0001618}</t>
  </si>
  <si>
    <t>Coiled-coil domain-containing protein 180</t>
  </si>
  <si>
    <t>CC180_HUMAN</t>
  </si>
  <si>
    <t>Q9P1Z9</t>
  </si>
  <si>
    <t>Q2KHR6; Q5VV25; Q68DP5; Q69YV9; Q6AHY0</t>
  </si>
  <si>
    <t>C9orf174; KIAA1529</t>
  </si>
  <si>
    <t>Alternative splicing; Coiled coil; Polymorphism</t>
  </si>
  <si>
    <t>Caspase recruitment domain-containing protein 11</t>
  </si>
  <si>
    <t>CARD-containing MAGUK protein 1 (Carma 1)</t>
  </si>
  <si>
    <t>CAR11_HUMAN</t>
  </si>
  <si>
    <t>Q9BXL7</t>
  </si>
  <si>
    <t>A4D1Z7; Q2NKN7; Q548H3</t>
  </si>
  <si>
    <t>CARMA1</t>
  </si>
  <si>
    <t>3D-structure; Coiled coil; Cytoplasm; Disease mutation; Membrane; Phosphoprotein; Polymorphism</t>
  </si>
  <si>
    <t>B cell differentiation {GO:0030183}; B cell proliferation {GO:0042100}; Fc-epsilon receptor signaling pathway {GO:0038095}; homeostasis of number of cells {GO:0048872}; I-kappaB kinase/NF-kappaB signaling {GO:0007249}; immunoglobulin production {GO:0002377}; interleukin-2 secretion {GO:0070970}; positive regulation of B cell proliferation {GO:0030890}; positive regulation of cytokine production {GO:0001819}; positive regulation of I-kappaB kinase/NF-kappaB signaling {GO:0043123}; positive regulation of interleukin-2 biosynthetic process {GO:0045086}; positive regulation of NF-kappaB transcription factor activity {GO:0051092}; positive regulation of T cell proliferation {GO:0042102}; regulation of apoptotic process {GO:0042981}; regulation of B cell differentiation {GO:0045577}; regulation of T cell differentiation {GO:0045580}; stimulatory C-type lectin receptor signaling pathway {GO:0002223}; T cell costimulation {GO:0031295}; T cell receptor signaling pathway {GO:0050852}; thymic T cell selection {GO:0045061}; TORC1 signaling {GO:0038202}</t>
  </si>
  <si>
    <t>CBM complex {GO:0032449}; cytoplasm {GO:0005737}; cytosol {GO:0005829}; extracellular exosome {GO:0070062}; immunological synapse {GO:0001772}; membrane raft {GO:0045121}; plasma membrane {GO:0005886}</t>
  </si>
  <si>
    <t>CARD domain binding {GO:0050700}; guanylate kinase activity {GO:0004385}</t>
  </si>
  <si>
    <t>Activation of NF-kappaB in B cells {R-HSA-1169091}; Downstream TCR signaling {R-HSA-202424}; FCERI mediated NF-kB activation {R-HSA-2871837}; CLEC7A (Dectin-1) signaling {R-HSA-5607764}</t>
  </si>
  <si>
    <t>BCL-6 corepressor-like protein 1 (BCoR-L1; BCoR-like protein 1)</t>
  </si>
  <si>
    <t>BCORL_HUMAN</t>
  </si>
  <si>
    <t>Q5H9F3</t>
  </si>
  <si>
    <t>B5MDQ8; Q5H9F2; Q5H9F4; Q6ZVE0; Q8TEN3; Q9Y528</t>
  </si>
  <si>
    <t>3D-structure; Alternative splicing; ANK repeat; Chromatin regulator; Isopeptide bond; Nucleus; Phosphoprotein; Polymorphism; Repeat; Repressor; Transcription; Transcription regulation; Ubl conjugation</t>
  </si>
  <si>
    <t>Transcription; Transcription regulation</t>
  </si>
  <si>
    <t>Nucleus</t>
  </si>
  <si>
    <t>Chromatin regulator; Repressor</t>
  </si>
  <si>
    <t>chromatin organization {GO:0006325}</t>
  </si>
  <si>
    <t>nucleoplasm {GO:0005654}; plasma membrane {GO:0005886}</t>
  </si>
  <si>
    <t>Laminin subunit beta-1</t>
  </si>
  <si>
    <t>Laminin B1 chain; Laminin-1 subunit beta; Laminin-10 subunit beta; Laminin-12 subunit beta; Laminin-2 subunit beta; Laminin-6 subunit beta; Laminin-8 subunit beta</t>
  </si>
  <si>
    <t>LAMB1_HUMAN</t>
  </si>
  <si>
    <t>P07942</t>
  </si>
  <si>
    <t>Q14D91</t>
  </si>
  <si>
    <t>3D-structure; Basement membrane; Cell adhesion; Coiled coil; Disulfide bond; Extracellular matrix; Glycoprotein; Laminin EGF-like domain; Lissencephaly; Phosphoprotein; Polymorphism; Repeat; Secreted; Signal</t>
  </si>
  <si>
    <t>Basement membrane; Extracellular matrix; Secreted</t>
  </si>
  <si>
    <t>Lissencephaly</t>
  </si>
  <si>
    <t>Coiled coil; Laminin EGF-like domain; Repeat; Signal</t>
  </si>
  <si>
    <t>animal organ morphogenesis {GO:0009887}; basement membrane assembly {GO:0070831}; cell adhesion {GO:0007155}; cell migration {GO:0016477}; cellular protein metabolic process {GO:0044267}; endodermal cell differentiation {GO:0035987}; extracellular matrix organization {GO:0030198}; neuron projection development {GO:0031175}; neuronal-glial interaction involved in cerebral cortex radial glia guided migration {GO:0021812}; odontogenesis {GO:0042476}; positive regulation of cell migration {GO:0030335}; positive regulation of epithelial cell proliferation {GO:0050679}; post-translational protein modification {GO:0043687}; substrate adhesion-dependent cell spreading {GO:0034446}; tissue development {GO:0009888}</t>
  </si>
  <si>
    <t>basement membrane {GO:0005604}; collagen-containing extracellular matrix {GO:0062023}; endoplasmic reticulum lumen {GO:0005788}; extracellular exosome {GO:0070062}; extracellular region {GO:0005576}; extracellular space {GO:0005615}; laminin complex {GO:0043256}; laminin-1 complex {GO:0005606}; laminin-10 complex {GO:0043259}; laminin-2 complex {GO:0005607}; laminin-8 complex {GO:0043257}; perinuclear region of cytoplasm {GO:0048471}</t>
  </si>
  <si>
    <t>extracellular matrix structural constituent {GO:0005201}; integrin binding {GO:0005178}; structural molecule activity {GO:0005198}</t>
  </si>
  <si>
    <t>Degradation of the extracellular matrix {R-HSA-1474228}; Laminin interactions {R-HSA-3000157}; Non-integrin membrane-ECM interactions {R-HSA-3000171}; ECM proteoglycans {R-HSA-3000178}; L1CAM interactions {R-HSA-373760}; Regulation of Insulin-like Growth Factor (IGF) transport and uptake by Insulin-like Growth Factor Binding Proteins (IGFBPs) {R-HSA-381426}; MET activates PTK2 signaling {R-HSA-8874081}; Post-translational protein phosphorylation {R-HSA-8957275}</t>
  </si>
  <si>
    <t>A-kinase anchor protein 13 (AKAP-13)</t>
  </si>
  <si>
    <t>AKAP-Lbc; Breast cancer nuclear receptor-binding auxiliary protein; Guanine nucleotide exchange factor Lbc; Human thyroid-anchoring protein 31; Lymphoid blast crisis oncogene (LBC oncogene); Non-oncogenic Rho GTPase-specific GTP exchange factor; Protein kinase A-anchoring protein 13 (PRKA13); p47</t>
  </si>
  <si>
    <t>AKP13_HUMAN</t>
  </si>
  <si>
    <t>Q12802</t>
  </si>
  <si>
    <t>Q14572; Q59FP6; Q86W90; Q8WXQ6; Q96JP6; Q96P79; Q9Y5T0; Q9Y5T6</t>
  </si>
  <si>
    <t>3D-structure; Alternative splicing; Coiled coil; Cytoplasm; Guanine-nucleotide releasing factor; Membrane; Metal-binding; Methylation; Nucleus; Phosphoprotein; Polymorphism; Proto-oncogene; Zinc; Zinc-finger</t>
  </si>
  <si>
    <t>Cytoplasm; Membrane; Nucleus</t>
  </si>
  <si>
    <t>Proto-oncogene</t>
  </si>
  <si>
    <t>Coiled coil; Zinc-finger</t>
  </si>
  <si>
    <t>Guanine-nucleotide releasing factor</t>
  </si>
  <si>
    <t>Methylation; Phosphoprotein</t>
  </si>
  <si>
    <t>adenylate cyclase-activating adrenergic receptor signaling pathway involved in heart process {GO:0086023}; adrenergic receptor signaling pathway {GO:0071875}; bone development {GO:0060348}; cardiac muscle cell differentiation {GO:0055007}; cell growth involved in cardiac muscle cell development {GO:0061049}; G protein-coupled receptor signaling pathway {GO:0007186}; heart development {GO:0007507}; nuclear export {GO:0051168}; positive regulation of apoptotic process {GO:0043065}; positive regulation of I-kappaB kinase/NF-kappaB signaling {GO:0043123}; positive regulation of MAP kinase activity {GO:0043406}; positive regulation of Rho protein signal transduction {GO:0035025}; regulation of glucocorticoid mediated signaling pathway {GO:1900169}; regulation of sarcomere organization {GO:0060297}; regulation of small GTPase mediated signal transduction {GO:0051056}</t>
  </si>
  <si>
    <t>actin filament {GO:0005884}; cell cortex {GO:0005938}; cytosol {GO:0005829}; membrane {GO:0016020}; nucleus {GO:0005634}; perinuclear region of cytoplasm {GO:0048471}</t>
  </si>
  <si>
    <t>cAMP-dependent protein kinase activity {GO:0004691}; MAP-kinase scaffold activity {GO:0005078}; metal ion binding {GO:0046872}; molecular adaptor activity {GO:0060090}; protein kinase A binding {GO:0051018}; Rho GTPase binding {GO:0017048}; Rho guanyl-nucleotide exchange factor activity {GO:0005089}</t>
  </si>
  <si>
    <t>NRAGE signals death through JNK {R-HSA-193648}; Rho GTPase cycle {R-HSA-194840}; G alpha (12/13) signalling events {R-HSA-416482}</t>
  </si>
  <si>
    <t>Hemicentin-2</t>
  </si>
  <si>
    <t>HMCN2_HUMAN</t>
  </si>
  <si>
    <t>Q8NDA2</t>
  </si>
  <si>
    <t>A0A096LP30; Q8N225; Q8TCI8</t>
  </si>
  <si>
    <t>Alternative splicing; Calcium; Disulfide bond; EGF-like domain; Extracellular matrix; Glycoprotein; Immunoglobulin domain; Methylation; Repeat; Secreted; Sensory transduction; Signal</t>
  </si>
  <si>
    <t>Sensory transduction</t>
  </si>
  <si>
    <t>EGF-like domain; Immunoglobulin domain; Repeat; Signal</t>
  </si>
  <si>
    <t>Disulfide bond; Glycoprotein; Methylation</t>
  </si>
  <si>
    <t>response to stimulus {GO:0050896}</t>
  </si>
  <si>
    <t>basement membrane {GO:0005604}; cell cortex {GO:0005938}; cell junction {GO:0030054}; cleavage furrow {GO:0032154}; collagen-containing extracellular matrix {GO:0062023}; extracellular matrix {GO:0031012}; extracellular space {GO:0005615}</t>
  </si>
  <si>
    <t>Dynein heavy chain 9, axonemal</t>
  </si>
  <si>
    <t>Axonemal beta dynein heavy chain 9; Ciliary dynein heavy chain 9</t>
  </si>
  <si>
    <t>DYH9_HUMAN</t>
  </si>
  <si>
    <t>Q9NYC9</t>
  </si>
  <si>
    <t>A2VCQ8; O15064; O95494; Q9NQ28</t>
  </si>
  <si>
    <t>DNAH17L; DNAL1; KIAA0357</t>
  </si>
  <si>
    <t>Alternative splicing; ATP-binding; Cell projection; Cilium; Cilium biogenesis/degradation; Coiled coil; Cytoplasm; Cytoskeleton; Dynein; Microtubule; Motor protein; Nucleotide-binding; Polymorphism; Repeat</t>
  </si>
  <si>
    <t>Cell projection; Cilium; Cytoplasm; Cytoskeleton; Dynein; Microtubule</t>
  </si>
  <si>
    <t>Coiled coil; Repeat</t>
  </si>
  <si>
    <t>Motor protein</t>
  </si>
  <si>
    <t>cell projection organization {GO:0030030}; microtubule-based movement {GO:0007018}</t>
  </si>
  <si>
    <t>9+2 motile cilium {GO:0097729}; axoneme {GO:0005930}; distal portion of axoneme {GO:0120135}; dynein complex {GO:0030286}; microtubule {GO:0005874}</t>
  </si>
  <si>
    <t>ATP binding {GO:0005524}; ATP-dependent microtubule motor activity, minus-end-directed {GO:0008569}; dynein intermediate chain binding {GO:0045505}; dynein light chain binding {GO:0045503}; dynein light intermediate chain binding {GO:0051959}</t>
  </si>
  <si>
    <t>3D-structure; Alternative splicing; Calcium; Cleavage on pair of basic residues; Copper; Disease mutation; Disulfide bond; Glycation; Glycoprotein; Lipid-binding; Metal-binding; Methylation; Phosphoprotein; Polymorphism; Repeat; Secreted; Signal; Zinc</t>
  </si>
  <si>
    <t>Calcium; Copper; Lipid-binding; Metal-binding; Zinc</t>
  </si>
  <si>
    <t>3D-structure; Age-related macular degeneration; Alternative splicing; Cleavage on pair of basic residues; Complement alternate pathway; Disease mutation; Disulfide bond; Glycation; Glycoprotein; Hemolytic uremic syndrome; Hydrolase; Immunity; Innate immunity; Polymorphism; Protease; Repeat; Secreted; Serine protease; Signal; Sushi; Zymogen</t>
  </si>
  <si>
    <t>3D-structure; Age-related macular degeneration; Alternative splicing; Complement pathway; Disease mutation; Disulfide bond; Glycoprotein; Hydrolase; Immunity; Innate immunity; Metal-binding; Polymorphism; Protease; Repeat; Secreted; Serine protease; Signal; Sushi</t>
  </si>
  <si>
    <t>3D-structure; Acetylation; Alternative splicing; Amino-acid transport; Cell junction; Cell membrane; Disulfide bond; Glycoprotein; Isopeptide bond; Lysosome; Membrane; Phosphoprotein; Signal-anchor; Transmembrane; Transmembrane helix; Transport; Ubl conjugation</t>
  </si>
  <si>
    <t>Cell junction; Cell membrane; Lysosome; Membrane</t>
  </si>
  <si>
    <t>Alternative splicing; ATP-binding; Cell projection; Ciliopathy; Cilium; Cilium biogenesis/degradation; Coiled coil; Cytoplasm; Cytoskeleton; Disease mutation; Dynein; Kartagener syndrome; Microtubule; Motor protein; Nucleotide-binding; Polymorphism; Primary ciliary dyskinesia; Repeat</t>
  </si>
  <si>
    <t>Ciliopathy; Disease mutation; Kartagener syndrome; Primary ciliary dyskinesia</t>
  </si>
  <si>
    <t>blood microparticle {GO:0072562}; cytoplasm {GO:0005737}; endoplasmic reticulum {GO:0005783}; endoplasmic reticulum lumen {GO:0005788}; extracellular exosome {GO:0070062}; extracellular region {GO:0005576}; extracellular space {GO:0005615}; Golgi apparatus {GO:0005794}; nucleus {GO:0005634}; platelet alpha granule lumen {GO:0031093}; protein-containing complex {GO:0032991}</t>
  </si>
  <si>
    <t>antioxidant activity {GO:0016209}; chaperone binding {GO:0051087}; copper ion binding {GO:0005507}; DNA binding {GO:0003677}; drug binding {GO:0008144}; enterobactin binding {GO:1903981}; exogenous protein binding {GO:0140272}; fatty acid binding {GO:0005504}; identical protein binding {GO:0042802}; pyridoxal phosphate binding {GO:0030170}; toxic substance binding {GO:0015643}; zinc ion binding {GO:0008270}</t>
  </si>
  <si>
    <t>amyloid-beta binding {GO:0001540}; apolipoprotein A-I receptor binding {GO:0034191}; apolipoprotein receptor binding {GO:0034190}; chemorepellent activity {GO:0045499}; cholesterol binding {GO:0015485}; cholesterol transfer activity {GO:0120020}; enzyme binding {GO:0019899}; heat shock protein binding {GO:0031072}; high-density lipoprotein particle binding {GO:0008035}; high-density lipoprotein particle receptor binding {GO:0070653}; identical protein binding {GO:0042802}; lipase inhibitor activity {GO:0055102}; phosphatidylcholine-sterol O-acyltransferase activator activity {GO:0060228}; phospholipid binding {GO:0005543}; phospholipid transporter activity {GO:0005548}; signaling receptor binding {GO:0005102}</t>
  </si>
  <si>
    <t>bicarbonate transport {GO:0015701}; blood coagulation {GO:0007596}; cellular oxidant detoxification {GO:0098869}; hydrogen peroxide catabolic process {GO:0042744}; neutrophil degranulation {GO:0043312}; nitric oxide transport {GO:0030185}; oxygen transport {GO:0015671}; platelet aggregation {GO:0070527}; positive regulation of cell death {GO:0010942}; positive regulation of nitric oxide biosynthetic process {GO:0045429}; protein heterooligomerization {GO:0051291}; receptor-mediated endocytosis {GO:0006898}; regulation of blood pressure {GO:0008217}; renal absorption {GO:0070293}; response to hydrogen peroxide {GO:0042542}</t>
  </si>
  <si>
    <t>Erythrocytes take up carbon dioxide and release oxygen {R-HSA-1237044}; Erythrocytes take up oxygen and release carbon dioxide {R-HSA-1247673}; Scavenging of heme from plasma {R-HSA-2168880}; Neutrophil degranulation {R-HSA-6798695}; Chaperone Mediated Autophagy {R-HSA-9613829}; Microautophagy {R-HSA-9615710}; Factors involved in megakaryocyte development and platelet production {R-HSA-983231}</t>
  </si>
  <si>
    <t>apolipoprotein receptor binding {GO:0034190}; cholesterol binding {GO:0015485}; heat shock protein binding {GO:0031072}; high-density lipoprotein particle binding {GO:0008035}; high-density lipoprotein particle receptor binding {GO:0070653}; lipase inhibitor activity {GO:0055102}; lipid binding {GO:0008289}; lipid transporter activity {GO:0005319}; phosphatidylcholine binding {GO:0031210}; phosphatidylcholine-sterol O-acyltransferase activator activity {GO:0060228}; phospholipid binding {GO:0005543}; protein heterodimerization activity {GO:0046982}; protein homodimerization activity {GO:0042803}; signaling receptor binding {GO:0005102}</t>
  </si>
  <si>
    <t>blood microparticle {GO:0072562}; cytoplasm {GO:0005737}; cytosol {GO:0005829}; extracellular exosome {GO:0070062}; extracellular region {GO:0005576}; extracellular space {GO:0005615}; lysosomal lumen {GO:0043202}</t>
  </si>
  <si>
    <t>blood coagulation {GO:0007596}; cellular protein metabolic process {GO:0044267}; extracellular matrix disassembly {GO:0022617}; fibrinolysis {GO:0042730}; interaction with symbiont {GO:0051702}; interaction with symbiont via secreted substance {GO:0052213}; negative regulation of cell population proliferation {GO:0008285}; negative regulation of cell-cell adhesion mediated by cadherin {GO:2000048}; negative regulation of cell-substrate adhesion {GO:0010812}; negative regulation of fibrinolysis {GO:0051918}; platelet degranulation {GO:0002576}; positive regulation of blood vessel endothelial cell migration {GO:0043536}; positive regulation of fibrinolysis {GO:0051919}; proteolysis {GO:0006508}; tissue remodeling {GO:0048771}</t>
  </si>
  <si>
    <t>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{GO:1903027}; response to symbiotic bacterium {GO:0009609}</t>
  </si>
  <si>
    <t>blood microparticle {GO:0072562}; extracellular region {GO:0005576}; extracellular space {GO:0005615}; plasma membrane {GO:0005886}</t>
  </si>
  <si>
    <t>antioxidant activity {GO:0016209}; cholesterol binding {GO:0015485}; cholesterol transfer activity {GO:0120020}; copper ion binding {GO:0005507}; identical protein binding {GO:0042802}; lipid binding {GO:0008289}; lipid transporter activity {GO:0005319}; phosphatidylcholine binding {GO:0031210}; phosphatidylcholine-sterol O-acyltransferase activator activity {GO:0060228}; phospholipid binding {GO:0005543}; protein homodimerization activity {GO:0042803}</t>
  </si>
  <si>
    <t>blood microparticle {GO:0072562}; cytoplasm {GO:0005737}; extracellular exosome {GO:0070062}; extracellular region {GO:0005576}; extracellular space {GO:0005615}</t>
  </si>
  <si>
    <t>cholesterol transfer activity {GO:0120020}; heparin binding {GO:0008201}; lipase binding {GO:0035473}; low-density lipoprotein particle receptor binding {GO:0050750}; phospholipid binding {GO:0005543}</t>
  </si>
  <si>
    <t>aging {GO:0007568}; astrocyte activation {GO:0048143}; cell-cell signaling {GO:0007267}; complement activation {GO:0006956}; complement activation, classical pathway {GO:0006958}; complement-mediated synapse pruning {GO:0150062}; innate immune response {GO:0045087}; microglial cell activation {GO:0001774}; neuron remodeling {GO:0016322}; positive regulation of neuron death {GO:1901216}; regulation of complement activation {GO:0030449}; response to iron ion {GO:0010039}; synapse organization {GO:0050808}; synapse pruning {GO:0098883}; vertebrate eye-specific patterning {GO:0150064}; viral process {GO:0016032}</t>
  </si>
  <si>
    <t>cell {GO:0005623}; collagen trimer {GO:0005581}; collagen-containing extracellular matrix {GO:0062023}; complement component C1 complex {GO:0005602}; extracellular region {GO:0005576}; postsynapse {GO:0098794}; synapse {GO:0045202}</t>
  </si>
  <si>
    <t>activation of MAPK activity {GO:0000187}; cell surface receptor signaling pathway {GO:0007166}; chemotaxis {GO:0006935}; complement activation, alternative pathway {GO:0006957}; complement activation, classical pathway {GO:0006958}; cytolysis {GO:0019835}; G protein-coupled receptor signaling pathway {GO:0007186}; inflammatory response {GO:0006954}; negative regulation of macrophage chemotaxis {GO:0010760}; positive regulation of chemokine secretion {GO:0090197}; positive regulation of vascular endothelial growth factor production {GO:0010575}; regulation of complement activation {GO:0030449}</t>
  </si>
  <si>
    <t>acute-phase response {GO:0006953}; angiogenesis {GO:0001525}; calcium-independent cell-matrix adhesion {GO:0007161}; cell adhesion {GO:0007155}; cell-substrate junction assembly {GO:0007044}; cellular protein metabolic process {GO:0044267}; cytokine-mediated signaling pathway {GO:0019221}; endodermal cell differentiation {GO:0035987}; extracellular matrix organization {GO:0030198}; integrin activation {GO:0033622}; interaction with symbiont {GO:0051702}; leukocyte migration {GO:0050900}; negative regulation of transforming growth factor-beta secretion {GO:2001202}; neural crest cell migration involved in autonomic nervous system development {GO:1901166}; peptide cross-linking {GO:0018149}; platelet degranulation {GO:0002576}; positive regulation of axon extension {GO:0045773}; positive regulation of cell population proliferation {GO:0008284}; positive regulation of fibroblast proliferation {GO:0048146}; positive regulation of gene expression {GO:0010628}; positive regulation of substrate-dependent cell migration, cell attachment to substrate {GO:1904237}; post-translational protein modification {GO:0043687}; regulation of cell shape {GO:0008360}; regulation of ERK1 and ERK2 cascade {GO:0070372}; regulation of protein phosphorylation {GO:0001932}; response to wounding {GO:0009611}; substrate adhesion-dependent cell spreading {GO:0034446}; symbiotic process mediated by secreted substance {GO:0052047}; wound healing {GO:0042060}</t>
  </si>
  <si>
    <t>AMPA glutamate receptor clustering {GO:0097113}; amyloid precursor protein metabolic process {GO:0042982}; artery morphogenesis {GO:0048844}; cellular calcium ion homeostasis {GO:0006874}; cellular protein metabolic process {GO:0044267}; cGMP-mediated signaling {GO:0019934}; cholesterol biosynthetic process {GO:0006695}; cholesterol catabolic process {GO:0006707}; cholesterol efflux {GO:0033344}; cholesterol homeostasis {GO:0042632}; cholesterol metabolic process {GO:0008203}; chylomicron assembly {GO:0034378}; chylomicron remnant clearance {GO:0034382}; chylomicron remodeling {GO:0034371}; cytoskeleton organization {GO:0007010}; fatty acid homeostasis {GO:0055089}; G protein-coupled receptor signaling pathway {GO:0007186}; high-density lipoprotein particle assembly {GO:0034380}; high-density lipoprotein particle clearance {GO:0034384}; high-density lipoprotein particle remodeling {GO:0034375}; intermediate-density lipoprotein particle clearance {GO:0071831}; intracellular transport {GO:0046907}; lipid transport involved in lipid storage {GO:0010877}; lipoprotein biosynthetic process {GO:0042158}; lipoprotein catabolic process {GO:0042159}; lipoprotein metabolic process {GO:0042157}; locomotory exploration behavior {GO:0035641}; long-chain fatty acid transport {GO:0015909}; long-term memory {GO:0007616}; low-density lipoprotein particle remodeling {GO:0034374}; maintenance of location in cell {GO:0051651}; negative regulation of amyloid fibril formation {GO:1905907}; negative regulation of amyloid-beta formation {GO:1902430}; negative regulation of blood coagulation {GO:0030195}; negative regulation of blood vessel endothelial cell migration {GO:0043537}; negative regulation of canonical Wnt signaling pathway {GO:0090090}; negative regulation of cellular protein metabolic process {GO:0032269}; negative regulation of cholesterol biosynthetic process {GO:0045541}; negative regulation of cholesterol efflux {GO:0090370}; negative regulation of dendritic spine development {GO:0061000}; negative regulation of dendritic spine maintenance {GO:1902951}; negative regulation of endothelial cell migration {GO:0010596}; negative regulation of endothelial cell proliferation {GO:0001937}; negative regulation of gene expression {GO:0010629}; negative regulation of inflammatory response {GO:0050728}; negative regulation of lipid biosynthetic process {GO:0051055}; negative regulation of lipid transport across blood-brain barrier {GO:1903001}; negative regulation of long-term synaptic potentiation {GO:1900272}; negative regulation of MAP kinase activity {GO:0043407}; negative regulation of neuron apoptotic process {GO:0043524}; negative regulation of neuron death {GO:1901215}; negative regulation of neuron projection development {GO:0010977}; negative regulation of phospholipid efflux {GO:1902999}; negative regulation of platelet activation {GO:0010544}; negative regulation of postsynaptic membrane organization {GO:1901627}; negative regulation of presynaptic membrane organization {GO:1901630}; negative regulation of protein secretion {GO:0050709}; negative regulation of triglyceride metabolic process {GO:0090209}; neuron projection development {GO:0031175}; nitric oxide mediated signal transduction {GO:0007263}; NMDA glutamate receptor clustering {GO:0097114}; phospholipid efflux {GO:0033700}; positive regulation by host of viral process {GO:0044794}; positive regulation of amyloid fibril formation {GO:1905908}; positive regulation of amyloid-beta clearance {GO:1900223}; positive regulation of amyloid-beta formation {GO:1902004}; positive regulation of cholesterol efflux {GO:0010875}; positive regulation of cholesterol esterification {GO:0010873}; positive regulation of dendritic spine development {GO:0060999}; positive regulation of dendritic spine maintenance {GO:1902952}; positive regulation of endocytosis {GO:0045807}; positive regulation of ERK1 and ERK2 cascade {GO:0070374}; positive regulation of heparan sulfate binding {GO:1905855}; positive regulation of heparan sulfate proteoglycan binding {GO:1905860}; positive regulation of lipid biosynthetic process {GO:0046889}; positive regulation of lipid transport across blood-brain barrier {GO:1903002}; positive regulation of low-density lipoprotein particle receptor catabolic process {GO:0032805}; positive regulation of membrane protein ectodomain proteolysis {GO:0051044}; positive regulation of neurofibrillary tangle assembly {GO:1902998}; positive regulation of neuron death {GO:1901216}; positive regulation of neuron projection development {GO:0010976}; positive regulation of nitric-oxide synthase activity {GO:0051000}; positive regulation of phospholipid efflux {GO:1902995}; positive regulation of postsynaptic membrane organization {GO:1901628}; positive regulation of presynaptic membrane organization {GO:1901631}; positive regulation of transcription, DNA-templated {GO:0045893}; post-translational protein modification {GO:0043687}; protein import {GO:0017038}; receptor-mediated endocytosis {GO:0006898}; regulation of amyloid fibril formation {GO:1905906}; regulation of amyloid precursor protein catabolic process {GO:1902991}; regulation of amyloid-beta clearance {GO:1900221}; regulation of axon extension {GO:0030516}; regulation of behavioral fear response {GO:2000822}; regulation of Cdc42 protein signal transduction {GO:0032489}; regulation of cellular response to very-low-density lipoprotein particle stimulus {GO:1905890}; regulation of cholesterol metabolic process {GO:0090181}; regulation of cholesterol transport {GO:0032374}; regulation of innate immune response {GO:0045088}; regulation of neuron death {GO:1901214}; regulation of neuronal synaptic plasticity {GO:0048168}; regulation of proteasomal protein catabolic process {GO:0061136}; regulation of protein homooligomerization {GO:0032462}; regulation of protein metabolic process {GO:0051246}; regulation of tau-protein kinase activity {GO:1902947}; regulation of transcription by RNA polymerase II {GO:0006357}; response to caloric restriction {GO:0061771}; response to dietary excess {GO:0002021}; response to reactive oxygen species {GO:0000302}; retinoid metabolic process {GO:0001523}; reverse cholesterol transport {GO:0043691}; synaptic transmission, cholinergic {GO:0007271}; triglyceride catabolic process {GO:0019433}; triglyceride homeostasis {GO:0070328}; triglyceride metabolic process {GO:0006641}; triglyceride-rich lipoprotein particle clearance {GO:0071830}; vasodilation {GO:0042311}; very-low-density lipoprotein particle clearance {GO:0034447}; very-low-density lipoprotein particle remodeling {GO:0034372}; virion assembly {GO:0019068}</t>
  </si>
  <si>
    <t>amyloid-beta binding {GO:0001540}; antioxidant activity {GO:0016209}; cholesterol binding {GO:0015485}; cholesterol transfer activity {GO:0120020}; heparan sulfate proteoglycan binding {GO:0043395}; heparin binding {GO:0008201}; identical protein binding {GO:0042802}; lipid binding {GO:0008289}; lipid transporter activity {GO:0005319}; lipoprotein particle binding {GO:0071813}; low-density lipoprotein particle receptor binding {GO:0050750}; metal chelating activity {GO:0046911}; phosphatidylcholine-sterol O-acyltransferase activator activity {GO:0060228}; phospholipid binding {GO:0005543}; protein dimerization activity {GO:0046983}; protein homodimerization activity {GO:0042803}; protein-containing complex binding {GO:0044877}; signaling receptor binding {GO:0005102}; structural molecule activity {GO:0005198}; tau protein binding {GO:0048156}; very-low-density lipoprotein particle receptor binding {GO:0070326}</t>
  </si>
  <si>
    <t>Nuclear signaling by ERBB4 {R-HSA-1251985}; Scavenging by Class A Receptors {R-HSA-3000480}; Regulation of Insulin-like Growth Factor (IGF) transport and uptake by Insulin-like Growth Factor Binding Proteins (IGFBPs) {R-HSA-381426}; Transcriptional regulation by the AP-2 (TFAP2) family of transcription factors {R-HSA-8864260}; Post-translational protein phosphorylation {R-HSA-8957275}; Chylomicron assembly {R-HSA-8963888}; Chylomicron remodeling {R-HSA-8963901}; Chylomicron clearance {R-HSA-8964026}; HDL remodeling {R-HSA-8964058}; Retinoid metabolism and transport {R-HSA-975634}</t>
  </si>
  <si>
    <t>blood microparticle {GO:0072562}; cell surface {GO:0009986}; collagen-containing extracellular matrix {GO:0062023}; endoplasmic reticulum lumen {GO:0005788};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</t>
  </si>
  <si>
    <t>antibacterial humoral response {GO:0019731}; antifungal humoral response {GO:0019732}; antimicrobial humoral immune response mediated by antimicrobial peptide {GO:0061844}; antimicrobial humoral response {GO:0019730}; chronic inflammatory response {GO:0002544}; cytolysis by host of symbiont cells {GO:0051838}; defense response to bacterium {GO:0042742}; defense response to Gram-negative bacterium {GO:0050829}; defense response to Gram-positive bacterium {GO:0050830}; innate immune response {GO:0045087}; innate immune response in mucosa {GO:0002227}; killing by host of symbiont cells {GO:0051873}; modification of morphology or physiology of other organism {GO:0035821}; neutrophil degranulation {GO:0043312}; positive regulation of interleukin-8 secretion {GO:2000484}; response to yeast {GO:0001878}</t>
  </si>
  <si>
    <t>cell population proliferation {GO:0008283}; cellular response to cAMP {GO:0071320}; cellular response to drug {GO:0035690}; cellular response to gonadotropin-releasing hormone {GO:0097211}; establishment of endothelial barrier {GO:0061028}; interleukin-12-mediated signaling pathway {GO:0035722}; negative regulation of calcium ion-dependent exocytosis {GO:0045955}; negative regulation of synaptic vesicle exocytosis {GO:2000301}; neutrophil degranulation {GO:0043312}; positive regulation of ERK1 and ERK2 cascade {GO:0070374}; positive regulation of integrin activation {GO:0033625}; Rap protein signal transduction {GO:0032486}; regulation of cell junction assembly {GO:1901888}; regulation of establishment of cell polarity {GO:2000114}; response to carbohydrate {GO:0009743}; small GTPase mediated signal transduction {GO:0007264}</t>
  </si>
  <si>
    <t>blood coagulation {GO:0007596}; 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{GO:1903027}; response to symbiotic bacterium {GO:0009609}</t>
  </si>
  <si>
    <t>extracellular region {GO:0005576}; extracellular space {GO:0005615}; plasma membrane {GO:0005886}</t>
  </si>
  <si>
    <t>Recognition and association of DNA glycosylase with site containing an affected pyrimidine {R-HSA-110328}; Cleavage of the damaged pyrimidine {R-HSA-110329}; Recognition and association of DNA glycosylase with site containing an affected purine {R-HSA-110330}; Cleavage of the damaged purine {R-HSA-110331}; Meiotic synapsis {R-HSA-1221632}; Packaging Of Telomere Ends {R-HSA-171306}; 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DNA Damage/Telomere Stress Induced Senescence {R-HSA-2559586}; HDACs deacetylate histones {R-HSA-3214815}; HATs acetylate histones {R-HSA-3214847};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Ub-specific processing proteases {R-HSA-5689880}; Recruitment and ATM-mediated phosphorylation of repair and signaling proteins at DNA double strand breaks {R-HSA-5693565}; Nonhomologous End-Joining (NHEJ) {R-HSA-5693571}; Processing of DNA double-strand break ends {R-HSA-5693607}; Deposition of new CENPA-containing nucleosomes at the centromere {R-HSA-606279}; G2/M DNA damage checkpoint {R-HSA-69473};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Transcriptional regulation of granulopoiesis {R-HSA-9616222}; Amyloid fiber formation {R-HSA-977225}</t>
  </si>
  <si>
    <t>animal organ morphogenesis {GO:0009887}; cellular protein metabolic process {GO:0044267}; respiratory gaseous exchange by respiratory system {GO:0007585}; sphingolipid metabolic process {GO:0006665}</t>
  </si>
  <si>
    <t>complement activation {GO:0006956}; complement activation, alternative pathway {GO:0006957}; neutrophil degranulation {GO:0043312}; Notch signaling pathway {GO:0007219}; platelet degranulation {GO:0002576}; proteolysis {GO:0006508}</t>
  </si>
  <si>
    <t>androgen receptor binding {GO:0050681}; cadherin binding {GO:0045296}; copper ion binding {GO:0005507}; cupric ion binding {GO:1903135}; cuprous ion binding {GO:1903136}; cytokine binding {GO:0019955}; enzyme binding {GO:0019899}; identical protein binding {GO:0042802}; kinase binding {GO:0019900}; L-dopa decarboxylase activator activity {GO:0036478}; mercury ion binding {GO:0045340}; mRNA binding {GO:0003729}; oxidoreductase activity, acting on peroxide as acceptor {GO:0016684}; peptidase activity {GO:0008233}; peroxiredoxin activity {GO:0051920}; protein deglycase activity {GO:0036524}; protein homodimerization activity {GO:0042803}; protein-containing complex binding {GO:0044877}; repressing transcription factor binding {GO:0070491}; scaffold protein binding {GO:0097110}; signaling receptor binding {GO:0005102}; small protein activating enzyme binding {GO:0044388}; superoxide dismutase copper chaperone activity {GO:0016532}; transcription coactivator activity {GO:0003713}; transcription factor binding {GO:0008134}; tyrosine 3-monooxygenase activator activity {GO:0036470}; ubiquitin-like protein conjugating enzyme binding {GO:0044390}; ubiquitin-specific protease binding {GO:1990381}</t>
  </si>
  <si>
    <t>prenylated protein catabolic process {GO:0030327}; prenylcysteine catabolic process {GO:0030328}</t>
  </si>
  <si>
    <t>ATPase-coupled chloride transmembrane transporter activity {GO:0008555}; prenylcysteine oxidase activity {GO:0001735}</t>
  </si>
  <si>
    <t>collagen-containing extracellular matrix {GO:0062023}; cytoplasm {GO:0005737}; extracellular region {GO:0005576}; extracellular space {GO:0005615}; host cell cytoplasm {GO:0030430}; platelet alpha granule lumen {GO:0031093}; symbiont-containing vacuole membrane {GO:0020005}</t>
  </si>
  <si>
    <t>double-stranded RNA binding {GO:0003725}; identical protein binding {GO:0042802}; protein homodimerization activity {GO:0042803}; RNA binding {GO:0003723}; transferrin receptor activity {GO:0004998}; virus receptor activity {GO:0001618}</t>
  </si>
  <si>
    <t>amyloid fibril formation {GO:1990000}; antibacterial humoral response {GO:0019731}; antigen processing and presentation of endogenous peptide antigen via MHC class I {GO:0019885}; antigen processing and presentation of exogenous peptide antigen via MHC class I, TAP-dependent {GO:0002479}; antigen processing and presentation of exogenous peptide antigen via MHC class I, TAP-independent {GO:0002480}; antigen processing and presentation of exogenous protein antigen via MHC class Ib, TAP-dependent {GO:0002481}; antigen processing and presentation of peptide antigen via MHC class I {GO:0002474}; antimicrobial humoral immune response mediated by antimicrobial peptide {GO:0061844}; cellular protein metabolic process {GO:0044267}; cellular response to iron ion {GO:0071281}; cellular response to iron(III) ion {GO:0071283}; cellular response to lipopolysaccharide {GO:0071222}; cellular response to nicotine {GO:0071316}; defense response to Gram-negative bacterium {GO:0050829}; defense response to Gram-positive bacterium {GO:0050830}; innate immune response {GO:0045087}; interferon-gamma-mediated signaling pathway {GO:0060333}; iron ion homeostasis {GO:0055072}; iron ion transport {GO:0006826}; learning or memory {GO:0007611}; modulation of age-related behavioral decline {GO:0090647}; negative regulation of epithelial cell proliferation {GO:0050680}; negative regulation of forebrain neuron differentiation {GO:2000978}; negative regulation of neurogenesis {GO:0050768}; negative regulation of neuron projection development {GO:0010977}; negative regulation of receptor binding {GO:1900121}; neutrophil degranulation {GO:0043312}; positive regulation of cellular senescence {GO:2000774}; positive regulation of ferrous iron binding {GO:1904434}; positive regulation of protein binding {GO:0032092}; positive regulation of receptor binding {GO:1900122}; positive regulation of receptor-mediated endocytosis {GO:0048260}; positive regulation of T cell cytokine production {GO:0002726}; positive regulation of T cell mediated cytotoxicity {GO:0001916}; positive regulation of transferrin receptor binding {GO:1904437}; protein homotetramerization {GO:0051289}; protein refolding {GO:0042026}; regulation of defense response to virus by virus {GO:0050690}; regulation of erythrocyte differentiation {GO:0045646}; regulation of immune response {GO:0050776}; regulation of iron ion transport {GO:0034756}; regulation of membrane depolarization {GO:0003254}; response to cadmium ion {GO:0046686}; response to molecule of bacterial origin {GO:0002237}; retina homeostasis {GO:0001895}; T cell differentiation in thymus {GO:0033077}</t>
  </si>
  <si>
    <t>identical protein binding {GO:0042802}; protein homodimerization activity {GO:0042803}</t>
  </si>
  <si>
    <t>activation of cysteine-type endopeptidase activity involved in apoptotic process {GO:0006919}; adult locomotory behavior {GO:0008344}; aging {GO:0007568}; behavioral response to cocaine {GO:0048148}; cellular protein metabolic process {GO:0044267}; cellular response to copper ion {GO:0071280}; cellular response to epinephrine stimulus {GO:0071872}; cellular response to fibroblast growth factor stimulus {GO:0044344}; cellular response to oxidative stress {GO:0034599}; dopamine biosynthetic process {GO:0042416}; dopamine uptake involved in synaptic transmission {GO:0051583}; excitatory postsynaptic potential {GO:0060079}; fatty acid metabolic process {GO:0006631}; long-term synaptic potentiation {GO:0060291}; microglial cell activation {GO:0001774}; mitochondrial ATP synthesis coupled electron transport {GO:0042775}; mitochondrial membrane organization {GO:0007006}; negative regulation of apoptotic process {GO:0043066}; negative regulation of chaperone-mediated autophagy {GO:1904715}; negative regulation of cysteine-type endopeptidase activity involved in apoptotic process {GO:0043154}; negative regulation of dopamine metabolic process {GO:0045963}; negative regulation of dopamine uptake involved in synaptic transmission {GO:0051585}; negative regulation of exocytosis {GO:0045920}; negative regulation of histone acetylation {GO:0035067}; negative regulation of microtubule polymerization {GO:0031115}; negative regulation of mitochondrial electron transport, NADH to ubiquinone {GO:1902957}; negative regulation of monooxygenase activity {GO:0032769}; negative regulation of neuron apoptotic process {GO:0043524}; negative regulation of neuron death {GO:1901215}; negative regulation of norepinephrine uptake {GO:0051622}; negative regulation of platelet-derived growth factor receptor signaling pathway {GO:0010642}; negative regulation of protein phosphorylation {GO:0001933}; negative regulation of serotonin uptake {GO:0051612}; negative regulation of thrombin-activated receptor signaling pathway {GO:0070495}; negative regulation of transcription by RNA polymerase II {GO:0000122}; negative regulation of transporter activity {GO:0032410}; neutral lipid metabolic process {GO:0006638}; oxidation-reduction process {GO:0055114}; phospholipid metabolic process {GO:0006644}; positive regulation of apoptotic process {GO:0043065}; positive regulation of endocytosis {GO:0045807}; positive regulation of exocytosis {GO:0045921}; positive regulation of glutathione peroxidase activity {GO:1903284}; positive regulation of hydrogen peroxide catabolic process {GO:1903285}; positive regulation of inflammatory response {GO:0050729}; positive regulation of inositol phosphate biosynthetic process {GO:0060732}; positive regulation of neuron death {GO:1901216}; positive regulation of neurotransmitter secretion {GO:0001956}; positive regulation of peptidyl-serine phosphorylation {GO:0033138}; positive regulation of protein serine/threonine kinase activity {GO:0071902}; positive regulation of receptor recycling {GO:0001921}; positive regulation of release of sequestered calcium ion into cytosol {GO:0051281}; protein destabilization {GO:0031648}; protein tetramerization {GO:0051262}; receptor internalization {GO:0031623}; regulation of acyl-CoA biosynthetic process {GO:0050812}; regulation of dopamine secretion {GO:0014059}; regulation of glutamate secretion {GO:0014048}; regulation of locomotion {GO:0040012}; regulation of long-term neuronal synaptic plasticity {GO:0048169}; regulation of macrophage activation {GO:0043030}; regulation of norepinephrine uptake {GO:0051621}; regulation of phospholipase activity {GO:0010517}; regulation of presynapse assembly {GO:1905606}; regulation of reactive oxygen species biosynthetic process {GO:1903426}; regulation of synaptic vesicle recycling {GO:1903421}; regulation of transmembrane transporter activity {GO:0022898}; response to desipramine {GO:1904307}; response to interferon-gamma {GO:0034341}; response to interleukin-1 {GO:0070555}; response to iron(II) ion {GO:0010040}; response to lipopolysaccharide {GO:0032496}; response to magnesium ion {GO:0032026}; SNARE complex assembly {GO:0035493}; supramolecular fiber organization {GO:0097435}; synapse organization {GO:0050808}; synaptic vesicle endocytosis {GO:0048488}; synaptic vesicle exocytosis {GO:0016079}; synaptic vesicle priming {GO:0016082}; synaptic vesicle transport {GO:0048489}</t>
  </si>
  <si>
    <t>blood coagulation {GO:0007596}; brain development {GO:0007420}; cell population proliferation {GO:0008283}; cellular protein metabolic process {GO:0044267}; chromatin silencing at rDNA {GO:0000183}; DNA replication-independent nucleosome assembly {GO:0006336}; embryo implantation {GO:0007566}; male gonad development {GO:0008584}; multicellular organism growth {GO:0035264}; muscle cell differentiation {GO:0042692}; negative regulation of chromosome condensation {GO:1902340}; negative regulation of gene expression, epigenetic {GO:0045814}; nucleosome assembly {GO:0006334}; nucleus organization {GO:0006997}; oogenesis {GO:0048477}; osteoblast differentiation {GO:0001649}; pericentric heterochromatin assembly {GO:0031508}; positive regulation of cell growth {GO:0030307}; regulation of centromere complex assembly {GO:0090230}; regulation of gene silencing by miRNA {GO:0060964}; regulation of megakaryocyte differentiation {GO:0045652}; response to hormone {GO:0009725}; single fertilization {GO:0007338}; spermatid development {GO:0007286}; telomere organization {GO:0032200}; telomeric heterochromatin assembly {GO:0031509}</t>
  </si>
  <si>
    <t>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Transcriptional regulation of granulopoiesis {R-HSA-9616222}; Amyloid fiber formation {R-HSA-977225}; Factors involved in megakaryocyte development and platelet production {R-HSA-983231}</t>
  </si>
  <si>
    <t>cellular protein metabolic process {GO:0044267}; defense response {GO:0006952}; negative regulation of blood vessel remodeling {GO:0060313}; negative regulation of collagen catabolic process {GO:0010711}; negative regulation of elastin catabolic process {GO:0060311}; negative regulation of extracellular matrix disassembly {GO:0010716}; negative regulation of peptidase activity {GO:0010466}; negative regulation of proteolysis {GO:0045861}; neutrophil degranulation {GO:0043312}; post-translational protein modification {GO:0043687}; regulation of tissue remodeling {GO:0034103}; supramolecular fiber organization {GO:0097435}</t>
  </si>
  <si>
    <t>endoplasmic reticulum {GO:0005783}; endoplasmic reticulum lumen {GO:0005788}; extracellular exosome {GO:0070062}; extracellular region {GO:0005576}; extracellular space {GO:0005615}; ficolin-1-rich granule lumen {GO:1904813}; Golgi apparatus {GO:0005794}; plasma membrane {GO:0005886}; tertiary granule lumen {GO:1904724}</t>
  </si>
  <si>
    <t>carbohydrate metabolic process {GO:0005975}; lactate metabolic process {GO:0006089}; NAD metabolic process {GO:0019674}; pyruvate metabolic process {GO:0006090}</t>
  </si>
  <si>
    <t>identical protein binding {GO:0042802}; kinase binding {GO:0019900}; L-lactate dehydrogenase activity {GO:0004459}; NAD binding {GO:0051287}</t>
  </si>
  <si>
    <t>acute-phase response {GO:0006953}; cellular defense response {GO:0006968}; cellular response to lipopolysaccharide {GO:0071222}; cellular response to lipoteichoic acid {GO:0071223}; cytokine-mediated signaling pathway {GO:0019221}; defense response to Gram-negative bacterium {GO:0050829}; defense response to Gram-positive bacterium {GO:0050830}; detection of molecule of bacterial origin {GO:0032490}; innate immune response {GO:0045087}; leukocyte chemotaxis involved in inflammatory response {GO:0002232}; lipopolysaccharide transport {GO:0015920}; lipopolysaccharide-mediated signaling pathway {GO:0031663}; macromolecule localization {GO:0033036}; macrophage activation involved in immune response {GO:0002281}; negative regulation of tumor necrosis factor production {GO:0032720}; opsonization {GO:0008228}; positive regulation of chemokine production {GO:0032722}; positive regulation of cytolysis {GO:0045919}; positive regulation of interleukin-6 production {GO:0032755}; positive regulation of interleukin-8 production {GO:0032757}; positive regulation of macrophage activation {GO:0043032}; positive regulation of neutrophil chemotaxis {GO:0090023}; positive regulation of respiratory burst involved in inflammatory response {GO:0060265}; positive regulation of toll-like receptor 4 signaling pathway {GO:0034145}; positive regulation of tumor necrosis factor biosynthetic process {GO:0042535}; positive regulation of tumor necrosis factor production {GO:0032760}; response to lipopolysaccharide {GO:0032496}; toll-like receptor 4 signaling pathway {GO:0034142}; toll-like receptor signaling pathway {GO:0002224}</t>
  </si>
  <si>
    <t>glycolytic process {GO:0006096}; lactate metabolic process {GO:0006089}; NAD metabolic process {GO:0019674}; positive regulation of apoptotic process {GO:0043065}; post-embryonic animal organ development {GO:0048569}; pyruvate metabolic process {GO:0006090}; response to cAMP {GO:0051591}; response to estrogen {GO:0043627}; response to glucose {GO:0009749}; response to hydrogen peroxide {GO:0042542}; response to hypoxia {GO:0001666}; response to nutrient {GO:0007584}; substantia nigra development {GO:0021762}</t>
  </si>
  <si>
    <t>cadherin binding {GO:0045296}; identical protein binding {GO:0042802}; kinase binding {GO:0019900}; L-lactate dehydrogenase activity {GO:0004459}; NAD binding {GO:0051287}</t>
  </si>
  <si>
    <t>Platelet degranulation {R-HSA-114608}; Neutrophil degranulation {R-HSA-6798695}; Chaperone Mediated Autophagy {R-HSA-9613829}</t>
  </si>
  <si>
    <t>angiogenesis involved in wound healing {GO:0060055}; blood vessel endothelial cell migration {GO:0043534}; cell redox homeostasis {GO:0045454}; cellular response to oxidative stress {GO:0034599}; endothelial cell development {GO:0001885}; fat cell differentiation {GO:0045444}; glutathione metabolic process {GO:0006749}; heart contraction {GO:0060047}; hydrogen peroxide catabolic process {GO:0042744}; interaction with symbiont {GO:0051702}; lipoxygenase pathway {GO:0019372}; myoblast proliferation {GO:0051450}; negative regulation of cysteine-type endopeptidase activity involved in apoptotic process {GO:0043154}; negative regulation of extrinsic apoptotic signaling pathway via death domain receptors {GO:1902042}; negative regulation of inflammatory response to antigenic stimulus {GO:0002862}; negative regulation of oxidative stress-induced intrinsic apoptotic signaling pathway {GO:1902176}; negative regulation of release of cytochrome c from mitochondria {GO:0090201}; positive regulation of protein kinase B signaling {GO:0051897}; positive regulation of supramolecular fiber organization {GO:1902905}; protein oxidation {GO:0018158}; purine nucleotide catabolic process {GO:0006195}; regulation of gene expression, epigenetic {GO:0040029}; regulation of mammary gland epithelial cell proliferation {GO:0033599}; regulation of proteasomal protein catabolic process {GO:0061136}; response to gamma radiation {GO:0010332}; response to hydrogen peroxide {GO:0042542}; response to hydroperoxide {GO:0033194}; response to selenium ion {GO:0010269}; response to symbiotic bacterium {GO:0009609}; response to xenobiotic stimulus {GO:0009410}; sensory perception of sound {GO:0007605}; skeletal muscle fiber development {GO:0048741}; skeletal muscle tissue regeneration {GO:0043403}; temperature homeostasis {GO:0001659}; triglyceride metabolic process {GO:0006641}; UV protection {GO:0009650}; vasodilation {GO:0042311}</t>
  </si>
  <si>
    <t>ceramide binding {GO:0097001}; ceramide transfer activity {GO:0120017}; diacylglycerol binding {GO:0019992}; lipid transporter activity {GO:0005319}; phosphatidic acid binding {GO:0070300}; phosphatidic acid transfer activity {GO:1990050}; phosphatidylcholine binding {GO:0031210}; phosphatidylcholine transporter activity {GO:0008525}; phosphatidylethanolamine binding {GO:0008429}; phosphatidylethanolamine transfer activity {GO:1904121}; phosphatidylglycerol binding {GO:1901611}; phospholipid transporter activity {GO:0005548}</t>
  </si>
  <si>
    <t>adherens junction organization {GO:0034332}; blood vessel maturation {GO:0001955}; calcium-dependent cell-cell adhesion via plasma membrane cell adhesion molecules {GO:0016339}; cell morphogenesis {GO:0000902}; cell-cell adhesion {GO:0098609}; cell-cell adhesion mediated by cadherin {GO:0044331}; cell-cell junction assembly {GO:0007043}; cellular calcium ion homeostasis {GO:0006874}; homophilic cell adhesion via plasma membrane adhesion molecules {GO:0007156}; negative regulation of cell population proliferation {GO:0008285}; negative regulation of inflammatory response {GO:0050728}; negative regulation of microtubule polymerization {GO:0031115}; positive regulation of angiogenesis {GO:0045766}; positive regulation of BMP signaling pathway {GO:0030513}; positive regulation of cell migration {GO:0030335}; positive regulation of establishment of endothelial barrier {GO:1903142}; positive regulation of gene expression {GO:0010628}; positive regulation of protein complex assembly {GO:0031334}; positive regulation of protein dephosphorylation {GO:0035307}; regulation of establishment of cell polarity {GO:2000114}; regulation of protein phosphorylation {GO:0001932}; regulation of vascular permeability {GO:0043114}; transforming growth factor beta receptor signaling pathway {GO:0007179}</t>
  </si>
  <si>
    <t>beta-catenin binding {GO:0008013}; BMP receptor binding {GO:0070700}; cadherin binding {GO:0045296}; calcium ion binding {GO:0005509}; cytoskeletal protein binding {GO:0008092}; fibrinogen binding {GO:0070051}; ion channel binding {GO:0044325}; protein homodimerization activity {GO:0042803}; protein phosphatase binding {GO:0019903}; protein tyrosine kinase binding {GO:1990782}; signaling receptor binding {GO:0005102}; vascular endothelial growth factor receptor 2 binding {GO:0043184}</t>
  </si>
  <si>
    <t>cytoplasm {GO:0005737}; cytosol {GO:0005829}; extracellular exosome {GO:0070062}; extracellular region {GO:0005576}; ficolin-1-rich granule lumen {GO:1904813}; membrane {GO:0016020}; secretory granule lumen {GO:0034774}</t>
  </si>
  <si>
    <t>acute inflammatory response to antigenic stimulus {GO:0002438}; antimicrobial humoral response {GO:0019730}; biosynthetic process of antibacterial peptides active against Gram-negative bacteria {GO:0002812}; cellular calcium ion homeostasis {GO:0006874}; defense response to bacterium {GO:0042742}; extracellular matrix disassembly {GO:0022617}; leukocyte migration involved in inflammatory response {GO:0002523}; negative regulation of chemokine biosynthetic process {GO:0045079}; negative regulation of chemotaxis {GO:0050922}; negative regulation of inflammatory response {GO:0050728}; negative regulation of interleukin-8 biosynthetic process {GO:0045415}; negative regulation of transcription by RNA polymerase II {GO:0000122}; neutrophil degranulation {GO:0043312}; neutrophil mediated killing of fungus {GO:0070947}; neutrophil mediated killing of gram-negative bacterium {GO:0070945}; phagocytosis {GO:0006909}; positive regulation of immune response {GO:0050778}; positive regulation of interleukin-8 biosynthetic process {GO:0045416}; positive regulation of leukocyte tethering or rolling {GO:1903238}; positive regulation of MAP kinase activity {GO:0043406}; positive regulation of smooth muscle cell proliferation {GO:0048661}; protein catabolic process {GO:0030163}; proteolysis {GO:0006508}; response to lipopolysaccharide {GO:0032496}; response to UV {GO:0009411}; response to yeast {GO:0001878}</t>
  </si>
  <si>
    <t>azurophil granule lumen {GO:0035578}; cell surface {GO:0009986}; collagen-containing extracellular matrix {GO:0062023}; cytoplasm {GO:0005737}; extracellular exosome {GO:0070062}; extracellular region {GO:0005576}; extracellular space {GO:0005615}; phagocytic vesicle {GO:0045335}; secretory granule {GO:0030141}; specific granule lumen {GO:0035580}; transcriptional repressor complex {GO:0017053}</t>
  </si>
  <si>
    <t>axon guidance {GO:0007411}; cell population proliferation {GO:0008283}; cell-cell junction maintenance {GO:0045217}; cellular response to cytokine stimulus {GO:0071345}; cellular response to macrophage colony-stimulating factor stimulus {GO:0036006}; cytokine-mediated signaling pathway {GO:0019221}; forebrain neuron differentiation {GO:0021879}; hematopoietic progenitor cell differentiation {GO:0002244}; hemopoiesis {GO:0030097}; inflammatory response {GO:0006954}; innate immune response {GO:0045087}; macrophage colony-stimulating factor signaling pathway {GO:0038145}; macrophage differentiation {GO:0030225}; mammary gland duct morphogenesis {GO:0060603}; microglial cell proliferation {GO:0061518}; monocyte differentiation {GO:0030224}; multicellular organism development {GO:0007275}; negative regulation of apoptotic process {GO:0043066}; negative regulation of cell population proliferation {GO:0008285}; olfactory bulb development {GO:0021772}; osteoclast differentiation {GO:0030316}; peptidyl-tyrosine phosphorylation {GO:0018108}; phosphatidylinositol metabolic process {GO:0046488}; phosphatidylinositol-mediated signaling {GO:0048015}; positive regulation by host of viral process {GO:0044794}; positive regulation of cell migration {GO:0030335}; positive regulation of cell motility {GO:2000147}; positive regulation of cell population proliferation {GO:0008284}; positive regulation of chemokine secretion {GO:0090197}; positive regulation of ERK1 and ERK2 cascade {GO:0070374}; positive regulation of MAPK cascade {GO:0043410}; positive regulation of protein phosphorylation {GO:0001934}; positive regulation of protein serine/threonine kinase activity {GO:0071902}; positive regulation of protein tyrosine kinase activity {GO:0061098}; positive regulation of tyrosine phosphorylation of STAT protein {GO:0042531}; protein autophosphorylation {GO:0046777}; regulation of actin cytoskeleton reorganization {GO:2000249}; regulation of bone resorption {GO:0045124}; regulation of cell shape {GO:0008360}; response to ischemia {GO:0002931}; ruffle organization {GO:0031529}; signal transduction {GO:0007165}; transmembrane receptor protein tyrosine kinase signaling pathway {GO:0007169}</t>
  </si>
  <si>
    <t>amino acid transport complex {GO:1990184}; apical plasma membrane {GO:0016324}; cell junction {GO:0030054}; cell surface {GO:0009986}; cytosol {GO:0005829}; extracellular exosome {GO:0070062}; integral component of membrane {GO:0016021}; lysosomal membrane {GO:0005765}; melanosome {GO:0042470}; membrane {GO:0016020}; nucleus {GO:0005634}; plasma membrane {GO:0005886}</t>
  </si>
  <si>
    <t>Signaling by ERBB2 {R-HSA-1227986}; Constitutive Signaling by Ligand-Responsive EGFR Cancer Variants {R-HSA-1236382}; Signaling by ERBB4 {R-HSA-1236394}; SHC1 events in ERBB2 signaling {R-HSA-1250196}; PLCG1 events in ERBB2 signaling {R-HSA-1251932}; PIP3 activates AKT signaling {R-HSA-1257604}; Signaling by EGFR {R-HSA-177929}; GRB2 events in EGFR signaling {R-HSA-179812}; GAB1 signalosome {R-HSA-180292}; SHC1 events in EGFR signaling {R-HSA-180336}; EGFR downregulation {R-HSA-182971}; GRB2 events in ERBB2 signaling {R-HSA-1963640}; PI3K events in ERBB2 signaling {R-HSA-1963642}; EGFR interacts with phospholipase C-gamma {R-HSA-212718}; EGFR Transactivation by Gastrin {R-HSA-2179392}; Constitutive Signaling by Aberrant PI3K in Cancer {R-HSA-2219530}; Signal transduction by L1 {R-HSA-445144}; Constitutive Signaling by EGFRvIII {R-HSA-5637810}; Inhibition of Signaling by Overexpressed EGFR {R-HSA-5638303}; RAF/MAP kinase cascade {R-HSA-5673001}; ERBB2 Regulates Cell Motility {R-HSA-6785631}; PI5P, PP2A and IER3 Regulate PI3K/AKT Signaling {R-HSA-6811558}; ERBB2 Activates PTK6 Signaling {R-HSA-8847993}; Cargo recognition for clathrin-mediated endocytosis {R-HSA-8856825}; Clathrin-mediated endocytosis {R-HSA-8856828}; PTK6 promotes HIF1A stabilization {R-HSA-8857538}; Downregulation of ERBB2 signaling {R-HSA-8863795}; TFAP2 (AP-2) family regulates transcription of growth factors and their receptors {R-HSA-8866910}; Extra-nuclear estrogen signaling {R-HSA-9009391}; NOTCH3 Activation and Transmission of Signal to the Nucleus {R-HSA-9013507}; Estrogen-dependent nuclear events downstream of ESR-membrane signaling {R-HSA-9634638}</t>
  </si>
  <si>
    <t>ATP metabolic process {GO:0046034}; axo-dendritic transport {GO:0008088}; cellular response to heat {GO:0034605}; cellular response to starvation {GO:0009267}; cellular response to unfolded protein {GO:0034620}; chaperone cofactor-dependent protein refolding {GO:0051085}; chaperone-mediated autophagy {GO:0061684}; chaperone-mediated autophagy translocation complex disassembly {GO:1904764}; chaperone-mediated protein transport involved in chaperone-mediated autophagy {GO:0061741}; cytokine-mediated signaling pathway {GO:0019221}; late endosomal microautophagy {GO:0061738}; membrane organization {GO:0061024}; mRNA splicing, via spliceosome {GO:0000398}; negative regulation of supramolecular fiber organization {GO:1902904}; negative regulation of transcription, DNA-templated {GO:0045892}; neurotransmitter secretion {GO:0007269}; neutrophil degranulation {GO:0043312}; protein folding {GO:0006457}; protein refolding {GO:0042026}; protein targeting to lysosome involved in chaperone-mediated autophagy {GO:0061740}; regulation of cellular response to heat {GO:1900034}; regulation of mRNA stability {GO:0043488}; regulation of protein complex assembly {GO:0043254}; regulation of protein complex stability {GO:0061635}; regulation of protein import {GO:1904589}; regulation of protein stability {GO:0031647}; response to unfolded protein {GO:0006986}; slow axonal transport {GO:1990832}; vesicle-mediated transport {GO:0016192}; viral process {GO:0016032}</t>
  </si>
  <si>
    <t>autophagosome {GO:0005776}; axon {GO:0030424}; blood microparticle {GO:0072562}; chaperone complex {GO:0101031}; clathrin-sculpted gamma-aminobutyric acid transport vesicle membrane {GO:0061202}; cytoplasm {GO:0005737}; cytosol {GO:0005829}; dendrite {GO:0030425}; extracellular exosome {GO:0070062}; extracellular region {GO:0005576}; extracellular space {GO:0005615}; ficolin-1-rich granule lumen {GO:1904813}; focal adhesion {GO:0005925}; lumenal side of lysosomal membrane {GO:0098575}; lysosomal lumen {GO:0043202}; lysosomal membrane {GO:0005765}; lysosome {GO:0005764}; melanosome {GO:0042470}; membrane {GO:0016020}; nucleolus {GO:0005730}; nucleoplasm {GO:0005654}; nucleus {GO:0005634}; plasma membrane {GO:0005886}; postsynaptic cytosol {GO:0099524}; presynaptic cytosol {GO:0099523}; Prp19 complex {GO:0000974}; ribonucleoprotein complex {GO:1990904}; secretory granule lumen {GO:0034774}; spliceosomal complex {GO:0005681}; terminal bouton {GO:0043195}</t>
  </si>
  <si>
    <t>ATP binding {GO:0005524}; ATPase activity {GO:0016887}; ATPase activity, coupled {GO:0042623}; C3HC4-type RING finger domain binding {GO:0055131}; cadherin binding {GO:0045296}; chaperone binding {GO:0051087}; clathrin-uncoating ATPase activity {GO:1990833}; enzyme binding {GO:0019899}; G protein-coupled receptor binding {GO:0001664}; heat shock protein binding {GO:0031072}; MHC class II protein complex binding {GO:0023026}; misfolded protein binding {GO:0051787}; protein binding, bridging {GO:0030674}; protein folding chaperone {GO:0044183}; RNA binding {GO:0003723}; ubiquitin protein ligase binding {GO:0031625}; unfolded protein binding {GO:0051082}</t>
  </si>
  <si>
    <t>Regulation of HSF1-mediated heat shock response {R-HSA-3371453}; HSP90 chaperone cycle for steroid hormone receptors (SHR) {R-HSA-3371497}; Attenuation phase {R-HSA-3371568}; HSF1-dependent transactivation {R-HSA-3371571}; Lysosome Vesicle Biogenesis {R-HSA-432720}; Golgi Associated Vesicle Biogenesis {R-HSA-432722}; CHL1 interactions {R-HSA-447041}; AUF1 (hnRNP D0) binds and destabilizes mRNA {R-HSA-450408}; Interleukin-4 and Interleukin-13 signaling {R-HSA-6785807}; Neutrophil degranulation {R-HSA-6798695}; mRNA Splicing - Major Pathway {R-HSA-72163}; Clathrin-mediated endocytosis {R-HSA-8856828}; Protein methylation {R-HSA-8876725}; GABA synthesis, release, reuptake and degradation {R-HSA-888590}; Lipophagy {R-HSA-9613354}; Chaperone Mediated Autophagy {R-HSA-9613829}; Microautophagy {R-HSA-9615710}</t>
  </si>
  <si>
    <t>cell differentiation {GO:0030154}; multicellular organism development {GO:0007275}</t>
  </si>
  <si>
    <t>cell projection organization {GO:0030030}; cilium movement {GO:0003341}; microtubule-based movement {GO:0007018}</t>
  </si>
  <si>
    <t>BLAST MAPPING RESULTS</t>
  </si>
  <si>
    <t>RICH UNIPROT ANNOTATIONS FOR HUMAN ORTHOLOGS</t>
  </si>
  <si>
    <t>PROTEIN DESCRIPTIONS</t>
  </si>
  <si>
    <t>ACCESSIONS</t>
  </si>
  <si>
    <t>GENE SYMBOLS</t>
  </si>
  <si>
    <t>SPECIES</t>
  </si>
  <si>
    <t>LINK</t>
  </si>
  <si>
    <t>UNIPROT KEYWORDS</t>
  </si>
  <si>
    <t>GO TERMS</t>
  </si>
  <si>
    <t>PATHWAYS</t>
  </si>
  <si>
    <t>Starting data for annotation tool:</t>
  </si>
  <si>
    <t>Annotation tool results:</t>
  </si>
  <si>
    <t>Example data for "add_uniprot_annotations.py" (https://github.com/pwilmart/annotations)</t>
  </si>
  <si>
    <t>Data from Dr. Ben Neely (Marine Biochemical Sciences Group, National Institute of Standards and Technology, NIST Charleston, Charleston, South Carolina 29412, United States)</t>
  </si>
  <si>
    <t>Data are 275 proteins identified from narwhal serum</t>
  </si>
  <si>
    <t>Tabs:</t>
  </si>
  <si>
    <t>Name</t>
  </si>
  <si>
    <t>CSV-inport</t>
  </si>
  <si>
    <t>Starting-data</t>
  </si>
  <si>
    <t>Annotation-results</t>
  </si>
  <si>
    <t>2019-4-9_NW1_serum_F002042_cRAP</t>
  </si>
  <si>
    <t>Results from Mascot search with RefSeq (NCBI) Narwhal database</t>
  </si>
  <si>
    <t>The RefSeq accessions</t>
  </si>
  <si>
    <t>Rich UniProt annotations for human orthologs of narwhal proteins</t>
  </si>
  <si>
    <t>CSV data with added annotations (typical final table)</t>
  </si>
  <si>
    <t>Column Keys:</t>
  </si>
  <si>
    <t>Column</t>
  </si>
  <si>
    <t>Header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</si>
  <si>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</si>
  <si>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</si>
  <si>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</si>
  <si>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</si>
  <si>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</si>
  <si>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</si>
  <si>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</si>
  <si>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</si>
  <si>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</si>
  <si>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</si>
  <si>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</si>
  <si>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</si>
  <si>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</si>
  <si>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</si>
  <si>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</si>
  <si>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</si>
  <si>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</si>
  <si>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</si>
  <si>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</si>
  <si>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</si>
  <si>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</si>
  <si>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</si>
  <si>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</si>
  <si>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</si>
  <si>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Y</t>
  </si>
  <si>
    <t>AA</t>
  </si>
  <si>
    <t>AB</t>
  </si>
  <si>
    <t>AE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</si>
  <si>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</si>
  <si>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</si>
  <si>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</si>
  <si>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</si>
  <si>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</si>
  <si>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</si>
  <si>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</si>
  <si>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</si>
  <si>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</si>
  <si>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</si>
  <si>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</si>
  <si>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</si>
  <si>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</si>
  <si>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</si>
  <si>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</si>
  <si>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</si>
  <si>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</si>
  <si>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</si>
  <si>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</si>
  <si>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</si>
  <si>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AZ</t>
  </si>
  <si>
    <t>AY</t>
  </si>
  <si>
    <t>BA</t>
  </si>
  <si>
    <t>BB</t>
  </si>
  <si>
    <t>BC</t>
  </si>
  <si>
    <t>BD</t>
  </si>
  <si>
    <t>BE</t>
  </si>
  <si>
    <t>Protein family number</t>
  </si>
  <si>
    <t>?</t>
  </si>
  <si>
    <t>FASTA database name</t>
  </si>
  <si>
    <t>Database key (accession)</t>
  </si>
  <si>
    <t>Protein score (sum of ion scores?)</t>
  </si>
  <si>
    <t>Protein calculated MW</t>
  </si>
  <si>
    <t>Number of PSMs associated with protein</t>
  </si>
  <si>
    <t>Number of peptide sequences associated with protein</t>
  </si>
  <si>
    <t>Semi-quantitative abundance estimate</t>
  </si>
  <si>
    <t>Sequence coverage in %</t>
  </si>
  <si>
    <t>Protein description</t>
  </si>
  <si>
    <t>Protein accessions</t>
  </si>
  <si>
    <t>Starting protein accessions</t>
  </si>
  <si>
    <t>Index from the GUI application (used to make sure that rows are in sync)</t>
  </si>
  <si>
    <t>BLAST mapping query accession</t>
  </si>
  <si>
    <t>BLAST map hit accession (ortholog)</t>
  </si>
  <si>
    <t>BLAST map hit description string</t>
  </si>
  <si>
    <t>Summary of BLAST match scores</t>
  </si>
  <si>
    <t>Categorization of BLAST match</t>
  </si>
  <si>
    <t>UniProt primary protein description</t>
  </si>
  <si>
    <t>Any other protein descriptions</t>
  </si>
  <si>
    <t>UniProt identified</t>
  </si>
  <si>
    <t>UniProt accession</t>
  </si>
  <si>
    <t>Any other associated accessions</t>
  </si>
  <si>
    <t>UniProt gene symbol</t>
  </si>
  <si>
    <t>Any other gene symbols</t>
  </si>
  <si>
    <t>Species name</t>
  </si>
  <si>
    <t>Taxonomy number</t>
  </si>
  <si>
    <t>Hyperlink to UniProt knowledgebase</t>
  </si>
  <si>
    <t>All UniProt keywords</t>
  </si>
  <si>
    <t>UniProt keywords for biological process</t>
  </si>
  <si>
    <t>UniProt keywords for cellular component</t>
  </si>
  <si>
    <t>UniProt keywords for coding sequence diversity</t>
  </si>
  <si>
    <t>UniProt keywords for developmental stage</t>
  </si>
  <si>
    <t>UniProt keywords for disease</t>
  </si>
  <si>
    <t>UniProt keywords for domain</t>
  </si>
  <si>
    <t>UniProt keywords for ligand</t>
  </si>
  <si>
    <t>UniProt keywords for molecular function</t>
  </si>
  <si>
    <t>UniProt keywords for PTMs</t>
  </si>
  <si>
    <t>UniProt keywords for technical terms</t>
  </si>
  <si>
    <t>Gene Ontology biological process terms</t>
  </si>
  <si>
    <t>Gene Ontology cellular component terms</t>
  </si>
  <si>
    <t>Gene Ontology molecular function terms</t>
  </si>
  <si>
    <t>Manual annotation comments on pathways</t>
  </si>
  <si>
    <t>Reactome pathway information</t>
  </si>
  <si>
    <t>Column of ones for row counting</t>
  </si>
  <si>
    <t>Original table order</t>
  </si>
  <si>
    <t>BLAST mapping query description</t>
  </si>
  <si>
    <t>BLAST query order</t>
  </si>
  <si>
    <t>Number of amino acids in query sequence</t>
  </si>
  <si>
    <t>Number of amino acids in hit sequence</t>
  </si>
  <si>
    <t>Number of amino acids in alignment region</t>
  </si>
  <si>
    <t>Number of identical amino acids in alignment region</t>
  </si>
  <si>
    <t>Number of positive (similar) amino acids in alignment region</t>
  </si>
  <si>
    <t>Percent identity in alignment region</t>
  </si>
  <si>
    <t>Percent positive in alignment region</t>
  </si>
  <si>
    <t>Bit score (an entropy 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</si>
</sst>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42"/>
    <xf numFmtId="0" fontId="19" fillId="0" borderId="0" xfId="0" applyFont="1"/>
    <xf numFmtId="0" fontId="20" fillId="0" borderId="0" xfId="0" applyFont="1"/>
    <xf numFmtId="0" fontId="16" fillId="35" borderId="0" xfId="0" applyFont="1" applyFill="1"/>
    <xf numFmtId="0" fontId="22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3" fontId="0" fillId="0" borderId="0" xfId="0" applyNumberFormat="1"/>
    <xf numFmtId="0" fontId="22" fillId="0" borderId="0" xfId="0" applyFont="1"/>
    <xf numFmtId="0" fontId="23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4BC3-4A98-1A46-BCC4-755FA629689E}">
  <dimension ref="A1:F122"/>
  <sheetViews>
    <sheetView tabSelected="1" workbookViewId="0">
      <selection activeCell="B27" sqref="B27"/>
    </sheetView>
  </sheetViews>
  <sheetFormatPr baseColWidth="10" defaultRowHeight="16"/>
  <cols>
    <col min="1" max="1" width="33.1640625" customWidth="1"/>
    <col min="2" max="2" width="57.1640625" bestFit="1" customWidth="1"/>
    <col min="5" max="5" width="26.1640625" bestFit="1" customWidth="1"/>
    <col min="6" max="6" width="62.1640625" bestFit="1" customWidth="1"/>
  </cols>
  <sheetData>
    <row r="1" spans="1:6" ht="21">
      <c r="A1" s="13" t="s">
        <v>4654</v>
      </c>
    </row>
    <row r="3" spans="1:6" ht="19">
      <c r="A3" s="14" t="s">
        <v>4655</v>
      </c>
    </row>
    <row r="5" spans="1:6">
      <c r="A5" t="s">
        <v>4656</v>
      </c>
    </row>
    <row r="7" spans="1:6">
      <c r="A7" s="3" t="s">
        <v>4657</v>
      </c>
      <c r="B7" s="3"/>
      <c r="D7" s="3" t="s">
        <v>4667</v>
      </c>
      <c r="E7" s="3"/>
      <c r="F7" s="3"/>
    </row>
    <row r="8" spans="1:6">
      <c r="A8" s="3" t="s">
        <v>4658</v>
      </c>
      <c r="B8" s="3" t="s">
        <v>54</v>
      </c>
      <c r="D8" s="3" t="s">
        <v>4659</v>
      </c>
      <c r="E8" s="3"/>
      <c r="F8" s="3"/>
    </row>
    <row r="9" spans="1:6">
      <c r="A9" t="s">
        <v>4659</v>
      </c>
      <c r="B9" t="s">
        <v>4663</v>
      </c>
      <c r="D9" s="3" t="s">
        <v>4668</v>
      </c>
      <c r="E9" s="3" t="s">
        <v>4669</v>
      </c>
      <c r="F9" s="3" t="s">
        <v>54</v>
      </c>
    </row>
    <row r="10" spans="1:6">
      <c r="A10" t="s">
        <v>4660</v>
      </c>
      <c r="B10" t="s">
        <v>4664</v>
      </c>
      <c r="D10" t="s">
        <v>4670</v>
      </c>
      <c r="E10" t="s">
        <v>42</v>
      </c>
      <c r="F10" t="s">
        <v>4725</v>
      </c>
    </row>
    <row r="11" spans="1:6">
      <c r="A11" t="s">
        <v>4661</v>
      </c>
      <c r="B11" t="s">
        <v>4665</v>
      </c>
      <c r="D11" t="s">
        <v>4671</v>
      </c>
      <c r="E11" t="s">
        <v>43</v>
      </c>
      <c r="F11" t="s">
        <v>4726</v>
      </c>
    </row>
    <row r="12" spans="1:6">
      <c r="A12" t="s">
        <v>4662</v>
      </c>
      <c r="B12" t="s">
        <v>4666</v>
      </c>
      <c r="D12" t="s">
        <v>4672</v>
      </c>
      <c r="E12" t="s">
        <v>44</v>
      </c>
      <c r="F12" t="s">
        <v>4727</v>
      </c>
    </row>
    <row r="13" spans="1:6">
      <c r="D13" t="s">
        <v>4673</v>
      </c>
      <c r="E13" t="s">
        <v>45</v>
      </c>
      <c r="F13" t="s">
        <v>4728</v>
      </c>
    </row>
    <row r="14" spans="1:6">
      <c r="D14" t="s">
        <v>4674</v>
      </c>
      <c r="E14" t="s">
        <v>46</v>
      </c>
      <c r="F14" t="s">
        <v>4729</v>
      </c>
    </row>
    <row r="15" spans="1:6">
      <c r="D15" t="s">
        <v>4675</v>
      </c>
      <c r="E15" t="s">
        <v>47</v>
      </c>
      <c r="F15" t="s">
        <v>4730</v>
      </c>
    </row>
    <row r="16" spans="1:6">
      <c r="D16" t="s">
        <v>4676</v>
      </c>
      <c r="E16" t="s">
        <v>48</v>
      </c>
      <c r="F16" t="s">
        <v>4731</v>
      </c>
    </row>
    <row r="17" spans="4:6">
      <c r="D17" t="s">
        <v>4677</v>
      </c>
      <c r="E17" t="s">
        <v>49</v>
      </c>
      <c r="F17" t="s">
        <v>4731</v>
      </c>
    </row>
    <row r="18" spans="4:6">
      <c r="D18" t="s">
        <v>4678</v>
      </c>
      <c r="E18" t="s">
        <v>50</v>
      </c>
      <c r="F18" t="s">
        <v>4732</v>
      </c>
    </row>
    <row r="19" spans="4:6">
      <c r="D19" t="s">
        <v>4679</v>
      </c>
      <c r="E19" t="s">
        <v>51</v>
      </c>
      <c r="F19" t="s">
        <v>4732</v>
      </c>
    </row>
    <row r="20" spans="4:6">
      <c r="D20" t="s">
        <v>4680</v>
      </c>
      <c r="E20" t="s">
        <v>52</v>
      </c>
      <c r="F20" t="s">
        <v>4733</v>
      </c>
    </row>
    <row r="21" spans="4:6">
      <c r="D21" t="s">
        <v>4681</v>
      </c>
      <c r="E21" t="s">
        <v>53</v>
      </c>
      <c r="F21" t="s">
        <v>4734</v>
      </c>
    </row>
    <row r="22" spans="4:6">
      <c r="D22" t="s">
        <v>4682</v>
      </c>
      <c r="E22" t="s">
        <v>54</v>
      </c>
      <c r="F22" t="s">
        <v>4735</v>
      </c>
    </row>
    <row r="24" spans="4:6">
      <c r="D24" s="3" t="s">
        <v>4660</v>
      </c>
      <c r="E24" s="3"/>
      <c r="F24" s="3"/>
    </row>
    <row r="25" spans="4:6">
      <c r="D25" s="3" t="s">
        <v>4668</v>
      </c>
      <c r="E25" s="3" t="s">
        <v>4669</v>
      </c>
      <c r="F25" s="3" t="s">
        <v>54</v>
      </c>
    </row>
    <row r="26" spans="4:6">
      <c r="D26" t="s">
        <v>4670</v>
      </c>
      <c r="E26" t="s">
        <v>45</v>
      </c>
      <c r="F26" t="s">
        <v>4736</v>
      </c>
    </row>
    <row r="28" spans="4:6">
      <c r="D28" s="3" t="s">
        <v>4661</v>
      </c>
      <c r="E28" s="3"/>
      <c r="F28" s="3"/>
    </row>
    <row r="29" spans="4:6">
      <c r="D29" s="3" t="s">
        <v>4668</v>
      </c>
      <c r="E29" s="3" t="s">
        <v>4669</v>
      </c>
      <c r="F29" s="3" t="s">
        <v>54</v>
      </c>
    </row>
    <row r="30" spans="4:6">
      <c r="D30" t="s">
        <v>4670</v>
      </c>
      <c r="E30" s="6" t="s">
        <v>45</v>
      </c>
      <c r="F30" t="s">
        <v>4737</v>
      </c>
    </row>
    <row r="31" spans="4:6">
      <c r="D31" t="s">
        <v>4671</v>
      </c>
      <c r="E31" s="15" t="s">
        <v>1434</v>
      </c>
      <c r="F31" t="s">
        <v>4738</v>
      </c>
    </row>
    <row r="32" spans="4:6">
      <c r="D32" t="s">
        <v>4672</v>
      </c>
      <c r="E32" s="15" t="s">
        <v>608</v>
      </c>
      <c r="F32" t="s">
        <v>4739</v>
      </c>
    </row>
    <row r="33" spans="4:6">
      <c r="D33" t="s">
        <v>4673</v>
      </c>
      <c r="E33" s="15" t="s">
        <v>610</v>
      </c>
      <c r="F33" t="s">
        <v>4740</v>
      </c>
    </row>
    <row r="34" spans="4:6">
      <c r="D34" t="s">
        <v>4674</v>
      </c>
      <c r="E34" s="15" t="s">
        <v>611</v>
      </c>
      <c r="F34" t="s">
        <v>4741</v>
      </c>
    </row>
    <row r="35" spans="4:6">
      <c r="D35" t="s">
        <v>4675</v>
      </c>
      <c r="E35" s="15" t="s">
        <v>612</v>
      </c>
      <c r="F35" t="s">
        <v>4742</v>
      </c>
    </row>
    <row r="36" spans="4:6">
      <c r="D36" t="s">
        <v>4676</v>
      </c>
      <c r="E36" s="15" t="s">
        <v>613</v>
      </c>
      <c r="F36" t="s">
        <v>4743</v>
      </c>
    </row>
    <row r="37" spans="4:6">
      <c r="D37" t="s">
        <v>4677</v>
      </c>
      <c r="E37" s="15" t="s">
        <v>1435</v>
      </c>
      <c r="F37" t="s">
        <v>4744</v>
      </c>
    </row>
    <row r="38" spans="4:6">
      <c r="D38" t="s">
        <v>4678</v>
      </c>
      <c r="E38" s="15" t="s">
        <v>1436</v>
      </c>
      <c r="F38" t="s">
        <v>4745</v>
      </c>
    </row>
    <row r="39" spans="4:6">
      <c r="D39" t="s">
        <v>4679</v>
      </c>
      <c r="E39" s="15" t="s">
        <v>1437</v>
      </c>
      <c r="F39" t="s">
        <v>4746</v>
      </c>
    </row>
    <row r="40" spans="4:6">
      <c r="D40" t="s">
        <v>4680</v>
      </c>
      <c r="E40" s="15" t="s">
        <v>45</v>
      </c>
      <c r="F40" t="s">
        <v>4747</v>
      </c>
    </row>
    <row r="41" spans="4:6">
      <c r="D41" t="s">
        <v>4681</v>
      </c>
      <c r="E41" s="15" t="s">
        <v>1438</v>
      </c>
      <c r="F41" t="s">
        <v>4748</v>
      </c>
    </row>
    <row r="42" spans="4:6">
      <c r="D42" t="s">
        <v>4682</v>
      </c>
      <c r="E42" s="15" t="s">
        <v>1439</v>
      </c>
      <c r="F42" t="s">
        <v>4749</v>
      </c>
    </row>
    <row r="43" spans="4:6">
      <c r="D43" t="s">
        <v>4683</v>
      </c>
      <c r="E43" s="15" t="s">
        <v>1440</v>
      </c>
      <c r="F43" t="s">
        <v>4750</v>
      </c>
    </row>
    <row r="44" spans="4:6">
      <c r="D44" t="s">
        <v>4684</v>
      </c>
      <c r="E44" s="15" t="s">
        <v>1441</v>
      </c>
      <c r="F44" t="s">
        <v>4751</v>
      </c>
    </row>
    <row r="45" spans="4:6">
      <c r="D45" t="s">
        <v>4685</v>
      </c>
      <c r="E45" s="15" t="s">
        <v>1442</v>
      </c>
      <c r="F45" t="s">
        <v>4752</v>
      </c>
    </row>
    <row r="46" spans="4:6">
      <c r="D46" t="s">
        <v>4686</v>
      </c>
      <c r="E46" s="15" t="s">
        <v>1443</v>
      </c>
      <c r="F46" t="s">
        <v>4753</v>
      </c>
    </row>
    <row r="47" spans="4:6">
      <c r="D47" t="s">
        <v>4687</v>
      </c>
      <c r="E47" s="15" t="s">
        <v>1444</v>
      </c>
      <c r="F47" t="s">
        <v>4754</v>
      </c>
    </row>
    <row r="48" spans="4:6">
      <c r="D48" t="s">
        <v>4688</v>
      </c>
      <c r="E48" s="15" t="s">
        <v>1445</v>
      </c>
      <c r="F48" t="s">
        <v>4755</v>
      </c>
    </row>
    <row r="49" spans="4:6">
      <c r="D49" t="s">
        <v>4689</v>
      </c>
      <c r="E49" s="15" t="s">
        <v>1446</v>
      </c>
      <c r="F49" t="s">
        <v>4756</v>
      </c>
    </row>
    <row r="50" spans="4:6">
      <c r="D50" t="s">
        <v>4690</v>
      </c>
      <c r="E50" s="15" t="s">
        <v>1447</v>
      </c>
      <c r="F50" t="s">
        <v>4757</v>
      </c>
    </row>
    <row r="51" spans="4:6">
      <c r="D51" t="s">
        <v>4691</v>
      </c>
      <c r="E51" s="15" t="s">
        <v>1448</v>
      </c>
      <c r="F51" t="s">
        <v>4758</v>
      </c>
    </row>
    <row r="52" spans="4:6">
      <c r="D52" t="s">
        <v>4692</v>
      </c>
      <c r="E52" s="15" t="s">
        <v>1449</v>
      </c>
      <c r="F52" t="s">
        <v>4759</v>
      </c>
    </row>
    <row r="53" spans="4:6">
      <c r="D53" t="s">
        <v>4693</v>
      </c>
      <c r="E53" s="15" t="s">
        <v>1450</v>
      </c>
      <c r="F53" t="s">
        <v>4760</v>
      </c>
    </row>
    <row r="54" spans="4:6">
      <c r="D54" t="s">
        <v>4694</v>
      </c>
      <c r="E54" s="15" t="s">
        <v>1451</v>
      </c>
      <c r="F54" t="s">
        <v>4761</v>
      </c>
    </row>
    <row r="55" spans="4:6">
      <c r="D55" t="s">
        <v>4693</v>
      </c>
      <c r="E55" s="15" t="s">
        <v>1452</v>
      </c>
      <c r="F55" t="s">
        <v>4762</v>
      </c>
    </row>
    <row r="56" spans="4:6">
      <c r="D56" t="s">
        <v>4695</v>
      </c>
      <c r="E56" s="15" t="s">
        <v>1453</v>
      </c>
      <c r="F56" t="s">
        <v>4763</v>
      </c>
    </row>
    <row r="57" spans="4:6">
      <c r="D57" t="s">
        <v>4696</v>
      </c>
      <c r="E57" s="15" t="s">
        <v>1454</v>
      </c>
      <c r="F57" t="s">
        <v>4764</v>
      </c>
    </row>
    <row r="58" spans="4:6">
      <c r="D58" t="s">
        <v>4698</v>
      </c>
      <c r="E58" s="15" t="s">
        <v>1455</v>
      </c>
      <c r="F58" t="s">
        <v>4765</v>
      </c>
    </row>
    <row r="59" spans="4:6">
      <c r="D59" t="s">
        <v>4699</v>
      </c>
      <c r="E59" s="15" t="s">
        <v>1456</v>
      </c>
      <c r="F59" t="s">
        <v>4766</v>
      </c>
    </row>
    <row r="60" spans="4:6">
      <c r="D60" t="s">
        <v>4697</v>
      </c>
      <c r="E60" s="15" t="s">
        <v>1457</v>
      </c>
      <c r="F60" t="s">
        <v>4767</v>
      </c>
    </row>
    <row r="61" spans="4:6">
      <c r="D61" t="s">
        <v>4700</v>
      </c>
      <c r="E61" s="15" t="s">
        <v>1458</v>
      </c>
      <c r="F61" t="s">
        <v>4768</v>
      </c>
    </row>
    <row r="62" spans="4:6">
      <c r="D62" t="s">
        <v>4701</v>
      </c>
      <c r="E62" s="15" t="s">
        <v>1459</v>
      </c>
      <c r="F62" t="s">
        <v>4769</v>
      </c>
    </row>
    <row r="64" spans="4:6">
      <c r="D64" s="3" t="s">
        <v>4662</v>
      </c>
      <c r="E64" s="3"/>
      <c r="F64" s="3"/>
    </row>
    <row r="65" spans="4:6">
      <c r="D65" s="3" t="s">
        <v>4668</v>
      </c>
      <c r="E65" s="3" t="s">
        <v>4669</v>
      </c>
      <c r="F65" s="3" t="s">
        <v>54</v>
      </c>
    </row>
    <row r="66" spans="4:6">
      <c r="D66" t="s">
        <v>4670</v>
      </c>
      <c r="E66" s="15" t="s">
        <v>42</v>
      </c>
      <c r="F66" t="s">
        <v>4725</v>
      </c>
    </row>
    <row r="67" spans="4:6">
      <c r="D67" t="s">
        <v>4671</v>
      </c>
      <c r="E67" s="15" t="s">
        <v>43</v>
      </c>
      <c r="F67" t="s">
        <v>4726</v>
      </c>
    </row>
    <row r="68" spans="4:6">
      <c r="D68" t="s">
        <v>4672</v>
      </c>
      <c r="E68" s="15" t="s">
        <v>606</v>
      </c>
      <c r="F68" t="s">
        <v>4770</v>
      </c>
    </row>
    <row r="69" spans="4:6">
      <c r="D69" t="s">
        <v>4673</v>
      </c>
      <c r="E69" s="15" t="s">
        <v>1432</v>
      </c>
      <c r="F69" t="s">
        <v>4771</v>
      </c>
    </row>
    <row r="70" spans="4:6">
      <c r="D70" t="s">
        <v>4674</v>
      </c>
      <c r="E70" s="15" t="s">
        <v>44</v>
      </c>
      <c r="F70" t="s">
        <v>4727</v>
      </c>
    </row>
    <row r="71" spans="4:6">
      <c r="D71" t="s">
        <v>4675</v>
      </c>
      <c r="E71" s="15" t="s">
        <v>45</v>
      </c>
      <c r="F71" t="s">
        <v>4728</v>
      </c>
    </row>
    <row r="72" spans="4:6">
      <c r="D72" t="s">
        <v>4676</v>
      </c>
      <c r="E72" s="15" t="s">
        <v>46</v>
      </c>
      <c r="F72" t="s">
        <v>4729</v>
      </c>
    </row>
    <row r="73" spans="4:6">
      <c r="D73" t="s">
        <v>4677</v>
      </c>
      <c r="E73" s="15" t="s">
        <v>47</v>
      </c>
      <c r="F73" t="s">
        <v>4730</v>
      </c>
    </row>
    <row r="74" spans="4:6">
      <c r="D74" t="s">
        <v>4678</v>
      </c>
      <c r="E74" s="15" t="s">
        <v>48</v>
      </c>
      <c r="F74" t="s">
        <v>4731</v>
      </c>
    </row>
    <row r="75" spans="4:6">
      <c r="D75" t="s">
        <v>4679</v>
      </c>
      <c r="E75" s="15" t="s">
        <v>49</v>
      </c>
      <c r="F75" t="s">
        <v>4731</v>
      </c>
    </row>
    <row r="76" spans="4:6">
      <c r="D76" t="s">
        <v>4680</v>
      </c>
      <c r="E76" s="15" t="s">
        <v>50</v>
      </c>
      <c r="F76" t="s">
        <v>4732</v>
      </c>
    </row>
    <row r="77" spans="4:6">
      <c r="D77" t="s">
        <v>4681</v>
      </c>
      <c r="E77" s="15" t="s">
        <v>51</v>
      </c>
      <c r="F77" t="s">
        <v>4732</v>
      </c>
    </row>
    <row r="78" spans="4:6">
      <c r="D78" t="s">
        <v>4682</v>
      </c>
      <c r="E78" s="15" t="s">
        <v>52</v>
      </c>
      <c r="F78" t="s">
        <v>4733</v>
      </c>
    </row>
    <row r="79" spans="4:6">
      <c r="D79" t="s">
        <v>4683</v>
      </c>
      <c r="E79" s="15" t="s">
        <v>53</v>
      </c>
      <c r="F79" t="s">
        <v>4734</v>
      </c>
    </row>
    <row r="80" spans="4:6">
      <c r="D80" t="s">
        <v>4684</v>
      </c>
      <c r="E80" s="15" t="s">
        <v>54</v>
      </c>
      <c r="F80" t="s">
        <v>4735</v>
      </c>
    </row>
    <row r="81" spans="4:6">
      <c r="D81" t="s">
        <v>4685</v>
      </c>
      <c r="E81" s="15" t="s">
        <v>607</v>
      </c>
      <c r="F81" t="s">
        <v>4773</v>
      </c>
    </row>
    <row r="82" spans="4:6">
      <c r="D82" t="s">
        <v>4686</v>
      </c>
      <c r="E82" s="15" t="s">
        <v>608</v>
      </c>
      <c r="F82" t="s">
        <v>4739</v>
      </c>
    </row>
    <row r="83" spans="4:6">
      <c r="D83" t="s">
        <v>4687</v>
      </c>
      <c r="E83" s="15" t="s">
        <v>609</v>
      </c>
      <c r="F83" t="s">
        <v>4772</v>
      </c>
    </row>
    <row r="84" spans="4:6">
      <c r="D84" t="s">
        <v>4688</v>
      </c>
      <c r="E84" s="15" t="s">
        <v>610</v>
      </c>
      <c r="F84" t="s">
        <v>4740</v>
      </c>
    </row>
    <row r="85" spans="4:6">
      <c r="D85" t="s">
        <v>4689</v>
      </c>
      <c r="E85" s="15" t="s">
        <v>611</v>
      </c>
      <c r="F85" t="s">
        <v>4741</v>
      </c>
    </row>
    <row r="86" spans="4:6">
      <c r="D86" t="s">
        <v>4690</v>
      </c>
      <c r="E86" s="15" t="s">
        <v>612</v>
      </c>
      <c r="F86" t="s">
        <v>4742</v>
      </c>
    </row>
    <row r="87" spans="4:6">
      <c r="D87" t="s">
        <v>4691</v>
      </c>
      <c r="E87" s="15" t="s">
        <v>613</v>
      </c>
      <c r="F87" t="s">
        <v>4743</v>
      </c>
    </row>
    <row r="88" spans="4:6">
      <c r="D88" t="s">
        <v>4692</v>
      </c>
      <c r="E88" s="15" t="s">
        <v>614</v>
      </c>
      <c r="F88" t="s">
        <v>4774</v>
      </c>
    </row>
    <row r="89" spans="4:6">
      <c r="D89" t="s">
        <v>4693</v>
      </c>
      <c r="E89" s="15" t="s">
        <v>615</v>
      </c>
      <c r="F89" t="s">
        <v>4775</v>
      </c>
    </row>
    <row r="90" spans="4:6">
      <c r="D90" t="s">
        <v>4694</v>
      </c>
      <c r="E90" s="15" t="s">
        <v>616</v>
      </c>
      <c r="F90" t="s">
        <v>4776</v>
      </c>
    </row>
    <row r="91" spans="4:6">
      <c r="D91" t="s">
        <v>4693</v>
      </c>
      <c r="E91" s="15" t="s">
        <v>617</v>
      </c>
      <c r="F91" t="s">
        <v>4777</v>
      </c>
    </row>
    <row r="92" spans="4:6">
      <c r="D92" t="s">
        <v>4695</v>
      </c>
      <c r="E92" s="15" t="s">
        <v>618</v>
      </c>
      <c r="F92" t="s">
        <v>4778</v>
      </c>
    </row>
    <row r="93" spans="4:6">
      <c r="D93" t="s">
        <v>4696</v>
      </c>
      <c r="E93" s="15" t="s">
        <v>619</v>
      </c>
      <c r="F93" t="s">
        <v>4779</v>
      </c>
    </row>
    <row r="94" spans="4:6">
      <c r="D94" t="s">
        <v>4698</v>
      </c>
      <c r="E94" s="15" t="s">
        <v>620</v>
      </c>
      <c r="F94" t="s">
        <v>4780</v>
      </c>
    </row>
    <row r="95" spans="4:6">
      <c r="D95" t="s">
        <v>4699</v>
      </c>
      <c r="E95" s="15" t="s">
        <v>621</v>
      </c>
      <c r="F95" t="s">
        <v>4781</v>
      </c>
    </row>
    <row r="96" spans="4:6">
      <c r="D96" t="s">
        <v>4697</v>
      </c>
      <c r="E96" s="15" t="s">
        <v>1434</v>
      </c>
      <c r="F96" t="s">
        <v>4738</v>
      </c>
    </row>
    <row r="97" spans="4:6">
      <c r="D97" t="s">
        <v>4700</v>
      </c>
      <c r="E97" s="15" t="s">
        <v>1435</v>
      </c>
      <c r="F97" t="s">
        <v>4744</v>
      </c>
    </row>
    <row r="98" spans="4:6">
      <c r="D98" t="s">
        <v>4701</v>
      </c>
      <c r="E98" s="15" t="s">
        <v>1436</v>
      </c>
      <c r="F98" t="s">
        <v>4745</v>
      </c>
    </row>
    <row r="99" spans="4:6">
      <c r="D99" t="s">
        <v>4702</v>
      </c>
      <c r="E99" s="15" t="s">
        <v>1437</v>
      </c>
      <c r="F99" t="s">
        <v>4746</v>
      </c>
    </row>
    <row r="100" spans="4:6">
      <c r="D100" t="s">
        <v>4703</v>
      </c>
      <c r="E100" s="15" t="s">
        <v>45</v>
      </c>
      <c r="F100" t="s">
        <v>4747</v>
      </c>
    </row>
    <row r="101" spans="4:6">
      <c r="D101" t="s">
        <v>4704</v>
      </c>
      <c r="E101" s="15" t="s">
        <v>1438</v>
      </c>
      <c r="F101" t="s">
        <v>4748</v>
      </c>
    </row>
    <row r="102" spans="4:6">
      <c r="D102" t="s">
        <v>4705</v>
      </c>
      <c r="E102" s="15" t="s">
        <v>1439</v>
      </c>
      <c r="F102" t="s">
        <v>4749</v>
      </c>
    </row>
    <row r="103" spans="4:6">
      <c r="D103" t="s">
        <v>4706</v>
      </c>
      <c r="E103" s="15" t="s">
        <v>1440</v>
      </c>
      <c r="F103" t="s">
        <v>4750</v>
      </c>
    </row>
    <row r="104" spans="4:6">
      <c r="D104" t="s">
        <v>4707</v>
      </c>
      <c r="E104" s="15" t="s">
        <v>1441</v>
      </c>
      <c r="F104" t="s">
        <v>4751</v>
      </c>
    </row>
    <row r="105" spans="4:6">
      <c r="D105" t="s">
        <v>4708</v>
      </c>
      <c r="E105" s="15" t="s">
        <v>1442</v>
      </c>
      <c r="F105" t="s">
        <v>4752</v>
      </c>
    </row>
    <row r="106" spans="4:6">
      <c r="D106" t="s">
        <v>4709</v>
      </c>
      <c r="E106" s="15" t="s">
        <v>1443</v>
      </c>
      <c r="F106" t="s">
        <v>4753</v>
      </c>
    </row>
    <row r="107" spans="4:6">
      <c r="D107" t="s">
        <v>4710</v>
      </c>
      <c r="E107" s="15" t="s">
        <v>1444</v>
      </c>
      <c r="F107" t="s">
        <v>4754</v>
      </c>
    </row>
    <row r="108" spans="4:6">
      <c r="D108" t="s">
        <v>4711</v>
      </c>
      <c r="E108" s="15" t="s">
        <v>1445</v>
      </c>
      <c r="F108" t="s">
        <v>4755</v>
      </c>
    </row>
    <row r="109" spans="4:6">
      <c r="D109" t="s">
        <v>4712</v>
      </c>
      <c r="E109" s="15" t="s">
        <v>1446</v>
      </c>
      <c r="F109" t="s">
        <v>4756</v>
      </c>
    </row>
    <row r="110" spans="4:6">
      <c r="D110" t="s">
        <v>4713</v>
      </c>
      <c r="E110" s="15" t="s">
        <v>1447</v>
      </c>
      <c r="F110" t="s">
        <v>4757</v>
      </c>
    </row>
    <row r="111" spans="4:6">
      <c r="D111" t="s">
        <v>4714</v>
      </c>
      <c r="E111" s="15" t="s">
        <v>1448</v>
      </c>
      <c r="F111" t="s">
        <v>4758</v>
      </c>
    </row>
    <row r="112" spans="4:6">
      <c r="D112" t="s">
        <v>4715</v>
      </c>
      <c r="E112" s="15" t="s">
        <v>1449</v>
      </c>
      <c r="F112" t="s">
        <v>4759</v>
      </c>
    </row>
    <row r="113" spans="4:6">
      <c r="D113" t="s">
        <v>4716</v>
      </c>
      <c r="E113" s="15" t="s">
        <v>1450</v>
      </c>
      <c r="F113" t="s">
        <v>4760</v>
      </c>
    </row>
    <row r="114" spans="4:6">
      <c r="D114" t="s">
        <v>4717</v>
      </c>
      <c r="E114" s="15" t="s">
        <v>1451</v>
      </c>
      <c r="F114" t="s">
        <v>4761</v>
      </c>
    </row>
    <row r="115" spans="4:6">
      <c r="D115" t="s">
        <v>4718</v>
      </c>
      <c r="E115" s="15" t="s">
        <v>1452</v>
      </c>
      <c r="F115" t="s">
        <v>4762</v>
      </c>
    </row>
    <row r="116" spans="4:6">
      <c r="D116" t="s">
        <v>4719</v>
      </c>
      <c r="E116" s="15" t="s">
        <v>1453</v>
      </c>
      <c r="F116" t="s">
        <v>4763</v>
      </c>
    </row>
    <row r="117" spans="4:6">
      <c r="D117" t="s">
        <v>4718</v>
      </c>
      <c r="E117" s="15" t="s">
        <v>1454</v>
      </c>
      <c r="F117" t="s">
        <v>4764</v>
      </c>
    </row>
    <row r="118" spans="4:6">
      <c r="D118" t="s">
        <v>4720</v>
      </c>
      <c r="E118" s="15" t="s">
        <v>1455</v>
      </c>
      <c r="F118" t="s">
        <v>4765</v>
      </c>
    </row>
    <row r="119" spans="4:6">
      <c r="D119" t="s">
        <v>4721</v>
      </c>
      <c r="E119" s="15" t="s">
        <v>1456</v>
      </c>
      <c r="F119" t="s">
        <v>4766</v>
      </c>
    </row>
    <row r="120" spans="4:6">
      <c r="D120" t="s">
        <v>4722</v>
      </c>
      <c r="E120" s="15" t="s">
        <v>1457</v>
      </c>
      <c r="F120" t="s">
        <v>4767</v>
      </c>
    </row>
    <row r="121" spans="4:6">
      <c r="D121" t="s">
        <v>4723</v>
      </c>
      <c r="E121" s="15" t="s">
        <v>1458</v>
      </c>
      <c r="F121" t="s">
        <v>4768</v>
      </c>
    </row>
    <row r="122" spans="4:6">
      <c r="D122" t="s">
        <v>4724</v>
      </c>
      <c r="E122" s="15" t="s">
        <v>1459</v>
      </c>
      <c r="F122" t="s">
        <v>4769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826E-C771-4E49-A856-B36BBAA5037F}">
  <dimension ref="A1:M304"/>
  <sheetViews>
    <sheetView topLeftCell="A24" workbookViewId="0">
      <selection activeCell="A29" sqref="A29:M29"/>
    </sheetView>
  </sheetViews>
  <sheetFormatPr baseColWidth="10" defaultRowHeight="16"/>
  <cols>
    <col min="3" max="3" width="15" bestFit="1" customWidth="1"/>
    <col min="4" max="4" width="14.6640625" bestFit="1" customWidth="1"/>
    <col min="7" max="7" width="15.33203125" bestFit="1" customWidth="1"/>
    <col min="8" max="8" width="24.6640625" bestFit="1" customWidth="1"/>
    <col min="9" max="9" width="17" bestFit="1" customWidth="1"/>
    <col min="10" max="10" width="26.1640625" bestFit="1" customWidth="1"/>
    <col min="11" max="11" width="12.1640625" bestFit="1" customWidth="1"/>
    <col min="12" max="12" width="17" bestFit="1" customWidth="1"/>
    <col min="13" max="13" width="89.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9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26</v>
      </c>
    </row>
    <row r="16" spans="1:2">
      <c r="A16" t="s">
        <v>28</v>
      </c>
      <c r="B16">
        <v>2</v>
      </c>
    </row>
    <row r="17" spans="1:13">
      <c r="A17" t="s">
        <v>29</v>
      </c>
      <c r="B17" t="s">
        <v>30</v>
      </c>
    </row>
    <row r="18" spans="1:13">
      <c r="A18" t="s">
        <v>31</v>
      </c>
      <c r="B18" s="12">
        <v>45002</v>
      </c>
    </row>
    <row r="21" spans="1:13">
      <c r="A21" t="s">
        <v>32</v>
      </c>
      <c r="B21">
        <v>9.1450000000000004E-3</v>
      </c>
    </row>
    <row r="22" spans="1:13">
      <c r="A22" t="s">
        <v>33</v>
      </c>
      <c r="B22" t="s">
        <v>34</v>
      </c>
    </row>
    <row r="23" spans="1:13">
      <c r="A23" t="s">
        <v>35</v>
      </c>
      <c r="B23">
        <v>-1</v>
      </c>
    </row>
    <row r="24" spans="1:13">
      <c r="A24" t="s">
        <v>36</v>
      </c>
      <c r="B24" t="s">
        <v>37</v>
      </c>
    </row>
    <row r="25" spans="1:13">
      <c r="A25" t="s">
        <v>38</v>
      </c>
      <c r="B25" t="s">
        <v>39</v>
      </c>
    </row>
    <row r="27" spans="1:13">
      <c r="A27" t="s">
        <v>40</v>
      </c>
      <c r="B27" t="s">
        <v>41</v>
      </c>
    </row>
    <row r="29" spans="1:13">
      <c r="A29" t="s">
        <v>42</v>
      </c>
      <c r="B29" t="s">
        <v>43</v>
      </c>
      <c r="C29" t="s">
        <v>44</v>
      </c>
      <c r="D29" t="s">
        <v>45</v>
      </c>
      <c r="E29" t="s">
        <v>46</v>
      </c>
      <c r="F29" t="s">
        <v>47</v>
      </c>
      <c r="G29" t="s">
        <v>48</v>
      </c>
      <c r="H29" t="s">
        <v>49</v>
      </c>
      <c r="I29" t="s">
        <v>50</v>
      </c>
      <c r="J29" t="s">
        <v>51</v>
      </c>
      <c r="K29" t="s">
        <v>52</v>
      </c>
      <c r="L29" t="s">
        <v>53</v>
      </c>
      <c r="M29" t="s">
        <v>54</v>
      </c>
    </row>
    <row r="30" spans="1:13">
      <c r="A30">
        <v>1</v>
      </c>
      <c r="B30">
        <v>1</v>
      </c>
      <c r="C30" t="s">
        <v>55</v>
      </c>
      <c r="D30" t="s">
        <v>56</v>
      </c>
      <c r="E30">
        <v>31311</v>
      </c>
      <c r="F30">
        <v>70942</v>
      </c>
      <c r="G30">
        <v>1210</v>
      </c>
      <c r="H30">
        <v>1210</v>
      </c>
      <c r="I30">
        <v>257</v>
      </c>
      <c r="J30">
        <v>257</v>
      </c>
      <c r="K30">
        <v>308130362.10000002</v>
      </c>
      <c r="L30">
        <v>0.89</v>
      </c>
      <c r="M30" t="s">
        <v>57</v>
      </c>
    </row>
    <row r="31" spans="1:13">
      <c r="A31">
        <v>2</v>
      </c>
      <c r="B31">
        <v>1</v>
      </c>
      <c r="C31" t="s">
        <v>55</v>
      </c>
      <c r="D31" t="s">
        <v>58</v>
      </c>
      <c r="E31">
        <v>18021</v>
      </c>
      <c r="F31">
        <v>80612</v>
      </c>
      <c r="G31">
        <v>593</v>
      </c>
      <c r="H31">
        <v>593</v>
      </c>
      <c r="I31">
        <v>137</v>
      </c>
      <c r="J31">
        <v>137</v>
      </c>
      <c r="K31">
        <v>46648.49</v>
      </c>
      <c r="L31">
        <v>0.74</v>
      </c>
      <c r="M31" t="s">
        <v>59</v>
      </c>
    </row>
    <row r="32" spans="1:13">
      <c r="A32">
        <v>7</v>
      </c>
      <c r="B32">
        <v>1</v>
      </c>
      <c r="C32" t="s">
        <v>55</v>
      </c>
      <c r="D32" t="s">
        <v>60</v>
      </c>
      <c r="E32">
        <v>4302</v>
      </c>
      <c r="F32">
        <v>30372</v>
      </c>
      <c r="G32">
        <v>194</v>
      </c>
      <c r="H32">
        <v>194</v>
      </c>
      <c r="I32">
        <v>49</v>
      </c>
      <c r="J32">
        <v>49</v>
      </c>
      <c r="K32">
        <v>9206.82</v>
      </c>
      <c r="L32">
        <v>0.68</v>
      </c>
      <c r="M32" t="s">
        <v>61</v>
      </c>
    </row>
    <row r="33" spans="1:13">
      <c r="A33">
        <v>12</v>
      </c>
      <c r="B33">
        <v>1</v>
      </c>
      <c r="C33" t="s">
        <v>55</v>
      </c>
      <c r="D33" t="s">
        <v>62</v>
      </c>
      <c r="E33">
        <v>3446</v>
      </c>
      <c r="F33">
        <v>16207</v>
      </c>
      <c r="G33">
        <v>97</v>
      </c>
      <c r="H33">
        <v>97</v>
      </c>
      <c r="I33">
        <v>26</v>
      </c>
      <c r="J33">
        <v>26</v>
      </c>
      <c r="K33">
        <v>2374.11</v>
      </c>
      <c r="L33">
        <v>0.86</v>
      </c>
      <c r="M33" t="s">
        <v>63</v>
      </c>
    </row>
    <row r="34" spans="1:13">
      <c r="A34">
        <v>10</v>
      </c>
      <c r="B34">
        <v>1</v>
      </c>
      <c r="C34" t="s">
        <v>55</v>
      </c>
      <c r="D34" t="s">
        <v>64</v>
      </c>
      <c r="E34">
        <v>3997</v>
      </c>
      <c r="F34">
        <v>38729</v>
      </c>
      <c r="G34">
        <v>177</v>
      </c>
      <c r="H34">
        <v>177</v>
      </c>
      <c r="I34">
        <v>49</v>
      </c>
      <c r="J34">
        <v>49</v>
      </c>
      <c r="K34">
        <v>1893.01</v>
      </c>
      <c r="L34">
        <v>0.74</v>
      </c>
      <c r="M34" t="s">
        <v>65</v>
      </c>
    </row>
    <row r="35" spans="1:13">
      <c r="A35">
        <v>3</v>
      </c>
      <c r="B35">
        <v>1</v>
      </c>
      <c r="C35" t="s">
        <v>55</v>
      </c>
      <c r="D35" t="s">
        <v>66</v>
      </c>
      <c r="E35">
        <v>13178</v>
      </c>
      <c r="F35">
        <v>165935</v>
      </c>
      <c r="G35">
        <v>511</v>
      </c>
      <c r="H35">
        <v>511</v>
      </c>
      <c r="I35">
        <v>168</v>
      </c>
      <c r="J35">
        <v>168</v>
      </c>
      <c r="K35">
        <v>465.48</v>
      </c>
      <c r="L35">
        <v>0.77</v>
      </c>
      <c r="M35" t="s">
        <v>67</v>
      </c>
    </row>
    <row r="36" spans="1:13">
      <c r="A36">
        <v>39</v>
      </c>
      <c r="B36">
        <v>1</v>
      </c>
      <c r="C36" t="s">
        <v>55</v>
      </c>
      <c r="D36" t="s">
        <v>68</v>
      </c>
      <c r="E36">
        <v>898</v>
      </c>
      <c r="F36">
        <v>11550</v>
      </c>
      <c r="G36">
        <v>26</v>
      </c>
      <c r="H36">
        <v>26</v>
      </c>
      <c r="I36">
        <v>12</v>
      </c>
      <c r="J36">
        <v>12</v>
      </c>
      <c r="K36">
        <v>409.76</v>
      </c>
      <c r="L36">
        <v>0.49</v>
      </c>
      <c r="M36" t="s">
        <v>69</v>
      </c>
    </row>
    <row r="37" spans="1:13">
      <c r="A37">
        <v>4</v>
      </c>
      <c r="B37">
        <v>1</v>
      </c>
      <c r="C37" t="s">
        <v>55</v>
      </c>
      <c r="D37" t="s">
        <v>70</v>
      </c>
      <c r="E37">
        <v>12841</v>
      </c>
      <c r="F37">
        <v>188157</v>
      </c>
      <c r="G37">
        <v>482</v>
      </c>
      <c r="H37">
        <v>482</v>
      </c>
      <c r="I37">
        <v>172</v>
      </c>
      <c r="J37">
        <v>172</v>
      </c>
      <c r="K37">
        <v>219.53</v>
      </c>
      <c r="L37">
        <v>0.75</v>
      </c>
      <c r="M37" t="s">
        <v>71</v>
      </c>
    </row>
    <row r="38" spans="1:13">
      <c r="A38">
        <v>15</v>
      </c>
      <c r="B38">
        <v>1</v>
      </c>
      <c r="C38" t="s">
        <v>55</v>
      </c>
      <c r="D38" t="s">
        <v>72</v>
      </c>
      <c r="E38">
        <v>2749</v>
      </c>
      <c r="F38">
        <v>43024</v>
      </c>
      <c r="G38">
        <v>96</v>
      </c>
      <c r="H38">
        <v>96</v>
      </c>
      <c r="I38">
        <v>40</v>
      </c>
      <c r="J38">
        <v>40</v>
      </c>
      <c r="K38">
        <v>213.6</v>
      </c>
      <c r="L38">
        <v>0.66</v>
      </c>
      <c r="M38" t="s">
        <v>73</v>
      </c>
    </row>
    <row r="39" spans="1:13">
      <c r="A39">
        <v>13</v>
      </c>
      <c r="B39">
        <v>1</v>
      </c>
      <c r="C39" t="s">
        <v>55</v>
      </c>
      <c r="D39" t="s">
        <v>74</v>
      </c>
      <c r="E39">
        <v>3226</v>
      </c>
      <c r="F39">
        <v>52171</v>
      </c>
      <c r="G39">
        <v>129</v>
      </c>
      <c r="H39">
        <v>129</v>
      </c>
      <c r="I39">
        <v>44</v>
      </c>
      <c r="J39">
        <v>44</v>
      </c>
      <c r="K39">
        <v>131.99</v>
      </c>
      <c r="L39">
        <v>0.63</v>
      </c>
      <c r="M39" t="s">
        <v>75</v>
      </c>
    </row>
    <row r="40" spans="1:13">
      <c r="A40">
        <v>17</v>
      </c>
      <c r="B40">
        <v>1</v>
      </c>
      <c r="C40" t="s">
        <v>55</v>
      </c>
      <c r="D40" t="s">
        <v>76</v>
      </c>
      <c r="E40">
        <v>2578</v>
      </c>
      <c r="F40">
        <v>54810</v>
      </c>
      <c r="G40">
        <v>89</v>
      </c>
      <c r="H40">
        <v>89</v>
      </c>
      <c r="I40">
        <v>44</v>
      </c>
      <c r="J40">
        <v>44</v>
      </c>
      <c r="K40">
        <v>87.38</v>
      </c>
      <c r="L40">
        <v>0.68</v>
      </c>
      <c r="M40" t="s">
        <v>77</v>
      </c>
    </row>
    <row r="41" spans="1:13">
      <c r="A41">
        <v>57</v>
      </c>
      <c r="B41">
        <v>1</v>
      </c>
      <c r="C41" t="s">
        <v>55</v>
      </c>
      <c r="D41" t="s">
        <v>78</v>
      </c>
      <c r="E41">
        <v>588</v>
      </c>
      <c r="F41">
        <v>11221</v>
      </c>
      <c r="G41">
        <v>18</v>
      </c>
      <c r="H41">
        <v>18</v>
      </c>
      <c r="I41">
        <v>9</v>
      </c>
      <c r="J41">
        <v>9</v>
      </c>
      <c r="K41">
        <v>61.06</v>
      </c>
      <c r="L41">
        <v>0.59</v>
      </c>
      <c r="M41" t="s">
        <v>79</v>
      </c>
    </row>
    <row r="42" spans="1:13">
      <c r="A42">
        <v>21</v>
      </c>
      <c r="B42">
        <v>1</v>
      </c>
      <c r="C42" t="s">
        <v>55</v>
      </c>
      <c r="D42" t="s">
        <v>80</v>
      </c>
      <c r="E42">
        <v>1917</v>
      </c>
      <c r="F42">
        <v>53405</v>
      </c>
      <c r="G42">
        <v>62</v>
      </c>
      <c r="H42">
        <v>62</v>
      </c>
      <c r="I42">
        <v>37</v>
      </c>
      <c r="J42">
        <v>37</v>
      </c>
      <c r="K42">
        <v>52.65</v>
      </c>
      <c r="L42">
        <v>0.59</v>
      </c>
      <c r="M42" t="s">
        <v>81</v>
      </c>
    </row>
    <row r="43" spans="1:13">
      <c r="A43">
        <v>6</v>
      </c>
      <c r="B43">
        <v>1</v>
      </c>
      <c r="C43" t="s">
        <v>55</v>
      </c>
      <c r="D43" t="s">
        <v>82</v>
      </c>
      <c r="E43">
        <v>6690</v>
      </c>
      <c r="F43">
        <v>193148</v>
      </c>
      <c r="G43">
        <v>257</v>
      </c>
      <c r="H43">
        <v>257</v>
      </c>
      <c r="I43">
        <v>134</v>
      </c>
      <c r="J43">
        <v>134</v>
      </c>
      <c r="K43">
        <v>45.15</v>
      </c>
      <c r="L43">
        <v>0.73</v>
      </c>
      <c r="M43" t="s">
        <v>83</v>
      </c>
    </row>
    <row r="44" spans="1:13">
      <c r="A44">
        <v>8</v>
      </c>
      <c r="B44">
        <v>1</v>
      </c>
      <c r="C44" t="s">
        <v>55</v>
      </c>
      <c r="D44" t="s">
        <v>84</v>
      </c>
      <c r="E44">
        <v>4217</v>
      </c>
      <c r="F44">
        <v>122119</v>
      </c>
      <c r="G44">
        <v>149</v>
      </c>
      <c r="H44">
        <v>149</v>
      </c>
      <c r="I44">
        <v>74</v>
      </c>
      <c r="J44">
        <v>74</v>
      </c>
      <c r="K44">
        <v>40.549999999999997</v>
      </c>
      <c r="L44">
        <v>0.73</v>
      </c>
      <c r="M44" t="s">
        <v>85</v>
      </c>
    </row>
    <row r="45" spans="1:13">
      <c r="A45">
        <v>24</v>
      </c>
      <c r="B45">
        <v>1</v>
      </c>
      <c r="C45" t="s">
        <v>55</v>
      </c>
      <c r="D45" t="s">
        <v>86</v>
      </c>
      <c r="E45">
        <v>1640</v>
      </c>
      <c r="F45">
        <v>47226</v>
      </c>
      <c r="G45">
        <v>56</v>
      </c>
      <c r="H45">
        <v>56</v>
      </c>
      <c r="I45">
        <v>31</v>
      </c>
      <c r="J45">
        <v>31</v>
      </c>
      <c r="K45">
        <v>35.71</v>
      </c>
      <c r="L45">
        <v>0.62</v>
      </c>
      <c r="M45" t="s">
        <v>87</v>
      </c>
    </row>
    <row r="46" spans="1:13">
      <c r="A46">
        <v>19</v>
      </c>
      <c r="B46">
        <v>1</v>
      </c>
      <c r="C46" t="s">
        <v>55</v>
      </c>
      <c r="D46" t="s">
        <v>88</v>
      </c>
      <c r="E46">
        <v>2410</v>
      </c>
      <c r="F46">
        <v>93593</v>
      </c>
      <c r="G46">
        <v>93</v>
      </c>
      <c r="H46">
        <v>93</v>
      </c>
      <c r="I46">
        <v>56</v>
      </c>
      <c r="J46">
        <v>56</v>
      </c>
      <c r="K46">
        <v>28.71</v>
      </c>
      <c r="L46">
        <v>0.71</v>
      </c>
      <c r="M46" t="s">
        <v>89</v>
      </c>
    </row>
    <row r="47" spans="1:13">
      <c r="A47">
        <v>18</v>
      </c>
      <c r="B47">
        <v>1</v>
      </c>
      <c r="C47" t="s">
        <v>55</v>
      </c>
      <c r="D47" t="s">
        <v>90</v>
      </c>
      <c r="E47">
        <v>2520</v>
      </c>
      <c r="F47">
        <v>70282</v>
      </c>
      <c r="G47">
        <v>76</v>
      </c>
      <c r="H47">
        <v>76</v>
      </c>
      <c r="I47">
        <v>35</v>
      </c>
      <c r="J47">
        <v>35</v>
      </c>
      <c r="K47">
        <v>22.69</v>
      </c>
      <c r="L47">
        <v>0.62</v>
      </c>
      <c r="M47" t="s">
        <v>91</v>
      </c>
    </row>
    <row r="48" spans="1:13">
      <c r="A48">
        <v>9</v>
      </c>
      <c r="B48">
        <v>1</v>
      </c>
      <c r="C48" t="s">
        <v>55</v>
      </c>
      <c r="D48" t="s">
        <v>92</v>
      </c>
      <c r="E48">
        <v>4141</v>
      </c>
      <c r="F48">
        <v>144150</v>
      </c>
      <c r="G48">
        <v>141</v>
      </c>
      <c r="H48">
        <v>141</v>
      </c>
      <c r="I48">
        <v>70</v>
      </c>
      <c r="J48">
        <v>70</v>
      </c>
      <c r="K48">
        <v>22.5</v>
      </c>
      <c r="L48">
        <v>0.63</v>
      </c>
      <c r="M48" t="s">
        <v>93</v>
      </c>
    </row>
    <row r="49" spans="1:13">
      <c r="A49">
        <v>23</v>
      </c>
      <c r="B49">
        <v>1</v>
      </c>
      <c r="C49" t="s">
        <v>55</v>
      </c>
      <c r="D49" t="s">
        <v>94</v>
      </c>
      <c r="E49">
        <v>1778</v>
      </c>
      <c r="F49">
        <v>56976</v>
      </c>
      <c r="G49">
        <v>64</v>
      </c>
      <c r="H49">
        <v>64</v>
      </c>
      <c r="I49">
        <v>35</v>
      </c>
      <c r="J49">
        <v>35</v>
      </c>
      <c r="K49">
        <v>22.44</v>
      </c>
      <c r="L49">
        <v>0.55000000000000004</v>
      </c>
      <c r="M49" t="s">
        <v>95</v>
      </c>
    </row>
    <row r="50" spans="1:13">
      <c r="A50">
        <v>9</v>
      </c>
      <c r="B50">
        <v>2</v>
      </c>
      <c r="C50" t="s">
        <v>55</v>
      </c>
      <c r="D50" t="s">
        <v>96</v>
      </c>
      <c r="E50">
        <v>3799</v>
      </c>
      <c r="F50">
        <v>137557</v>
      </c>
      <c r="G50">
        <v>129</v>
      </c>
      <c r="H50">
        <v>129</v>
      </c>
      <c r="I50">
        <v>64</v>
      </c>
      <c r="J50">
        <v>64</v>
      </c>
      <c r="K50">
        <v>20.51</v>
      </c>
      <c r="L50">
        <v>0.61</v>
      </c>
      <c r="M50" t="s">
        <v>97</v>
      </c>
    </row>
    <row r="51" spans="1:13">
      <c r="A51">
        <v>14</v>
      </c>
      <c r="B51">
        <v>1</v>
      </c>
      <c r="C51" t="s">
        <v>55</v>
      </c>
      <c r="D51" t="s">
        <v>98</v>
      </c>
      <c r="E51">
        <v>2893</v>
      </c>
      <c r="F51">
        <v>101975</v>
      </c>
      <c r="G51">
        <v>95</v>
      </c>
      <c r="H51">
        <v>95</v>
      </c>
      <c r="I51">
        <v>56</v>
      </c>
      <c r="J51">
        <v>56</v>
      </c>
      <c r="K51">
        <v>20.440000000000001</v>
      </c>
      <c r="L51">
        <v>0.66</v>
      </c>
      <c r="M51" t="s">
        <v>99</v>
      </c>
    </row>
    <row r="52" spans="1:13">
      <c r="A52">
        <v>52</v>
      </c>
      <c r="B52">
        <v>1</v>
      </c>
      <c r="C52" t="s">
        <v>55</v>
      </c>
      <c r="D52" t="s">
        <v>100</v>
      </c>
      <c r="E52">
        <v>675</v>
      </c>
      <c r="F52">
        <v>10733</v>
      </c>
      <c r="G52">
        <v>15</v>
      </c>
      <c r="H52">
        <v>15</v>
      </c>
      <c r="I52">
        <v>7</v>
      </c>
      <c r="J52">
        <v>7</v>
      </c>
      <c r="K52">
        <v>19.2</v>
      </c>
      <c r="L52">
        <v>0.38</v>
      </c>
      <c r="M52" t="s">
        <v>101</v>
      </c>
    </row>
    <row r="53" spans="1:13">
      <c r="A53">
        <v>59</v>
      </c>
      <c r="B53">
        <v>1</v>
      </c>
      <c r="C53" t="s">
        <v>55</v>
      </c>
      <c r="D53" t="s">
        <v>102</v>
      </c>
      <c r="E53">
        <v>559</v>
      </c>
      <c r="F53">
        <v>23093</v>
      </c>
      <c r="G53">
        <v>27</v>
      </c>
      <c r="H53">
        <v>27</v>
      </c>
      <c r="I53">
        <v>13</v>
      </c>
      <c r="J53">
        <v>13</v>
      </c>
      <c r="K53">
        <v>16.190000000000001</v>
      </c>
      <c r="L53">
        <v>0.46</v>
      </c>
      <c r="M53" t="s">
        <v>103</v>
      </c>
    </row>
    <row r="54" spans="1:13">
      <c r="A54">
        <v>40</v>
      </c>
      <c r="B54">
        <v>1</v>
      </c>
      <c r="C54" t="s">
        <v>55</v>
      </c>
      <c r="D54" t="s">
        <v>104</v>
      </c>
      <c r="E54">
        <v>885</v>
      </c>
      <c r="F54">
        <v>43172</v>
      </c>
      <c r="G54">
        <v>30</v>
      </c>
      <c r="H54">
        <v>30</v>
      </c>
      <c r="I54">
        <v>23</v>
      </c>
      <c r="J54">
        <v>23</v>
      </c>
      <c r="K54">
        <v>14.37</v>
      </c>
      <c r="L54">
        <v>0.62</v>
      </c>
      <c r="M54" t="s">
        <v>105</v>
      </c>
    </row>
    <row r="55" spans="1:13">
      <c r="A55">
        <v>3</v>
      </c>
      <c r="B55">
        <v>2</v>
      </c>
      <c r="C55" t="s">
        <v>55</v>
      </c>
      <c r="D55" t="s">
        <v>106</v>
      </c>
      <c r="E55">
        <v>3670</v>
      </c>
      <c r="F55">
        <v>166275</v>
      </c>
      <c r="G55">
        <v>133</v>
      </c>
      <c r="H55">
        <v>133</v>
      </c>
      <c r="I55">
        <v>79</v>
      </c>
      <c r="J55">
        <v>79</v>
      </c>
      <c r="K55">
        <v>14.03</v>
      </c>
      <c r="L55">
        <v>0.68</v>
      </c>
      <c r="M55" t="s">
        <v>107</v>
      </c>
    </row>
    <row r="56" spans="1:13">
      <c r="A56">
        <v>20</v>
      </c>
      <c r="B56">
        <v>1</v>
      </c>
      <c r="C56" t="s">
        <v>55</v>
      </c>
      <c r="D56" t="s">
        <v>108</v>
      </c>
      <c r="E56">
        <v>2101</v>
      </c>
      <c r="F56">
        <v>87095</v>
      </c>
      <c r="G56">
        <v>66</v>
      </c>
      <c r="H56">
        <v>66</v>
      </c>
      <c r="I56">
        <v>41</v>
      </c>
      <c r="J56">
        <v>41</v>
      </c>
      <c r="K56">
        <v>13.34</v>
      </c>
      <c r="L56">
        <v>0.63</v>
      </c>
      <c r="M56" t="s">
        <v>109</v>
      </c>
    </row>
    <row r="57" spans="1:13">
      <c r="A57">
        <v>71</v>
      </c>
      <c r="B57">
        <v>1</v>
      </c>
      <c r="C57" t="s">
        <v>55</v>
      </c>
      <c r="D57" t="s">
        <v>110</v>
      </c>
      <c r="E57">
        <v>409</v>
      </c>
      <c r="F57">
        <v>22937</v>
      </c>
      <c r="G57">
        <v>14</v>
      </c>
      <c r="H57">
        <v>14</v>
      </c>
      <c r="I57">
        <v>9</v>
      </c>
      <c r="J57">
        <v>9</v>
      </c>
      <c r="K57">
        <v>13.21</v>
      </c>
      <c r="L57">
        <v>0.62</v>
      </c>
      <c r="M57" t="s">
        <v>111</v>
      </c>
    </row>
    <row r="58" spans="1:13">
      <c r="A58">
        <v>29</v>
      </c>
      <c r="B58">
        <v>1</v>
      </c>
      <c r="C58" t="s">
        <v>55</v>
      </c>
      <c r="D58" t="s">
        <v>112</v>
      </c>
      <c r="E58">
        <v>1105</v>
      </c>
      <c r="F58">
        <v>55783</v>
      </c>
      <c r="G58">
        <v>42</v>
      </c>
      <c r="H58">
        <v>42</v>
      </c>
      <c r="I58">
        <v>24</v>
      </c>
      <c r="J58">
        <v>24</v>
      </c>
      <c r="K58">
        <v>12.79</v>
      </c>
      <c r="L58">
        <v>0.49</v>
      </c>
      <c r="M58" t="s">
        <v>113</v>
      </c>
    </row>
    <row r="59" spans="1:13">
      <c r="A59">
        <v>27</v>
      </c>
      <c r="B59">
        <v>1</v>
      </c>
      <c r="C59" t="s">
        <v>55</v>
      </c>
      <c r="D59" t="s">
        <v>114</v>
      </c>
      <c r="E59">
        <v>1220</v>
      </c>
      <c r="F59">
        <v>72780</v>
      </c>
      <c r="G59">
        <v>52</v>
      </c>
      <c r="H59">
        <v>52</v>
      </c>
      <c r="I59">
        <v>37</v>
      </c>
      <c r="J59">
        <v>37</v>
      </c>
      <c r="K59">
        <v>11.61</v>
      </c>
      <c r="L59">
        <v>0.59</v>
      </c>
      <c r="M59" t="s">
        <v>115</v>
      </c>
    </row>
    <row r="60" spans="1:13">
      <c r="A60">
        <v>35</v>
      </c>
      <c r="B60">
        <v>1</v>
      </c>
      <c r="C60" t="s">
        <v>55</v>
      </c>
      <c r="D60" t="s">
        <v>116</v>
      </c>
      <c r="E60">
        <v>966</v>
      </c>
      <c r="F60">
        <v>38899</v>
      </c>
      <c r="G60">
        <v>34</v>
      </c>
      <c r="H60">
        <v>34</v>
      </c>
      <c r="I60">
        <v>16</v>
      </c>
      <c r="J60">
        <v>16</v>
      </c>
      <c r="K60">
        <v>10.33</v>
      </c>
      <c r="L60">
        <v>0.54</v>
      </c>
      <c r="M60" t="s">
        <v>117</v>
      </c>
    </row>
    <row r="61" spans="1:13">
      <c r="A61">
        <v>51</v>
      </c>
      <c r="B61">
        <v>1</v>
      </c>
      <c r="C61" t="s">
        <v>55</v>
      </c>
      <c r="D61" t="s">
        <v>118</v>
      </c>
      <c r="E61">
        <v>687</v>
      </c>
      <c r="F61">
        <v>25693</v>
      </c>
      <c r="G61">
        <v>22</v>
      </c>
      <c r="H61">
        <v>22</v>
      </c>
      <c r="I61">
        <v>10</v>
      </c>
      <c r="J61">
        <v>10</v>
      </c>
      <c r="K61">
        <v>9.82</v>
      </c>
      <c r="L61">
        <v>0.51</v>
      </c>
      <c r="M61" t="s">
        <v>119</v>
      </c>
    </row>
    <row r="62" spans="1:13">
      <c r="A62">
        <v>5</v>
      </c>
      <c r="B62">
        <v>1</v>
      </c>
      <c r="C62" t="s">
        <v>55</v>
      </c>
      <c r="D62" t="s">
        <v>120</v>
      </c>
      <c r="E62">
        <v>10929</v>
      </c>
      <c r="F62">
        <v>515810</v>
      </c>
      <c r="G62">
        <v>346</v>
      </c>
      <c r="H62">
        <v>346</v>
      </c>
      <c r="I62">
        <v>222</v>
      </c>
      <c r="J62">
        <v>222</v>
      </c>
      <c r="K62">
        <v>8.99</v>
      </c>
      <c r="L62">
        <v>0.54</v>
      </c>
      <c r="M62" t="s">
        <v>121</v>
      </c>
    </row>
    <row r="63" spans="1:13">
      <c r="A63">
        <v>43</v>
      </c>
      <c r="B63">
        <v>1</v>
      </c>
      <c r="C63" t="s">
        <v>55</v>
      </c>
      <c r="D63" t="s">
        <v>122</v>
      </c>
      <c r="E63">
        <v>864</v>
      </c>
      <c r="F63">
        <v>39760</v>
      </c>
      <c r="G63">
        <v>29</v>
      </c>
      <c r="H63">
        <v>29</v>
      </c>
      <c r="I63">
        <v>17</v>
      </c>
      <c r="J63">
        <v>17</v>
      </c>
      <c r="K63">
        <v>8.5299999999999994</v>
      </c>
      <c r="L63">
        <v>0.48</v>
      </c>
      <c r="M63" t="s">
        <v>123</v>
      </c>
    </row>
    <row r="64" spans="1:13">
      <c r="A64">
        <v>56</v>
      </c>
      <c r="B64">
        <v>1</v>
      </c>
      <c r="C64" t="s">
        <v>55</v>
      </c>
      <c r="D64" t="s">
        <v>124</v>
      </c>
      <c r="E64">
        <v>603</v>
      </c>
      <c r="F64">
        <v>31512</v>
      </c>
      <c r="G64">
        <v>26</v>
      </c>
      <c r="H64">
        <v>26</v>
      </c>
      <c r="I64">
        <v>12</v>
      </c>
      <c r="J64">
        <v>12</v>
      </c>
      <c r="K64">
        <v>8.39</v>
      </c>
      <c r="L64">
        <v>0.24</v>
      </c>
      <c r="M64" t="s">
        <v>125</v>
      </c>
    </row>
    <row r="65" spans="1:13">
      <c r="A65">
        <v>2</v>
      </c>
      <c r="B65">
        <v>2</v>
      </c>
      <c r="C65" t="s">
        <v>55</v>
      </c>
      <c r="D65" t="s">
        <v>126</v>
      </c>
      <c r="E65">
        <v>1179</v>
      </c>
      <c r="F65">
        <v>78608</v>
      </c>
      <c r="G65">
        <v>48</v>
      </c>
      <c r="H65">
        <v>48</v>
      </c>
      <c r="I65">
        <v>34</v>
      </c>
      <c r="J65">
        <v>34</v>
      </c>
      <c r="K65">
        <v>8.2899999999999991</v>
      </c>
      <c r="L65">
        <v>0.49</v>
      </c>
      <c r="M65" t="s">
        <v>127</v>
      </c>
    </row>
    <row r="66" spans="1:13">
      <c r="A66">
        <v>60</v>
      </c>
      <c r="B66">
        <v>1</v>
      </c>
      <c r="C66" t="s">
        <v>55</v>
      </c>
      <c r="D66" t="s">
        <v>128</v>
      </c>
      <c r="E66">
        <v>542</v>
      </c>
      <c r="F66">
        <v>26166</v>
      </c>
      <c r="G66">
        <v>15</v>
      </c>
      <c r="H66">
        <v>15</v>
      </c>
      <c r="I66">
        <v>10</v>
      </c>
      <c r="J66">
        <v>10</v>
      </c>
      <c r="K66">
        <v>7.6</v>
      </c>
      <c r="L66">
        <v>0.5</v>
      </c>
      <c r="M66" t="s">
        <v>129</v>
      </c>
    </row>
    <row r="67" spans="1:13">
      <c r="A67">
        <v>26</v>
      </c>
      <c r="B67">
        <v>1</v>
      </c>
      <c r="C67" t="s">
        <v>55</v>
      </c>
      <c r="D67" t="s">
        <v>130</v>
      </c>
      <c r="E67">
        <v>1322</v>
      </c>
      <c r="F67">
        <v>71850</v>
      </c>
      <c r="G67">
        <v>49</v>
      </c>
      <c r="H67">
        <v>49</v>
      </c>
      <c r="I67">
        <v>30</v>
      </c>
      <c r="J67">
        <v>30</v>
      </c>
      <c r="K67">
        <v>7.24</v>
      </c>
      <c r="L67">
        <v>0.57999999999999996</v>
      </c>
      <c r="M67" t="s">
        <v>131</v>
      </c>
    </row>
    <row r="68" spans="1:13">
      <c r="A68">
        <v>72</v>
      </c>
      <c r="B68">
        <v>1</v>
      </c>
      <c r="C68" t="s">
        <v>55</v>
      </c>
      <c r="D68" t="s">
        <v>132</v>
      </c>
      <c r="E68">
        <v>396</v>
      </c>
      <c r="F68">
        <v>18439</v>
      </c>
      <c r="G68">
        <v>11</v>
      </c>
      <c r="H68">
        <v>11</v>
      </c>
      <c r="I68">
        <v>7</v>
      </c>
      <c r="J68">
        <v>7</v>
      </c>
      <c r="K68">
        <v>6.61</v>
      </c>
      <c r="L68">
        <v>0.47</v>
      </c>
      <c r="M68" t="s">
        <v>133</v>
      </c>
    </row>
    <row r="69" spans="1:13">
      <c r="A69">
        <v>16</v>
      </c>
      <c r="B69">
        <v>1</v>
      </c>
      <c r="C69" t="s">
        <v>55</v>
      </c>
      <c r="D69" t="s">
        <v>134</v>
      </c>
      <c r="E69">
        <v>2712</v>
      </c>
      <c r="F69">
        <v>190024</v>
      </c>
      <c r="G69">
        <v>98</v>
      </c>
      <c r="H69">
        <v>98</v>
      </c>
      <c r="I69">
        <v>79</v>
      </c>
      <c r="J69">
        <v>79</v>
      </c>
      <c r="K69">
        <v>6.55</v>
      </c>
      <c r="L69">
        <v>0.56999999999999995</v>
      </c>
      <c r="M69" t="s">
        <v>135</v>
      </c>
    </row>
    <row r="70" spans="1:13">
      <c r="A70">
        <v>45</v>
      </c>
      <c r="B70">
        <v>1</v>
      </c>
      <c r="C70" t="s">
        <v>55</v>
      </c>
      <c r="D70" t="s">
        <v>136</v>
      </c>
      <c r="E70">
        <v>813</v>
      </c>
      <c r="F70">
        <v>51578</v>
      </c>
      <c r="G70">
        <v>34</v>
      </c>
      <c r="H70">
        <v>34</v>
      </c>
      <c r="I70">
        <v>18</v>
      </c>
      <c r="J70">
        <v>18</v>
      </c>
      <c r="K70">
        <v>6.49</v>
      </c>
      <c r="L70">
        <v>0.4</v>
      </c>
      <c r="M70" t="s">
        <v>137</v>
      </c>
    </row>
    <row r="71" spans="1:13">
      <c r="A71">
        <v>33</v>
      </c>
      <c r="B71">
        <v>1</v>
      </c>
      <c r="C71" t="s">
        <v>55</v>
      </c>
      <c r="D71" t="s">
        <v>138</v>
      </c>
      <c r="E71">
        <v>977</v>
      </c>
      <c r="F71">
        <v>40015</v>
      </c>
      <c r="G71">
        <v>26</v>
      </c>
      <c r="H71">
        <v>26</v>
      </c>
      <c r="I71">
        <v>15</v>
      </c>
      <c r="J71">
        <v>15</v>
      </c>
      <c r="K71">
        <v>6.44</v>
      </c>
      <c r="L71">
        <v>0.51</v>
      </c>
      <c r="M71" t="s">
        <v>139</v>
      </c>
    </row>
    <row r="72" spans="1:13">
      <c r="A72">
        <v>34</v>
      </c>
      <c r="B72">
        <v>1</v>
      </c>
      <c r="C72" t="s">
        <v>55</v>
      </c>
      <c r="D72" t="s">
        <v>140</v>
      </c>
      <c r="E72">
        <v>969</v>
      </c>
      <c r="F72">
        <v>55507</v>
      </c>
      <c r="G72">
        <v>28</v>
      </c>
      <c r="H72">
        <v>28</v>
      </c>
      <c r="I72">
        <v>22</v>
      </c>
      <c r="J72">
        <v>22</v>
      </c>
      <c r="K72">
        <v>6.09</v>
      </c>
      <c r="L72">
        <v>0.48</v>
      </c>
      <c r="M72" t="s">
        <v>141</v>
      </c>
    </row>
    <row r="73" spans="1:13">
      <c r="A73">
        <v>25</v>
      </c>
      <c r="B73">
        <v>1</v>
      </c>
      <c r="C73" t="s">
        <v>55</v>
      </c>
      <c r="D73" t="s">
        <v>142</v>
      </c>
      <c r="E73">
        <v>1444</v>
      </c>
      <c r="F73">
        <v>70932</v>
      </c>
      <c r="G73">
        <v>46</v>
      </c>
      <c r="H73">
        <v>46</v>
      </c>
      <c r="I73">
        <v>23</v>
      </c>
      <c r="J73">
        <v>23</v>
      </c>
      <c r="K73">
        <v>5.92</v>
      </c>
      <c r="L73">
        <v>0.38</v>
      </c>
      <c r="M73" t="s">
        <v>143</v>
      </c>
    </row>
    <row r="74" spans="1:13">
      <c r="A74">
        <v>61</v>
      </c>
      <c r="B74">
        <v>1</v>
      </c>
      <c r="C74" t="s">
        <v>55</v>
      </c>
      <c r="D74" t="s">
        <v>144</v>
      </c>
      <c r="E74">
        <v>538</v>
      </c>
      <c r="F74">
        <v>42052</v>
      </c>
      <c r="G74">
        <v>20</v>
      </c>
      <c r="H74">
        <v>20</v>
      </c>
      <c r="I74">
        <v>16</v>
      </c>
      <c r="J74">
        <v>16</v>
      </c>
      <c r="K74">
        <v>5.73</v>
      </c>
      <c r="L74">
        <v>0.6</v>
      </c>
      <c r="M74" t="s">
        <v>145</v>
      </c>
    </row>
    <row r="75" spans="1:13">
      <c r="A75">
        <v>36</v>
      </c>
      <c r="B75">
        <v>1</v>
      </c>
      <c r="C75" t="s">
        <v>55</v>
      </c>
      <c r="D75" t="s">
        <v>146</v>
      </c>
      <c r="E75">
        <v>934</v>
      </c>
      <c r="F75">
        <v>54571</v>
      </c>
      <c r="G75">
        <v>27</v>
      </c>
      <c r="H75">
        <v>27</v>
      </c>
      <c r="I75">
        <v>20</v>
      </c>
      <c r="J75">
        <v>20</v>
      </c>
      <c r="K75">
        <v>5.15</v>
      </c>
      <c r="L75">
        <v>0.56999999999999995</v>
      </c>
      <c r="M75" t="s">
        <v>147</v>
      </c>
    </row>
    <row r="76" spans="1:13">
      <c r="A76">
        <v>47</v>
      </c>
      <c r="B76">
        <v>1</v>
      </c>
      <c r="C76" t="s">
        <v>55</v>
      </c>
      <c r="D76" t="s">
        <v>148</v>
      </c>
      <c r="E76">
        <v>801</v>
      </c>
      <c r="F76">
        <v>63083</v>
      </c>
      <c r="G76">
        <v>28</v>
      </c>
      <c r="H76">
        <v>28</v>
      </c>
      <c r="I76">
        <v>20</v>
      </c>
      <c r="J76">
        <v>20</v>
      </c>
      <c r="K76">
        <v>5.05</v>
      </c>
      <c r="L76">
        <v>0.49</v>
      </c>
      <c r="M76" t="s">
        <v>149</v>
      </c>
    </row>
    <row r="77" spans="1:13">
      <c r="A77">
        <v>46</v>
      </c>
      <c r="B77">
        <v>1</v>
      </c>
      <c r="C77" t="s">
        <v>55</v>
      </c>
      <c r="D77" t="s">
        <v>150</v>
      </c>
      <c r="E77">
        <v>802</v>
      </c>
      <c r="F77">
        <v>68393</v>
      </c>
      <c r="G77">
        <v>33</v>
      </c>
      <c r="H77">
        <v>33</v>
      </c>
      <c r="I77">
        <v>20</v>
      </c>
      <c r="J77">
        <v>20</v>
      </c>
      <c r="K77">
        <v>5.04</v>
      </c>
      <c r="L77">
        <v>0.46</v>
      </c>
      <c r="M77" t="s">
        <v>151</v>
      </c>
    </row>
    <row r="78" spans="1:13">
      <c r="A78">
        <v>54</v>
      </c>
      <c r="B78">
        <v>1</v>
      </c>
      <c r="C78" t="s">
        <v>55</v>
      </c>
      <c r="D78" t="s">
        <v>152</v>
      </c>
      <c r="E78">
        <v>623</v>
      </c>
      <c r="F78">
        <v>47542</v>
      </c>
      <c r="G78">
        <v>23</v>
      </c>
      <c r="H78">
        <v>23</v>
      </c>
      <c r="I78">
        <v>16</v>
      </c>
      <c r="J78">
        <v>16</v>
      </c>
      <c r="K78">
        <v>4.9800000000000004</v>
      </c>
      <c r="L78">
        <v>0.4</v>
      </c>
      <c r="M78" t="s">
        <v>153</v>
      </c>
    </row>
    <row r="79" spans="1:13">
      <c r="A79">
        <v>11</v>
      </c>
      <c r="B79">
        <v>1</v>
      </c>
      <c r="C79" t="s">
        <v>55</v>
      </c>
      <c r="D79" t="s">
        <v>154</v>
      </c>
      <c r="E79">
        <v>3689</v>
      </c>
      <c r="F79">
        <v>256377</v>
      </c>
      <c r="G79">
        <v>116</v>
      </c>
      <c r="H79">
        <v>116</v>
      </c>
      <c r="I79">
        <v>82</v>
      </c>
      <c r="J79">
        <v>82</v>
      </c>
      <c r="K79">
        <v>4.7</v>
      </c>
      <c r="L79">
        <v>0.55000000000000004</v>
      </c>
      <c r="M79" t="s">
        <v>155</v>
      </c>
    </row>
    <row r="80" spans="1:13">
      <c r="A80">
        <v>28</v>
      </c>
      <c r="B80">
        <v>1</v>
      </c>
      <c r="C80" t="s">
        <v>55</v>
      </c>
      <c r="D80" t="s">
        <v>156</v>
      </c>
      <c r="E80">
        <v>1172</v>
      </c>
      <c r="F80">
        <v>85034</v>
      </c>
      <c r="G80">
        <v>37</v>
      </c>
      <c r="H80">
        <v>37</v>
      </c>
      <c r="I80">
        <v>25</v>
      </c>
      <c r="J80">
        <v>25</v>
      </c>
      <c r="K80">
        <v>4.62</v>
      </c>
      <c r="L80">
        <v>0.54</v>
      </c>
      <c r="M80" t="s">
        <v>157</v>
      </c>
    </row>
    <row r="81" spans="1:13">
      <c r="A81">
        <v>73</v>
      </c>
      <c r="B81">
        <v>1</v>
      </c>
      <c r="C81" t="s">
        <v>55</v>
      </c>
      <c r="D81" t="s">
        <v>158</v>
      </c>
      <c r="E81">
        <v>381</v>
      </c>
      <c r="F81">
        <v>38971</v>
      </c>
      <c r="G81">
        <v>16</v>
      </c>
      <c r="H81">
        <v>16</v>
      </c>
      <c r="I81">
        <v>12</v>
      </c>
      <c r="J81">
        <v>12</v>
      </c>
      <c r="K81">
        <v>4.4400000000000004</v>
      </c>
      <c r="L81">
        <v>0.46</v>
      </c>
      <c r="M81" t="s">
        <v>159</v>
      </c>
    </row>
    <row r="82" spans="1:13">
      <c r="A82">
        <v>84</v>
      </c>
      <c r="B82">
        <v>1</v>
      </c>
      <c r="C82" t="s">
        <v>55</v>
      </c>
      <c r="D82" t="s">
        <v>160</v>
      </c>
      <c r="E82">
        <v>249</v>
      </c>
      <c r="F82">
        <v>22557</v>
      </c>
      <c r="G82">
        <v>9</v>
      </c>
      <c r="H82">
        <v>9</v>
      </c>
      <c r="I82">
        <v>7</v>
      </c>
      <c r="J82">
        <v>7</v>
      </c>
      <c r="K82">
        <v>4.28</v>
      </c>
      <c r="L82">
        <v>0.41</v>
      </c>
      <c r="M82" t="s">
        <v>161</v>
      </c>
    </row>
    <row r="83" spans="1:13">
      <c r="A83">
        <v>22</v>
      </c>
      <c r="B83">
        <v>1</v>
      </c>
      <c r="C83" t="s">
        <v>55</v>
      </c>
      <c r="D83" t="s">
        <v>162</v>
      </c>
      <c r="E83">
        <v>1870</v>
      </c>
      <c r="F83">
        <v>101542</v>
      </c>
      <c r="G83">
        <v>50</v>
      </c>
      <c r="H83">
        <v>50</v>
      </c>
      <c r="I83">
        <v>32</v>
      </c>
      <c r="J83">
        <v>32</v>
      </c>
      <c r="K83">
        <v>4.12</v>
      </c>
      <c r="L83">
        <v>0.48</v>
      </c>
      <c r="M83" t="s">
        <v>163</v>
      </c>
    </row>
    <row r="84" spans="1:13">
      <c r="A84">
        <v>88</v>
      </c>
      <c r="B84">
        <v>1</v>
      </c>
      <c r="C84" t="s">
        <v>55</v>
      </c>
      <c r="D84" t="s">
        <v>164</v>
      </c>
      <c r="E84">
        <v>224</v>
      </c>
      <c r="F84">
        <v>17191</v>
      </c>
      <c r="G84">
        <v>7</v>
      </c>
      <c r="H84">
        <v>7</v>
      </c>
      <c r="I84">
        <v>6</v>
      </c>
      <c r="J84">
        <v>6</v>
      </c>
      <c r="K84">
        <v>4.0999999999999996</v>
      </c>
      <c r="L84">
        <v>0.49</v>
      </c>
      <c r="M84" t="s">
        <v>165</v>
      </c>
    </row>
    <row r="85" spans="1:13">
      <c r="A85">
        <v>30</v>
      </c>
      <c r="B85">
        <v>1</v>
      </c>
      <c r="C85" t="s">
        <v>55</v>
      </c>
      <c r="D85" t="s">
        <v>166</v>
      </c>
      <c r="E85">
        <v>1101</v>
      </c>
      <c r="F85">
        <v>76877</v>
      </c>
      <c r="G85">
        <v>33</v>
      </c>
      <c r="H85">
        <v>33</v>
      </c>
      <c r="I85">
        <v>25</v>
      </c>
      <c r="J85">
        <v>25</v>
      </c>
      <c r="K85">
        <v>3.95</v>
      </c>
      <c r="L85">
        <v>0.4</v>
      </c>
      <c r="M85" t="s">
        <v>167</v>
      </c>
    </row>
    <row r="86" spans="1:13">
      <c r="A86">
        <v>49</v>
      </c>
      <c r="B86">
        <v>1</v>
      </c>
      <c r="C86" t="s">
        <v>55</v>
      </c>
      <c r="D86" t="s">
        <v>168</v>
      </c>
      <c r="E86">
        <v>783</v>
      </c>
      <c r="F86">
        <v>84284</v>
      </c>
      <c r="G86">
        <v>31</v>
      </c>
      <c r="H86">
        <v>31</v>
      </c>
      <c r="I86">
        <v>25</v>
      </c>
      <c r="J86">
        <v>25</v>
      </c>
      <c r="K86">
        <v>3.82</v>
      </c>
      <c r="L86">
        <v>0.45</v>
      </c>
      <c r="M86" t="s">
        <v>169</v>
      </c>
    </row>
    <row r="87" spans="1:13">
      <c r="A87">
        <v>58</v>
      </c>
      <c r="B87">
        <v>1</v>
      </c>
      <c r="C87" t="s">
        <v>55</v>
      </c>
      <c r="D87" t="s">
        <v>170</v>
      </c>
      <c r="E87">
        <v>560</v>
      </c>
      <c r="F87">
        <v>36136</v>
      </c>
      <c r="G87">
        <v>22</v>
      </c>
      <c r="H87">
        <v>22</v>
      </c>
      <c r="I87">
        <v>10</v>
      </c>
      <c r="J87">
        <v>10</v>
      </c>
      <c r="K87">
        <v>3.77</v>
      </c>
      <c r="L87">
        <v>0.47</v>
      </c>
      <c r="M87" t="s">
        <v>171</v>
      </c>
    </row>
    <row r="88" spans="1:13">
      <c r="A88">
        <v>42</v>
      </c>
      <c r="B88">
        <v>1</v>
      </c>
      <c r="C88" t="s">
        <v>55</v>
      </c>
      <c r="D88" t="s">
        <v>172</v>
      </c>
      <c r="E88">
        <v>868</v>
      </c>
      <c r="F88">
        <v>66751</v>
      </c>
      <c r="G88">
        <v>29</v>
      </c>
      <c r="H88">
        <v>29</v>
      </c>
      <c r="I88">
        <v>19</v>
      </c>
      <c r="J88">
        <v>19</v>
      </c>
      <c r="K88">
        <v>3.76</v>
      </c>
      <c r="L88">
        <v>0.35</v>
      </c>
      <c r="M88" t="s">
        <v>173</v>
      </c>
    </row>
    <row r="89" spans="1:13">
      <c r="A89">
        <v>62</v>
      </c>
      <c r="B89">
        <v>1</v>
      </c>
      <c r="C89" t="s">
        <v>55</v>
      </c>
      <c r="D89" t="s">
        <v>174</v>
      </c>
      <c r="E89">
        <v>514</v>
      </c>
      <c r="F89">
        <v>60584</v>
      </c>
      <c r="G89">
        <v>25</v>
      </c>
      <c r="H89">
        <v>25</v>
      </c>
      <c r="I89">
        <v>20</v>
      </c>
      <c r="J89">
        <v>20</v>
      </c>
      <c r="K89">
        <v>3.76</v>
      </c>
      <c r="L89">
        <v>0.42</v>
      </c>
      <c r="M89" t="s">
        <v>175</v>
      </c>
    </row>
    <row r="90" spans="1:13">
      <c r="A90">
        <v>44</v>
      </c>
      <c r="B90">
        <v>1</v>
      </c>
      <c r="C90" t="s">
        <v>55</v>
      </c>
      <c r="D90" t="s">
        <v>176</v>
      </c>
      <c r="E90">
        <v>825</v>
      </c>
      <c r="F90">
        <v>63662</v>
      </c>
      <c r="G90">
        <v>24</v>
      </c>
      <c r="H90">
        <v>24</v>
      </c>
      <c r="I90">
        <v>14</v>
      </c>
      <c r="J90">
        <v>14</v>
      </c>
      <c r="K90">
        <v>3.75</v>
      </c>
      <c r="L90">
        <v>0.48</v>
      </c>
      <c r="M90" t="s">
        <v>177</v>
      </c>
    </row>
    <row r="91" spans="1:13">
      <c r="A91">
        <v>126</v>
      </c>
      <c r="B91">
        <v>1</v>
      </c>
      <c r="C91" t="s">
        <v>55</v>
      </c>
      <c r="D91" t="s">
        <v>178</v>
      </c>
      <c r="E91">
        <v>124</v>
      </c>
      <c r="F91">
        <v>15251</v>
      </c>
      <c r="G91">
        <v>5</v>
      </c>
      <c r="H91">
        <v>5</v>
      </c>
      <c r="I91">
        <v>5</v>
      </c>
      <c r="J91">
        <v>5</v>
      </c>
      <c r="K91">
        <v>3.63</v>
      </c>
      <c r="L91">
        <v>0.56999999999999995</v>
      </c>
      <c r="M91" t="s">
        <v>179</v>
      </c>
    </row>
    <row r="92" spans="1:13">
      <c r="A92">
        <v>145</v>
      </c>
      <c r="B92">
        <v>1</v>
      </c>
      <c r="C92" t="s">
        <v>55</v>
      </c>
      <c r="D92" t="s">
        <v>180</v>
      </c>
      <c r="E92">
        <v>97</v>
      </c>
      <c r="F92">
        <v>15316</v>
      </c>
      <c r="G92">
        <v>5</v>
      </c>
      <c r="H92">
        <v>5</v>
      </c>
      <c r="I92">
        <v>5</v>
      </c>
      <c r="J92">
        <v>5</v>
      </c>
      <c r="K92">
        <v>3.58</v>
      </c>
      <c r="L92">
        <v>0.38</v>
      </c>
      <c r="M92" t="s">
        <v>181</v>
      </c>
    </row>
    <row r="93" spans="1:13">
      <c r="A93">
        <v>32</v>
      </c>
      <c r="B93">
        <v>1</v>
      </c>
      <c r="C93" t="s">
        <v>55</v>
      </c>
      <c r="D93" t="s">
        <v>182</v>
      </c>
      <c r="E93">
        <v>1029</v>
      </c>
      <c r="F93">
        <v>62582</v>
      </c>
      <c r="G93">
        <v>29</v>
      </c>
      <c r="H93">
        <v>29</v>
      </c>
      <c r="I93">
        <v>20</v>
      </c>
      <c r="J93">
        <v>20</v>
      </c>
      <c r="K93">
        <v>3.53</v>
      </c>
      <c r="L93">
        <v>0.45</v>
      </c>
      <c r="M93" t="s">
        <v>183</v>
      </c>
    </row>
    <row r="94" spans="1:13">
      <c r="A94">
        <v>91</v>
      </c>
      <c r="B94">
        <v>1</v>
      </c>
      <c r="C94" t="s">
        <v>55</v>
      </c>
      <c r="D94" t="s">
        <v>184</v>
      </c>
      <c r="E94">
        <v>209</v>
      </c>
      <c r="F94">
        <v>22149</v>
      </c>
      <c r="G94">
        <v>8</v>
      </c>
      <c r="H94">
        <v>8</v>
      </c>
      <c r="I94">
        <v>6</v>
      </c>
      <c r="J94">
        <v>6</v>
      </c>
      <c r="K94">
        <v>3.39</v>
      </c>
      <c r="L94">
        <v>0.45</v>
      </c>
      <c r="M94" t="s">
        <v>185</v>
      </c>
    </row>
    <row r="95" spans="1:13">
      <c r="A95">
        <v>31</v>
      </c>
      <c r="B95">
        <v>1</v>
      </c>
      <c r="C95" t="s">
        <v>55</v>
      </c>
      <c r="D95" t="s">
        <v>186</v>
      </c>
      <c r="E95">
        <v>1056</v>
      </c>
      <c r="F95">
        <v>96556</v>
      </c>
      <c r="G95">
        <v>33</v>
      </c>
      <c r="H95">
        <v>33</v>
      </c>
      <c r="I95">
        <v>28</v>
      </c>
      <c r="J95">
        <v>28</v>
      </c>
      <c r="K95">
        <v>3.36</v>
      </c>
      <c r="L95">
        <v>0.46</v>
      </c>
      <c r="M95" t="s">
        <v>187</v>
      </c>
    </row>
    <row r="96" spans="1:13">
      <c r="A96">
        <v>64</v>
      </c>
      <c r="B96">
        <v>1</v>
      </c>
      <c r="C96" t="s">
        <v>55</v>
      </c>
      <c r="D96" t="s">
        <v>188</v>
      </c>
      <c r="E96">
        <v>504</v>
      </c>
      <c r="F96">
        <v>68102</v>
      </c>
      <c r="G96">
        <v>22</v>
      </c>
      <c r="H96">
        <v>22</v>
      </c>
      <c r="I96">
        <v>20</v>
      </c>
      <c r="J96">
        <v>20</v>
      </c>
      <c r="K96">
        <v>3.01</v>
      </c>
      <c r="L96">
        <v>0.47</v>
      </c>
      <c r="M96" t="s">
        <v>189</v>
      </c>
    </row>
    <row r="97" spans="1:13">
      <c r="A97">
        <v>50</v>
      </c>
      <c r="B97">
        <v>1</v>
      </c>
      <c r="C97" t="s">
        <v>55</v>
      </c>
      <c r="D97" t="s">
        <v>190</v>
      </c>
      <c r="E97">
        <v>762</v>
      </c>
      <c r="F97">
        <v>78640</v>
      </c>
      <c r="G97">
        <v>26</v>
      </c>
      <c r="H97">
        <v>26</v>
      </c>
      <c r="I97">
        <v>22</v>
      </c>
      <c r="J97">
        <v>22</v>
      </c>
      <c r="K97">
        <v>3</v>
      </c>
      <c r="L97">
        <v>0.52</v>
      </c>
      <c r="M97" t="s">
        <v>191</v>
      </c>
    </row>
    <row r="98" spans="1:13">
      <c r="A98">
        <v>48</v>
      </c>
      <c r="B98">
        <v>1</v>
      </c>
      <c r="C98" t="s">
        <v>55</v>
      </c>
      <c r="D98" t="s">
        <v>192</v>
      </c>
      <c r="E98">
        <v>801</v>
      </c>
      <c r="F98">
        <v>83035</v>
      </c>
      <c r="G98">
        <v>27</v>
      </c>
      <c r="H98">
        <v>27</v>
      </c>
      <c r="I98">
        <v>21</v>
      </c>
      <c r="J98">
        <v>21</v>
      </c>
      <c r="K98">
        <v>2.93</v>
      </c>
      <c r="L98">
        <v>0.42</v>
      </c>
      <c r="M98" t="s">
        <v>193</v>
      </c>
    </row>
    <row r="99" spans="1:13">
      <c r="A99">
        <v>66</v>
      </c>
      <c r="B99">
        <v>1</v>
      </c>
      <c r="C99" t="s">
        <v>55</v>
      </c>
      <c r="D99" t="s">
        <v>194</v>
      </c>
      <c r="E99">
        <v>450</v>
      </c>
      <c r="F99">
        <v>49315</v>
      </c>
      <c r="G99">
        <v>17</v>
      </c>
      <c r="H99">
        <v>17</v>
      </c>
      <c r="I99">
        <v>14</v>
      </c>
      <c r="J99">
        <v>14</v>
      </c>
      <c r="K99">
        <v>2.83</v>
      </c>
      <c r="L99">
        <v>0.42</v>
      </c>
      <c r="M99" t="s">
        <v>195</v>
      </c>
    </row>
    <row r="100" spans="1:13">
      <c r="A100">
        <v>41</v>
      </c>
      <c r="B100">
        <v>1</v>
      </c>
      <c r="C100" t="s">
        <v>55</v>
      </c>
      <c r="D100" t="s">
        <v>196</v>
      </c>
      <c r="E100">
        <v>883</v>
      </c>
      <c r="F100">
        <v>108741</v>
      </c>
      <c r="G100">
        <v>32</v>
      </c>
      <c r="H100">
        <v>32</v>
      </c>
      <c r="I100">
        <v>28</v>
      </c>
      <c r="J100">
        <v>28</v>
      </c>
      <c r="K100">
        <v>2.69</v>
      </c>
      <c r="L100">
        <v>0.37</v>
      </c>
      <c r="M100" t="s">
        <v>197</v>
      </c>
    </row>
    <row r="101" spans="1:13">
      <c r="A101">
        <v>68</v>
      </c>
      <c r="B101">
        <v>1</v>
      </c>
      <c r="C101" t="s">
        <v>55</v>
      </c>
      <c r="D101" t="s">
        <v>198</v>
      </c>
      <c r="E101">
        <v>424</v>
      </c>
      <c r="F101">
        <v>62563</v>
      </c>
      <c r="G101">
        <v>19</v>
      </c>
      <c r="H101">
        <v>19</v>
      </c>
      <c r="I101">
        <v>13</v>
      </c>
      <c r="J101">
        <v>13</v>
      </c>
      <c r="K101">
        <v>2.61</v>
      </c>
      <c r="L101">
        <v>0.38</v>
      </c>
      <c r="M101" t="s">
        <v>199</v>
      </c>
    </row>
    <row r="102" spans="1:13">
      <c r="A102">
        <v>98</v>
      </c>
      <c r="B102">
        <v>2</v>
      </c>
      <c r="C102" t="s">
        <v>55</v>
      </c>
      <c r="D102" t="s">
        <v>200</v>
      </c>
      <c r="E102">
        <v>137</v>
      </c>
      <c r="F102">
        <v>22373</v>
      </c>
      <c r="G102">
        <v>6</v>
      </c>
      <c r="H102">
        <v>6</v>
      </c>
      <c r="I102">
        <v>6</v>
      </c>
      <c r="J102">
        <v>6</v>
      </c>
      <c r="K102">
        <v>2.5099999999999998</v>
      </c>
      <c r="L102">
        <v>0.3</v>
      </c>
      <c r="M102" t="s">
        <v>201</v>
      </c>
    </row>
    <row r="103" spans="1:13">
      <c r="A103">
        <v>83</v>
      </c>
      <c r="B103">
        <v>1</v>
      </c>
      <c r="C103" t="s">
        <v>55</v>
      </c>
      <c r="D103" t="s">
        <v>202</v>
      </c>
      <c r="E103">
        <v>269</v>
      </c>
      <c r="F103">
        <v>26793</v>
      </c>
      <c r="G103">
        <v>9</v>
      </c>
      <c r="H103">
        <v>9</v>
      </c>
      <c r="I103">
        <v>7</v>
      </c>
      <c r="J103">
        <v>7</v>
      </c>
      <c r="K103">
        <v>2.42</v>
      </c>
      <c r="L103">
        <v>0.41</v>
      </c>
      <c r="M103" t="s">
        <v>203</v>
      </c>
    </row>
    <row r="104" spans="1:13">
      <c r="A104">
        <v>141</v>
      </c>
      <c r="B104">
        <v>1</v>
      </c>
      <c r="C104" t="s">
        <v>55</v>
      </c>
      <c r="D104" t="s">
        <v>204</v>
      </c>
      <c r="E104">
        <v>102</v>
      </c>
      <c r="F104">
        <v>15290</v>
      </c>
      <c r="G104">
        <v>4</v>
      </c>
      <c r="H104">
        <v>4</v>
      </c>
      <c r="I104">
        <v>4</v>
      </c>
      <c r="J104">
        <v>4</v>
      </c>
      <c r="K104">
        <v>2.38</v>
      </c>
      <c r="L104">
        <v>0.36</v>
      </c>
      <c r="M104" t="s">
        <v>205</v>
      </c>
    </row>
    <row r="105" spans="1:13">
      <c r="A105">
        <v>163</v>
      </c>
      <c r="B105">
        <v>1</v>
      </c>
      <c r="C105" t="s">
        <v>55</v>
      </c>
      <c r="D105" t="s">
        <v>206</v>
      </c>
      <c r="E105">
        <v>78</v>
      </c>
      <c r="F105">
        <v>15590</v>
      </c>
      <c r="G105">
        <v>4</v>
      </c>
      <c r="H105">
        <v>4</v>
      </c>
      <c r="I105">
        <v>4</v>
      </c>
      <c r="J105">
        <v>4</v>
      </c>
      <c r="K105">
        <v>2.3199999999999998</v>
      </c>
      <c r="L105">
        <v>0.21</v>
      </c>
      <c r="M105" t="s">
        <v>207</v>
      </c>
    </row>
    <row r="106" spans="1:13">
      <c r="A106">
        <v>69</v>
      </c>
      <c r="B106">
        <v>1</v>
      </c>
      <c r="C106" t="s">
        <v>55</v>
      </c>
      <c r="D106" t="s">
        <v>208</v>
      </c>
      <c r="E106">
        <v>421</v>
      </c>
      <c r="F106">
        <v>39438</v>
      </c>
      <c r="G106">
        <v>14</v>
      </c>
      <c r="H106">
        <v>14</v>
      </c>
      <c r="I106">
        <v>10</v>
      </c>
      <c r="J106">
        <v>10</v>
      </c>
      <c r="K106">
        <v>2.31</v>
      </c>
      <c r="L106">
        <v>0.31</v>
      </c>
      <c r="M106" t="s">
        <v>209</v>
      </c>
    </row>
    <row r="107" spans="1:13">
      <c r="A107">
        <v>38</v>
      </c>
      <c r="B107">
        <v>1</v>
      </c>
      <c r="C107" t="s">
        <v>55</v>
      </c>
      <c r="D107" t="s">
        <v>210</v>
      </c>
      <c r="E107">
        <v>899</v>
      </c>
      <c r="F107">
        <v>93006</v>
      </c>
      <c r="G107">
        <v>28</v>
      </c>
      <c r="H107">
        <v>28</v>
      </c>
      <c r="I107">
        <v>23</v>
      </c>
      <c r="J107">
        <v>23</v>
      </c>
      <c r="K107">
        <v>2.23</v>
      </c>
      <c r="L107">
        <v>0.43</v>
      </c>
      <c r="M107" t="s">
        <v>211</v>
      </c>
    </row>
    <row r="108" spans="1:13">
      <c r="A108">
        <v>63</v>
      </c>
      <c r="B108">
        <v>1</v>
      </c>
      <c r="C108" t="s">
        <v>55</v>
      </c>
      <c r="D108" t="s">
        <v>212</v>
      </c>
      <c r="E108">
        <v>506</v>
      </c>
      <c r="F108">
        <v>56750</v>
      </c>
      <c r="G108">
        <v>14</v>
      </c>
      <c r="H108">
        <v>14</v>
      </c>
      <c r="I108">
        <v>13</v>
      </c>
      <c r="J108">
        <v>13</v>
      </c>
      <c r="K108">
        <v>2.21</v>
      </c>
      <c r="L108">
        <v>0.32</v>
      </c>
      <c r="M108" t="s">
        <v>213</v>
      </c>
    </row>
    <row r="109" spans="1:13">
      <c r="A109">
        <v>10</v>
      </c>
      <c r="B109">
        <v>2</v>
      </c>
      <c r="C109" t="s">
        <v>55</v>
      </c>
      <c r="D109" t="s">
        <v>214</v>
      </c>
      <c r="E109">
        <v>253</v>
      </c>
      <c r="F109">
        <v>53257</v>
      </c>
      <c r="G109">
        <v>13</v>
      </c>
      <c r="H109">
        <v>13</v>
      </c>
      <c r="I109">
        <v>12</v>
      </c>
      <c r="J109">
        <v>12</v>
      </c>
      <c r="K109">
        <v>2.17</v>
      </c>
      <c r="L109">
        <v>0.4</v>
      </c>
      <c r="M109" t="s">
        <v>215</v>
      </c>
    </row>
    <row r="110" spans="1:13">
      <c r="A110">
        <v>55</v>
      </c>
      <c r="B110">
        <v>1</v>
      </c>
      <c r="C110" t="s">
        <v>55</v>
      </c>
      <c r="D110" t="s">
        <v>216</v>
      </c>
      <c r="E110">
        <v>607</v>
      </c>
      <c r="F110">
        <v>59231</v>
      </c>
      <c r="G110">
        <v>22</v>
      </c>
      <c r="H110">
        <v>22</v>
      </c>
      <c r="I110">
        <v>12</v>
      </c>
      <c r="J110">
        <v>12</v>
      </c>
      <c r="K110">
        <v>2.0499999999999998</v>
      </c>
      <c r="L110">
        <v>0.32</v>
      </c>
      <c r="M110" t="s">
        <v>217</v>
      </c>
    </row>
    <row r="111" spans="1:13">
      <c r="A111">
        <v>97</v>
      </c>
      <c r="B111">
        <v>1</v>
      </c>
      <c r="C111" t="s">
        <v>55</v>
      </c>
      <c r="D111" t="s">
        <v>218</v>
      </c>
      <c r="E111">
        <v>194</v>
      </c>
      <c r="F111">
        <v>21040</v>
      </c>
      <c r="G111">
        <v>5</v>
      </c>
      <c r="H111">
        <v>5</v>
      </c>
      <c r="I111">
        <v>5</v>
      </c>
      <c r="J111">
        <v>5</v>
      </c>
      <c r="K111">
        <v>2.04</v>
      </c>
      <c r="L111">
        <v>0.4</v>
      </c>
      <c r="M111" t="s">
        <v>219</v>
      </c>
    </row>
    <row r="112" spans="1:13">
      <c r="A112">
        <v>14</v>
      </c>
      <c r="B112">
        <v>2</v>
      </c>
      <c r="C112" t="s">
        <v>55</v>
      </c>
      <c r="D112" t="s">
        <v>220</v>
      </c>
      <c r="E112">
        <v>825</v>
      </c>
      <c r="F112">
        <v>106789</v>
      </c>
      <c r="G112">
        <v>31</v>
      </c>
      <c r="H112">
        <v>31</v>
      </c>
      <c r="I112">
        <v>23</v>
      </c>
      <c r="J112">
        <v>23</v>
      </c>
      <c r="K112">
        <v>2.0299999999999998</v>
      </c>
      <c r="L112">
        <v>0.38</v>
      </c>
      <c r="M112" t="s">
        <v>221</v>
      </c>
    </row>
    <row r="113" spans="1:13">
      <c r="A113">
        <v>105</v>
      </c>
      <c r="B113">
        <v>1</v>
      </c>
      <c r="C113" t="s">
        <v>55</v>
      </c>
      <c r="D113" t="s">
        <v>222</v>
      </c>
      <c r="E113">
        <v>174</v>
      </c>
      <c r="F113">
        <v>29737</v>
      </c>
      <c r="G113">
        <v>10</v>
      </c>
      <c r="H113">
        <v>10</v>
      </c>
      <c r="I113">
        <v>5</v>
      </c>
      <c r="J113">
        <v>5</v>
      </c>
      <c r="K113">
        <v>2.0299999999999998</v>
      </c>
      <c r="L113">
        <v>0.35</v>
      </c>
      <c r="M113" t="s">
        <v>223</v>
      </c>
    </row>
    <row r="114" spans="1:13">
      <c r="A114">
        <v>89</v>
      </c>
      <c r="B114">
        <v>1</v>
      </c>
      <c r="C114" t="s">
        <v>55</v>
      </c>
      <c r="D114" t="s">
        <v>224</v>
      </c>
      <c r="E114">
        <v>224</v>
      </c>
      <c r="F114">
        <v>38974</v>
      </c>
      <c r="G114">
        <v>9</v>
      </c>
      <c r="H114">
        <v>9</v>
      </c>
      <c r="I114">
        <v>9</v>
      </c>
      <c r="J114">
        <v>9</v>
      </c>
      <c r="K114">
        <v>1.97</v>
      </c>
      <c r="L114">
        <v>0.36</v>
      </c>
      <c r="M114" t="s">
        <v>225</v>
      </c>
    </row>
    <row r="115" spans="1:13">
      <c r="A115">
        <v>80</v>
      </c>
      <c r="B115">
        <v>1</v>
      </c>
      <c r="C115" t="s">
        <v>55</v>
      </c>
      <c r="D115" t="s">
        <v>226</v>
      </c>
      <c r="E115">
        <v>306</v>
      </c>
      <c r="F115">
        <v>35557</v>
      </c>
      <c r="G115">
        <v>10</v>
      </c>
      <c r="H115">
        <v>10</v>
      </c>
      <c r="I115">
        <v>8</v>
      </c>
      <c r="J115">
        <v>8</v>
      </c>
      <c r="K115">
        <v>1.89</v>
      </c>
      <c r="L115">
        <v>0.25</v>
      </c>
      <c r="M115" t="s">
        <v>227</v>
      </c>
    </row>
    <row r="116" spans="1:13">
      <c r="A116">
        <v>77</v>
      </c>
      <c r="B116">
        <v>1</v>
      </c>
      <c r="C116" t="s">
        <v>55</v>
      </c>
      <c r="D116" t="s">
        <v>228</v>
      </c>
      <c r="E116">
        <v>354</v>
      </c>
      <c r="F116">
        <v>40237</v>
      </c>
      <c r="G116">
        <v>9</v>
      </c>
      <c r="H116">
        <v>9</v>
      </c>
      <c r="I116">
        <v>9</v>
      </c>
      <c r="J116">
        <v>9</v>
      </c>
      <c r="K116">
        <v>1.88</v>
      </c>
      <c r="L116">
        <v>0.47</v>
      </c>
      <c r="M116" t="s">
        <v>229</v>
      </c>
    </row>
    <row r="117" spans="1:13">
      <c r="A117">
        <v>137</v>
      </c>
      <c r="B117">
        <v>1</v>
      </c>
      <c r="C117" t="s">
        <v>55</v>
      </c>
      <c r="D117" t="s">
        <v>230</v>
      </c>
      <c r="E117">
        <v>108</v>
      </c>
      <c r="F117">
        <v>18086</v>
      </c>
      <c r="G117">
        <v>4</v>
      </c>
      <c r="H117">
        <v>4</v>
      </c>
      <c r="I117">
        <v>4</v>
      </c>
      <c r="J117">
        <v>4</v>
      </c>
      <c r="K117">
        <v>1.81</v>
      </c>
      <c r="L117">
        <v>0.3</v>
      </c>
      <c r="M117" t="s">
        <v>231</v>
      </c>
    </row>
    <row r="118" spans="1:13">
      <c r="A118">
        <v>112</v>
      </c>
      <c r="B118">
        <v>1</v>
      </c>
      <c r="C118" t="s">
        <v>55</v>
      </c>
      <c r="D118" t="s">
        <v>232</v>
      </c>
      <c r="E118">
        <v>159</v>
      </c>
      <c r="F118">
        <v>18822</v>
      </c>
      <c r="G118">
        <v>4</v>
      </c>
      <c r="H118">
        <v>4</v>
      </c>
      <c r="I118">
        <v>4</v>
      </c>
      <c r="J118">
        <v>4</v>
      </c>
      <c r="K118">
        <v>1.7</v>
      </c>
      <c r="L118">
        <v>0.28999999999999998</v>
      </c>
      <c r="M118" t="s">
        <v>233</v>
      </c>
    </row>
    <row r="119" spans="1:13">
      <c r="A119">
        <v>74</v>
      </c>
      <c r="B119">
        <v>1</v>
      </c>
      <c r="C119" t="s">
        <v>55</v>
      </c>
      <c r="D119" t="s">
        <v>234</v>
      </c>
      <c r="E119">
        <v>380</v>
      </c>
      <c r="F119">
        <v>53374</v>
      </c>
      <c r="G119">
        <v>13</v>
      </c>
      <c r="H119">
        <v>13</v>
      </c>
      <c r="I119">
        <v>9</v>
      </c>
      <c r="J119">
        <v>9</v>
      </c>
      <c r="K119">
        <v>1.65</v>
      </c>
      <c r="L119">
        <v>0.33</v>
      </c>
      <c r="M119" t="s">
        <v>235</v>
      </c>
    </row>
    <row r="120" spans="1:13">
      <c r="A120">
        <v>116</v>
      </c>
      <c r="B120">
        <v>1</v>
      </c>
      <c r="C120" t="s">
        <v>55</v>
      </c>
      <c r="D120" t="s">
        <v>236</v>
      </c>
      <c r="E120">
        <v>153</v>
      </c>
      <c r="F120">
        <v>14464</v>
      </c>
      <c r="G120">
        <v>3</v>
      </c>
      <c r="H120">
        <v>3</v>
      </c>
      <c r="I120">
        <v>3</v>
      </c>
      <c r="J120">
        <v>3</v>
      </c>
      <c r="K120">
        <v>1.63</v>
      </c>
      <c r="L120">
        <v>0.38</v>
      </c>
      <c r="M120" t="s">
        <v>237</v>
      </c>
    </row>
    <row r="121" spans="1:13">
      <c r="A121">
        <v>121</v>
      </c>
      <c r="B121">
        <v>1</v>
      </c>
      <c r="C121" t="s">
        <v>55</v>
      </c>
      <c r="D121" t="s">
        <v>238</v>
      </c>
      <c r="E121">
        <v>139</v>
      </c>
      <c r="F121">
        <v>19411</v>
      </c>
      <c r="G121">
        <v>4</v>
      </c>
      <c r="H121">
        <v>4</v>
      </c>
      <c r="I121">
        <v>4</v>
      </c>
      <c r="J121">
        <v>4</v>
      </c>
      <c r="K121">
        <v>1.62</v>
      </c>
      <c r="L121">
        <v>0.41</v>
      </c>
      <c r="M121" t="s">
        <v>239</v>
      </c>
    </row>
    <row r="122" spans="1:13">
      <c r="A122">
        <v>100</v>
      </c>
      <c r="B122">
        <v>1</v>
      </c>
      <c r="C122" t="s">
        <v>55</v>
      </c>
      <c r="D122" t="s">
        <v>240</v>
      </c>
      <c r="E122">
        <v>182</v>
      </c>
      <c r="F122">
        <v>15306</v>
      </c>
      <c r="G122">
        <v>4</v>
      </c>
      <c r="H122">
        <v>4</v>
      </c>
      <c r="I122">
        <v>3</v>
      </c>
      <c r="J122">
        <v>3</v>
      </c>
      <c r="K122">
        <v>1.49</v>
      </c>
      <c r="L122">
        <v>0.25</v>
      </c>
      <c r="M122" t="s">
        <v>241</v>
      </c>
    </row>
    <row r="123" spans="1:13">
      <c r="A123">
        <v>178</v>
      </c>
      <c r="B123">
        <v>1</v>
      </c>
      <c r="C123" t="s">
        <v>55</v>
      </c>
      <c r="D123" t="s">
        <v>242</v>
      </c>
      <c r="E123">
        <v>66</v>
      </c>
      <c r="F123">
        <v>5050</v>
      </c>
      <c r="G123">
        <v>1</v>
      </c>
      <c r="H123">
        <v>1</v>
      </c>
      <c r="I123">
        <v>1</v>
      </c>
      <c r="J123">
        <v>1</v>
      </c>
      <c r="K123">
        <v>1.45</v>
      </c>
      <c r="L123">
        <v>0.3</v>
      </c>
      <c r="M123" t="s">
        <v>243</v>
      </c>
    </row>
    <row r="124" spans="1:13">
      <c r="A124">
        <v>104</v>
      </c>
      <c r="B124">
        <v>1</v>
      </c>
      <c r="C124" t="s">
        <v>55</v>
      </c>
      <c r="D124" t="s">
        <v>244</v>
      </c>
      <c r="E124">
        <v>174</v>
      </c>
      <c r="F124">
        <v>26378</v>
      </c>
      <c r="G124">
        <v>5</v>
      </c>
      <c r="H124">
        <v>5</v>
      </c>
      <c r="I124">
        <v>5</v>
      </c>
      <c r="J124">
        <v>5</v>
      </c>
      <c r="K124">
        <v>1.43</v>
      </c>
      <c r="L124">
        <v>0.27</v>
      </c>
      <c r="M124" t="s">
        <v>245</v>
      </c>
    </row>
    <row r="125" spans="1:13">
      <c r="A125">
        <v>127</v>
      </c>
      <c r="B125">
        <v>1</v>
      </c>
      <c r="C125" t="s">
        <v>55</v>
      </c>
      <c r="D125" t="s">
        <v>246</v>
      </c>
      <c r="E125">
        <v>121</v>
      </c>
      <c r="F125">
        <v>16158</v>
      </c>
      <c r="G125">
        <v>3</v>
      </c>
      <c r="H125">
        <v>3</v>
      </c>
      <c r="I125">
        <v>3</v>
      </c>
      <c r="J125">
        <v>3</v>
      </c>
      <c r="K125">
        <v>1.37</v>
      </c>
      <c r="L125">
        <v>0.35</v>
      </c>
      <c r="M125" t="s">
        <v>247</v>
      </c>
    </row>
    <row r="126" spans="1:13">
      <c r="A126">
        <v>82</v>
      </c>
      <c r="B126">
        <v>1</v>
      </c>
      <c r="C126" t="s">
        <v>55</v>
      </c>
      <c r="D126" t="s">
        <v>248</v>
      </c>
      <c r="E126">
        <v>283</v>
      </c>
      <c r="F126">
        <v>50699</v>
      </c>
      <c r="G126">
        <v>10</v>
      </c>
      <c r="H126">
        <v>10</v>
      </c>
      <c r="I126">
        <v>9</v>
      </c>
      <c r="J126">
        <v>9</v>
      </c>
      <c r="K126">
        <v>1.31</v>
      </c>
      <c r="L126">
        <v>0.28999999999999998</v>
      </c>
      <c r="M126" t="s">
        <v>249</v>
      </c>
    </row>
    <row r="127" spans="1:13">
      <c r="A127">
        <v>151</v>
      </c>
      <c r="B127">
        <v>1</v>
      </c>
      <c r="C127" t="s">
        <v>55</v>
      </c>
      <c r="D127" t="s">
        <v>250</v>
      </c>
      <c r="E127">
        <v>88</v>
      </c>
      <c r="F127">
        <v>24309</v>
      </c>
      <c r="G127">
        <v>5</v>
      </c>
      <c r="H127">
        <v>5</v>
      </c>
      <c r="I127">
        <v>4</v>
      </c>
      <c r="J127">
        <v>4</v>
      </c>
      <c r="K127">
        <v>1.1599999999999999</v>
      </c>
      <c r="L127">
        <v>0.24</v>
      </c>
      <c r="M127" t="s">
        <v>251</v>
      </c>
    </row>
    <row r="128" spans="1:13">
      <c r="A128">
        <v>67</v>
      </c>
      <c r="B128">
        <v>1</v>
      </c>
      <c r="C128" t="s">
        <v>55</v>
      </c>
      <c r="D128" t="s">
        <v>252</v>
      </c>
      <c r="E128">
        <v>433</v>
      </c>
      <c r="F128">
        <v>81471</v>
      </c>
      <c r="G128">
        <v>14</v>
      </c>
      <c r="H128">
        <v>14</v>
      </c>
      <c r="I128">
        <v>12</v>
      </c>
      <c r="J128">
        <v>12</v>
      </c>
      <c r="K128">
        <v>1.1299999999999999</v>
      </c>
      <c r="L128">
        <v>0.3</v>
      </c>
      <c r="M128" t="s">
        <v>253</v>
      </c>
    </row>
    <row r="129" spans="1:13">
      <c r="A129">
        <v>53</v>
      </c>
      <c r="B129">
        <v>1</v>
      </c>
      <c r="C129" t="s">
        <v>55</v>
      </c>
      <c r="D129" t="s">
        <v>254</v>
      </c>
      <c r="E129">
        <v>643</v>
      </c>
      <c r="F129">
        <v>100975</v>
      </c>
      <c r="G129">
        <v>21</v>
      </c>
      <c r="H129">
        <v>21</v>
      </c>
      <c r="I129">
        <v>16</v>
      </c>
      <c r="J129">
        <v>16</v>
      </c>
      <c r="K129">
        <v>1.1200000000000001</v>
      </c>
      <c r="L129">
        <v>0.27</v>
      </c>
      <c r="M129" t="s">
        <v>255</v>
      </c>
    </row>
    <row r="130" spans="1:13">
      <c r="A130">
        <v>99</v>
      </c>
      <c r="B130">
        <v>1</v>
      </c>
      <c r="C130" t="s">
        <v>55</v>
      </c>
      <c r="D130" t="s">
        <v>256</v>
      </c>
      <c r="E130">
        <v>185</v>
      </c>
      <c r="F130">
        <v>51191</v>
      </c>
      <c r="G130">
        <v>8</v>
      </c>
      <c r="H130">
        <v>8</v>
      </c>
      <c r="I130">
        <v>7</v>
      </c>
      <c r="J130">
        <v>7</v>
      </c>
      <c r="K130">
        <v>1.0900000000000001</v>
      </c>
      <c r="L130">
        <v>0.24</v>
      </c>
      <c r="M130" t="s">
        <v>257</v>
      </c>
    </row>
    <row r="131" spans="1:13">
      <c r="A131">
        <v>90</v>
      </c>
      <c r="B131">
        <v>1</v>
      </c>
      <c r="C131" t="s">
        <v>55</v>
      </c>
      <c r="D131" t="s">
        <v>258</v>
      </c>
      <c r="E131">
        <v>211</v>
      </c>
      <c r="F131">
        <v>19239</v>
      </c>
      <c r="G131">
        <v>3</v>
      </c>
      <c r="H131">
        <v>3</v>
      </c>
      <c r="I131">
        <v>3</v>
      </c>
      <c r="J131">
        <v>3</v>
      </c>
      <c r="K131">
        <v>1.08</v>
      </c>
      <c r="L131">
        <v>0.24</v>
      </c>
      <c r="M131" t="s">
        <v>259</v>
      </c>
    </row>
    <row r="132" spans="1:13">
      <c r="A132">
        <v>85</v>
      </c>
      <c r="B132">
        <v>1</v>
      </c>
      <c r="C132" t="s">
        <v>55</v>
      </c>
      <c r="D132" t="s">
        <v>260</v>
      </c>
      <c r="E132">
        <v>245</v>
      </c>
      <c r="F132">
        <v>46378</v>
      </c>
      <c r="G132">
        <v>7</v>
      </c>
      <c r="H132">
        <v>7</v>
      </c>
      <c r="I132">
        <v>7</v>
      </c>
      <c r="J132">
        <v>7</v>
      </c>
      <c r="K132">
        <v>1.04</v>
      </c>
      <c r="L132">
        <v>0.24</v>
      </c>
      <c r="M132" t="s">
        <v>261</v>
      </c>
    </row>
    <row r="133" spans="1:13">
      <c r="A133">
        <v>4</v>
      </c>
      <c r="B133">
        <v>2</v>
      </c>
      <c r="C133" t="s">
        <v>55</v>
      </c>
      <c r="D133" t="s">
        <v>262</v>
      </c>
      <c r="E133">
        <v>614</v>
      </c>
      <c r="F133">
        <v>191829</v>
      </c>
      <c r="G133">
        <v>29</v>
      </c>
      <c r="H133">
        <v>29</v>
      </c>
      <c r="I133">
        <v>28</v>
      </c>
      <c r="J133">
        <v>28</v>
      </c>
      <c r="K133">
        <v>1</v>
      </c>
      <c r="L133">
        <v>0.24</v>
      </c>
      <c r="M133" t="s">
        <v>263</v>
      </c>
    </row>
    <row r="134" spans="1:13">
      <c r="A134">
        <v>202</v>
      </c>
      <c r="B134">
        <v>1</v>
      </c>
      <c r="C134" t="s">
        <v>55</v>
      </c>
      <c r="D134" t="s">
        <v>264</v>
      </c>
      <c r="E134">
        <v>53</v>
      </c>
      <c r="F134">
        <v>13930</v>
      </c>
      <c r="G134">
        <v>2</v>
      </c>
      <c r="H134">
        <v>2</v>
      </c>
      <c r="I134">
        <v>2</v>
      </c>
      <c r="J134">
        <v>2</v>
      </c>
      <c r="K134">
        <v>0.96</v>
      </c>
      <c r="L134">
        <v>0.19</v>
      </c>
      <c r="M134" t="s">
        <v>265</v>
      </c>
    </row>
    <row r="135" spans="1:13">
      <c r="A135">
        <v>110</v>
      </c>
      <c r="B135">
        <v>1</v>
      </c>
      <c r="C135" t="s">
        <v>55</v>
      </c>
      <c r="D135" t="s">
        <v>266</v>
      </c>
      <c r="E135">
        <v>163</v>
      </c>
      <c r="F135">
        <v>50093</v>
      </c>
      <c r="G135">
        <v>7</v>
      </c>
      <c r="H135">
        <v>7</v>
      </c>
      <c r="I135">
        <v>7</v>
      </c>
      <c r="J135">
        <v>7</v>
      </c>
      <c r="K135">
        <v>0.94</v>
      </c>
      <c r="L135">
        <v>0.26</v>
      </c>
      <c r="M135" t="s">
        <v>267</v>
      </c>
    </row>
    <row r="136" spans="1:13">
      <c r="A136">
        <v>140</v>
      </c>
      <c r="B136">
        <v>1</v>
      </c>
      <c r="C136" t="s">
        <v>55</v>
      </c>
      <c r="D136" t="s">
        <v>268</v>
      </c>
      <c r="E136">
        <v>105</v>
      </c>
      <c r="F136">
        <v>28619</v>
      </c>
      <c r="G136">
        <v>4</v>
      </c>
      <c r="H136">
        <v>4</v>
      </c>
      <c r="I136">
        <v>4</v>
      </c>
      <c r="J136">
        <v>4</v>
      </c>
      <c r="K136">
        <v>0.93</v>
      </c>
      <c r="L136">
        <v>0.19</v>
      </c>
      <c r="M136" t="s">
        <v>269</v>
      </c>
    </row>
    <row r="137" spans="1:13">
      <c r="A137">
        <v>102</v>
      </c>
      <c r="B137">
        <v>1</v>
      </c>
      <c r="C137" t="s">
        <v>55</v>
      </c>
      <c r="D137" t="s">
        <v>270</v>
      </c>
      <c r="E137">
        <v>176</v>
      </c>
      <c r="F137">
        <v>36119</v>
      </c>
      <c r="G137">
        <v>5</v>
      </c>
      <c r="H137">
        <v>5</v>
      </c>
      <c r="I137">
        <v>5</v>
      </c>
      <c r="J137">
        <v>5</v>
      </c>
      <c r="K137">
        <v>0.92</v>
      </c>
      <c r="L137">
        <v>0.19</v>
      </c>
      <c r="M137" t="s">
        <v>271</v>
      </c>
    </row>
    <row r="138" spans="1:13">
      <c r="A138">
        <v>138</v>
      </c>
      <c r="B138">
        <v>1</v>
      </c>
      <c r="C138" t="s">
        <v>55</v>
      </c>
      <c r="D138" t="s">
        <v>272</v>
      </c>
      <c r="E138">
        <v>107</v>
      </c>
      <c r="F138">
        <v>43972</v>
      </c>
      <c r="G138">
        <v>6</v>
      </c>
      <c r="H138">
        <v>6</v>
      </c>
      <c r="I138">
        <v>6</v>
      </c>
      <c r="J138">
        <v>6</v>
      </c>
      <c r="K138">
        <v>0.9</v>
      </c>
      <c r="L138">
        <v>0.13</v>
      </c>
      <c r="M138" t="s">
        <v>273</v>
      </c>
    </row>
    <row r="139" spans="1:13">
      <c r="A139">
        <v>98</v>
      </c>
      <c r="B139">
        <v>1</v>
      </c>
      <c r="C139" t="s">
        <v>55</v>
      </c>
      <c r="D139" t="s">
        <v>274</v>
      </c>
      <c r="E139">
        <v>191</v>
      </c>
      <c r="F139">
        <v>22145</v>
      </c>
      <c r="G139">
        <v>4</v>
      </c>
      <c r="H139">
        <v>4</v>
      </c>
      <c r="I139">
        <v>3</v>
      </c>
      <c r="J139">
        <v>3</v>
      </c>
      <c r="K139">
        <v>0.88</v>
      </c>
      <c r="L139">
        <v>0.22</v>
      </c>
      <c r="M139" t="s">
        <v>275</v>
      </c>
    </row>
    <row r="140" spans="1:13">
      <c r="A140">
        <v>94</v>
      </c>
      <c r="B140">
        <v>1</v>
      </c>
      <c r="C140" t="s">
        <v>55</v>
      </c>
      <c r="D140" t="s">
        <v>276</v>
      </c>
      <c r="E140">
        <v>198</v>
      </c>
      <c r="F140">
        <v>45337</v>
      </c>
      <c r="G140">
        <v>6</v>
      </c>
      <c r="H140">
        <v>6</v>
      </c>
      <c r="I140">
        <v>6</v>
      </c>
      <c r="J140">
        <v>6</v>
      </c>
      <c r="K140">
        <v>0.87</v>
      </c>
      <c r="L140">
        <v>0.25</v>
      </c>
      <c r="M140" t="s">
        <v>277</v>
      </c>
    </row>
    <row r="141" spans="1:13">
      <c r="A141">
        <v>86</v>
      </c>
      <c r="B141">
        <v>1</v>
      </c>
      <c r="C141" t="s">
        <v>55</v>
      </c>
      <c r="D141" t="s">
        <v>278</v>
      </c>
      <c r="E141">
        <v>240</v>
      </c>
      <c r="F141">
        <v>45683</v>
      </c>
      <c r="G141">
        <v>7</v>
      </c>
      <c r="H141">
        <v>7</v>
      </c>
      <c r="I141">
        <v>6</v>
      </c>
      <c r="J141">
        <v>6</v>
      </c>
      <c r="K141">
        <v>0.86</v>
      </c>
      <c r="L141">
        <v>0.19</v>
      </c>
      <c r="M141" t="s">
        <v>279</v>
      </c>
    </row>
    <row r="142" spans="1:13">
      <c r="A142">
        <v>106</v>
      </c>
      <c r="B142">
        <v>1</v>
      </c>
      <c r="C142" t="s">
        <v>55</v>
      </c>
      <c r="D142" t="s">
        <v>280</v>
      </c>
      <c r="E142">
        <v>169</v>
      </c>
      <c r="F142">
        <v>55064</v>
      </c>
      <c r="G142">
        <v>7</v>
      </c>
      <c r="H142">
        <v>7</v>
      </c>
      <c r="I142">
        <v>7</v>
      </c>
      <c r="J142">
        <v>7</v>
      </c>
      <c r="K142">
        <v>0.82</v>
      </c>
      <c r="L142">
        <v>0.21</v>
      </c>
      <c r="M142" t="s">
        <v>281</v>
      </c>
    </row>
    <row r="143" spans="1:13">
      <c r="A143">
        <v>166</v>
      </c>
      <c r="B143">
        <v>1</v>
      </c>
      <c r="C143" t="s">
        <v>55</v>
      </c>
      <c r="D143" t="s">
        <v>282</v>
      </c>
      <c r="E143">
        <v>73</v>
      </c>
      <c r="F143">
        <v>32623</v>
      </c>
      <c r="G143">
        <v>5</v>
      </c>
      <c r="H143">
        <v>5</v>
      </c>
      <c r="I143">
        <v>4</v>
      </c>
      <c r="J143">
        <v>4</v>
      </c>
      <c r="K143">
        <v>0.78</v>
      </c>
      <c r="L143">
        <v>0.13</v>
      </c>
      <c r="M143" t="s">
        <v>283</v>
      </c>
    </row>
    <row r="144" spans="1:13">
      <c r="A144">
        <v>75</v>
      </c>
      <c r="B144">
        <v>1</v>
      </c>
      <c r="C144" t="s">
        <v>55</v>
      </c>
      <c r="D144" t="s">
        <v>284</v>
      </c>
      <c r="E144">
        <v>375</v>
      </c>
      <c r="F144">
        <v>92431</v>
      </c>
      <c r="G144">
        <v>11</v>
      </c>
      <c r="H144">
        <v>11</v>
      </c>
      <c r="I144">
        <v>11</v>
      </c>
      <c r="J144">
        <v>11</v>
      </c>
      <c r="K144">
        <v>0.76</v>
      </c>
      <c r="L144">
        <v>0.2</v>
      </c>
      <c r="M144" t="s">
        <v>285</v>
      </c>
    </row>
    <row r="145" spans="1:13">
      <c r="A145">
        <v>93</v>
      </c>
      <c r="B145">
        <v>1</v>
      </c>
      <c r="C145" t="s">
        <v>55</v>
      </c>
      <c r="D145" t="s">
        <v>286</v>
      </c>
      <c r="E145">
        <v>199</v>
      </c>
      <c r="F145">
        <v>83343</v>
      </c>
      <c r="G145">
        <v>10</v>
      </c>
      <c r="H145">
        <v>10</v>
      </c>
      <c r="I145">
        <v>10</v>
      </c>
      <c r="J145">
        <v>10</v>
      </c>
      <c r="K145">
        <v>0.76</v>
      </c>
      <c r="L145">
        <v>0.24</v>
      </c>
      <c r="M145" t="s">
        <v>287</v>
      </c>
    </row>
    <row r="146" spans="1:13">
      <c r="A146">
        <v>108</v>
      </c>
      <c r="B146">
        <v>1</v>
      </c>
      <c r="C146" t="s">
        <v>55</v>
      </c>
      <c r="D146" t="s">
        <v>288</v>
      </c>
      <c r="E146">
        <v>165</v>
      </c>
      <c r="F146">
        <v>58476</v>
      </c>
      <c r="G146">
        <v>7</v>
      </c>
      <c r="H146">
        <v>7</v>
      </c>
      <c r="I146">
        <v>7</v>
      </c>
      <c r="J146">
        <v>7</v>
      </c>
      <c r="K146">
        <v>0.76</v>
      </c>
      <c r="L146">
        <v>0.17</v>
      </c>
      <c r="M146" t="s">
        <v>289</v>
      </c>
    </row>
    <row r="147" spans="1:13">
      <c r="A147">
        <v>76</v>
      </c>
      <c r="B147">
        <v>1</v>
      </c>
      <c r="C147" t="s">
        <v>55</v>
      </c>
      <c r="D147" t="s">
        <v>290</v>
      </c>
      <c r="E147">
        <v>361</v>
      </c>
      <c r="F147">
        <v>84642</v>
      </c>
      <c r="G147">
        <v>11</v>
      </c>
      <c r="H147">
        <v>11</v>
      </c>
      <c r="I147">
        <v>9</v>
      </c>
      <c r="J147">
        <v>9</v>
      </c>
      <c r="K147">
        <v>0.75</v>
      </c>
      <c r="L147">
        <v>0.17</v>
      </c>
      <c r="M147" t="s">
        <v>291</v>
      </c>
    </row>
    <row r="148" spans="1:13">
      <c r="A148">
        <v>146</v>
      </c>
      <c r="B148">
        <v>1</v>
      </c>
      <c r="C148" t="s">
        <v>55</v>
      </c>
      <c r="D148" t="s">
        <v>292</v>
      </c>
      <c r="E148">
        <v>96</v>
      </c>
      <c r="F148">
        <v>42154</v>
      </c>
      <c r="G148">
        <v>5</v>
      </c>
      <c r="H148">
        <v>5</v>
      </c>
      <c r="I148">
        <v>5</v>
      </c>
      <c r="J148">
        <v>5</v>
      </c>
      <c r="K148">
        <v>0.75</v>
      </c>
      <c r="L148">
        <v>0.14000000000000001</v>
      </c>
      <c r="M148" t="s">
        <v>293</v>
      </c>
    </row>
    <row r="149" spans="1:13">
      <c r="A149">
        <v>96</v>
      </c>
      <c r="B149">
        <v>1</v>
      </c>
      <c r="C149" t="s">
        <v>55</v>
      </c>
      <c r="D149" t="s">
        <v>294</v>
      </c>
      <c r="E149">
        <v>195</v>
      </c>
      <c r="F149">
        <v>77557</v>
      </c>
      <c r="G149">
        <v>11</v>
      </c>
      <c r="H149">
        <v>11</v>
      </c>
      <c r="I149">
        <v>9</v>
      </c>
      <c r="J149">
        <v>9</v>
      </c>
      <c r="K149">
        <v>0.73</v>
      </c>
      <c r="L149">
        <v>0.19</v>
      </c>
      <c r="M149" t="s">
        <v>295</v>
      </c>
    </row>
    <row r="150" spans="1:13">
      <c r="A150">
        <v>2</v>
      </c>
      <c r="B150">
        <v>3</v>
      </c>
      <c r="C150" t="s">
        <v>55</v>
      </c>
      <c r="D150" t="s">
        <v>296</v>
      </c>
      <c r="E150">
        <v>124</v>
      </c>
      <c r="F150">
        <v>79991</v>
      </c>
      <c r="G150">
        <v>11</v>
      </c>
      <c r="H150">
        <v>11</v>
      </c>
      <c r="I150">
        <v>9</v>
      </c>
      <c r="J150">
        <v>9</v>
      </c>
      <c r="K150">
        <v>0.7</v>
      </c>
      <c r="L150">
        <v>0.08</v>
      </c>
      <c r="M150" t="s">
        <v>297</v>
      </c>
    </row>
    <row r="151" spans="1:13">
      <c r="A151">
        <v>65</v>
      </c>
      <c r="B151">
        <v>1</v>
      </c>
      <c r="C151" t="s">
        <v>55</v>
      </c>
      <c r="D151" t="s">
        <v>298</v>
      </c>
      <c r="E151">
        <v>460</v>
      </c>
      <c r="F151">
        <v>117183</v>
      </c>
      <c r="G151">
        <v>13</v>
      </c>
      <c r="H151">
        <v>13</v>
      </c>
      <c r="I151">
        <v>13</v>
      </c>
      <c r="J151">
        <v>13</v>
      </c>
      <c r="K151">
        <v>0.69</v>
      </c>
      <c r="L151">
        <v>0.17</v>
      </c>
      <c r="M151" t="s">
        <v>299</v>
      </c>
    </row>
    <row r="152" spans="1:13">
      <c r="A152">
        <v>154</v>
      </c>
      <c r="B152">
        <v>1</v>
      </c>
      <c r="C152" t="s">
        <v>55</v>
      </c>
      <c r="D152" t="s">
        <v>300</v>
      </c>
      <c r="E152">
        <v>83</v>
      </c>
      <c r="F152">
        <v>28226</v>
      </c>
      <c r="G152">
        <v>3</v>
      </c>
      <c r="H152">
        <v>3</v>
      </c>
      <c r="I152">
        <v>3</v>
      </c>
      <c r="J152">
        <v>3</v>
      </c>
      <c r="K152">
        <v>0.65</v>
      </c>
      <c r="L152">
        <v>0.23</v>
      </c>
      <c r="M152" t="s">
        <v>301</v>
      </c>
    </row>
    <row r="153" spans="1:13">
      <c r="A153">
        <v>123</v>
      </c>
      <c r="B153">
        <v>1</v>
      </c>
      <c r="C153" t="s">
        <v>55</v>
      </c>
      <c r="D153" t="s">
        <v>302</v>
      </c>
      <c r="E153">
        <v>133</v>
      </c>
      <c r="F153">
        <v>28978</v>
      </c>
      <c r="G153">
        <v>3</v>
      </c>
      <c r="H153">
        <v>3</v>
      </c>
      <c r="I153">
        <v>3</v>
      </c>
      <c r="J153">
        <v>3</v>
      </c>
      <c r="K153">
        <v>0.63</v>
      </c>
      <c r="L153">
        <v>0.21</v>
      </c>
      <c r="M153" t="s">
        <v>303</v>
      </c>
    </row>
    <row r="154" spans="1:13">
      <c r="A154">
        <v>131</v>
      </c>
      <c r="B154">
        <v>1</v>
      </c>
      <c r="C154" t="s">
        <v>55</v>
      </c>
      <c r="D154" t="s">
        <v>304</v>
      </c>
      <c r="E154">
        <v>119</v>
      </c>
      <c r="F154">
        <v>29306</v>
      </c>
      <c r="G154">
        <v>3</v>
      </c>
      <c r="H154">
        <v>3</v>
      </c>
      <c r="I154">
        <v>3</v>
      </c>
      <c r="J154">
        <v>3</v>
      </c>
      <c r="K154">
        <v>0.62</v>
      </c>
      <c r="L154">
        <v>0.16</v>
      </c>
      <c r="M154" t="s">
        <v>305</v>
      </c>
    </row>
    <row r="155" spans="1:13">
      <c r="A155">
        <v>115</v>
      </c>
      <c r="B155">
        <v>1</v>
      </c>
      <c r="C155" t="s">
        <v>55</v>
      </c>
      <c r="D155" t="s">
        <v>306</v>
      </c>
      <c r="E155">
        <v>155</v>
      </c>
      <c r="F155">
        <v>70666</v>
      </c>
      <c r="G155">
        <v>7</v>
      </c>
      <c r="H155">
        <v>7</v>
      </c>
      <c r="I155">
        <v>7</v>
      </c>
      <c r="J155">
        <v>7</v>
      </c>
      <c r="K155">
        <v>0.6</v>
      </c>
      <c r="L155">
        <v>0.15</v>
      </c>
      <c r="M155" t="s">
        <v>307</v>
      </c>
    </row>
    <row r="156" spans="1:13">
      <c r="A156">
        <v>192</v>
      </c>
      <c r="B156">
        <v>1</v>
      </c>
      <c r="C156" t="s">
        <v>55</v>
      </c>
      <c r="D156" t="s">
        <v>308</v>
      </c>
      <c r="E156">
        <v>56</v>
      </c>
      <c r="F156">
        <v>20114</v>
      </c>
      <c r="G156">
        <v>2</v>
      </c>
      <c r="H156">
        <v>2</v>
      </c>
      <c r="I156">
        <v>2</v>
      </c>
      <c r="J156">
        <v>2</v>
      </c>
      <c r="K156">
        <v>0.59</v>
      </c>
      <c r="L156">
        <v>0.18</v>
      </c>
      <c r="M156" t="s">
        <v>309</v>
      </c>
    </row>
    <row r="157" spans="1:13">
      <c r="A157">
        <v>95</v>
      </c>
      <c r="B157">
        <v>1</v>
      </c>
      <c r="C157" t="s">
        <v>55</v>
      </c>
      <c r="D157" t="s">
        <v>310</v>
      </c>
      <c r="E157">
        <v>195</v>
      </c>
      <c r="F157">
        <v>72608</v>
      </c>
      <c r="G157">
        <v>8</v>
      </c>
      <c r="H157">
        <v>8</v>
      </c>
      <c r="I157">
        <v>7</v>
      </c>
      <c r="J157">
        <v>7</v>
      </c>
      <c r="K157">
        <v>0.57999999999999996</v>
      </c>
      <c r="L157">
        <v>0.16</v>
      </c>
      <c r="M157" t="s">
        <v>311</v>
      </c>
    </row>
    <row r="158" spans="1:13">
      <c r="A158">
        <v>171</v>
      </c>
      <c r="B158">
        <v>1</v>
      </c>
      <c r="C158" t="s">
        <v>55</v>
      </c>
      <c r="D158" t="s">
        <v>312</v>
      </c>
      <c r="E158">
        <v>69</v>
      </c>
      <c r="F158">
        <v>31093</v>
      </c>
      <c r="G158">
        <v>3</v>
      </c>
      <c r="H158">
        <v>3</v>
      </c>
      <c r="I158">
        <v>3</v>
      </c>
      <c r="J158">
        <v>3</v>
      </c>
      <c r="K158">
        <v>0.57999999999999996</v>
      </c>
      <c r="L158">
        <v>0.15</v>
      </c>
      <c r="M158" t="s">
        <v>313</v>
      </c>
    </row>
    <row r="159" spans="1:13">
      <c r="A159">
        <v>109</v>
      </c>
      <c r="B159">
        <v>1</v>
      </c>
      <c r="C159" t="s">
        <v>55</v>
      </c>
      <c r="D159" t="s">
        <v>314</v>
      </c>
      <c r="E159">
        <v>164</v>
      </c>
      <c r="F159">
        <v>10184</v>
      </c>
      <c r="G159">
        <v>2</v>
      </c>
      <c r="H159">
        <v>2</v>
      </c>
      <c r="I159">
        <v>1</v>
      </c>
      <c r="J159">
        <v>1</v>
      </c>
      <c r="K159">
        <v>0.56999999999999995</v>
      </c>
      <c r="L159">
        <v>0.19</v>
      </c>
      <c r="M159" t="s">
        <v>315</v>
      </c>
    </row>
    <row r="160" spans="1:13">
      <c r="A160">
        <v>103</v>
      </c>
      <c r="B160">
        <v>1</v>
      </c>
      <c r="C160" t="s">
        <v>55</v>
      </c>
      <c r="D160" t="s">
        <v>316</v>
      </c>
      <c r="E160">
        <v>175</v>
      </c>
      <c r="F160">
        <v>54324</v>
      </c>
      <c r="G160">
        <v>5</v>
      </c>
      <c r="H160">
        <v>5</v>
      </c>
      <c r="I160">
        <v>5</v>
      </c>
      <c r="J160">
        <v>5</v>
      </c>
      <c r="K160">
        <v>0.55000000000000004</v>
      </c>
      <c r="L160">
        <v>0.14000000000000001</v>
      </c>
      <c r="M160" t="s">
        <v>317</v>
      </c>
    </row>
    <row r="161" spans="1:13">
      <c r="A161">
        <v>161</v>
      </c>
      <c r="B161">
        <v>1</v>
      </c>
      <c r="C161" t="s">
        <v>55</v>
      </c>
      <c r="D161" t="s">
        <v>318</v>
      </c>
      <c r="E161">
        <v>79</v>
      </c>
      <c r="F161">
        <v>21385</v>
      </c>
      <c r="G161">
        <v>2</v>
      </c>
      <c r="H161">
        <v>2</v>
      </c>
      <c r="I161">
        <v>2</v>
      </c>
      <c r="J161">
        <v>2</v>
      </c>
      <c r="K161">
        <v>0.55000000000000004</v>
      </c>
      <c r="L161">
        <v>0.13</v>
      </c>
      <c r="M161" t="s">
        <v>319</v>
      </c>
    </row>
    <row r="162" spans="1:13">
      <c r="A162">
        <v>233</v>
      </c>
      <c r="B162">
        <v>1</v>
      </c>
      <c r="C162" t="s">
        <v>55</v>
      </c>
      <c r="D162" t="s">
        <v>320</v>
      </c>
      <c r="E162">
        <v>40</v>
      </c>
      <c r="F162">
        <v>10912</v>
      </c>
      <c r="G162">
        <v>1</v>
      </c>
      <c r="H162">
        <v>1</v>
      </c>
      <c r="I162">
        <v>1</v>
      </c>
      <c r="J162">
        <v>1</v>
      </c>
      <c r="K162">
        <v>0.53</v>
      </c>
      <c r="L162">
        <v>0.08</v>
      </c>
      <c r="M162" t="s">
        <v>321</v>
      </c>
    </row>
    <row r="163" spans="1:13">
      <c r="A163">
        <v>135</v>
      </c>
      <c r="B163">
        <v>1</v>
      </c>
      <c r="C163" t="s">
        <v>55</v>
      </c>
      <c r="D163" t="s">
        <v>322</v>
      </c>
      <c r="E163">
        <v>108</v>
      </c>
      <c r="F163">
        <v>22549</v>
      </c>
      <c r="G163">
        <v>2</v>
      </c>
      <c r="H163">
        <v>2</v>
      </c>
      <c r="I163">
        <v>2</v>
      </c>
      <c r="J163">
        <v>2</v>
      </c>
      <c r="K163">
        <v>0.52</v>
      </c>
      <c r="L163">
        <v>0.13</v>
      </c>
      <c r="M163" t="s">
        <v>323</v>
      </c>
    </row>
    <row r="164" spans="1:13">
      <c r="A164">
        <v>111</v>
      </c>
      <c r="B164">
        <v>1</v>
      </c>
      <c r="C164" t="s">
        <v>55</v>
      </c>
      <c r="D164" t="s">
        <v>324</v>
      </c>
      <c r="E164">
        <v>161</v>
      </c>
      <c r="F164">
        <v>57254</v>
      </c>
      <c r="G164">
        <v>5</v>
      </c>
      <c r="H164">
        <v>5</v>
      </c>
      <c r="I164">
        <v>5</v>
      </c>
      <c r="J164">
        <v>5</v>
      </c>
      <c r="K164">
        <v>0.51</v>
      </c>
      <c r="L164">
        <v>0.19</v>
      </c>
      <c r="M164" t="s">
        <v>325</v>
      </c>
    </row>
    <row r="165" spans="1:13">
      <c r="A165">
        <v>193</v>
      </c>
      <c r="B165">
        <v>1</v>
      </c>
      <c r="C165" t="s">
        <v>55</v>
      </c>
      <c r="D165" t="s">
        <v>326</v>
      </c>
      <c r="E165">
        <v>56</v>
      </c>
      <c r="F165">
        <v>22681</v>
      </c>
      <c r="G165">
        <v>2</v>
      </c>
      <c r="H165">
        <v>2</v>
      </c>
      <c r="I165">
        <v>2</v>
      </c>
      <c r="J165">
        <v>2</v>
      </c>
      <c r="K165">
        <v>0.51</v>
      </c>
      <c r="L165">
        <v>0.18</v>
      </c>
      <c r="M165" t="s">
        <v>327</v>
      </c>
    </row>
    <row r="166" spans="1:13">
      <c r="A166">
        <v>79</v>
      </c>
      <c r="B166">
        <v>1</v>
      </c>
      <c r="C166" t="s">
        <v>55</v>
      </c>
      <c r="D166" t="s">
        <v>328</v>
      </c>
      <c r="E166">
        <v>317</v>
      </c>
      <c r="F166">
        <v>83235</v>
      </c>
      <c r="G166">
        <v>9</v>
      </c>
      <c r="H166">
        <v>9</v>
      </c>
      <c r="I166">
        <v>7</v>
      </c>
      <c r="J166">
        <v>7</v>
      </c>
      <c r="K166">
        <v>0.49</v>
      </c>
      <c r="L166">
        <v>0.14000000000000001</v>
      </c>
      <c r="M166" t="s">
        <v>329</v>
      </c>
    </row>
    <row r="167" spans="1:13">
      <c r="A167">
        <v>87</v>
      </c>
      <c r="B167">
        <v>1</v>
      </c>
      <c r="C167" t="s">
        <v>55</v>
      </c>
      <c r="D167" t="s">
        <v>330</v>
      </c>
      <c r="E167">
        <v>228</v>
      </c>
      <c r="F167">
        <v>59089</v>
      </c>
      <c r="G167">
        <v>7</v>
      </c>
      <c r="H167">
        <v>7</v>
      </c>
      <c r="I167">
        <v>5</v>
      </c>
      <c r="J167">
        <v>5</v>
      </c>
      <c r="K167">
        <v>0.49</v>
      </c>
      <c r="L167">
        <v>0.14000000000000001</v>
      </c>
      <c r="M167" t="s">
        <v>331</v>
      </c>
    </row>
    <row r="168" spans="1:13">
      <c r="A168">
        <v>101</v>
      </c>
      <c r="B168">
        <v>1</v>
      </c>
      <c r="C168" t="s">
        <v>55</v>
      </c>
      <c r="D168" t="s">
        <v>332</v>
      </c>
      <c r="E168">
        <v>182</v>
      </c>
      <c r="F168">
        <v>47613</v>
      </c>
      <c r="G168">
        <v>4</v>
      </c>
      <c r="H168">
        <v>4</v>
      </c>
      <c r="I168">
        <v>4</v>
      </c>
      <c r="J168">
        <v>4</v>
      </c>
      <c r="K168">
        <v>0.49</v>
      </c>
      <c r="L168">
        <v>0.14000000000000001</v>
      </c>
      <c r="M168" t="s">
        <v>333</v>
      </c>
    </row>
    <row r="169" spans="1:13">
      <c r="A169">
        <v>199</v>
      </c>
      <c r="B169">
        <v>1</v>
      </c>
      <c r="C169" t="s">
        <v>55</v>
      </c>
      <c r="D169" t="s">
        <v>334</v>
      </c>
      <c r="E169">
        <v>54</v>
      </c>
      <c r="F169">
        <v>35652</v>
      </c>
      <c r="G169">
        <v>3</v>
      </c>
      <c r="H169">
        <v>3</v>
      </c>
      <c r="I169">
        <v>3</v>
      </c>
      <c r="J169">
        <v>3</v>
      </c>
      <c r="K169">
        <v>0.49</v>
      </c>
      <c r="L169">
        <v>0.16</v>
      </c>
      <c r="M169" t="s">
        <v>335</v>
      </c>
    </row>
    <row r="170" spans="1:13">
      <c r="A170">
        <v>203</v>
      </c>
      <c r="B170">
        <v>1</v>
      </c>
      <c r="C170" t="s">
        <v>55</v>
      </c>
      <c r="D170" t="s">
        <v>336</v>
      </c>
      <c r="E170">
        <v>53</v>
      </c>
      <c r="F170">
        <v>23724</v>
      </c>
      <c r="G170">
        <v>2</v>
      </c>
      <c r="H170">
        <v>2</v>
      </c>
      <c r="I170">
        <v>2</v>
      </c>
      <c r="J170">
        <v>2</v>
      </c>
      <c r="K170">
        <v>0.48</v>
      </c>
      <c r="L170">
        <v>0.15</v>
      </c>
      <c r="M170" t="s">
        <v>337</v>
      </c>
    </row>
    <row r="171" spans="1:13">
      <c r="A171">
        <v>227</v>
      </c>
      <c r="B171">
        <v>1</v>
      </c>
      <c r="C171" t="s">
        <v>55</v>
      </c>
      <c r="D171" t="s">
        <v>338</v>
      </c>
      <c r="E171">
        <v>43</v>
      </c>
      <c r="F171">
        <v>11818</v>
      </c>
      <c r="G171">
        <v>1</v>
      </c>
      <c r="H171">
        <v>1</v>
      </c>
      <c r="I171">
        <v>1</v>
      </c>
      <c r="J171">
        <v>1</v>
      </c>
      <c r="K171">
        <v>0.48</v>
      </c>
      <c r="L171">
        <v>0.1</v>
      </c>
      <c r="M171" t="s">
        <v>339</v>
      </c>
    </row>
    <row r="172" spans="1:13">
      <c r="A172">
        <v>177</v>
      </c>
      <c r="B172">
        <v>1</v>
      </c>
      <c r="C172" t="s">
        <v>55</v>
      </c>
      <c r="D172" t="s">
        <v>340</v>
      </c>
      <c r="E172">
        <v>66</v>
      </c>
      <c r="F172">
        <v>12133</v>
      </c>
      <c r="G172">
        <v>1</v>
      </c>
      <c r="H172">
        <v>1</v>
      </c>
      <c r="I172">
        <v>1</v>
      </c>
      <c r="J172">
        <v>1</v>
      </c>
      <c r="K172">
        <v>0.47</v>
      </c>
      <c r="L172">
        <v>0.12</v>
      </c>
      <c r="M172" t="s">
        <v>341</v>
      </c>
    </row>
    <row r="173" spans="1:13">
      <c r="A173">
        <v>113</v>
      </c>
      <c r="B173">
        <v>1</v>
      </c>
      <c r="C173" t="s">
        <v>55</v>
      </c>
      <c r="D173" t="s">
        <v>342</v>
      </c>
      <c r="E173">
        <v>158</v>
      </c>
      <c r="F173">
        <v>87033</v>
      </c>
      <c r="G173">
        <v>7</v>
      </c>
      <c r="H173">
        <v>7</v>
      </c>
      <c r="I173">
        <v>7</v>
      </c>
      <c r="J173">
        <v>7</v>
      </c>
      <c r="K173">
        <v>0.46</v>
      </c>
      <c r="L173">
        <v>0.11</v>
      </c>
      <c r="M173" t="s">
        <v>343</v>
      </c>
    </row>
    <row r="174" spans="1:13">
      <c r="A174">
        <v>144</v>
      </c>
      <c r="B174">
        <v>1</v>
      </c>
      <c r="C174" t="s">
        <v>55</v>
      </c>
      <c r="D174" t="s">
        <v>344</v>
      </c>
      <c r="E174">
        <v>97</v>
      </c>
      <c r="F174">
        <v>63733</v>
      </c>
      <c r="G174">
        <v>5</v>
      </c>
      <c r="H174">
        <v>5</v>
      </c>
      <c r="I174">
        <v>5</v>
      </c>
      <c r="J174">
        <v>5</v>
      </c>
      <c r="K174">
        <v>0.45</v>
      </c>
      <c r="L174">
        <v>0.13</v>
      </c>
      <c r="M174" t="s">
        <v>345</v>
      </c>
    </row>
    <row r="175" spans="1:13">
      <c r="A175">
        <v>130</v>
      </c>
      <c r="B175">
        <v>1</v>
      </c>
      <c r="C175" t="s">
        <v>55</v>
      </c>
      <c r="D175" t="s">
        <v>346</v>
      </c>
      <c r="E175">
        <v>119</v>
      </c>
      <c r="F175">
        <v>38775</v>
      </c>
      <c r="G175">
        <v>3</v>
      </c>
      <c r="H175">
        <v>3</v>
      </c>
      <c r="I175">
        <v>3</v>
      </c>
      <c r="J175">
        <v>3</v>
      </c>
      <c r="K175">
        <v>0.44</v>
      </c>
      <c r="L175">
        <v>0.12</v>
      </c>
      <c r="M175" t="s">
        <v>347</v>
      </c>
    </row>
    <row r="176" spans="1:13">
      <c r="A176">
        <v>266</v>
      </c>
      <c r="B176">
        <v>1</v>
      </c>
      <c r="C176" t="s">
        <v>55</v>
      </c>
      <c r="D176" t="s">
        <v>348</v>
      </c>
      <c r="E176">
        <v>28</v>
      </c>
      <c r="F176">
        <v>13058</v>
      </c>
      <c r="G176">
        <v>1</v>
      </c>
      <c r="H176">
        <v>1</v>
      </c>
      <c r="I176">
        <v>1</v>
      </c>
      <c r="J176">
        <v>1</v>
      </c>
      <c r="K176">
        <v>0.43</v>
      </c>
      <c r="L176">
        <v>0.14000000000000001</v>
      </c>
      <c r="M176" t="s">
        <v>349</v>
      </c>
    </row>
    <row r="177" spans="1:13">
      <c r="A177">
        <v>133</v>
      </c>
      <c r="B177">
        <v>1</v>
      </c>
      <c r="C177" t="s">
        <v>55</v>
      </c>
      <c r="D177" t="s">
        <v>350</v>
      </c>
      <c r="E177">
        <v>112</v>
      </c>
      <c r="F177">
        <v>54372</v>
      </c>
      <c r="G177">
        <v>4</v>
      </c>
      <c r="H177">
        <v>4</v>
      </c>
      <c r="I177">
        <v>4</v>
      </c>
      <c r="J177">
        <v>4</v>
      </c>
      <c r="K177">
        <v>0.42</v>
      </c>
      <c r="L177">
        <v>0.11</v>
      </c>
      <c r="M177" t="s">
        <v>351</v>
      </c>
    </row>
    <row r="178" spans="1:13">
      <c r="A178">
        <v>206</v>
      </c>
      <c r="B178">
        <v>1</v>
      </c>
      <c r="C178" t="s">
        <v>55</v>
      </c>
      <c r="D178" t="s">
        <v>352</v>
      </c>
      <c r="E178">
        <v>46</v>
      </c>
      <c r="F178">
        <v>26762</v>
      </c>
      <c r="G178">
        <v>2</v>
      </c>
      <c r="H178">
        <v>2</v>
      </c>
      <c r="I178">
        <v>2</v>
      </c>
      <c r="J178">
        <v>2</v>
      </c>
      <c r="K178">
        <v>0.42</v>
      </c>
      <c r="L178">
        <v>0.13</v>
      </c>
      <c r="M178" t="s">
        <v>353</v>
      </c>
    </row>
    <row r="179" spans="1:13">
      <c r="A179">
        <v>182</v>
      </c>
      <c r="B179">
        <v>1</v>
      </c>
      <c r="C179" t="s">
        <v>55</v>
      </c>
      <c r="D179" t="s">
        <v>354</v>
      </c>
      <c r="E179">
        <v>63</v>
      </c>
      <c r="F179">
        <v>13655</v>
      </c>
      <c r="G179">
        <v>1</v>
      </c>
      <c r="H179">
        <v>1</v>
      </c>
      <c r="I179">
        <v>1</v>
      </c>
      <c r="J179">
        <v>1</v>
      </c>
      <c r="K179">
        <v>0.41</v>
      </c>
      <c r="L179">
        <v>0.1</v>
      </c>
      <c r="M179" t="s">
        <v>355</v>
      </c>
    </row>
    <row r="180" spans="1:13">
      <c r="A180">
        <v>122</v>
      </c>
      <c r="B180">
        <v>1</v>
      </c>
      <c r="C180" t="s">
        <v>55</v>
      </c>
      <c r="D180" t="s">
        <v>356</v>
      </c>
      <c r="E180">
        <v>137</v>
      </c>
      <c r="F180">
        <v>27899</v>
      </c>
      <c r="G180">
        <v>2</v>
      </c>
      <c r="H180">
        <v>2</v>
      </c>
      <c r="I180">
        <v>2</v>
      </c>
      <c r="J180">
        <v>2</v>
      </c>
      <c r="K180">
        <v>0.4</v>
      </c>
      <c r="L180">
        <v>0.13</v>
      </c>
      <c r="M180" t="s">
        <v>357</v>
      </c>
    </row>
    <row r="181" spans="1:13">
      <c r="A181">
        <v>214</v>
      </c>
      <c r="B181">
        <v>1</v>
      </c>
      <c r="C181" t="s">
        <v>55</v>
      </c>
      <c r="D181" t="s">
        <v>358</v>
      </c>
      <c r="E181">
        <v>48</v>
      </c>
      <c r="F181">
        <v>14094</v>
      </c>
      <c r="G181">
        <v>1</v>
      </c>
      <c r="H181">
        <v>1</v>
      </c>
      <c r="I181">
        <v>1</v>
      </c>
      <c r="J181">
        <v>1</v>
      </c>
      <c r="K181">
        <v>0.39</v>
      </c>
      <c r="L181">
        <v>0.13</v>
      </c>
      <c r="M181" t="s">
        <v>359</v>
      </c>
    </row>
    <row r="182" spans="1:13">
      <c r="A182">
        <v>169</v>
      </c>
      <c r="B182">
        <v>1</v>
      </c>
      <c r="C182" t="s">
        <v>55</v>
      </c>
      <c r="D182" t="s">
        <v>360</v>
      </c>
      <c r="E182">
        <v>70</v>
      </c>
      <c r="F182">
        <v>14603</v>
      </c>
      <c r="G182">
        <v>1</v>
      </c>
      <c r="H182">
        <v>1</v>
      </c>
      <c r="I182">
        <v>1</v>
      </c>
      <c r="J182">
        <v>1</v>
      </c>
      <c r="K182">
        <v>0.37</v>
      </c>
      <c r="L182">
        <v>0.08</v>
      </c>
      <c r="M182" t="s">
        <v>361</v>
      </c>
    </row>
    <row r="183" spans="1:13">
      <c r="A183">
        <v>274</v>
      </c>
      <c r="B183">
        <v>1</v>
      </c>
      <c r="C183" t="s">
        <v>55</v>
      </c>
      <c r="D183" t="s">
        <v>362</v>
      </c>
      <c r="E183">
        <v>23</v>
      </c>
      <c r="F183">
        <v>15058</v>
      </c>
      <c r="G183">
        <v>1</v>
      </c>
      <c r="H183">
        <v>1</v>
      </c>
      <c r="I183">
        <v>1</v>
      </c>
      <c r="J183">
        <v>1</v>
      </c>
      <c r="K183">
        <v>0.36</v>
      </c>
      <c r="L183">
        <v>0.09</v>
      </c>
      <c r="M183" t="s">
        <v>363</v>
      </c>
    </row>
    <row r="184" spans="1:13">
      <c r="A184">
        <v>232</v>
      </c>
      <c r="B184">
        <v>1</v>
      </c>
      <c r="C184" t="s">
        <v>55</v>
      </c>
      <c r="D184" t="s">
        <v>364</v>
      </c>
      <c r="E184">
        <v>41</v>
      </c>
      <c r="F184">
        <v>15376</v>
      </c>
      <c r="G184">
        <v>1</v>
      </c>
      <c r="H184">
        <v>1</v>
      </c>
      <c r="I184">
        <v>1</v>
      </c>
      <c r="J184">
        <v>1</v>
      </c>
      <c r="K184">
        <v>0.35</v>
      </c>
      <c r="L184">
        <v>0.06</v>
      </c>
      <c r="M184" t="s">
        <v>365</v>
      </c>
    </row>
    <row r="185" spans="1:13">
      <c r="A185">
        <v>245</v>
      </c>
      <c r="B185">
        <v>1</v>
      </c>
      <c r="C185" t="s">
        <v>55</v>
      </c>
      <c r="D185" t="s">
        <v>366</v>
      </c>
      <c r="E185">
        <v>35</v>
      </c>
      <c r="F185">
        <v>15742</v>
      </c>
      <c r="G185">
        <v>1</v>
      </c>
      <c r="H185">
        <v>1</v>
      </c>
      <c r="I185">
        <v>1</v>
      </c>
      <c r="J185">
        <v>1</v>
      </c>
      <c r="K185">
        <v>0.34</v>
      </c>
      <c r="L185">
        <v>0.08</v>
      </c>
      <c r="M185" t="s">
        <v>367</v>
      </c>
    </row>
    <row r="186" spans="1:13">
      <c r="A186">
        <v>222</v>
      </c>
      <c r="B186">
        <v>1</v>
      </c>
      <c r="C186" t="s">
        <v>55</v>
      </c>
      <c r="D186" t="s">
        <v>368</v>
      </c>
      <c r="E186">
        <v>45</v>
      </c>
      <c r="F186">
        <v>16354</v>
      </c>
      <c r="G186">
        <v>1</v>
      </c>
      <c r="H186">
        <v>1</v>
      </c>
      <c r="I186">
        <v>1</v>
      </c>
      <c r="J186">
        <v>1</v>
      </c>
      <c r="K186">
        <v>0.33</v>
      </c>
      <c r="L186">
        <v>0.06</v>
      </c>
      <c r="M186" t="s">
        <v>369</v>
      </c>
    </row>
    <row r="187" spans="1:13">
      <c r="A187">
        <v>143</v>
      </c>
      <c r="B187">
        <v>1</v>
      </c>
      <c r="C187" t="s">
        <v>55</v>
      </c>
      <c r="D187" t="s">
        <v>370</v>
      </c>
      <c r="E187">
        <v>98</v>
      </c>
      <c r="F187">
        <v>68584</v>
      </c>
      <c r="G187">
        <v>4</v>
      </c>
      <c r="H187">
        <v>4</v>
      </c>
      <c r="I187">
        <v>4</v>
      </c>
      <c r="J187">
        <v>4</v>
      </c>
      <c r="K187">
        <v>0.32</v>
      </c>
      <c r="L187">
        <v>0.12</v>
      </c>
      <c r="M187" t="s">
        <v>371</v>
      </c>
    </row>
    <row r="188" spans="1:13">
      <c r="A188">
        <v>184</v>
      </c>
      <c r="B188">
        <v>1</v>
      </c>
      <c r="C188" t="s">
        <v>55</v>
      </c>
      <c r="D188" t="s">
        <v>372</v>
      </c>
      <c r="E188">
        <v>62</v>
      </c>
      <c r="F188">
        <v>16827</v>
      </c>
      <c r="G188">
        <v>1</v>
      </c>
      <c r="H188">
        <v>1</v>
      </c>
      <c r="I188">
        <v>1</v>
      </c>
      <c r="J188">
        <v>1</v>
      </c>
      <c r="K188">
        <v>0.32</v>
      </c>
      <c r="L188">
        <v>0.09</v>
      </c>
      <c r="M188" t="s">
        <v>373</v>
      </c>
    </row>
    <row r="189" spans="1:13">
      <c r="A189">
        <v>139</v>
      </c>
      <c r="B189">
        <v>1</v>
      </c>
      <c r="C189" t="s">
        <v>55</v>
      </c>
      <c r="D189" t="s">
        <v>374</v>
      </c>
      <c r="E189">
        <v>106</v>
      </c>
      <c r="F189">
        <v>35331</v>
      </c>
      <c r="G189">
        <v>2</v>
      </c>
      <c r="H189">
        <v>2</v>
      </c>
      <c r="I189">
        <v>2</v>
      </c>
      <c r="J189">
        <v>2</v>
      </c>
      <c r="K189">
        <v>0.31</v>
      </c>
      <c r="L189">
        <v>7.0000000000000007E-2</v>
      </c>
      <c r="M189" t="s">
        <v>375</v>
      </c>
    </row>
    <row r="190" spans="1:13">
      <c r="A190">
        <v>168</v>
      </c>
      <c r="B190">
        <v>1</v>
      </c>
      <c r="C190" t="s">
        <v>55</v>
      </c>
      <c r="D190" t="s">
        <v>376</v>
      </c>
      <c r="E190">
        <v>71</v>
      </c>
      <c r="F190">
        <v>34552</v>
      </c>
      <c r="G190">
        <v>2</v>
      </c>
      <c r="H190">
        <v>2</v>
      </c>
      <c r="I190">
        <v>2</v>
      </c>
      <c r="J190">
        <v>2</v>
      </c>
      <c r="K190">
        <v>0.31</v>
      </c>
      <c r="L190">
        <v>0.08</v>
      </c>
      <c r="M190" t="s">
        <v>377</v>
      </c>
    </row>
    <row r="191" spans="1:13">
      <c r="A191">
        <v>226</v>
      </c>
      <c r="B191">
        <v>1</v>
      </c>
      <c r="C191" t="s">
        <v>55</v>
      </c>
      <c r="D191" t="s">
        <v>378</v>
      </c>
      <c r="E191">
        <v>43</v>
      </c>
      <c r="F191">
        <v>34431</v>
      </c>
      <c r="G191">
        <v>2</v>
      </c>
      <c r="H191">
        <v>2</v>
      </c>
      <c r="I191">
        <v>2</v>
      </c>
      <c r="J191">
        <v>2</v>
      </c>
      <c r="K191">
        <v>0.31</v>
      </c>
      <c r="L191">
        <v>0.06</v>
      </c>
      <c r="M191" t="s">
        <v>379</v>
      </c>
    </row>
    <row r="192" spans="1:13">
      <c r="A192">
        <v>230</v>
      </c>
      <c r="B192">
        <v>1</v>
      </c>
      <c r="C192" t="s">
        <v>55</v>
      </c>
      <c r="D192" t="s">
        <v>380</v>
      </c>
      <c r="E192">
        <v>42</v>
      </c>
      <c r="F192">
        <v>17049</v>
      </c>
      <c r="G192">
        <v>1</v>
      </c>
      <c r="H192">
        <v>1</v>
      </c>
      <c r="I192">
        <v>1</v>
      </c>
      <c r="J192">
        <v>1</v>
      </c>
      <c r="K192">
        <v>0.31</v>
      </c>
      <c r="L192">
        <v>0.08</v>
      </c>
      <c r="M192" t="s">
        <v>381</v>
      </c>
    </row>
    <row r="193" spans="1:13">
      <c r="A193">
        <v>10</v>
      </c>
      <c r="B193">
        <v>3</v>
      </c>
      <c r="C193" t="s">
        <v>55</v>
      </c>
      <c r="D193" t="s">
        <v>382</v>
      </c>
      <c r="E193">
        <v>63</v>
      </c>
      <c r="F193">
        <v>72834</v>
      </c>
      <c r="G193">
        <v>4</v>
      </c>
      <c r="H193">
        <v>4</v>
      </c>
      <c r="I193">
        <v>4</v>
      </c>
      <c r="J193">
        <v>4</v>
      </c>
      <c r="K193">
        <v>0.3</v>
      </c>
      <c r="L193">
        <v>0.09</v>
      </c>
      <c r="M193" t="s">
        <v>383</v>
      </c>
    </row>
    <row r="194" spans="1:13">
      <c r="A194">
        <v>125</v>
      </c>
      <c r="B194">
        <v>1</v>
      </c>
      <c r="C194" t="s">
        <v>55</v>
      </c>
      <c r="D194" t="s">
        <v>384</v>
      </c>
      <c r="E194">
        <v>124</v>
      </c>
      <c r="F194">
        <v>74746</v>
      </c>
      <c r="G194">
        <v>4</v>
      </c>
      <c r="H194">
        <v>4</v>
      </c>
      <c r="I194">
        <v>4</v>
      </c>
      <c r="J194">
        <v>4</v>
      </c>
      <c r="K194">
        <v>0.28999999999999998</v>
      </c>
      <c r="L194">
        <v>0.11</v>
      </c>
      <c r="M194" t="s">
        <v>385</v>
      </c>
    </row>
    <row r="195" spans="1:13">
      <c r="A195">
        <v>148</v>
      </c>
      <c r="B195">
        <v>1</v>
      </c>
      <c r="C195" t="s">
        <v>55</v>
      </c>
      <c r="D195" t="s">
        <v>386</v>
      </c>
      <c r="E195">
        <v>93</v>
      </c>
      <c r="F195">
        <v>36890</v>
      </c>
      <c r="G195">
        <v>2</v>
      </c>
      <c r="H195">
        <v>2</v>
      </c>
      <c r="I195">
        <v>2</v>
      </c>
      <c r="J195">
        <v>2</v>
      </c>
      <c r="K195">
        <v>0.28999999999999998</v>
      </c>
      <c r="L195">
        <v>0.08</v>
      </c>
      <c r="M195" t="s">
        <v>387</v>
      </c>
    </row>
    <row r="196" spans="1:13">
      <c r="A196">
        <v>221</v>
      </c>
      <c r="B196">
        <v>1</v>
      </c>
      <c r="C196" t="s">
        <v>55</v>
      </c>
      <c r="D196" t="s">
        <v>388</v>
      </c>
      <c r="E196">
        <v>46</v>
      </c>
      <c r="F196">
        <v>18637</v>
      </c>
      <c r="G196">
        <v>1</v>
      </c>
      <c r="H196">
        <v>1</v>
      </c>
      <c r="I196">
        <v>1</v>
      </c>
      <c r="J196">
        <v>1</v>
      </c>
      <c r="K196">
        <v>0.28999999999999998</v>
      </c>
      <c r="L196">
        <v>0.06</v>
      </c>
      <c r="M196" t="s">
        <v>389</v>
      </c>
    </row>
    <row r="197" spans="1:13">
      <c r="A197">
        <v>201</v>
      </c>
      <c r="B197">
        <v>1</v>
      </c>
      <c r="C197" t="s">
        <v>55</v>
      </c>
      <c r="D197" t="s">
        <v>390</v>
      </c>
      <c r="E197">
        <v>53</v>
      </c>
      <c r="F197">
        <v>38089</v>
      </c>
      <c r="G197">
        <v>2</v>
      </c>
      <c r="H197">
        <v>2</v>
      </c>
      <c r="I197">
        <v>2</v>
      </c>
      <c r="J197">
        <v>2</v>
      </c>
      <c r="K197">
        <v>0.28000000000000003</v>
      </c>
      <c r="L197">
        <v>0.06</v>
      </c>
      <c r="M197" t="s">
        <v>391</v>
      </c>
    </row>
    <row r="198" spans="1:13">
      <c r="A198">
        <v>124</v>
      </c>
      <c r="B198">
        <v>1</v>
      </c>
      <c r="C198" t="s">
        <v>55</v>
      </c>
      <c r="D198" t="s">
        <v>392</v>
      </c>
      <c r="E198">
        <v>129</v>
      </c>
      <c r="F198">
        <v>59564</v>
      </c>
      <c r="G198">
        <v>3</v>
      </c>
      <c r="H198">
        <v>3</v>
      </c>
      <c r="I198">
        <v>3</v>
      </c>
      <c r="J198">
        <v>3</v>
      </c>
      <c r="K198">
        <v>0.27</v>
      </c>
      <c r="L198">
        <v>0.08</v>
      </c>
      <c r="M198" t="s">
        <v>393</v>
      </c>
    </row>
    <row r="199" spans="1:13">
      <c r="A199">
        <v>136</v>
      </c>
      <c r="B199">
        <v>1</v>
      </c>
      <c r="C199" t="s">
        <v>55</v>
      </c>
      <c r="D199" t="s">
        <v>394</v>
      </c>
      <c r="E199">
        <v>108</v>
      </c>
      <c r="F199">
        <v>58859</v>
      </c>
      <c r="G199">
        <v>3</v>
      </c>
      <c r="H199">
        <v>3</v>
      </c>
      <c r="I199">
        <v>3</v>
      </c>
      <c r="J199">
        <v>3</v>
      </c>
      <c r="K199">
        <v>0.27</v>
      </c>
      <c r="L199">
        <v>0.12</v>
      </c>
      <c r="M199" t="s">
        <v>395</v>
      </c>
    </row>
    <row r="200" spans="1:13">
      <c r="A200">
        <v>212</v>
      </c>
      <c r="B200">
        <v>1</v>
      </c>
      <c r="C200" t="s">
        <v>55</v>
      </c>
      <c r="D200" t="s">
        <v>396</v>
      </c>
      <c r="E200">
        <v>48</v>
      </c>
      <c r="F200">
        <v>19707</v>
      </c>
      <c r="G200">
        <v>1</v>
      </c>
      <c r="H200">
        <v>1</v>
      </c>
      <c r="I200">
        <v>1</v>
      </c>
      <c r="J200">
        <v>1</v>
      </c>
      <c r="K200">
        <v>0.27</v>
      </c>
      <c r="L200">
        <v>0.05</v>
      </c>
      <c r="M200" t="s">
        <v>397</v>
      </c>
    </row>
    <row r="201" spans="1:13">
      <c r="A201">
        <v>238</v>
      </c>
      <c r="B201">
        <v>1</v>
      </c>
      <c r="C201" t="s">
        <v>55</v>
      </c>
      <c r="D201" t="s">
        <v>398</v>
      </c>
      <c r="E201">
        <v>40</v>
      </c>
      <c r="F201">
        <v>79542</v>
      </c>
      <c r="G201">
        <v>4</v>
      </c>
      <c r="H201">
        <v>4</v>
      </c>
      <c r="I201">
        <v>4</v>
      </c>
      <c r="J201">
        <v>4</v>
      </c>
      <c r="K201">
        <v>0.27</v>
      </c>
      <c r="L201">
        <v>0.05</v>
      </c>
      <c r="M201" t="s">
        <v>399</v>
      </c>
    </row>
    <row r="202" spans="1:13">
      <c r="A202">
        <v>162</v>
      </c>
      <c r="B202">
        <v>1</v>
      </c>
      <c r="C202" t="s">
        <v>55</v>
      </c>
      <c r="D202" t="s">
        <v>400</v>
      </c>
      <c r="E202">
        <v>79</v>
      </c>
      <c r="F202">
        <v>21354</v>
      </c>
      <c r="G202">
        <v>1</v>
      </c>
      <c r="H202">
        <v>1</v>
      </c>
      <c r="I202">
        <v>1</v>
      </c>
      <c r="J202">
        <v>1</v>
      </c>
      <c r="K202">
        <v>0.25</v>
      </c>
      <c r="L202">
        <v>0.1</v>
      </c>
      <c r="M202" t="s">
        <v>401</v>
      </c>
    </row>
    <row r="203" spans="1:13">
      <c r="A203">
        <v>196</v>
      </c>
      <c r="B203">
        <v>1</v>
      </c>
      <c r="C203" t="s">
        <v>55</v>
      </c>
      <c r="D203" t="s">
        <v>402</v>
      </c>
      <c r="E203">
        <v>55</v>
      </c>
      <c r="F203">
        <v>21324</v>
      </c>
      <c r="G203">
        <v>1</v>
      </c>
      <c r="H203">
        <v>1</v>
      </c>
      <c r="I203">
        <v>1</v>
      </c>
      <c r="J203">
        <v>1</v>
      </c>
      <c r="K203">
        <v>0.25</v>
      </c>
      <c r="L203">
        <v>0.05</v>
      </c>
      <c r="M203" t="s">
        <v>403</v>
      </c>
    </row>
    <row r="204" spans="1:13">
      <c r="A204">
        <v>129</v>
      </c>
      <c r="B204">
        <v>1</v>
      </c>
      <c r="C204" t="s">
        <v>55</v>
      </c>
      <c r="D204" t="s">
        <v>404</v>
      </c>
      <c r="E204">
        <v>120</v>
      </c>
      <c r="F204">
        <v>110309</v>
      </c>
      <c r="G204">
        <v>5</v>
      </c>
      <c r="H204">
        <v>5</v>
      </c>
      <c r="I204">
        <v>5</v>
      </c>
      <c r="J204">
        <v>5</v>
      </c>
      <c r="K204">
        <v>0.24</v>
      </c>
      <c r="L204">
        <v>7.0000000000000007E-2</v>
      </c>
      <c r="M204" t="s">
        <v>405</v>
      </c>
    </row>
    <row r="205" spans="1:13">
      <c r="A205">
        <v>185</v>
      </c>
      <c r="B205">
        <v>1</v>
      </c>
      <c r="C205" t="s">
        <v>55</v>
      </c>
      <c r="D205" t="s">
        <v>406</v>
      </c>
      <c r="E205">
        <v>62</v>
      </c>
      <c r="F205">
        <v>21846</v>
      </c>
      <c r="G205">
        <v>1</v>
      </c>
      <c r="H205">
        <v>1</v>
      </c>
      <c r="I205">
        <v>1</v>
      </c>
      <c r="J205">
        <v>1</v>
      </c>
      <c r="K205">
        <v>0.24</v>
      </c>
      <c r="L205">
        <v>0.06</v>
      </c>
      <c r="M205" t="s">
        <v>407</v>
      </c>
    </row>
    <row r="206" spans="1:13">
      <c r="A206">
        <v>219</v>
      </c>
      <c r="B206">
        <v>1</v>
      </c>
      <c r="C206" t="s">
        <v>55</v>
      </c>
      <c r="D206" t="s">
        <v>408</v>
      </c>
      <c r="E206">
        <v>47</v>
      </c>
      <c r="F206">
        <v>21893</v>
      </c>
      <c r="G206">
        <v>1</v>
      </c>
      <c r="H206">
        <v>1</v>
      </c>
      <c r="I206">
        <v>1</v>
      </c>
      <c r="J206">
        <v>1</v>
      </c>
      <c r="K206">
        <v>0.24</v>
      </c>
      <c r="L206">
        <v>0.1</v>
      </c>
      <c r="M206" t="s">
        <v>409</v>
      </c>
    </row>
    <row r="207" spans="1:13">
      <c r="A207">
        <v>142</v>
      </c>
      <c r="B207">
        <v>1</v>
      </c>
      <c r="C207" t="s">
        <v>55</v>
      </c>
      <c r="D207" t="s">
        <v>410</v>
      </c>
      <c r="E207">
        <v>101</v>
      </c>
      <c r="F207">
        <v>44932</v>
      </c>
      <c r="G207">
        <v>2</v>
      </c>
      <c r="H207">
        <v>2</v>
      </c>
      <c r="I207">
        <v>2</v>
      </c>
      <c r="J207">
        <v>2</v>
      </c>
      <c r="K207">
        <v>0.23</v>
      </c>
      <c r="L207">
        <v>0.06</v>
      </c>
      <c r="M207" t="s">
        <v>411</v>
      </c>
    </row>
    <row r="208" spans="1:13">
      <c r="A208">
        <v>147</v>
      </c>
      <c r="B208">
        <v>1</v>
      </c>
      <c r="C208" t="s">
        <v>55</v>
      </c>
      <c r="D208" t="s">
        <v>412</v>
      </c>
      <c r="E208">
        <v>95</v>
      </c>
      <c r="F208">
        <v>114237</v>
      </c>
      <c r="G208">
        <v>5</v>
      </c>
      <c r="H208">
        <v>5</v>
      </c>
      <c r="I208">
        <v>5</v>
      </c>
      <c r="J208">
        <v>5</v>
      </c>
      <c r="K208">
        <v>0.23</v>
      </c>
      <c r="L208">
        <v>0.09</v>
      </c>
      <c r="M208" t="s">
        <v>413</v>
      </c>
    </row>
    <row r="209" spans="1:13">
      <c r="A209">
        <v>148</v>
      </c>
      <c r="B209">
        <v>2</v>
      </c>
      <c r="C209" t="s">
        <v>55</v>
      </c>
      <c r="D209" t="s">
        <v>414</v>
      </c>
      <c r="E209">
        <v>67</v>
      </c>
      <c r="F209">
        <v>46263</v>
      </c>
      <c r="G209">
        <v>2</v>
      </c>
      <c r="H209">
        <v>2</v>
      </c>
      <c r="I209">
        <v>2</v>
      </c>
      <c r="J209">
        <v>2</v>
      </c>
      <c r="K209">
        <v>0.23</v>
      </c>
      <c r="L209">
        <v>0.06</v>
      </c>
      <c r="M209" t="s">
        <v>415</v>
      </c>
    </row>
    <row r="210" spans="1:13">
      <c r="A210">
        <v>153</v>
      </c>
      <c r="B210">
        <v>1</v>
      </c>
      <c r="C210" t="s">
        <v>55</v>
      </c>
      <c r="D210" t="s">
        <v>416</v>
      </c>
      <c r="E210">
        <v>84</v>
      </c>
      <c r="F210">
        <v>45642</v>
      </c>
      <c r="G210">
        <v>2</v>
      </c>
      <c r="H210">
        <v>2</v>
      </c>
      <c r="I210">
        <v>2</v>
      </c>
      <c r="J210">
        <v>2</v>
      </c>
      <c r="K210">
        <v>0.23</v>
      </c>
      <c r="L210">
        <v>0.04</v>
      </c>
      <c r="M210" t="s">
        <v>417</v>
      </c>
    </row>
    <row r="211" spans="1:13">
      <c r="A211">
        <v>176</v>
      </c>
      <c r="B211">
        <v>1</v>
      </c>
      <c r="C211" t="s">
        <v>55</v>
      </c>
      <c r="D211" t="s">
        <v>418</v>
      </c>
      <c r="E211">
        <v>66</v>
      </c>
      <c r="F211">
        <v>22980</v>
      </c>
      <c r="G211">
        <v>1</v>
      </c>
      <c r="H211">
        <v>1</v>
      </c>
      <c r="I211">
        <v>1</v>
      </c>
      <c r="J211">
        <v>1</v>
      </c>
      <c r="K211">
        <v>0.23</v>
      </c>
      <c r="L211">
        <v>7.0000000000000007E-2</v>
      </c>
      <c r="M211" t="s">
        <v>419</v>
      </c>
    </row>
    <row r="212" spans="1:13">
      <c r="A212">
        <v>205</v>
      </c>
      <c r="B212">
        <v>1</v>
      </c>
      <c r="C212" t="s">
        <v>55</v>
      </c>
      <c r="D212" t="s">
        <v>420</v>
      </c>
      <c r="E212">
        <v>52</v>
      </c>
      <c r="F212">
        <v>45567</v>
      </c>
      <c r="G212">
        <v>2</v>
      </c>
      <c r="H212">
        <v>2</v>
      </c>
      <c r="I212">
        <v>2</v>
      </c>
      <c r="J212">
        <v>2</v>
      </c>
      <c r="K212">
        <v>0.23</v>
      </c>
      <c r="L212">
        <v>7.0000000000000007E-2</v>
      </c>
      <c r="M212" t="s">
        <v>421</v>
      </c>
    </row>
    <row r="213" spans="1:13">
      <c r="A213">
        <v>216</v>
      </c>
      <c r="B213">
        <v>1</v>
      </c>
      <c r="C213" t="s">
        <v>55</v>
      </c>
      <c r="D213" t="s">
        <v>422</v>
      </c>
      <c r="E213">
        <v>48</v>
      </c>
      <c r="F213">
        <v>22334</v>
      </c>
      <c r="G213">
        <v>1</v>
      </c>
      <c r="H213">
        <v>1</v>
      </c>
      <c r="I213">
        <v>1</v>
      </c>
      <c r="J213">
        <v>1</v>
      </c>
      <c r="K213">
        <v>0.23</v>
      </c>
      <c r="L213">
        <v>0.06</v>
      </c>
      <c r="M213" t="s">
        <v>423</v>
      </c>
    </row>
    <row r="214" spans="1:13">
      <c r="A214">
        <v>213</v>
      </c>
      <c r="B214">
        <v>1</v>
      </c>
      <c r="C214" t="s">
        <v>55</v>
      </c>
      <c r="D214" t="s">
        <v>424</v>
      </c>
      <c r="E214">
        <v>48</v>
      </c>
      <c r="F214">
        <v>47596</v>
      </c>
      <c r="G214">
        <v>2</v>
      </c>
      <c r="H214">
        <v>2</v>
      </c>
      <c r="I214">
        <v>2</v>
      </c>
      <c r="J214">
        <v>2</v>
      </c>
      <c r="K214">
        <v>0.22</v>
      </c>
      <c r="L214">
        <v>0.09</v>
      </c>
      <c r="M214" t="s">
        <v>425</v>
      </c>
    </row>
    <row r="215" spans="1:13">
      <c r="A215">
        <v>236</v>
      </c>
      <c r="B215">
        <v>1</v>
      </c>
      <c r="C215" t="s">
        <v>55</v>
      </c>
      <c r="D215" t="s">
        <v>426</v>
      </c>
      <c r="E215">
        <v>40</v>
      </c>
      <c r="F215">
        <v>23472</v>
      </c>
      <c r="G215">
        <v>1</v>
      </c>
      <c r="H215">
        <v>1</v>
      </c>
      <c r="I215">
        <v>1</v>
      </c>
      <c r="J215">
        <v>1</v>
      </c>
      <c r="K215">
        <v>0.22</v>
      </c>
      <c r="L215">
        <v>0.05</v>
      </c>
      <c r="M215" t="s">
        <v>427</v>
      </c>
    </row>
    <row r="216" spans="1:13">
      <c r="A216">
        <v>258</v>
      </c>
      <c r="B216">
        <v>1</v>
      </c>
      <c r="C216" t="s">
        <v>55</v>
      </c>
      <c r="D216" t="s">
        <v>428</v>
      </c>
      <c r="E216">
        <v>31</v>
      </c>
      <c r="F216">
        <v>50648</v>
      </c>
      <c r="G216">
        <v>2</v>
      </c>
      <c r="H216">
        <v>2</v>
      </c>
      <c r="I216">
        <v>1</v>
      </c>
      <c r="J216">
        <v>1</v>
      </c>
      <c r="K216">
        <v>0.21</v>
      </c>
      <c r="L216">
        <v>0.06</v>
      </c>
      <c r="M216" t="s">
        <v>429</v>
      </c>
    </row>
    <row r="217" spans="1:13">
      <c r="A217">
        <v>132</v>
      </c>
      <c r="B217">
        <v>1</v>
      </c>
      <c r="C217" t="s">
        <v>55</v>
      </c>
      <c r="D217" t="s">
        <v>430</v>
      </c>
      <c r="E217">
        <v>113</v>
      </c>
      <c r="F217">
        <v>51755</v>
      </c>
      <c r="G217">
        <v>2</v>
      </c>
      <c r="H217">
        <v>2</v>
      </c>
      <c r="I217">
        <v>2</v>
      </c>
      <c r="J217">
        <v>2</v>
      </c>
      <c r="K217">
        <v>0.2</v>
      </c>
      <c r="L217">
        <v>0.06</v>
      </c>
      <c r="M217" t="s">
        <v>431</v>
      </c>
    </row>
    <row r="218" spans="1:13">
      <c r="A218">
        <v>210</v>
      </c>
      <c r="B218">
        <v>1</v>
      </c>
      <c r="C218" t="s">
        <v>55</v>
      </c>
      <c r="D218" t="s">
        <v>432</v>
      </c>
      <c r="E218">
        <v>50</v>
      </c>
      <c r="F218">
        <v>25996</v>
      </c>
      <c r="G218">
        <v>1</v>
      </c>
      <c r="H218">
        <v>1</v>
      </c>
      <c r="I218">
        <v>1</v>
      </c>
      <c r="J218">
        <v>1</v>
      </c>
      <c r="K218">
        <v>0.2</v>
      </c>
      <c r="L218">
        <v>0.08</v>
      </c>
      <c r="M218" t="s">
        <v>433</v>
      </c>
    </row>
    <row r="219" spans="1:13">
      <c r="A219">
        <v>248</v>
      </c>
      <c r="B219">
        <v>1</v>
      </c>
      <c r="C219" t="s">
        <v>55</v>
      </c>
      <c r="D219" t="s">
        <v>434</v>
      </c>
      <c r="E219">
        <v>35</v>
      </c>
      <c r="F219">
        <v>25971</v>
      </c>
      <c r="G219">
        <v>1</v>
      </c>
      <c r="H219">
        <v>1</v>
      </c>
      <c r="I219">
        <v>1</v>
      </c>
      <c r="J219">
        <v>1</v>
      </c>
      <c r="K219">
        <v>0.2</v>
      </c>
      <c r="L219">
        <v>0.06</v>
      </c>
      <c r="M219" t="s">
        <v>435</v>
      </c>
    </row>
    <row r="220" spans="1:13">
      <c r="A220">
        <v>128</v>
      </c>
      <c r="B220">
        <v>1</v>
      </c>
      <c r="C220" t="s">
        <v>55</v>
      </c>
      <c r="D220" t="s">
        <v>436</v>
      </c>
      <c r="E220">
        <v>121</v>
      </c>
      <c r="F220">
        <v>108269</v>
      </c>
      <c r="G220">
        <v>4</v>
      </c>
      <c r="H220">
        <v>4</v>
      </c>
      <c r="I220">
        <v>3</v>
      </c>
      <c r="J220">
        <v>3</v>
      </c>
      <c r="K220">
        <v>0.19</v>
      </c>
      <c r="L220">
        <v>7.0000000000000007E-2</v>
      </c>
      <c r="M220" t="s">
        <v>437</v>
      </c>
    </row>
    <row r="221" spans="1:13">
      <c r="A221">
        <v>149</v>
      </c>
      <c r="B221">
        <v>1</v>
      </c>
      <c r="C221" t="s">
        <v>55</v>
      </c>
      <c r="D221" t="s">
        <v>438</v>
      </c>
      <c r="E221">
        <v>92</v>
      </c>
      <c r="F221">
        <v>133738</v>
      </c>
      <c r="G221">
        <v>5</v>
      </c>
      <c r="H221">
        <v>5</v>
      </c>
      <c r="I221">
        <v>5</v>
      </c>
      <c r="J221">
        <v>5</v>
      </c>
      <c r="K221">
        <v>0.19</v>
      </c>
      <c r="L221">
        <v>0.06</v>
      </c>
      <c r="M221" t="s">
        <v>439</v>
      </c>
    </row>
    <row r="222" spans="1:13">
      <c r="A222">
        <v>159</v>
      </c>
      <c r="B222">
        <v>1</v>
      </c>
      <c r="C222" t="s">
        <v>55</v>
      </c>
      <c r="D222" t="s">
        <v>440</v>
      </c>
      <c r="E222">
        <v>80</v>
      </c>
      <c r="F222">
        <v>55122</v>
      </c>
      <c r="G222">
        <v>2</v>
      </c>
      <c r="H222">
        <v>2</v>
      </c>
      <c r="I222">
        <v>2</v>
      </c>
      <c r="J222">
        <v>2</v>
      </c>
      <c r="K222">
        <v>0.19</v>
      </c>
      <c r="L222">
        <v>0.05</v>
      </c>
      <c r="M222" t="s">
        <v>441</v>
      </c>
    </row>
    <row r="223" spans="1:13">
      <c r="A223">
        <v>117</v>
      </c>
      <c r="B223">
        <v>1</v>
      </c>
      <c r="C223" t="s">
        <v>55</v>
      </c>
      <c r="D223" t="s">
        <v>442</v>
      </c>
      <c r="E223">
        <v>151</v>
      </c>
      <c r="F223">
        <v>87709</v>
      </c>
      <c r="G223">
        <v>4</v>
      </c>
      <c r="H223">
        <v>4</v>
      </c>
      <c r="I223">
        <v>3</v>
      </c>
      <c r="J223">
        <v>3</v>
      </c>
      <c r="K223">
        <v>0.18</v>
      </c>
      <c r="L223">
        <v>0.04</v>
      </c>
      <c r="M223" t="s">
        <v>443</v>
      </c>
    </row>
    <row r="224" spans="1:13">
      <c r="A224">
        <v>160</v>
      </c>
      <c r="B224">
        <v>1</v>
      </c>
      <c r="C224" t="s">
        <v>55</v>
      </c>
      <c r="D224" t="s">
        <v>444</v>
      </c>
      <c r="E224">
        <v>79</v>
      </c>
      <c r="F224">
        <v>27943</v>
      </c>
      <c r="G224">
        <v>1</v>
      </c>
      <c r="H224">
        <v>1</v>
      </c>
      <c r="I224">
        <v>1</v>
      </c>
      <c r="J224">
        <v>1</v>
      </c>
      <c r="K224">
        <v>0.18</v>
      </c>
      <c r="L224">
        <v>0.06</v>
      </c>
      <c r="M224" t="s">
        <v>445</v>
      </c>
    </row>
    <row r="225" spans="1:13">
      <c r="A225">
        <v>180</v>
      </c>
      <c r="B225">
        <v>1</v>
      </c>
      <c r="C225" t="s">
        <v>55</v>
      </c>
      <c r="D225" t="s">
        <v>446</v>
      </c>
      <c r="E225">
        <v>64</v>
      </c>
      <c r="F225">
        <v>28211</v>
      </c>
      <c r="G225">
        <v>1</v>
      </c>
      <c r="H225">
        <v>1</v>
      </c>
      <c r="I225">
        <v>1</v>
      </c>
      <c r="J225">
        <v>1</v>
      </c>
      <c r="K225">
        <v>0.18</v>
      </c>
      <c r="L225">
        <v>0.05</v>
      </c>
      <c r="M225" t="s">
        <v>447</v>
      </c>
    </row>
    <row r="226" spans="1:13">
      <c r="A226">
        <v>217</v>
      </c>
      <c r="B226">
        <v>1</v>
      </c>
      <c r="C226" t="s">
        <v>55</v>
      </c>
      <c r="D226" t="s">
        <v>448</v>
      </c>
      <c r="E226">
        <v>47</v>
      </c>
      <c r="F226">
        <v>28900</v>
      </c>
      <c r="G226">
        <v>1</v>
      </c>
      <c r="H226">
        <v>1</v>
      </c>
      <c r="I226">
        <v>1</v>
      </c>
      <c r="J226">
        <v>1</v>
      </c>
      <c r="K226">
        <v>0.18</v>
      </c>
      <c r="L226">
        <v>0.11</v>
      </c>
      <c r="M226" t="s">
        <v>449</v>
      </c>
    </row>
    <row r="227" spans="1:13">
      <c r="A227">
        <v>229</v>
      </c>
      <c r="B227">
        <v>1</v>
      </c>
      <c r="C227" t="s">
        <v>55</v>
      </c>
      <c r="D227" t="s">
        <v>450</v>
      </c>
      <c r="E227">
        <v>42</v>
      </c>
      <c r="F227">
        <v>58434</v>
      </c>
      <c r="G227">
        <v>2</v>
      </c>
      <c r="H227">
        <v>2</v>
      </c>
      <c r="I227">
        <v>2</v>
      </c>
      <c r="J227">
        <v>2</v>
      </c>
      <c r="K227">
        <v>0.18</v>
      </c>
      <c r="L227">
        <v>0.06</v>
      </c>
      <c r="M227" t="s">
        <v>451</v>
      </c>
    </row>
    <row r="228" spans="1:13">
      <c r="A228">
        <v>157</v>
      </c>
      <c r="B228">
        <v>1</v>
      </c>
      <c r="C228" t="s">
        <v>55</v>
      </c>
      <c r="D228" t="s">
        <v>452</v>
      </c>
      <c r="E228">
        <v>81</v>
      </c>
      <c r="F228">
        <v>59707</v>
      </c>
      <c r="G228">
        <v>2</v>
      </c>
      <c r="H228">
        <v>2</v>
      </c>
      <c r="I228">
        <v>2</v>
      </c>
      <c r="J228">
        <v>2</v>
      </c>
      <c r="K228">
        <v>0.17</v>
      </c>
      <c r="L228">
        <v>0.06</v>
      </c>
      <c r="M228" t="s">
        <v>453</v>
      </c>
    </row>
    <row r="229" spans="1:13">
      <c r="A229">
        <v>198</v>
      </c>
      <c r="B229">
        <v>1</v>
      </c>
      <c r="C229" t="s">
        <v>55</v>
      </c>
      <c r="D229" t="s">
        <v>454</v>
      </c>
      <c r="E229">
        <v>54</v>
      </c>
      <c r="F229">
        <v>29228</v>
      </c>
      <c r="G229">
        <v>1</v>
      </c>
      <c r="H229">
        <v>1</v>
      </c>
      <c r="I229">
        <v>1</v>
      </c>
      <c r="J229">
        <v>1</v>
      </c>
      <c r="K229">
        <v>0.17</v>
      </c>
      <c r="L229">
        <v>0.05</v>
      </c>
      <c r="M229" t="s">
        <v>455</v>
      </c>
    </row>
    <row r="230" spans="1:13">
      <c r="A230">
        <v>246</v>
      </c>
      <c r="B230">
        <v>1</v>
      </c>
      <c r="C230" t="s">
        <v>55</v>
      </c>
      <c r="D230" t="s">
        <v>456</v>
      </c>
      <c r="E230">
        <v>35</v>
      </c>
      <c r="F230">
        <v>29556</v>
      </c>
      <c r="G230">
        <v>1</v>
      </c>
      <c r="H230">
        <v>1</v>
      </c>
      <c r="I230">
        <v>1</v>
      </c>
      <c r="J230">
        <v>1</v>
      </c>
      <c r="K230">
        <v>0.17</v>
      </c>
      <c r="L230">
        <v>0.03</v>
      </c>
      <c r="M230" t="s">
        <v>457</v>
      </c>
    </row>
    <row r="231" spans="1:13">
      <c r="A231">
        <v>181</v>
      </c>
      <c r="B231">
        <v>1</v>
      </c>
      <c r="C231" t="s">
        <v>55</v>
      </c>
      <c r="D231" t="s">
        <v>458</v>
      </c>
      <c r="E231">
        <v>64</v>
      </c>
      <c r="F231">
        <v>30869</v>
      </c>
      <c r="G231">
        <v>1</v>
      </c>
      <c r="H231">
        <v>1</v>
      </c>
      <c r="I231">
        <v>1</v>
      </c>
      <c r="J231">
        <v>1</v>
      </c>
      <c r="K231">
        <v>0.16</v>
      </c>
      <c r="L231">
        <v>0.06</v>
      </c>
      <c r="M231" t="s">
        <v>459</v>
      </c>
    </row>
    <row r="232" spans="1:13">
      <c r="A232">
        <v>261</v>
      </c>
      <c r="B232">
        <v>1</v>
      </c>
      <c r="C232" t="s">
        <v>55</v>
      </c>
      <c r="D232" t="s">
        <v>460</v>
      </c>
      <c r="E232">
        <v>30</v>
      </c>
      <c r="F232">
        <v>32282</v>
      </c>
      <c r="G232">
        <v>1</v>
      </c>
      <c r="H232">
        <v>1</v>
      </c>
      <c r="I232">
        <v>1</v>
      </c>
      <c r="J232">
        <v>1</v>
      </c>
      <c r="K232">
        <v>0.16</v>
      </c>
      <c r="L232">
        <v>0.03</v>
      </c>
      <c r="M232" t="s">
        <v>461</v>
      </c>
    </row>
    <row r="233" spans="1:13">
      <c r="A233">
        <v>270</v>
      </c>
      <c r="B233">
        <v>1</v>
      </c>
      <c r="C233" t="s">
        <v>55</v>
      </c>
      <c r="D233" t="s">
        <v>462</v>
      </c>
      <c r="E233">
        <v>24</v>
      </c>
      <c r="F233">
        <v>31411</v>
      </c>
      <c r="G233">
        <v>1</v>
      </c>
      <c r="H233">
        <v>1</v>
      </c>
      <c r="I233">
        <v>1</v>
      </c>
      <c r="J233">
        <v>1</v>
      </c>
      <c r="K233">
        <v>0.16</v>
      </c>
      <c r="L233">
        <v>0.06</v>
      </c>
      <c r="M233" t="s">
        <v>463</v>
      </c>
    </row>
    <row r="234" spans="1:13">
      <c r="A234">
        <v>241</v>
      </c>
      <c r="B234">
        <v>1</v>
      </c>
      <c r="C234" t="s">
        <v>55</v>
      </c>
      <c r="D234" t="s">
        <v>464</v>
      </c>
      <c r="E234">
        <v>37</v>
      </c>
      <c r="F234">
        <v>33276</v>
      </c>
      <c r="G234">
        <v>1</v>
      </c>
      <c r="H234">
        <v>1</v>
      </c>
      <c r="I234">
        <v>1</v>
      </c>
      <c r="J234">
        <v>1</v>
      </c>
      <c r="K234">
        <v>0.15</v>
      </c>
      <c r="L234">
        <v>0.03</v>
      </c>
      <c r="M234" t="s">
        <v>465</v>
      </c>
    </row>
    <row r="235" spans="1:13">
      <c r="A235">
        <v>259</v>
      </c>
      <c r="B235">
        <v>1</v>
      </c>
      <c r="C235" t="s">
        <v>55</v>
      </c>
      <c r="D235" t="s">
        <v>466</v>
      </c>
      <c r="E235">
        <v>31</v>
      </c>
      <c r="F235">
        <v>33766</v>
      </c>
      <c r="G235">
        <v>1</v>
      </c>
      <c r="H235">
        <v>1</v>
      </c>
      <c r="I235">
        <v>1</v>
      </c>
      <c r="J235">
        <v>1</v>
      </c>
      <c r="K235">
        <v>0.15</v>
      </c>
      <c r="L235">
        <v>0.03</v>
      </c>
      <c r="M235" t="s">
        <v>467</v>
      </c>
    </row>
    <row r="236" spans="1:13">
      <c r="A236">
        <v>134</v>
      </c>
      <c r="B236">
        <v>1</v>
      </c>
      <c r="C236" t="s">
        <v>55</v>
      </c>
      <c r="D236" t="s">
        <v>468</v>
      </c>
      <c r="E236">
        <v>110</v>
      </c>
      <c r="F236">
        <v>72449</v>
      </c>
      <c r="G236">
        <v>2</v>
      </c>
      <c r="H236">
        <v>2</v>
      </c>
      <c r="I236">
        <v>2</v>
      </c>
      <c r="J236">
        <v>2</v>
      </c>
      <c r="K236">
        <v>0.14000000000000001</v>
      </c>
      <c r="L236">
        <v>0.04</v>
      </c>
      <c r="M236" t="s">
        <v>469</v>
      </c>
    </row>
    <row r="237" spans="1:13">
      <c r="A237">
        <v>225</v>
      </c>
      <c r="B237">
        <v>1</v>
      </c>
      <c r="C237" t="s">
        <v>55</v>
      </c>
      <c r="D237" t="s">
        <v>470</v>
      </c>
      <c r="E237">
        <v>43</v>
      </c>
      <c r="F237">
        <v>73040</v>
      </c>
      <c r="G237">
        <v>2</v>
      </c>
      <c r="H237">
        <v>2</v>
      </c>
      <c r="I237">
        <v>2</v>
      </c>
      <c r="J237">
        <v>2</v>
      </c>
      <c r="K237">
        <v>0.14000000000000001</v>
      </c>
      <c r="L237">
        <v>7.0000000000000007E-2</v>
      </c>
      <c r="M237" t="s">
        <v>471</v>
      </c>
    </row>
    <row r="238" spans="1:13">
      <c r="A238">
        <v>81</v>
      </c>
      <c r="B238">
        <v>1</v>
      </c>
      <c r="C238" t="s">
        <v>55</v>
      </c>
      <c r="D238" t="s">
        <v>472</v>
      </c>
      <c r="E238">
        <v>287</v>
      </c>
      <c r="F238">
        <v>320677</v>
      </c>
      <c r="G238">
        <v>8</v>
      </c>
      <c r="H238">
        <v>8</v>
      </c>
      <c r="I238">
        <v>8</v>
      </c>
      <c r="J238">
        <v>8</v>
      </c>
      <c r="K238">
        <v>0.13</v>
      </c>
      <c r="L238">
        <v>0.05</v>
      </c>
      <c r="M238" t="s">
        <v>473</v>
      </c>
    </row>
    <row r="239" spans="1:13">
      <c r="A239">
        <v>114</v>
      </c>
      <c r="B239">
        <v>1</v>
      </c>
      <c r="C239" t="s">
        <v>55</v>
      </c>
      <c r="D239" t="s">
        <v>474</v>
      </c>
      <c r="E239">
        <v>158</v>
      </c>
      <c r="F239">
        <v>273428</v>
      </c>
      <c r="G239">
        <v>7</v>
      </c>
      <c r="H239">
        <v>7</v>
      </c>
      <c r="I239">
        <v>7</v>
      </c>
      <c r="J239">
        <v>7</v>
      </c>
      <c r="K239">
        <v>0.13</v>
      </c>
      <c r="L239">
        <v>0.04</v>
      </c>
      <c r="M239" t="s">
        <v>475</v>
      </c>
    </row>
    <row r="240" spans="1:13">
      <c r="A240">
        <v>118</v>
      </c>
      <c r="B240">
        <v>1</v>
      </c>
      <c r="C240" t="s">
        <v>55</v>
      </c>
      <c r="D240" t="s">
        <v>476</v>
      </c>
      <c r="E240">
        <v>150</v>
      </c>
      <c r="F240">
        <v>75283</v>
      </c>
      <c r="G240">
        <v>2</v>
      </c>
      <c r="H240">
        <v>2</v>
      </c>
      <c r="I240">
        <v>2</v>
      </c>
      <c r="J240">
        <v>2</v>
      </c>
      <c r="K240">
        <v>0.13</v>
      </c>
      <c r="L240">
        <v>0.05</v>
      </c>
      <c r="M240" t="s">
        <v>477</v>
      </c>
    </row>
    <row r="241" spans="1:13">
      <c r="A241">
        <v>174</v>
      </c>
      <c r="B241">
        <v>1</v>
      </c>
      <c r="C241" t="s">
        <v>55</v>
      </c>
      <c r="D241" t="s">
        <v>478</v>
      </c>
      <c r="E241">
        <v>67</v>
      </c>
      <c r="F241">
        <v>77505</v>
      </c>
      <c r="G241">
        <v>2</v>
      </c>
      <c r="H241">
        <v>2</v>
      </c>
      <c r="I241">
        <v>2</v>
      </c>
      <c r="J241">
        <v>2</v>
      </c>
      <c r="K241">
        <v>0.13</v>
      </c>
      <c r="L241">
        <v>0.05</v>
      </c>
      <c r="M241" t="s">
        <v>479</v>
      </c>
    </row>
    <row r="242" spans="1:13">
      <c r="A242">
        <v>175</v>
      </c>
      <c r="B242">
        <v>1</v>
      </c>
      <c r="C242" t="s">
        <v>55</v>
      </c>
      <c r="D242" t="s">
        <v>480</v>
      </c>
      <c r="E242">
        <v>67</v>
      </c>
      <c r="F242">
        <v>37812</v>
      </c>
      <c r="G242">
        <v>1</v>
      </c>
      <c r="H242">
        <v>1</v>
      </c>
      <c r="I242">
        <v>1</v>
      </c>
      <c r="J242">
        <v>1</v>
      </c>
      <c r="K242">
        <v>0.13</v>
      </c>
      <c r="L242">
        <v>0.05</v>
      </c>
      <c r="M242" t="s">
        <v>481</v>
      </c>
    </row>
    <row r="243" spans="1:13">
      <c r="A243">
        <v>197</v>
      </c>
      <c r="B243">
        <v>1</v>
      </c>
      <c r="C243" t="s">
        <v>55</v>
      </c>
      <c r="D243" t="s">
        <v>482</v>
      </c>
      <c r="E243">
        <v>55</v>
      </c>
      <c r="F243">
        <v>39948</v>
      </c>
      <c r="G243">
        <v>1</v>
      </c>
      <c r="H243">
        <v>1</v>
      </c>
      <c r="I243">
        <v>1</v>
      </c>
      <c r="J243">
        <v>1</v>
      </c>
      <c r="K243">
        <v>0.13</v>
      </c>
      <c r="L243">
        <v>0.06</v>
      </c>
      <c r="M243" t="s">
        <v>483</v>
      </c>
    </row>
    <row r="244" spans="1:13">
      <c r="A244">
        <v>220</v>
      </c>
      <c r="B244">
        <v>1</v>
      </c>
      <c r="C244" t="s">
        <v>55</v>
      </c>
      <c r="D244" t="s">
        <v>484</v>
      </c>
      <c r="E244">
        <v>46</v>
      </c>
      <c r="F244">
        <v>39599</v>
      </c>
      <c r="G244">
        <v>1</v>
      </c>
      <c r="H244">
        <v>1</v>
      </c>
      <c r="I244">
        <v>1</v>
      </c>
      <c r="J244">
        <v>1</v>
      </c>
      <c r="K244">
        <v>0.13</v>
      </c>
      <c r="L244">
        <v>0.02</v>
      </c>
      <c r="M244" t="s">
        <v>485</v>
      </c>
    </row>
    <row r="245" spans="1:13">
      <c r="A245">
        <v>167</v>
      </c>
      <c r="B245">
        <v>1</v>
      </c>
      <c r="C245" t="s">
        <v>55</v>
      </c>
      <c r="D245" t="s">
        <v>486</v>
      </c>
      <c r="E245">
        <v>72</v>
      </c>
      <c r="F245">
        <v>84830</v>
      </c>
      <c r="G245">
        <v>2</v>
      </c>
      <c r="H245">
        <v>2</v>
      </c>
      <c r="I245">
        <v>2</v>
      </c>
      <c r="J245">
        <v>2</v>
      </c>
      <c r="K245">
        <v>0.12</v>
      </c>
      <c r="L245">
        <v>0.04</v>
      </c>
      <c r="M245" t="s">
        <v>487</v>
      </c>
    </row>
    <row r="246" spans="1:13">
      <c r="A246">
        <v>235</v>
      </c>
      <c r="B246">
        <v>1</v>
      </c>
      <c r="C246" t="s">
        <v>55</v>
      </c>
      <c r="D246" t="s">
        <v>488</v>
      </c>
      <c r="E246">
        <v>40</v>
      </c>
      <c r="F246">
        <v>40610</v>
      </c>
      <c r="G246">
        <v>1</v>
      </c>
      <c r="H246">
        <v>1</v>
      </c>
      <c r="I246">
        <v>1</v>
      </c>
      <c r="J246">
        <v>1</v>
      </c>
      <c r="K246">
        <v>0.12</v>
      </c>
      <c r="L246">
        <v>0.04</v>
      </c>
      <c r="M246" t="s">
        <v>489</v>
      </c>
    </row>
    <row r="247" spans="1:13">
      <c r="A247">
        <v>267</v>
      </c>
      <c r="B247">
        <v>1</v>
      </c>
      <c r="C247" t="s">
        <v>55</v>
      </c>
      <c r="D247" t="s">
        <v>490</v>
      </c>
      <c r="E247">
        <v>28</v>
      </c>
      <c r="F247">
        <v>42325</v>
      </c>
      <c r="G247">
        <v>1</v>
      </c>
      <c r="H247">
        <v>1</v>
      </c>
      <c r="I247">
        <v>1</v>
      </c>
      <c r="J247">
        <v>1</v>
      </c>
      <c r="K247">
        <v>0.12</v>
      </c>
      <c r="L247">
        <v>0.03</v>
      </c>
      <c r="M247" t="s">
        <v>491</v>
      </c>
    </row>
    <row r="248" spans="1:13">
      <c r="A248">
        <v>239</v>
      </c>
      <c r="B248">
        <v>1</v>
      </c>
      <c r="C248" t="s">
        <v>55</v>
      </c>
      <c r="D248" t="s">
        <v>492</v>
      </c>
      <c r="E248">
        <v>39</v>
      </c>
      <c r="F248">
        <v>44759</v>
      </c>
      <c r="G248">
        <v>1</v>
      </c>
      <c r="H248">
        <v>1</v>
      </c>
      <c r="I248">
        <v>1</v>
      </c>
      <c r="J248">
        <v>1</v>
      </c>
      <c r="K248">
        <v>0.11</v>
      </c>
      <c r="L248">
        <v>0.04</v>
      </c>
      <c r="M248" t="s">
        <v>493</v>
      </c>
    </row>
    <row r="249" spans="1:13">
      <c r="A249">
        <v>240</v>
      </c>
      <c r="B249">
        <v>1</v>
      </c>
      <c r="C249" t="s">
        <v>55</v>
      </c>
      <c r="D249" t="s">
        <v>494</v>
      </c>
      <c r="E249">
        <v>38</v>
      </c>
      <c r="F249">
        <v>45736</v>
      </c>
      <c r="G249">
        <v>1</v>
      </c>
      <c r="H249">
        <v>1</v>
      </c>
      <c r="I249">
        <v>1</v>
      </c>
      <c r="J249">
        <v>1</v>
      </c>
      <c r="K249">
        <v>0.11</v>
      </c>
      <c r="L249">
        <v>0.03</v>
      </c>
      <c r="M249" t="s">
        <v>495</v>
      </c>
    </row>
    <row r="250" spans="1:13">
      <c r="A250">
        <v>183</v>
      </c>
      <c r="B250">
        <v>1</v>
      </c>
      <c r="C250" t="s">
        <v>55</v>
      </c>
      <c r="D250" t="s">
        <v>496</v>
      </c>
      <c r="E250">
        <v>63</v>
      </c>
      <c r="F250">
        <v>50804</v>
      </c>
      <c r="G250">
        <v>1</v>
      </c>
      <c r="H250">
        <v>1</v>
      </c>
      <c r="I250">
        <v>1</v>
      </c>
      <c r="J250">
        <v>1</v>
      </c>
      <c r="K250">
        <v>0.1</v>
      </c>
      <c r="L250">
        <v>0.03</v>
      </c>
      <c r="M250" t="s">
        <v>497</v>
      </c>
    </row>
    <row r="251" spans="1:13">
      <c r="A251">
        <v>194</v>
      </c>
      <c r="B251">
        <v>1</v>
      </c>
      <c r="C251" t="s">
        <v>55</v>
      </c>
      <c r="D251" t="s">
        <v>498</v>
      </c>
      <c r="E251">
        <v>56</v>
      </c>
      <c r="F251">
        <v>50801</v>
      </c>
      <c r="G251">
        <v>1</v>
      </c>
      <c r="H251">
        <v>1</v>
      </c>
      <c r="I251">
        <v>1</v>
      </c>
      <c r="J251">
        <v>1</v>
      </c>
      <c r="K251">
        <v>0.1</v>
      </c>
      <c r="L251">
        <v>0.03</v>
      </c>
      <c r="M251" t="s">
        <v>499</v>
      </c>
    </row>
    <row r="252" spans="1:13">
      <c r="A252">
        <v>211</v>
      </c>
      <c r="B252">
        <v>1</v>
      </c>
      <c r="C252" t="s">
        <v>55</v>
      </c>
      <c r="D252" t="s">
        <v>500</v>
      </c>
      <c r="E252">
        <v>49</v>
      </c>
      <c r="F252">
        <v>50255</v>
      </c>
      <c r="G252">
        <v>1</v>
      </c>
      <c r="H252">
        <v>1</v>
      </c>
      <c r="I252">
        <v>1</v>
      </c>
      <c r="J252">
        <v>1</v>
      </c>
      <c r="K252">
        <v>0.1</v>
      </c>
      <c r="L252">
        <v>0.02</v>
      </c>
      <c r="M252" t="s">
        <v>501</v>
      </c>
    </row>
    <row r="253" spans="1:13">
      <c r="A253">
        <v>252</v>
      </c>
      <c r="B253">
        <v>1</v>
      </c>
      <c r="C253" t="s">
        <v>55</v>
      </c>
      <c r="D253" t="s">
        <v>502</v>
      </c>
      <c r="E253">
        <v>33</v>
      </c>
      <c r="F253">
        <v>47402</v>
      </c>
      <c r="G253">
        <v>1</v>
      </c>
      <c r="H253">
        <v>1</v>
      </c>
      <c r="I253">
        <v>1</v>
      </c>
      <c r="J253">
        <v>1</v>
      </c>
      <c r="K253">
        <v>0.1</v>
      </c>
      <c r="L253">
        <v>0.02</v>
      </c>
      <c r="M253" t="s">
        <v>503</v>
      </c>
    </row>
    <row r="254" spans="1:13">
      <c r="A254">
        <v>269</v>
      </c>
      <c r="B254">
        <v>1</v>
      </c>
      <c r="C254" t="s">
        <v>55</v>
      </c>
      <c r="D254" t="s">
        <v>504</v>
      </c>
      <c r="E254">
        <v>25</v>
      </c>
      <c r="F254">
        <v>50592</v>
      </c>
      <c r="G254">
        <v>1</v>
      </c>
      <c r="H254">
        <v>1</v>
      </c>
      <c r="I254">
        <v>1</v>
      </c>
      <c r="J254">
        <v>1</v>
      </c>
      <c r="K254">
        <v>0.1</v>
      </c>
      <c r="L254">
        <v>0.02</v>
      </c>
      <c r="M254" t="s">
        <v>505</v>
      </c>
    </row>
    <row r="255" spans="1:13">
      <c r="A255">
        <v>271</v>
      </c>
      <c r="B255">
        <v>1</v>
      </c>
      <c r="C255" t="s">
        <v>55</v>
      </c>
      <c r="D255" t="s">
        <v>506</v>
      </c>
      <c r="E255">
        <v>24</v>
      </c>
      <c r="F255">
        <v>48580</v>
      </c>
      <c r="G255">
        <v>1</v>
      </c>
      <c r="H255">
        <v>1</v>
      </c>
      <c r="I255">
        <v>1</v>
      </c>
      <c r="J255">
        <v>1</v>
      </c>
      <c r="K255">
        <v>0.1</v>
      </c>
      <c r="L255">
        <v>0.04</v>
      </c>
      <c r="M255" t="s">
        <v>507</v>
      </c>
    </row>
    <row r="256" spans="1:13">
      <c r="A256">
        <v>107</v>
      </c>
      <c r="B256">
        <v>1</v>
      </c>
      <c r="C256" t="s">
        <v>55</v>
      </c>
      <c r="D256" t="s">
        <v>508</v>
      </c>
      <c r="E256">
        <v>168</v>
      </c>
      <c r="F256">
        <v>162620</v>
      </c>
      <c r="G256">
        <v>3</v>
      </c>
      <c r="H256">
        <v>3</v>
      </c>
      <c r="I256">
        <v>3</v>
      </c>
      <c r="J256">
        <v>3</v>
      </c>
      <c r="K256">
        <v>0.09</v>
      </c>
      <c r="L256">
        <v>0.03</v>
      </c>
      <c r="M256" t="s">
        <v>509</v>
      </c>
    </row>
    <row r="257" spans="1:13">
      <c r="A257">
        <v>155</v>
      </c>
      <c r="B257">
        <v>1</v>
      </c>
      <c r="C257" t="s">
        <v>55</v>
      </c>
      <c r="D257" t="s">
        <v>510</v>
      </c>
      <c r="E257">
        <v>82</v>
      </c>
      <c r="F257">
        <v>108004</v>
      </c>
      <c r="G257">
        <v>3</v>
      </c>
      <c r="H257">
        <v>3</v>
      </c>
      <c r="I257">
        <v>2</v>
      </c>
      <c r="J257">
        <v>2</v>
      </c>
      <c r="K257">
        <v>0.09</v>
      </c>
      <c r="L257">
        <v>0.03</v>
      </c>
      <c r="M257" t="s">
        <v>511</v>
      </c>
    </row>
    <row r="258" spans="1:13">
      <c r="A258">
        <v>172</v>
      </c>
      <c r="B258">
        <v>1</v>
      </c>
      <c r="C258" t="s">
        <v>55</v>
      </c>
      <c r="D258" t="s">
        <v>512</v>
      </c>
      <c r="E258">
        <v>69</v>
      </c>
      <c r="F258">
        <v>111566</v>
      </c>
      <c r="G258">
        <v>2</v>
      </c>
      <c r="H258">
        <v>2</v>
      </c>
      <c r="I258">
        <v>2</v>
      </c>
      <c r="J258">
        <v>2</v>
      </c>
      <c r="K258">
        <v>0.09</v>
      </c>
      <c r="L258">
        <v>0.04</v>
      </c>
      <c r="M258" t="s">
        <v>513</v>
      </c>
    </row>
    <row r="259" spans="1:13">
      <c r="A259">
        <v>249</v>
      </c>
      <c r="B259">
        <v>1</v>
      </c>
      <c r="C259" t="s">
        <v>55</v>
      </c>
      <c r="D259" t="s">
        <v>514</v>
      </c>
      <c r="E259">
        <v>34</v>
      </c>
      <c r="F259">
        <v>54749</v>
      </c>
      <c r="G259">
        <v>1</v>
      </c>
      <c r="H259">
        <v>1</v>
      </c>
      <c r="I259">
        <v>1</v>
      </c>
      <c r="J259">
        <v>1</v>
      </c>
      <c r="K259">
        <v>0.09</v>
      </c>
      <c r="L259">
        <v>0.01</v>
      </c>
      <c r="M259" t="s">
        <v>515</v>
      </c>
    </row>
    <row r="260" spans="1:13">
      <c r="A260">
        <v>251</v>
      </c>
      <c r="B260">
        <v>1</v>
      </c>
      <c r="C260" t="s">
        <v>55</v>
      </c>
      <c r="D260" t="s">
        <v>516</v>
      </c>
      <c r="E260">
        <v>34</v>
      </c>
      <c r="F260">
        <v>55787</v>
      </c>
      <c r="G260">
        <v>1</v>
      </c>
      <c r="H260">
        <v>1</v>
      </c>
      <c r="I260">
        <v>1</v>
      </c>
      <c r="J260">
        <v>1</v>
      </c>
      <c r="K260">
        <v>0.09</v>
      </c>
      <c r="L260">
        <v>0.02</v>
      </c>
      <c r="M260" t="s">
        <v>517</v>
      </c>
    </row>
    <row r="261" spans="1:13">
      <c r="A261">
        <v>265</v>
      </c>
      <c r="B261">
        <v>1</v>
      </c>
      <c r="C261" t="s">
        <v>55</v>
      </c>
      <c r="D261" t="s">
        <v>518</v>
      </c>
      <c r="E261">
        <v>28</v>
      </c>
      <c r="F261">
        <v>55646</v>
      </c>
      <c r="G261">
        <v>1</v>
      </c>
      <c r="H261">
        <v>1</v>
      </c>
      <c r="I261">
        <v>1</v>
      </c>
      <c r="J261">
        <v>1</v>
      </c>
      <c r="K261">
        <v>0.09</v>
      </c>
      <c r="L261">
        <v>0.02</v>
      </c>
      <c r="M261" t="s">
        <v>519</v>
      </c>
    </row>
    <row r="262" spans="1:13">
      <c r="A262">
        <v>272</v>
      </c>
      <c r="B262">
        <v>1</v>
      </c>
      <c r="C262" t="s">
        <v>55</v>
      </c>
      <c r="D262" t="s">
        <v>520</v>
      </c>
      <c r="E262">
        <v>24</v>
      </c>
      <c r="F262">
        <v>52900</v>
      </c>
      <c r="G262">
        <v>1</v>
      </c>
      <c r="H262">
        <v>1</v>
      </c>
      <c r="I262">
        <v>1</v>
      </c>
      <c r="J262">
        <v>1</v>
      </c>
      <c r="K262">
        <v>0.09</v>
      </c>
      <c r="L262">
        <v>0.02</v>
      </c>
      <c r="M262" t="s">
        <v>521</v>
      </c>
    </row>
    <row r="263" spans="1:13">
      <c r="A263">
        <v>158</v>
      </c>
      <c r="B263">
        <v>1</v>
      </c>
      <c r="C263" t="s">
        <v>55</v>
      </c>
      <c r="D263" t="s">
        <v>522</v>
      </c>
      <c r="E263">
        <v>80</v>
      </c>
      <c r="F263">
        <v>58076</v>
      </c>
      <c r="G263">
        <v>1</v>
      </c>
      <c r="H263">
        <v>1</v>
      </c>
      <c r="I263">
        <v>1</v>
      </c>
      <c r="J263">
        <v>1</v>
      </c>
      <c r="K263">
        <v>0.08</v>
      </c>
      <c r="L263">
        <v>0.03</v>
      </c>
      <c r="M263" t="s">
        <v>523</v>
      </c>
    </row>
    <row r="264" spans="1:13">
      <c r="A264">
        <v>164</v>
      </c>
      <c r="B264">
        <v>1</v>
      </c>
      <c r="C264" t="s">
        <v>55</v>
      </c>
      <c r="D264" t="s">
        <v>524</v>
      </c>
      <c r="E264">
        <v>76</v>
      </c>
      <c r="F264">
        <v>60593</v>
      </c>
      <c r="G264">
        <v>1</v>
      </c>
      <c r="H264">
        <v>1</v>
      </c>
      <c r="I264">
        <v>1</v>
      </c>
      <c r="J264">
        <v>1</v>
      </c>
      <c r="K264">
        <v>0.08</v>
      </c>
      <c r="L264">
        <v>0.05</v>
      </c>
      <c r="M264" t="s">
        <v>525</v>
      </c>
    </row>
    <row r="265" spans="1:13">
      <c r="A265">
        <v>170</v>
      </c>
      <c r="B265">
        <v>1</v>
      </c>
      <c r="C265" t="s">
        <v>55</v>
      </c>
      <c r="D265" t="s">
        <v>526</v>
      </c>
      <c r="E265">
        <v>70</v>
      </c>
      <c r="F265">
        <v>63080</v>
      </c>
      <c r="G265">
        <v>1</v>
      </c>
      <c r="H265">
        <v>1</v>
      </c>
      <c r="I265">
        <v>1</v>
      </c>
      <c r="J265">
        <v>1</v>
      </c>
      <c r="K265">
        <v>0.08</v>
      </c>
      <c r="L265">
        <v>0.03</v>
      </c>
      <c r="M265" t="s">
        <v>527</v>
      </c>
    </row>
    <row r="266" spans="1:13">
      <c r="A266">
        <v>190</v>
      </c>
      <c r="B266">
        <v>1</v>
      </c>
      <c r="C266" t="s">
        <v>55</v>
      </c>
      <c r="D266" t="s">
        <v>528</v>
      </c>
      <c r="E266">
        <v>57</v>
      </c>
      <c r="F266">
        <v>62513</v>
      </c>
      <c r="G266">
        <v>1</v>
      </c>
      <c r="H266">
        <v>1</v>
      </c>
      <c r="I266">
        <v>1</v>
      </c>
      <c r="J266">
        <v>1</v>
      </c>
      <c r="K266">
        <v>0.08</v>
      </c>
      <c r="L266">
        <v>0.03</v>
      </c>
      <c r="M266" t="s">
        <v>529</v>
      </c>
    </row>
    <row r="267" spans="1:13">
      <c r="A267">
        <v>204</v>
      </c>
      <c r="B267">
        <v>1</v>
      </c>
      <c r="C267" t="s">
        <v>55</v>
      </c>
      <c r="D267" t="s">
        <v>530</v>
      </c>
      <c r="E267">
        <v>52</v>
      </c>
      <c r="F267">
        <v>61763</v>
      </c>
      <c r="G267">
        <v>1</v>
      </c>
      <c r="H267">
        <v>1</v>
      </c>
      <c r="I267">
        <v>1</v>
      </c>
      <c r="J267">
        <v>1</v>
      </c>
      <c r="K267">
        <v>0.08</v>
      </c>
      <c r="L267">
        <v>0.03</v>
      </c>
      <c r="M267" t="s">
        <v>531</v>
      </c>
    </row>
    <row r="268" spans="1:13">
      <c r="A268">
        <v>208</v>
      </c>
      <c r="B268">
        <v>1</v>
      </c>
      <c r="C268" t="s">
        <v>55</v>
      </c>
      <c r="D268" t="s">
        <v>532</v>
      </c>
      <c r="E268">
        <v>51</v>
      </c>
      <c r="F268">
        <v>59539</v>
      </c>
      <c r="G268">
        <v>1</v>
      </c>
      <c r="H268">
        <v>1</v>
      </c>
      <c r="I268">
        <v>1</v>
      </c>
      <c r="J268">
        <v>1</v>
      </c>
      <c r="K268">
        <v>0.08</v>
      </c>
      <c r="L268">
        <v>0.03</v>
      </c>
      <c r="M268" t="s">
        <v>533</v>
      </c>
    </row>
    <row r="269" spans="1:13">
      <c r="A269">
        <v>223</v>
      </c>
      <c r="B269">
        <v>1</v>
      </c>
      <c r="C269" t="s">
        <v>55</v>
      </c>
      <c r="D269" t="s">
        <v>534</v>
      </c>
      <c r="E269">
        <v>45</v>
      </c>
      <c r="F269">
        <v>63486</v>
      </c>
      <c r="G269">
        <v>1</v>
      </c>
      <c r="H269">
        <v>1</v>
      </c>
      <c r="I269">
        <v>1</v>
      </c>
      <c r="J269">
        <v>1</v>
      </c>
      <c r="K269">
        <v>0.08</v>
      </c>
      <c r="L269">
        <v>0.02</v>
      </c>
      <c r="M269" t="s">
        <v>535</v>
      </c>
    </row>
    <row r="270" spans="1:13">
      <c r="A270">
        <v>253</v>
      </c>
      <c r="B270">
        <v>1</v>
      </c>
      <c r="C270" t="s">
        <v>55</v>
      </c>
      <c r="D270" t="s">
        <v>536</v>
      </c>
      <c r="E270">
        <v>33</v>
      </c>
      <c r="F270">
        <v>59510</v>
      </c>
      <c r="G270">
        <v>1</v>
      </c>
      <c r="H270">
        <v>1</v>
      </c>
      <c r="I270">
        <v>1</v>
      </c>
      <c r="J270">
        <v>1</v>
      </c>
      <c r="K270">
        <v>0.08</v>
      </c>
      <c r="L270">
        <v>0.03</v>
      </c>
      <c r="M270" t="s">
        <v>537</v>
      </c>
    </row>
    <row r="271" spans="1:13">
      <c r="A271">
        <v>264</v>
      </c>
      <c r="B271">
        <v>1</v>
      </c>
      <c r="C271" t="s">
        <v>55</v>
      </c>
      <c r="D271" t="s">
        <v>538</v>
      </c>
      <c r="E271">
        <v>28</v>
      </c>
      <c r="F271">
        <v>62410</v>
      </c>
      <c r="G271">
        <v>1</v>
      </c>
      <c r="H271">
        <v>1</v>
      </c>
      <c r="I271">
        <v>1</v>
      </c>
      <c r="J271">
        <v>1</v>
      </c>
      <c r="K271">
        <v>0.08</v>
      </c>
      <c r="L271">
        <v>0.03</v>
      </c>
      <c r="M271" t="s">
        <v>539</v>
      </c>
    </row>
    <row r="272" spans="1:13">
      <c r="A272">
        <v>8</v>
      </c>
      <c r="B272">
        <v>2</v>
      </c>
      <c r="C272" t="s">
        <v>55</v>
      </c>
      <c r="D272" t="s">
        <v>540</v>
      </c>
      <c r="E272">
        <v>169</v>
      </c>
      <c r="F272">
        <v>132387</v>
      </c>
      <c r="G272">
        <v>3</v>
      </c>
      <c r="H272">
        <v>3</v>
      </c>
      <c r="I272">
        <v>2</v>
      </c>
      <c r="J272">
        <v>2</v>
      </c>
      <c r="K272">
        <v>7.0000000000000007E-2</v>
      </c>
      <c r="L272">
        <v>0.01</v>
      </c>
      <c r="M272" t="s">
        <v>541</v>
      </c>
    </row>
    <row r="273" spans="1:13">
      <c r="A273">
        <v>156</v>
      </c>
      <c r="B273">
        <v>1</v>
      </c>
      <c r="C273" t="s">
        <v>55</v>
      </c>
      <c r="D273" t="s">
        <v>542</v>
      </c>
      <c r="E273">
        <v>82</v>
      </c>
      <c r="F273">
        <v>197356</v>
      </c>
      <c r="G273">
        <v>3</v>
      </c>
      <c r="H273">
        <v>3</v>
      </c>
      <c r="I273">
        <v>3</v>
      </c>
      <c r="J273">
        <v>3</v>
      </c>
      <c r="K273">
        <v>7.0000000000000007E-2</v>
      </c>
      <c r="L273">
        <v>0.02</v>
      </c>
      <c r="M273" t="s">
        <v>543</v>
      </c>
    </row>
    <row r="274" spans="1:13">
      <c r="A274">
        <v>191</v>
      </c>
      <c r="B274">
        <v>1</v>
      </c>
      <c r="C274" t="s">
        <v>55</v>
      </c>
      <c r="D274" t="s">
        <v>544</v>
      </c>
      <c r="E274">
        <v>56</v>
      </c>
      <c r="F274">
        <v>136725</v>
      </c>
      <c r="G274">
        <v>2</v>
      </c>
      <c r="H274">
        <v>2</v>
      </c>
      <c r="I274">
        <v>2</v>
      </c>
      <c r="J274">
        <v>2</v>
      </c>
      <c r="K274">
        <v>7.0000000000000007E-2</v>
      </c>
      <c r="L274">
        <v>0.02</v>
      </c>
      <c r="M274" t="s">
        <v>545</v>
      </c>
    </row>
    <row r="275" spans="1:13">
      <c r="A275">
        <v>224</v>
      </c>
      <c r="B275">
        <v>1</v>
      </c>
      <c r="C275" t="s">
        <v>55</v>
      </c>
      <c r="D275" t="s">
        <v>546</v>
      </c>
      <c r="E275">
        <v>43</v>
      </c>
      <c r="F275">
        <v>70773</v>
      </c>
      <c r="G275">
        <v>1</v>
      </c>
      <c r="H275">
        <v>1</v>
      </c>
      <c r="I275">
        <v>1</v>
      </c>
      <c r="J275">
        <v>1</v>
      </c>
      <c r="K275">
        <v>7.0000000000000007E-2</v>
      </c>
      <c r="L275">
        <v>0.02</v>
      </c>
      <c r="M275" t="s">
        <v>547</v>
      </c>
    </row>
    <row r="276" spans="1:13">
      <c r="A276">
        <v>231</v>
      </c>
      <c r="B276">
        <v>1</v>
      </c>
      <c r="C276" t="s">
        <v>55</v>
      </c>
      <c r="D276" t="s">
        <v>548</v>
      </c>
      <c r="E276">
        <v>41</v>
      </c>
      <c r="F276">
        <v>69120</v>
      </c>
      <c r="G276">
        <v>1</v>
      </c>
      <c r="H276">
        <v>1</v>
      </c>
      <c r="I276">
        <v>1</v>
      </c>
      <c r="J276">
        <v>1</v>
      </c>
      <c r="K276">
        <v>7.0000000000000007E-2</v>
      </c>
      <c r="L276">
        <v>0.02</v>
      </c>
      <c r="M276" t="s">
        <v>549</v>
      </c>
    </row>
    <row r="277" spans="1:13">
      <c r="A277">
        <v>234</v>
      </c>
      <c r="B277">
        <v>1</v>
      </c>
      <c r="C277" t="s">
        <v>55</v>
      </c>
      <c r="D277" t="s">
        <v>550</v>
      </c>
      <c r="E277">
        <v>40</v>
      </c>
      <c r="F277">
        <v>71424</v>
      </c>
      <c r="G277">
        <v>1</v>
      </c>
      <c r="H277">
        <v>1</v>
      </c>
      <c r="I277">
        <v>1</v>
      </c>
      <c r="J277">
        <v>1</v>
      </c>
      <c r="K277">
        <v>7.0000000000000007E-2</v>
      </c>
      <c r="L277">
        <v>0.02</v>
      </c>
      <c r="M277" t="s">
        <v>551</v>
      </c>
    </row>
    <row r="278" spans="1:13">
      <c r="A278">
        <v>250</v>
      </c>
      <c r="B278">
        <v>1</v>
      </c>
      <c r="C278" t="s">
        <v>55</v>
      </c>
      <c r="D278" t="s">
        <v>552</v>
      </c>
      <c r="E278">
        <v>34</v>
      </c>
      <c r="F278">
        <v>67931</v>
      </c>
      <c r="G278">
        <v>1</v>
      </c>
      <c r="H278">
        <v>1</v>
      </c>
      <c r="I278">
        <v>1</v>
      </c>
      <c r="J278">
        <v>1</v>
      </c>
      <c r="K278">
        <v>7.0000000000000007E-2</v>
      </c>
      <c r="L278">
        <v>0.02</v>
      </c>
      <c r="M278" t="s">
        <v>553</v>
      </c>
    </row>
    <row r="279" spans="1:13">
      <c r="A279">
        <v>256</v>
      </c>
      <c r="B279">
        <v>1</v>
      </c>
      <c r="C279" t="s">
        <v>55</v>
      </c>
      <c r="D279" t="s">
        <v>554</v>
      </c>
      <c r="E279">
        <v>32</v>
      </c>
      <c r="F279">
        <v>67883</v>
      </c>
      <c r="G279">
        <v>1</v>
      </c>
      <c r="H279">
        <v>1</v>
      </c>
      <c r="I279">
        <v>1</v>
      </c>
      <c r="J279">
        <v>1</v>
      </c>
      <c r="K279">
        <v>7.0000000000000007E-2</v>
      </c>
      <c r="L279">
        <v>0.03</v>
      </c>
      <c r="M279" t="s">
        <v>555</v>
      </c>
    </row>
    <row r="280" spans="1:13">
      <c r="A280">
        <v>268</v>
      </c>
      <c r="B280">
        <v>1</v>
      </c>
      <c r="C280" t="s">
        <v>55</v>
      </c>
      <c r="D280" t="s">
        <v>556</v>
      </c>
      <c r="E280">
        <v>26</v>
      </c>
      <c r="F280">
        <v>69228</v>
      </c>
      <c r="G280">
        <v>1</v>
      </c>
      <c r="H280">
        <v>1</v>
      </c>
      <c r="I280">
        <v>1</v>
      </c>
      <c r="J280">
        <v>1</v>
      </c>
      <c r="K280">
        <v>7.0000000000000007E-2</v>
      </c>
      <c r="L280">
        <v>0.01</v>
      </c>
      <c r="M280" t="s">
        <v>557</v>
      </c>
    </row>
    <row r="281" spans="1:13">
      <c r="A281">
        <v>150</v>
      </c>
      <c r="B281">
        <v>1</v>
      </c>
      <c r="C281" t="s">
        <v>55</v>
      </c>
      <c r="D281" t="s">
        <v>558</v>
      </c>
      <c r="E281">
        <v>91</v>
      </c>
      <c r="F281">
        <v>87709</v>
      </c>
      <c r="G281">
        <v>1</v>
      </c>
      <c r="H281">
        <v>1</v>
      </c>
      <c r="I281">
        <v>1</v>
      </c>
      <c r="J281">
        <v>1</v>
      </c>
      <c r="K281">
        <v>0.06</v>
      </c>
      <c r="L281">
        <v>0.02</v>
      </c>
      <c r="M281" t="s">
        <v>559</v>
      </c>
    </row>
    <row r="282" spans="1:13">
      <c r="A282">
        <v>165</v>
      </c>
      <c r="B282">
        <v>1</v>
      </c>
      <c r="C282" t="s">
        <v>55</v>
      </c>
      <c r="D282" t="s">
        <v>560</v>
      </c>
      <c r="E282">
        <v>73</v>
      </c>
      <c r="F282">
        <v>227291</v>
      </c>
      <c r="G282">
        <v>3</v>
      </c>
      <c r="H282">
        <v>3</v>
      </c>
      <c r="I282">
        <v>3</v>
      </c>
      <c r="J282">
        <v>3</v>
      </c>
      <c r="K282">
        <v>0.06</v>
      </c>
      <c r="L282">
        <v>0.02</v>
      </c>
      <c r="M282" t="s">
        <v>561</v>
      </c>
    </row>
    <row r="283" spans="1:13">
      <c r="A283">
        <v>186</v>
      </c>
      <c r="B283">
        <v>1</v>
      </c>
      <c r="C283" t="s">
        <v>55</v>
      </c>
      <c r="D283" t="s">
        <v>562</v>
      </c>
      <c r="E283">
        <v>59</v>
      </c>
      <c r="F283">
        <v>88099</v>
      </c>
      <c r="G283">
        <v>1</v>
      </c>
      <c r="H283">
        <v>1</v>
      </c>
      <c r="I283">
        <v>1</v>
      </c>
      <c r="J283">
        <v>1</v>
      </c>
      <c r="K283">
        <v>0.06</v>
      </c>
      <c r="L283">
        <v>0.01</v>
      </c>
      <c r="M283" t="s">
        <v>563</v>
      </c>
    </row>
    <row r="284" spans="1:13">
      <c r="A284">
        <v>188</v>
      </c>
      <c r="B284">
        <v>1</v>
      </c>
      <c r="C284" t="s">
        <v>55</v>
      </c>
      <c r="D284" t="s">
        <v>564</v>
      </c>
      <c r="E284">
        <v>58</v>
      </c>
      <c r="F284">
        <v>83653</v>
      </c>
      <c r="G284">
        <v>1</v>
      </c>
      <c r="H284">
        <v>1</v>
      </c>
      <c r="I284">
        <v>1</v>
      </c>
      <c r="J284">
        <v>1</v>
      </c>
      <c r="K284">
        <v>0.06</v>
      </c>
      <c r="L284">
        <v>0.02</v>
      </c>
      <c r="M284" t="s">
        <v>565</v>
      </c>
    </row>
    <row r="285" spans="1:13">
      <c r="A285">
        <v>195</v>
      </c>
      <c r="B285">
        <v>1</v>
      </c>
      <c r="C285" t="s">
        <v>55</v>
      </c>
      <c r="D285" t="s">
        <v>566</v>
      </c>
      <c r="E285">
        <v>55</v>
      </c>
      <c r="F285">
        <v>88356</v>
      </c>
      <c r="G285">
        <v>1</v>
      </c>
      <c r="H285">
        <v>1</v>
      </c>
      <c r="I285">
        <v>1</v>
      </c>
      <c r="J285">
        <v>1</v>
      </c>
      <c r="K285">
        <v>0.06</v>
      </c>
      <c r="L285">
        <v>0.02</v>
      </c>
      <c r="M285" t="s">
        <v>567</v>
      </c>
    </row>
    <row r="286" spans="1:13">
      <c r="A286">
        <v>228</v>
      </c>
      <c r="B286">
        <v>1</v>
      </c>
      <c r="C286" t="s">
        <v>55</v>
      </c>
      <c r="D286" t="s">
        <v>568</v>
      </c>
      <c r="E286">
        <v>43</v>
      </c>
      <c r="F286">
        <v>76115</v>
      </c>
      <c r="G286">
        <v>1</v>
      </c>
      <c r="H286">
        <v>1</v>
      </c>
      <c r="I286">
        <v>1</v>
      </c>
      <c r="J286">
        <v>1</v>
      </c>
      <c r="K286">
        <v>0.06</v>
      </c>
      <c r="L286">
        <v>0.02</v>
      </c>
      <c r="M286" t="s">
        <v>569</v>
      </c>
    </row>
    <row r="287" spans="1:13">
      <c r="A287">
        <v>262</v>
      </c>
      <c r="B287">
        <v>1</v>
      </c>
      <c r="C287" t="s">
        <v>55</v>
      </c>
      <c r="D287" t="s">
        <v>570</v>
      </c>
      <c r="E287">
        <v>29</v>
      </c>
      <c r="F287">
        <v>88312</v>
      </c>
      <c r="G287">
        <v>1</v>
      </c>
      <c r="H287">
        <v>1</v>
      </c>
      <c r="I287">
        <v>1</v>
      </c>
      <c r="J287">
        <v>1</v>
      </c>
      <c r="K287">
        <v>0.06</v>
      </c>
      <c r="L287">
        <v>0.02</v>
      </c>
      <c r="M287" t="s">
        <v>571</v>
      </c>
    </row>
    <row r="288" spans="1:13">
      <c r="A288">
        <v>179</v>
      </c>
      <c r="B288">
        <v>1</v>
      </c>
      <c r="C288" t="s">
        <v>55</v>
      </c>
      <c r="D288" t="s">
        <v>572</v>
      </c>
      <c r="E288">
        <v>64</v>
      </c>
      <c r="F288">
        <v>283187</v>
      </c>
      <c r="G288">
        <v>3</v>
      </c>
      <c r="H288">
        <v>3</v>
      </c>
      <c r="I288">
        <v>3</v>
      </c>
      <c r="J288">
        <v>3</v>
      </c>
      <c r="K288">
        <v>0.05</v>
      </c>
      <c r="L288">
        <v>0.02</v>
      </c>
      <c r="M288" t="s">
        <v>573</v>
      </c>
    </row>
    <row r="289" spans="1:13">
      <c r="A289">
        <v>207</v>
      </c>
      <c r="B289">
        <v>1</v>
      </c>
      <c r="C289" t="s">
        <v>55</v>
      </c>
      <c r="D289" t="s">
        <v>574</v>
      </c>
      <c r="E289">
        <v>52</v>
      </c>
      <c r="F289">
        <v>181553</v>
      </c>
      <c r="G289">
        <v>2</v>
      </c>
      <c r="H289">
        <v>2</v>
      </c>
      <c r="I289">
        <v>1</v>
      </c>
      <c r="J289">
        <v>1</v>
      </c>
      <c r="K289">
        <v>0.05</v>
      </c>
      <c r="L289">
        <v>0.01</v>
      </c>
      <c r="M289" t="s">
        <v>575</v>
      </c>
    </row>
    <row r="290" spans="1:13">
      <c r="A290">
        <v>242</v>
      </c>
      <c r="B290">
        <v>1</v>
      </c>
      <c r="C290" t="s">
        <v>55</v>
      </c>
      <c r="D290" t="s">
        <v>576</v>
      </c>
      <c r="E290">
        <v>36</v>
      </c>
      <c r="F290">
        <v>103566</v>
      </c>
      <c r="G290">
        <v>1</v>
      </c>
      <c r="H290">
        <v>1</v>
      </c>
      <c r="I290">
        <v>1</v>
      </c>
      <c r="J290">
        <v>1</v>
      </c>
      <c r="K290">
        <v>0.05</v>
      </c>
      <c r="L290">
        <v>0.01</v>
      </c>
      <c r="M290" t="s">
        <v>577</v>
      </c>
    </row>
    <row r="291" spans="1:13">
      <c r="A291">
        <v>244</v>
      </c>
      <c r="B291">
        <v>1</v>
      </c>
      <c r="C291" t="s">
        <v>55</v>
      </c>
      <c r="D291" t="s">
        <v>578</v>
      </c>
      <c r="E291">
        <v>36</v>
      </c>
      <c r="F291">
        <v>101606</v>
      </c>
      <c r="G291">
        <v>1</v>
      </c>
      <c r="H291">
        <v>1</v>
      </c>
      <c r="I291">
        <v>1</v>
      </c>
      <c r="J291">
        <v>1</v>
      </c>
      <c r="K291">
        <v>0.05</v>
      </c>
      <c r="L291">
        <v>0.01</v>
      </c>
      <c r="M291" t="s">
        <v>579</v>
      </c>
    </row>
    <row r="292" spans="1:13">
      <c r="A292">
        <v>255</v>
      </c>
      <c r="B292">
        <v>1</v>
      </c>
      <c r="C292" t="s">
        <v>55</v>
      </c>
      <c r="D292" t="s">
        <v>580</v>
      </c>
      <c r="E292">
        <v>32</v>
      </c>
      <c r="F292">
        <v>104254</v>
      </c>
      <c r="G292">
        <v>1</v>
      </c>
      <c r="H292">
        <v>1</v>
      </c>
      <c r="I292">
        <v>1</v>
      </c>
      <c r="J292">
        <v>1</v>
      </c>
      <c r="K292">
        <v>0.05</v>
      </c>
      <c r="L292">
        <v>0.02</v>
      </c>
      <c r="M292" t="s">
        <v>581</v>
      </c>
    </row>
    <row r="293" spans="1:13">
      <c r="A293">
        <v>273</v>
      </c>
      <c r="B293">
        <v>1</v>
      </c>
      <c r="C293" t="s">
        <v>55</v>
      </c>
      <c r="D293" t="s">
        <v>582</v>
      </c>
      <c r="E293">
        <v>24</v>
      </c>
      <c r="F293">
        <v>96721</v>
      </c>
      <c r="G293">
        <v>1</v>
      </c>
      <c r="H293">
        <v>1</v>
      </c>
      <c r="I293">
        <v>1</v>
      </c>
      <c r="J293">
        <v>1</v>
      </c>
      <c r="K293">
        <v>0.05</v>
      </c>
      <c r="L293">
        <v>0.02</v>
      </c>
      <c r="M293" t="s">
        <v>583</v>
      </c>
    </row>
    <row r="294" spans="1:13">
      <c r="A294">
        <v>209</v>
      </c>
      <c r="B294">
        <v>1</v>
      </c>
      <c r="C294" t="s">
        <v>55</v>
      </c>
      <c r="D294" t="s">
        <v>584</v>
      </c>
      <c r="E294">
        <v>51</v>
      </c>
      <c r="F294">
        <v>132908</v>
      </c>
      <c r="G294">
        <v>1</v>
      </c>
      <c r="H294">
        <v>1</v>
      </c>
      <c r="I294">
        <v>1</v>
      </c>
      <c r="J294">
        <v>1</v>
      </c>
      <c r="K294">
        <v>0.04</v>
      </c>
      <c r="L294">
        <v>0.01</v>
      </c>
      <c r="M294" t="s">
        <v>585</v>
      </c>
    </row>
    <row r="295" spans="1:13">
      <c r="A295">
        <v>247</v>
      </c>
      <c r="B295">
        <v>1</v>
      </c>
      <c r="C295" t="s">
        <v>55</v>
      </c>
      <c r="D295" t="s">
        <v>586</v>
      </c>
      <c r="E295">
        <v>35</v>
      </c>
      <c r="F295">
        <v>111895</v>
      </c>
      <c r="G295">
        <v>1</v>
      </c>
      <c r="H295">
        <v>1</v>
      </c>
      <c r="I295">
        <v>1</v>
      </c>
      <c r="J295">
        <v>1</v>
      </c>
      <c r="K295">
        <v>0.04</v>
      </c>
      <c r="L295">
        <v>0.01</v>
      </c>
      <c r="M295" t="s">
        <v>587</v>
      </c>
    </row>
    <row r="296" spans="1:13">
      <c r="A296">
        <v>257</v>
      </c>
      <c r="B296">
        <v>1</v>
      </c>
      <c r="C296" t="s">
        <v>55</v>
      </c>
      <c r="D296" t="s">
        <v>588</v>
      </c>
      <c r="E296">
        <v>32</v>
      </c>
      <c r="F296">
        <v>113754</v>
      </c>
      <c r="G296">
        <v>1</v>
      </c>
      <c r="H296">
        <v>1</v>
      </c>
      <c r="I296">
        <v>1</v>
      </c>
      <c r="J296">
        <v>1</v>
      </c>
      <c r="K296">
        <v>0.04</v>
      </c>
      <c r="L296">
        <v>0.01</v>
      </c>
      <c r="M296" t="s">
        <v>589</v>
      </c>
    </row>
    <row r="297" spans="1:13">
      <c r="A297">
        <v>173</v>
      </c>
      <c r="B297">
        <v>1</v>
      </c>
      <c r="C297" t="s">
        <v>55</v>
      </c>
      <c r="D297" t="s">
        <v>590</v>
      </c>
      <c r="E297">
        <v>68</v>
      </c>
      <c r="F297">
        <v>167484</v>
      </c>
      <c r="G297">
        <v>1</v>
      </c>
      <c r="H297">
        <v>1</v>
      </c>
      <c r="I297">
        <v>1</v>
      </c>
      <c r="J297">
        <v>1</v>
      </c>
      <c r="K297">
        <v>0.03</v>
      </c>
      <c r="L297">
        <v>0.01</v>
      </c>
      <c r="M297" t="s">
        <v>591</v>
      </c>
    </row>
    <row r="298" spans="1:13">
      <c r="A298">
        <v>215</v>
      </c>
      <c r="B298">
        <v>1</v>
      </c>
      <c r="C298" t="s">
        <v>55</v>
      </c>
      <c r="D298" t="s">
        <v>592</v>
      </c>
      <c r="E298">
        <v>48</v>
      </c>
      <c r="F298">
        <v>176848</v>
      </c>
      <c r="G298">
        <v>1</v>
      </c>
      <c r="H298">
        <v>1</v>
      </c>
      <c r="I298">
        <v>1</v>
      </c>
      <c r="J298">
        <v>1</v>
      </c>
      <c r="K298">
        <v>0.03</v>
      </c>
      <c r="L298">
        <v>0.01</v>
      </c>
      <c r="M298" t="s">
        <v>593</v>
      </c>
    </row>
    <row r="299" spans="1:13">
      <c r="A299">
        <v>218</v>
      </c>
      <c r="B299">
        <v>1</v>
      </c>
      <c r="C299" t="s">
        <v>55</v>
      </c>
      <c r="D299" t="s">
        <v>594</v>
      </c>
      <c r="E299">
        <v>47</v>
      </c>
      <c r="F299">
        <v>140938</v>
      </c>
      <c r="G299">
        <v>1</v>
      </c>
      <c r="H299">
        <v>1</v>
      </c>
      <c r="I299">
        <v>1</v>
      </c>
      <c r="J299">
        <v>1</v>
      </c>
      <c r="K299">
        <v>0.03</v>
      </c>
      <c r="L299">
        <v>0.01</v>
      </c>
      <c r="M299" t="s">
        <v>595</v>
      </c>
    </row>
    <row r="300" spans="1:13">
      <c r="A300">
        <v>243</v>
      </c>
      <c r="B300">
        <v>1</v>
      </c>
      <c r="C300" t="s">
        <v>55</v>
      </c>
      <c r="D300" t="s">
        <v>596</v>
      </c>
      <c r="E300">
        <v>36</v>
      </c>
      <c r="F300">
        <v>191796</v>
      </c>
      <c r="G300">
        <v>1</v>
      </c>
      <c r="H300">
        <v>1</v>
      </c>
      <c r="I300">
        <v>1</v>
      </c>
      <c r="J300">
        <v>1</v>
      </c>
      <c r="K300">
        <v>0.03</v>
      </c>
      <c r="L300">
        <v>0.01</v>
      </c>
      <c r="M300" t="s">
        <v>597</v>
      </c>
    </row>
    <row r="301" spans="1:13">
      <c r="A301">
        <v>200</v>
      </c>
      <c r="B301">
        <v>1</v>
      </c>
      <c r="C301" t="s">
        <v>55</v>
      </c>
      <c r="D301" t="s">
        <v>598</v>
      </c>
      <c r="E301">
        <v>53</v>
      </c>
      <c r="F301">
        <v>209620</v>
      </c>
      <c r="G301">
        <v>1</v>
      </c>
      <c r="H301">
        <v>1</v>
      </c>
      <c r="I301">
        <v>1</v>
      </c>
      <c r="J301">
        <v>1</v>
      </c>
      <c r="K301">
        <v>0.02</v>
      </c>
      <c r="L301">
        <v>0.01</v>
      </c>
      <c r="M301" t="s">
        <v>599</v>
      </c>
    </row>
    <row r="302" spans="1:13">
      <c r="A302">
        <v>237</v>
      </c>
      <c r="B302">
        <v>1</v>
      </c>
      <c r="C302" t="s">
        <v>55</v>
      </c>
      <c r="D302" t="s">
        <v>600</v>
      </c>
      <c r="E302">
        <v>40</v>
      </c>
      <c r="F302">
        <v>307130</v>
      </c>
      <c r="G302">
        <v>1</v>
      </c>
      <c r="H302">
        <v>1</v>
      </c>
      <c r="I302">
        <v>1</v>
      </c>
      <c r="J302">
        <v>1</v>
      </c>
      <c r="K302">
        <v>0.02</v>
      </c>
      <c r="L302">
        <v>0</v>
      </c>
      <c r="M302" t="s">
        <v>601</v>
      </c>
    </row>
    <row r="303" spans="1:13">
      <c r="A303">
        <v>260</v>
      </c>
      <c r="B303">
        <v>1</v>
      </c>
      <c r="C303" t="s">
        <v>55</v>
      </c>
      <c r="D303" t="s">
        <v>602</v>
      </c>
      <c r="E303">
        <v>31</v>
      </c>
      <c r="F303">
        <v>550149</v>
      </c>
      <c r="G303">
        <v>1</v>
      </c>
      <c r="H303">
        <v>1</v>
      </c>
      <c r="I303">
        <v>1</v>
      </c>
      <c r="J303">
        <v>1</v>
      </c>
      <c r="K303">
        <v>0.01</v>
      </c>
      <c r="L303">
        <v>0</v>
      </c>
      <c r="M303" t="s">
        <v>603</v>
      </c>
    </row>
    <row r="304" spans="1:13">
      <c r="A304">
        <v>263</v>
      </c>
      <c r="B304">
        <v>1</v>
      </c>
      <c r="C304" t="s">
        <v>55</v>
      </c>
      <c r="D304" t="s">
        <v>604</v>
      </c>
      <c r="E304">
        <v>29</v>
      </c>
      <c r="F304">
        <v>515906</v>
      </c>
      <c r="G304">
        <v>1</v>
      </c>
      <c r="H304">
        <v>1</v>
      </c>
      <c r="I304">
        <v>1</v>
      </c>
      <c r="J304">
        <v>1</v>
      </c>
      <c r="K304">
        <v>0.01</v>
      </c>
      <c r="L304">
        <v>0</v>
      </c>
      <c r="M304" t="s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7B03-C5D2-3045-9DA5-4D66D8FD63DE}">
  <dimension ref="A1:A280"/>
  <sheetViews>
    <sheetView workbookViewId="0">
      <pane ySplit="7800" topLeftCell="A269"/>
      <selection activeCell="A5" sqref="A5"/>
      <selection pane="bottomLeft" activeCell="A280" sqref="A280"/>
    </sheetView>
  </sheetViews>
  <sheetFormatPr baseColWidth="10" defaultRowHeight="16"/>
  <cols>
    <col min="1" max="1" width="17.5" customWidth="1"/>
  </cols>
  <sheetData>
    <row r="1" spans="1:1" ht="21">
      <c r="A1" s="13" t="s">
        <v>4652</v>
      </c>
    </row>
    <row r="5" spans="1:1">
      <c r="A5" s="5" t="s">
        <v>45</v>
      </c>
    </row>
    <row r="6" spans="1:1">
      <c r="A6" s="6" t="s">
        <v>56</v>
      </c>
    </row>
    <row r="7" spans="1:1">
      <c r="A7" s="6" t="s">
        <v>58</v>
      </c>
    </row>
    <row r="8" spans="1:1">
      <c r="A8" s="6" t="s">
        <v>60</v>
      </c>
    </row>
    <row r="9" spans="1:1">
      <c r="A9" s="6" t="s">
        <v>62</v>
      </c>
    </row>
    <row r="10" spans="1:1">
      <c r="A10" s="6" t="s">
        <v>64</v>
      </c>
    </row>
    <row r="11" spans="1:1">
      <c r="A11" s="6" t="s">
        <v>66</v>
      </c>
    </row>
    <row r="12" spans="1:1">
      <c r="A12" s="6" t="s">
        <v>68</v>
      </c>
    </row>
    <row r="13" spans="1:1">
      <c r="A13" s="6" t="s">
        <v>70</v>
      </c>
    </row>
    <row r="14" spans="1:1">
      <c r="A14" s="6" t="s">
        <v>72</v>
      </c>
    </row>
    <row r="15" spans="1:1">
      <c r="A15" s="6" t="s">
        <v>74</v>
      </c>
    </row>
    <row r="16" spans="1:1">
      <c r="A16" s="6" t="s">
        <v>76</v>
      </c>
    </row>
    <row r="17" spans="1:1">
      <c r="A17" s="6" t="s">
        <v>78</v>
      </c>
    </row>
    <row r="18" spans="1:1">
      <c r="A18" s="6" t="s">
        <v>80</v>
      </c>
    </row>
    <row r="19" spans="1:1">
      <c r="A19" s="6" t="s">
        <v>82</v>
      </c>
    </row>
    <row r="20" spans="1:1">
      <c r="A20" s="6" t="s">
        <v>84</v>
      </c>
    </row>
    <row r="21" spans="1:1">
      <c r="A21" s="6" t="s">
        <v>86</v>
      </c>
    </row>
    <row r="22" spans="1:1">
      <c r="A22" s="6" t="s">
        <v>88</v>
      </c>
    </row>
    <row r="23" spans="1:1">
      <c r="A23" s="6" t="s">
        <v>90</v>
      </c>
    </row>
    <row r="24" spans="1:1">
      <c r="A24" s="6" t="s">
        <v>92</v>
      </c>
    </row>
    <row r="25" spans="1:1">
      <c r="A25" s="6" t="s">
        <v>94</v>
      </c>
    </row>
    <row r="26" spans="1:1">
      <c r="A26" s="6" t="s">
        <v>96</v>
      </c>
    </row>
    <row r="27" spans="1:1">
      <c r="A27" s="6" t="s">
        <v>98</v>
      </c>
    </row>
    <row r="28" spans="1:1">
      <c r="A28" s="6" t="s">
        <v>100</v>
      </c>
    </row>
    <row r="29" spans="1:1">
      <c r="A29" s="6" t="s">
        <v>102</v>
      </c>
    </row>
    <row r="30" spans="1:1">
      <c r="A30" s="6" t="s">
        <v>104</v>
      </c>
    </row>
    <row r="31" spans="1:1">
      <c r="A31" s="6" t="s">
        <v>106</v>
      </c>
    </row>
    <row r="32" spans="1:1">
      <c r="A32" s="6" t="s">
        <v>108</v>
      </c>
    </row>
    <row r="33" spans="1:1">
      <c r="A33" s="6" t="s">
        <v>110</v>
      </c>
    </row>
    <row r="34" spans="1:1">
      <c r="A34" s="6" t="s">
        <v>112</v>
      </c>
    </row>
    <row r="35" spans="1:1">
      <c r="A35" s="6" t="s">
        <v>114</v>
      </c>
    </row>
    <row r="36" spans="1:1">
      <c r="A36" s="6" t="s">
        <v>116</v>
      </c>
    </row>
    <row r="37" spans="1:1">
      <c r="A37" s="6" t="s">
        <v>118</v>
      </c>
    </row>
    <row r="38" spans="1:1">
      <c r="A38" s="6" t="s">
        <v>120</v>
      </c>
    </row>
    <row r="39" spans="1:1">
      <c r="A39" s="6" t="s">
        <v>122</v>
      </c>
    </row>
    <row r="40" spans="1:1">
      <c r="A40" s="6" t="s">
        <v>124</v>
      </c>
    </row>
    <row r="41" spans="1:1">
      <c r="A41" s="6" t="s">
        <v>126</v>
      </c>
    </row>
    <row r="42" spans="1:1">
      <c r="A42" s="6" t="s">
        <v>128</v>
      </c>
    </row>
    <row r="43" spans="1:1">
      <c r="A43" s="6" t="s">
        <v>130</v>
      </c>
    </row>
    <row r="44" spans="1:1">
      <c r="A44" s="6" t="s">
        <v>132</v>
      </c>
    </row>
    <row r="45" spans="1:1">
      <c r="A45" s="6" t="s">
        <v>134</v>
      </c>
    </row>
    <row r="46" spans="1:1">
      <c r="A46" s="6" t="s">
        <v>136</v>
      </c>
    </row>
    <row r="47" spans="1:1">
      <c r="A47" s="6" t="s">
        <v>138</v>
      </c>
    </row>
    <row r="48" spans="1:1">
      <c r="A48" s="6" t="s">
        <v>140</v>
      </c>
    </row>
    <row r="49" spans="1:1">
      <c r="A49" s="6" t="s">
        <v>142</v>
      </c>
    </row>
    <row r="50" spans="1:1">
      <c r="A50" s="6" t="s">
        <v>144</v>
      </c>
    </row>
    <row r="51" spans="1:1">
      <c r="A51" s="6" t="s">
        <v>146</v>
      </c>
    </row>
    <row r="52" spans="1:1">
      <c r="A52" s="6" t="s">
        <v>148</v>
      </c>
    </row>
    <row r="53" spans="1:1">
      <c r="A53" s="6" t="s">
        <v>150</v>
      </c>
    </row>
    <row r="54" spans="1:1">
      <c r="A54" s="6" t="s">
        <v>152</v>
      </c>
    </row>
    <row r="55" spans="1:1">
      <c r="A55" s="6" t="s">
        <v>154</v>
      </c>
    </row>
    <row r="56" spans="1:1">
      <c r="A56" s="6" t="s">
        <v>156</v>
      </c>
    </row>
    <row r="57" spans="1:1">
      <c r="A57" s="6" t="s">
        <v>158</v>
      </c>
    </row>
    <row r="58" spans="1:1">
      <c r="A58" s="6" t="s">
        <v>160</v>
      </c>
    </row>
    <row r="59" spans="1:1">
      <c r="A59" s="6" t="s">
        <v>162</v>
      </c>
    </row>
    <row r="60" spans="1:1">
      <c r="A60" s="6" t="s">
        <v>164</v>
      </c>
    </row>
    <row r="61" spans="1:1">
      <c r="A61" s="6" t="s">
        <v>166</v>
      </c>
    </row>
    <row r="62" spans="1:1">
      <c r="A62" s="6" t="s">
        <v>168</v>
      </c>
    </row>
    <row r="63" spans="1:1">
      <c r="A63" s="6" t="s">
        <v>170</v>
      </c>
    </row>
    <row r="64" spans="1:1">
      <c r="A64" s="6" t="s">
        <v>172</v>
      </c>
    </row>
    <row r="65" spans="1:1">
      <c r="A65" s="6" t="s">
        <v>174</v>
      </c>
    </row>
    <row r="66" spans="1:1">
      <c r="A66" s="6" t="s">
        <v>176</v>
      </c>
    </row>
    <row r="67" spans="1:1">
      <c r="A67" s="6" t="s">
        <v>178</v>
      </c>
    </row>
    <row r="68" spans="1:1">
      <c r="A68" s="6" t="s">
        <v>180</v>
      </c>
    </row>
    <row r="69" spans="1:1">
      <c r="A69" s="6" t="s">
        <v>182</v>
      </c>
    </row>
    <row r="70" spans="1:1">
      <c r="A70" s="6" t="s">
        <v>184</v>
      </c>
    </row>
    <row r="71" spans="1:1">
      <c r="A71" s="6" t="s">
        <v>186</v>
      </c>
    </row>
    <row r="72" spans="1:1">
      <c r="A72" s="6" t="s">
        <v>188</v>
      </c>
    </row>
    <row r="73" spans="1:1">
      <c r="A73" s="6" t="s">
        <v>190</v>
      </c>
    </row>
    <row r="74" spans="1:1">
      <c r="A74" s="6" t="s">
        <v>192</v>
      </c>
    </row>
    <row r="75" spans="1:1">
      <c r="A75" s="6" t="s">
        <v>194</v>
      </c>
    </row>
    <row r="76" spans="1:1">
      <c r="A76" s="6" t="s">
        <v>196</v>
      </c>
    </row>
    <row r="77" spans="1:1">
      <c r="A77" s="6" t="s">
        <v>198</v>
      </c>
    </row>
    <row r="78" spans="1:1">
      <c r="A78" s="6" t="s">
        <v>200</v>
      </c>
    </row>
    <row r="79" spans="1:1">
      <c r="A79" s="6" t="s">
        <v>202</v>
      </c>
    </row>
    <row r="80" spans="1:1">
      <c r="A80" s="6" t="s">
        <v>204</v>
      </c>
    </row>
    <row r="81" spans="1:1">
      <c r="A81" s="6" t="s">
        <v>206</v>
      </c>
    </row>
    <row r="82" spans="1:1">
      <c r="A82" s="6" t="s">
        <v>208</v>
      </c>
    </row>
    <row r="83" spans="1:1">
      <c r="A83" s="6" t="s">
        <v>210</v>
      </c>
    </row>
    <row r="84" spans="1:1">
      <c r="A84" s="6" t="s">
        <v>212</v>
      </c>
    </row>
    <row r="85" spans="1:1">
      <c r="A85" s="6" t="s">
        <v>214</v>
      </c>
    </row>
    <row r="86" spans="1:1">
      <c r="A86" s="6" t="s">
        <v>216</v>
      </c>
    </row>
    <row r="87" spans="1:1">
      <c r="A87" s="6" t="s">
        <v>218</v>
      </c>
    </row>
    <row r="88" spans="1:1">
      <c r="A88" s="6" t="s">
        <v>220</v>
      </c>
    </row>
    <row r="89" spans="1:1">
      <c r="A89" s="6" t="s">
        <v>222</v>
      </c>
    </row>
    <row r="90" spans="1:1">
      <c r="A90" s="6" t="s">
        <v>224</v>
      </c>
    </row>
    <row r="91" spans="1:1">
      <c r="A91" s="6" t="s">
        <v>226</v>
      </c>
    </row>
    <row r="92" spans="1:1">
      <c r="A92" s="6" t="s">
        <v>228</v>
      </c>
    </row>
    <row r="93" spans="1:1">
      <c r="A93" s="6" t="s">
        <v>230</v>
      </c>
    </row>
    <row r="94" spans="1:1">
      <c r="A94" s="6" t="s">
        <v>232</v>
      </c>
    </row>
    <row r="95" spans="1:1">
      <c r="A95" s="6" t="s">
        <v>234</v>
      </c>
    </row>
    <row r="96" spans="1:1">
      <c r="A96" s="6" t="s">
        <v>236</v>
      </c>
    </row>
    <row r="97" spans="1:1">
      <c r="A97" s="6" t="s">
        <v>238</v>
      </c>
    </row>
    <row r="98" spans="1:1">
      <c r="A98" s="6" t="s">
        <v>240</v>
      </c>
    </row>
    <row r="99" spans="1:1">
      <c r="A99" s="6" t="s">
        <v>242</v>
      </c>
    </row>
    <row r="100" spans="1:1">
      <c r="A100" s="6" t="s">
        <v>244</v>
      </c>
    </row>
    <row r="101" spans="1:1">
      <c r="A101" s="6" t="s">
        <v>246</v>
      </c>
    </row>
    <row r="102" spans="1:1">
      <c r="A102" s="6" t="s">
        <v>248</v>
      </c>
    </row>
    <row r="103" spans="1:1">
      <c r="A103" s="6" t="s">
        <v>250</v>
      </c>
    </row>
    <row r="104" spans="1:1">
      <c r="A104" s="6" t="s">
        <v>252</v>
      </c>
    </row>
    <row r="105" spans="1:1">
      <c r="A105" s="6" t="s">
        <v>254</v>
      </c>
    </row>
    <row r="106" spans="1:1">
      <c r="A106" s="6" t="s">
        <v>256</v>
      </c>
    </row>
    <row r="107" spans="1:1">
      <c r="A107" s="6" t="s">
        <v>258</v>
      </c>
    </row>
    <row r="108" spans="1:1">
      <c r="A108" s="6" t="s">
        <v>260</v>
      </c>
    </row>
    <row r="109" spans="1:1">
      <c r="A109" s="6" t="s">
        <v>262</v>
      </c>
    </row>
    <row r="110" spans="1:1">
      <c r="A110" s="6" t="s">
        <v>264</v>
      </c>
    </row>
    <row r="111" spans="1:1">
      <c r="A111" s="6" t="s">
        <v>266</v>
      </c>
    </row>
    <row r="112" spans="1:1">
      <c r="A112" s="6" t="s">
        <v>268</v>
      </c>
    </row>
    <row r="113" spans="1:1">
      <c r="A113" s="6" t="s">
        <v>270</v>
      </c>
    </row>
    <row r="114" spans="1:1">
      <c r="A114" s="6" t="s">
        <v>272</v>
      </c>
    </row>
    <row r="115" spans="1:1">
      <c r="A115" s="6" t="s">
        <v>274</v>
      </c>
    </row>
    <row r="116" spans="1:1">
      <c r="A116" s="6" t="s">
        <v>276</v>
      </c>
    </row>
    <row r="117" spans="1:1">
      <c r="A117" s="6" t="s">
        <v>278</v>
      </c>
    </row>
    <row r="118" spans="1:1">
      <c r="A118" s="6" t="s">
        <v>280</v>
      </c>
    </row>
    <row r="119" spans="1:1">
      <c r="A119" s="6" t="s">
        <v>282</v>
      </c>
    </row>
    <row r="120" spans="1:1">
      <c r="A120" s="6" t="s">
        <v>284</v>
      </c>
    </row>
    <row r="121" spans="1:1">
      <c r="A121" s="6" t="s">
        <v>286</v>
      </c>
    </row>
    <row r="122" spans="1:1">
      <c r="A122" s="6" t="s">
        <v>288</v>
      </c>
    </row>
    <row r="123" spans="1:1">
      <c r="A123" s="6" t="s">
        <v>290</v>
      </c>
    </row>
    <row r="124" spans="1:1">
      <c r="A124" s="6" t="s">
        <v>292</v>
      </c>
    </row>
    <row r="125" spans="1:1">
      <c r="A125" s="6" t="s">
        <v>294</v>
      </c>
    </row>
    <row r="126" spans="1:1">
      <c r="A126" s="6" t="s">
        <v>296</v>
      </c>
    </row>
    <row r="127" spans="1:1">
      <c r="A127" s="6" t="s">
        <v>298</v>
      </c>
    </row>
    <row r="128" spans="1:1">
      <c r="A128" s="6" t="s">
        <v>300</v>
      </c>
    </row>
    <row r="129" spans="1:1">
      <c r="A129" s="6" t="s">
        <v>302</v>
      </c>
    </row>
    <row r="130" spans="1:1">
      <c r="A130" s="6" t="s">
        <v>304</v>
      </c>
    </row>
    <row r="131" spans="1:1">
      <c r="A131" s="6" t="s">
        <v>306</v>
      </c>
    </row>
    <row r="132" spans="1:1">
      <c r="A132" s="6" t="s">
        <v>308</v>
      </c>
    </row>
    <row r="133" spans="1:1">
      <c r="A133" s="6" t="s">
        <v>310</v>
      </c>
    </row>
    <row r="134" spans="1:1">
      <c r="A134" s="6" t="s">
        <v>312</v>
      </c>
    </row>
    <row r="135" spans="1:1">
      <c r="A135" s="6" t="s">
        <v>314</v>
      </c>
    </row>
    <row r="136" spans="1:1">
      <c r="A136" s="6" t="s">
        <v>316</v>
      </c>
    </row>
    <row r="137" spans="1:1">
      <c r="A137" s="6" t="s">
        <v>318</v>
      </c>
    </row>
    <row r="138" spans="1:1">
      <c r="A138" s="6" t="s">
        <v>320</v>
      </c>
    </row>
    <row r="139" spans="1:1">
      <c r="A139" s="6" t="s">
        <v>322</v>
      </c>
    </row>
    <row r="140" spans="1:1">
      <c r="A140" s="6" t="s">
        <v>324</v>
      </c>
    </row>
    <row r="141" spans="1:1">
      <c r="A141" s="6" t="s">
        <v>326</v>
      </c>
    </row>
    <row r="142" spans="1:1">
      <c r="A142" s="6" t="s">
        <v>328</v>
      </c>
    </row>
    <row r="143" spans="1:1">
      <c r="A143" s="6" t="s">
        <v>330</v>
      </c>
    </row>
    <row r="144" spans="1:1">
      <c r="A144" s="6" t="s">
        <v>332</v>
      </c>
    </row>
    <row r="145" spans="1:1">
      <c r="A145" s="6" t="s">
        <v>334</v>
      </c>
    </row>
    <row r="146" spans="1:1">
      <c r="A146" s="6" t="s">
        <v>336</v>
      </c>
    </row>
    <row r="147" spans="1:1">
      <c r="A147" s="6" t="s">
        <v>338</v>
      </c>
    </row>
    <row r="148" spans="1:1">
      <c r="A148" s="6" t="s">
        <v>340</v>
      </c>
    </row>
    <row r="149" spans="1:1">
      <c r="A149" s="6" t="s">
        <v>342</v>
      </c>
    </row>
    <row r="150" spans="1:1">
      <c r="A150" s="6" t="s">
        <v>344</v>
      </c>
    </row>
    <row r="151" spans="1:1">
      <c r="A151" s="6" t="s">
        <v>346</v>
      </c>
    </row>
    <row r="152" spans="1:1">
      <c r="A152" s="6" t="s">
        <v>348</v>
      </c>
    </row>
    <row r="153" spans="1:1">
      <c r="A153" s="6" t="s">
        <v>350</v>
      </c>
    </row>
    <row r="154" spans="1:1">
      <c r="A154" s="6" t="s">
        <v>352</v>
      </c>
    </row>
    <row r="155" spans="1:1">
      <c r="A155" s="6" t="s">
        <v>354</v>
      </c>
    </row>
    <row r="156" spans="1:1">
      <c r="A156" s="6" t="s">
        <v>356</v>
      </c>
    </row>
    <row r="157" spans="1:1">
      <c r="A157" s="6" t="s">
        <v>358</v>
      </c>
    </row>
    <row r="158" spans="1:1">
      <c r="A158" s="6" t="s">
        <v>360</v>
      </c>
    </row>
    <row r="159" spans="1:1">
      <c r="A159" s="6" t="s">
        <v>362</v>
      </c>
    </row>
    <row r="160" spans="1:1">
      <c r="A160" s="6" t="s">
        <v>364</v>
      </c>
    </row>
    <row r="161" spans="1:1">
      <c r="A161" s="6" t="s">
        <v>366</v>
      </c>
    </row>
    <row r="162" spans="1:1">
      <c r="A162" s="6" t="s">
        <v>368</v>
      </c>
    </row>
    <row r="163" spans="1:1">
      <c r="A163" s="6" t="s">
        <v>370</v>
      </c>
    </row>
    <row r="164" spans="1:1">
      <c r="A164" s="6" t="s">
        <v>372</v>
      </c>
    </row>
    <row r="165" spans="1:1">
      <c r="A165" s="6" t="s">
        <v>374</v>
      </c>
    </row>
    <row r="166" spans="1:1">
      <c r="A166" s="6" t="s">
        <v>376</v>
      </c>
    </row>
    <row r="167" spans="1:1">
      <c r="A167" s="6" t="s">
        <v>378</v>
      </c>
    </row>
    <row r="168" spans="1:1">
      <c r="A168" s="6" t="s">
        <v>380</v>
      </c>
    </row>
    <row r="169" spans="1:1">
      <c r="A169" s="6" t="s">
        <v>382</v>
      </c>
    </row>
    <row r="170" spans="1:1">
      <c r="A170" s="6" t="s">
        <v>384</v>
      </c>
    </row>
    <row r="171" spans="1:1">
      <c r="A171" s="6" t="s">
        <v>386</v>
      </c>
    </row>
    <row r="172" spans="1:1">
      <c r="A172" s="6" t="s">
        <v>388</v>
      </c>
    </row>
    <row r="173" spans="1:1">
      <c r="A173" s="6" t="s">
        <v>390</v>
      </c>
    </row>
    <row r="174" spans="1:1">
      <c r="A174" s="6" t="s">
        <v>392</v>
      </c>
    </row>
    <row r="175" spans="1:1">
      <c r="A175" s="6" t="s">
        <v>394</v>
      </c>
    </row>
    <row r="176" spans="1:1">
      <c r="A176" s="6" t="s">
        <v>396</v>
      </c>
    </row>
    <row r="177" spans="1:1">
      <c r="A177" s="6" t="s">
        <v>398</v>
      </c>
    </row>
    <row r="178" spans="1:1">
      <c r="A178" s="6" t="s">
        <v>400</v>
      </c>
    </row>
    <row r="179" spans="1:1">
      <c r="A179" s="6" t="s">
        <v>402</v>
      </c>
    </row>
    <row r="180" spans="1:1">
      <c r="A180" s="6" t="s">
        <v>404</v>
      </c>
    </row>
    <row r="181" spans="1:1">
      <c r="A181" s="6" t="s">
        <v>406</v>
      </c>
    </row>
    <row r="182" spans="1:1">
      <c r="A182" s="6" t="s">
        <v>408</v>
      </c>
    </row>
    <row r="183" spans="1:1">
      <c r="A183" s="6" t="s">
        <v>410</v>
      </c>
    </row>
    <row r="184" spans="1:1">
      <c r="A184" s="6" t="s">
        <v>412</v>
      </c>
    </row>
    <row r="185" spans="1:1">
      <c r="A185" s="6" t="s">
        <v>414</v>
      </c>
    </row>
    <row r="186" spans="1:1">
      <c r="A186" s="6" t="s">
        <v>416</v>
      </c>
    </row>
    <row r="187" spans="1:1">
      <c r="A187" s="6" t="s">
        <v>418</v>
      </c>
    </row>
    <row r="188" spans="1:1">
      <c r="A188" s="6" t="s">
        <v>420</v>
      </c>
    </row>
    <row r="189" spans="1:1">
      <c r="A189" s="6" t="s">
        <v>422</v>
      </c>
    </row>
    <row r="190" spans="1:1">
      <c r="A190" s="6" t="s">
        <v>424</v>
      </c>
    </row>
    <row r="191" spans="1:1">
      <c r="A191" s="6" t="s">
        <v>426</v>
      </c>
    </row>
    <row r="192" spans="1:1">
      <c r="A192" s="6" t="s">
        <v>428</v>
      </c>
    </row>
    <row r="193" spans="1:1">
      <c r="A193" s="6" t="s">
        <v>430</v>
      </c>
    </row>
    <row r="194" spans="1:1">
      <c r="A194" s="6" t="s">
        <v>432</v>
      </c>
    </row>
    <row r="195" spans="1:1">
      <c r="A195" s="6" t="s">
        <v>434</v>
      </c>
    </row>
    <row r="196" spans="1:1">
      <c r="A196" s="6" t="s">
        <v>436</v>
      </c>
    </row>
    <row r="197" spans="1:1">
      <c r="A197" s="6" t="s">
        <v>438</v>
      </c>
    </row>
    <row r="198" spans="1:1">
      <c r="A198" s="6" t="s">
        <v>440</v>
      </c>
    </row>
    <row r="199" spans="1:1">
      <c r="A199" s="6" t="s">
        <v>442</v>
      </c>
    </row>
    <row r="200" spans="1:1">
      <c r="A200" s="6" t="s">
        <v>444</v>
      </c>
    </row>
    <row r="201" spans="1:1">
      <c r="A201" s="6" t="s">
        <v>446</v>
      </c>
    </row>
    <row r="202" spans="1:1">
      <c r="A202" s="6" t="s">
        <v>448</v>
      </c>
    </row>
    <row r="203" spans="1:1">
      <c r="A203" s="6" t="s">
        <v>450</v>
      </c>
    </row>
    <row r="204" spans="1:1">
      <c r="A204" s="6" t="s">
        <v>452</v>
      </c>
    </row>
    <row r="205" spans="1:1">
      <c r="A205" s="6" t="s">
        <v>454</v>
      </c>
    </row>
    <row r="206" spans="1:1">
      <c r="A206" s="6" t="s">
        <v>456</v>
      </c>
    </row>
    <row r="207" spans="1:1">
      <c r="A207" s="6" t="s">
        <v>458</v>
      </c>
    </row>
    <row r="208" spans="1:1">
      <c r="A208" s="6" t="s">
        <v>460</v>
      </c>
    </row>
    <row r="209" spans="1:1">
      <c r="A209" s="6" t="s">
        <v>462</v>
      </c>
    </row>
    <row r="210" spans="1:1">
      <c r="A210" s="6" t="s">
        <v>464</v>
      </c>
    </row>
    <row r="211" spans="1:1">
      <c r="A211" s="6" t="s">
        <v>466</v>
      </c>
    </row>
    <row r="212" spans="1:1">
      <c r="A212" s="6" t="s">
        <v>468</v>
      </c>
    </row>
    <row r="213" spans="1:1">
      <c r="A213" s="6" t="s">
        <v>470</v>
      </c>
    </row>
    <row r="214" spans="1:1">
      <c r="A214" s="6" t="s">
        <v>472</v>
      </c>
    </row>
    <row r="215" spans="1:1">
      <c r="A215" s="6" t="s">
        <v>474</v>
      </c>
    </row>
    <row r="216" spans="1:1">
      <c r="A216" s="6" t="s">
        <v>476</v>
      </c>
    </row>
    <row r="217" spans="1:1">
      <c r="A217" s="6" t="s">
        <v>478</v>
      </c>
    </row>
    <row r="218" spans="1:1">
      <c r="A218" s="6" t="s">
        <v>480</v>
      </c>
    </row>
    <row r="219" spans="1:1">
      <c r="A219" s="6" t="s">
        <v>482</v>
      </c>
    </row>
    <row r="220" spans="1:1">
      <c r="A220" s="6" t="s">
        <v>484</v>
      </c>
    </row>
    <row r="221" spans="1:1">
      <c r="A221" s="6" t="s">
        <v>486</v>
      </c>
    </row>
    <row r="222" spans="1:1">
      <c r="A222" s="6" t="s">
        <v>488</v>
      </c>
    </row>
    <row r="223" spans="1:1">
      <c r="A223" s="6" t="s">
        <v>490</v>
      </c>
    </row>
    <row r="224" spans="1:1">
      <c r="A224" s="6" t="s">
        <v>492</v>
      </c>
    </row>
    <row r="225" spans="1:1">
      <c r="A225" s="6" t="s">
        <v>494</v>
      </c>
    </row>
    <row r="226" spans="1:1">
      <c r="A226" s="6" t="s">
        <v>496</v>
      </c>
    </row>
    <row r="227" spans="1:1">
      <c r="A227" s="6" t="s">
        <v>498</v>
      </c>
    </row>
    <row r="228" spans="1:1">
      <c r="A228" s="6" t="s">
        <v>500</v>
      </c>
    </row>
    <row r="229" spans="1:1">
      <c r="A229" s="6" t="s">
        <v>502</v>
      </c>
    </row>
    <row r="230" spans="1:1">
      <c r="A230" s="6" t="s">
        <v>504</v>
      </c>
    </row>
    <row r="231" spans="1:1">
      <c r="A231" s="6" t="s">
        <v>506</v>
      </c>
    </row>
    <row r="232" spans="1:1">
      <c r="A232" s="6" t="s">
        <v>508</v>
      </c>
    </row>
    <row r="233" spans="1:1">
      <c r="A233" s="6" t="s">
        <v>510</v>
      </c>
    </row>
    <row r="234" spans="1:1">
      <c r="A234" s="6" t="s">
        <v>512</v>
      </c>
    </row>
    <row r="235" spans="1:1">
      <c r="A235" s="6" t="s">
        <v>514</v>
      </c>
    </row>
    <row r="236" spans="1:1">
      <c r="A236" s="6" t="s">
        <v>516</v>
      </c>
    </row>
    <row r="237" spans="1:1">
      <c r="A237" s="6" t="s">
        <v>518</v>
      </c>
    </row>
    <row r="238" spans="1:1">
      <c r="A238" s="6" t="s">
        <v>520</v>
      </c>
    </row>
    <row r="239" spans="1:1">
      <c r="A239" s="6" t="s">
        <v>522</v>
      </c>
    </row>
    <row r="240" spans="1:1">
      <c r="A240" s="6" t="s">
        <v>524</v>
      </c>
    </row>
    <row r="241" spans="1:1">
      <c r="A241" s="6" t="s">
        <v>526</v>
      </c>
    </row>
    <row r="242" spans="1:1">
      <c r="A242" s="6" t="s">
        <v>528</v>
      </c>
    </row>
    <row r="243" spans="1:1">
      <c r="A243" s="6" t="s">
        <v>530</v>
      </c>
    </row>
    <row r="244" spans="1:1">
      <c r="A244" s="6" t="s">
        <v>532</v>
      </c>
    </row>
    <row r="245" spans="1:1">
      <c r="A245" s="6" t="s">
        <v>534</v>
      </c>
    </row>
    <row r="246" spans="1:1">
      <c r="A246" s="6" t="s">
        <v>536</v>
      </c>
    </row>
    <row r="247" spans="1:1">
      <c r="A247" s="6" t="s">
        <v>538</v>
      </c>
    </row>
    <row r="248" spans="1:1">
      <c r="A248" s="6" t="s">
        <v>540</v>
      </c>
    </row>
    <row r="249" spans="1:1">
      <c r="A249" s="6" t="s">
        <v>542</v>
      </c>
    </row>
    <row r="250" spans="1:1">
      <c r="A250" s="6" t="s">
        <v>544</v>
      </c>
    </row>
    <row r="251" spans="1:1">
      <c r="A251" s="6" t="s">
        <v>546</v>
      </c>
    </row>
    <row r="252" spans="1:1">
      <c r="A252" s="6" t="s">
        <v>548</v>
      </c>
    </row>
    <row r="253" spans="1:1">
      <c r="A253" s="6" t="s">
        <v>550</v>
      </c>
    </row>
    <row r="254" spans="1:1">
      <c r="A254" s="6" t="s">
        <v>552</v>
      </c>
    </row>
    <row r="255" spans="1:1">
      <c r="A255" s="6" t="s">
        <v>554</v>
      </c>
    </row>
    <row r="256" spans="1:1">
      <c r="A256" s="6" t="s">
        <v>556</v>
      </c>
    </row>
    <row r="257" spans="1:1">
      <c r="A257" s="6" t="s">
        <v>558</v>
      </c>
    </row>
    <row r="258" spans="1:1">
      <c r="A258" s="6" t="s">
        <v>560</v>
      </c>
    </row>
    <row r="259" spans="1:1">
      <c r="A259" s="6" t="s">
        <v>562</v>
      </c>
    </row>
    <row r="260" spans="1:1">
      <c r="A260" s="6" t="s">
        <v>564</v>
      </c>
    </row>
    <row r="261" spans="1:1">
      <c r="A261" s="6" t="s">
        <v>566</v>
      </c>
    </row>
    <row r="262" spans="1:1">
      <c r="A262" s="6" t="s">
        <v>568</v>
      </c>
    </row>
    <row r="263" spans="1:1">
      <c r="A263" s="6" t="s">
        <v>570</v>
      </c>
    </row>
    <row r="264" spans="1:1">
      <c r="A264" s="6" t="s">
        <v>572</v>
      </c>
    </row>
    <row r="265" spans="1:1">
      <c r="A265" s="6" t="s">
        <v>574</v>
      </c>
    </row>
    <row r="266" spans="1:1">
      <c r="A266" s="6" t="s">
        <v>576</v>
      </c>
    </row>
    <row r="267" spans="1:1">
      <c r="A267" s="6" t="s">
        <v>578</v>
      </c>
    </row>
    <row r="268" spans="1:1">
      <c r="A268" s="6" t="s">
        <v>580</v>
      </c>
    </row>
    <row r="269" spans="1:1">
      <c r="A269" s="6" t="s">
        <v>582</v>
      </c>
    </row>
    <row r="270" spans="1:1">
      <c r="A270" s="6" t="s">
        <v>584</v>
      </c>
    </row>
    <row r="271" spans="1:1">
      <c r="A271" s="6" t="s">
        <v>586</v>
      </c>
    </row>
    <row r="272" spans="1:1">
      <c r="A272" s="6" t="s">
        <v>588</v>
      </c>
    </row>
    <row r="273" spans="1:1">
      <c r="A273" s="6" t="s">
        <v>590</v>
      </c>
    </row>
    <row r="274" spans="1:1">
      <c r="A274" s="6" t="s">
        <v>592</v>
      </c>
    </row>
    <row r="275" spans="1:1">
      <c r="A275" s="6" t="s">
        <v>594</v>
      </c>
    </row>
    <row r="276" spans="1:1">
      <c r="A276" s="6" t="s">
        <v>596</v>
      </c>
    </row>
    <row r="277" spans="1:1">
      <c r="A277" s="6" t="s">
        <v>598</v>
      </c>
    </row>
    <row r="278" spans="1:1">
      <c r="A278" s="6" t="s">
        <v>600</v>
      </c>
    </row>
    <row r="279" spans="1:1">
      <c r="A279" s="6" t="s">
        <v>602</v>
      </c>
    </row>
    <row r="280" spans="1:1">
      <c r="A280" s="6" t="s">
        <v>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940B-B736-ED4A-A35F-2C7DE80E31A2}">
  <dimension ref="A1:AG281"/>
  <sheetViews>
    <sheetView workbookViewId="0">
      <pane ySplit="6840" topLeftCell="A268"/>
      <selection activeCell="AG5" sqref="A5:AG5"/>
      <selection pane="bottomLeft" activeCell="A282" sqref="A282"/>
    </sheetView>
  </sheetViews>
  <sheetFormatPr baseColWidth="10" defaultRowHeight="16"/>
  <cols>
    <col min="1" max="1" width="15.1640625" customWidth="1"/>
    <col min="2" max="3" width="14.6640625" bestFit="1" customWidth="1"/>
    <col min="4" max="4" width="26.83203125" bestFit="1" customWidth="1"/>
    <col min="5" max="5" width="27.6640625" customWidth="1"/>
    <col min="6" max="6" width="63.33203125" bestFit="1" customWidth="1"/>
    <col min="7" max="7" width="18.33203125" bestFit="1" customWidth="1"/>
    <col min="8" max="8" width="21.83203125" customWidth="1"/>
    <col min="9" max="9" width="21.1640625" customWidth="1"/>
    <col min="10" max="10" width="15" bestFit="1" customWidth="1"/>
    <col min="11" max="11" width="11.6640625" bestFit="1" customWidth="1"/>
    <col min="12" max="12" width="21.5" customWidth="1"/>
    <col min="13" max="13" width="20.33203125" bestFit="1" customWidth="1"/>
    <col min="14" max="14" width="21.5" customWidth="1"/>
    <col min="15" max="15" width="15.1640625" customWidth="1"/>
    <col min="16" max="16" width="12.33203125" customWidth="1"/>
    <col min="17" max="17" width="13.6640625" bestFit="1" customWidth="1"/>
    <col min="18" max="28" width="21.6640625" customWidth="1"/>
    <col min="29" max="29" width="32.6640625" customWidth="1"/>
    <col min="32" max="32" width="35.6640625" customWidth="1"/>
    <col min="33" max="33" width="103.6640625" customWidth="1"/>
  </cols>
  <sheetData>
    <row r="1" spans="1:33" ht="21">
      <c r="A1" s="13" t="s">
        <v>4653</v>
      </c>
    </row>
    <row r="3" spans="1:33" ht="21">
      <c r="H3" s="9" t="s">
        <v>4643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21">
      <c r="C4" s="8" t="s">
        <v>4642</v>
      </c>
      <c r="D4" s="8"/>
      <c r="E4" s="8"/>
      <c r="F4" s="8"/>
      <c r="G4" s="8"/>
      <c r="H4" s="10" t="s">
        <v>4644</v>
      </c>
      <c r="I4" s="10"/>
      <c r="J4" s="11" t="s">
        <v>4645</v>
      </c>
      <c r="K4" s="11"/>
      <c r="L4" s="11"/>
      <c r="M4" s="10" t="s">
        <v>4646</v>
      </c>
      <c r="N4" s="10"/>
      <c r="O4" s="11" t="s">
        <v>4647</v>
      </c>
      <c r="P4" s="11"/>
      <c r="Q4" s="7" t="s">
        <v>4648</v>
      </c>
      <c r="R4" s="11" t="s">
        <v>4649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0" t="s">
        <v>4650</v>
      </c>
      <c r="AD4" s="10"/>
      <c r="AE4" s="10"/>
      <c r="AF4" s="11" t="s">
        <v>4651</v>
      </c>
      <c r="AG4" s="11"/>
    </row>
    <row r="5" spans="1:33" s="3" customFormat="1">
      <c r="A5" s="5" t="s">
        <v>45</v>
      </c>
      <c r="B5" s="3" t="s">
        <v>1434</v>
      </c>
      <c r="C5" s="3" t="s">
        <v>608</v>
      </c>
      <c r="D5" s="3" t="s">
        <v>610</v>
      </c>
      <c r="E5" s="3" t="s">
        <v>611</v>
      </c>
      <c r="F5" s="3" t="s">
        <v>612</v>
      </c>
      <c r="G5" s="3" t="s">
        <v>613</v>
      </c>
      <c r="H5" s="3" t="s">
        <v>1435</v>
      </c>
      <c r="I5" s="3" t="s">
        <v>1436</v>
      </c>
      <c r="J5" s="3" t="s">
        <v>1437</v>
      </c>
      <c r="K5" s="3" t="s">
        <v>45</v>
      </c>
      <c r="L5" s="3" t="s">
        <v>1438</v>
      </c>
      <c r="M5" s="3" t="s">
        <v>1439</v>
      </c>
      <c r="N5" s="3" t="s">
        <v>1440</v>
      </c>
      <c r="O5" s="3" t="s">
        <v>1441</v>
      </c>
      <c r="P5" s="3" t="s">
        <v>1442</v>
      </c>
      <c r="Q5" s="3" t="s">
        <v>1443</v>
      </c>
      <c r="R5" s="3" t="s">
        <v>1444</v>
      </c>
      <c r="S5" s="3" t="s">
        <v>1445</v>
      </c>
      <c r="T5" s="3" t="s">
        <v>1446</v>
      </c>
      <c r="U5" s="3" t="s">
        <v>1447</v>
      </c>
      <c r="V5" s="3" t="s">
        <v>1448</v>
      </c>
      <c r="W5" s="3" t="s">
        <v>1449</v>
      </c>
      <c r="X5" s="3" t="s">
        <v>1450</v>
      </c>
      <c r="Y5" s="3" t="s">
        <v>1451</v>
      </c>
      <c r="Z5" s="3" t="s">
        <v>1452</v>
      </c>
      <c r="AA5" s="3" t="s">
        <v>1453</v>
      </c>
      <c r="AB5" s="3" t="s">
        <v>1454</v>
      </c>
      <c r="AC5" s="3" t="s">
        <v>1455</v>
      </c>
      <c r="AD5" s="3" t="s">
        <v>1456</v>
      </c>
      <c r="AE5" s="3" t="s">
        <v>1457</v>
      </c>
      <c r="AF5" s="3" t="s">
        <v>1458</v>
      </c>
      <c r="AG5" s="3" t="s">
        <v>1459</v>
      </c>
    </row>
    <row r="6" spans="1:33">
      <c r="A6" s="6" t="s">
        <v>56</v>
      </c>
      <c r="B6" t="s">
        <v>56</v>
      </c>
      <c r="C6" t="s">
        <v>56</v>
      </c>
      <c r="D6" t="s">
        <v>1253</v>
      </c>
      <c r="E6" t="s">
        <v>1254</v>
      </c>
      <c r="F6" t="s">
        <v>1255</v>
      </c>
      <c r="G6" t="s">
        <v>625</v>
      </c>
      <c r="H6" t="s">
        <v>1460</v>
      </c>
      <c r="I6" t="s">
        <v>1461</v>
      </c>
      <c r="J6" t="s">
        <v>1462</v>
      </c>
      <c r="K6" t="s">
        <v>1463</v>
      </c>
      <c r="L6" t="s">
        <v>1464</v>
      </c>
      <c r="M6" t="str">
        <f>"ALB"</f>
        <v>ALB</v>
      </c>
      <c r="N6" t="s">
        <v>1461</v>
      </c>
      <c r="O6" t="s">
        <v>1465</v>
      </c>
      <c r="P6">
        <v>9606</v>
      </c>
      <c r="Q6" s="4" t="str">
        <f>HYPERLINK("http://www.uniprot.org/uniprot/P02768", "P02768")</f>
        <v>P02768</v>
      </c>
      <c r="R6" t="s">
        <v>4572</v>
      </c>
      <c r="S6" t="s">
        <v>1461</v>
      </c>
      <c r="T6" t="s">
        <v>1467</v>
      </c>
      <c r="U6" t="s">
        <v>1468</v>
      </c>
      <c r="V6" t="s">
        <v>1461</v>
      </c>
      <c r="W6" t="s">
        <v>1469</v>
      </c>
      <c r="X6" t="s">
        <v>1470</v>
      </c>
      <c r="Y6" t="s">
        <v>4573</v>
      </c>
      <c r="Z6" t="s">
        <v>1461</v>
      </c>
      <c r="AA6" t="s">
        <v>1472</v>
      </c>
      <c r="AB6" t="s">
        <v>1473</v>
      </c>
      <c r="AC6" t="s">
        <v>1474</v>
      </c>
      <c r="AD6" t="s">
        <v>4580</v>
      </c>
      <c r="AE6" t="s">
        <v>4581</v>
      </c>
      <c r="AF6" t="s">
        <v>1461</v>
      </c>
      <c r="AG6" t="s">
        <v>1477</v>
      </c>
    </row>
    <row r="7" spans="1:33">
      <c r="A7" s="6" t="s">
        <v>58</v>
      </c>
      <c r="B7" t="s">
        <v>58</v>
      </c>
      <c r="C7" t="s">
        <v>58</v>
      </c>
      <c r="D7" t="s">
        <v>897</v>
      </c>
      <c r="E7" t="s">
        <v>898</v>
      </c>
      <c r="F7" t="s">
        <v>899</v>
      </c>
      <c r="G7" t="s">
        <v>625</v>
      </c>
      <c r="H7" t="s">
        <v>1478</v>
      </c>
      <c r="I7" t="s">
        <v>1479</v>
      </c>
      <c r="J7" t="s">
        <v>1480</v>
      </c>
      <c r="K7" t="s">
        <v>1481</v>
      </c>
      <c r="L7" t="s">
        <v>1482</v>
      </c>
      <c r="M7" t="str">
        <f>"TF"</f>
        <v>TF</v>
      </c>
      <c r="N7" t="s">
        <v>1461</v>
      </c>
      <c r="O7" t="s">
        <v>1465</v>
      </c>
      <c r="P7">
        <v>9606</v>
      </c>
      <c r="Q7" s="4" t="str">
        <f>HYPERLINK("http://www.uniprot.org/uniprot/P02787", "P02787")</f>
        <v>P02787</v>
      </c>
      <c r="R7" t="s">
        <v>1483</v>
      </c>
      <c r="S7" t="s">
        <v>1484</v>
      </c>
      <c r="T7" t="s">
        <v>1467</v>
      </c>
      <c r="U7" t="s">
        <v>1485</v>
      </c>
      <c r="V7" t="s">
        <v>1461</v>
      </c>
      <c r="W7" t="s">
        <v>1469</v>
      </c>
      <c r="X7" t="s">
        <v>1470</v>
      </c>
      <c r="Y7" t="s">
        <v>1486</v>
      </c>
      <c r="Z7" t="s">
        <v>1461</v>
      </c>
      <c r="AA7" t="s">
        <v>1487</v>
      </c>
      <c r="AB7" t="s">
        <v>1473</v>
      </c>
      <c r="AC7" t="s">
        <v>1488</v>
      </c>
      <c r="AD7" t="s">
        <v>1489</v>
      </c>
      <c r="AE7" t="s">
        <v>1490</v>
      </c>
      <c r="AF7" t="s">
        <v>1461</v>
      </c>
      <c r="AG7" t="s">
        <v>1491</v>
      </c>
    </row>
    <row r="8" spans="1:33">
      <c r="A8" s="6" t="s">
        <v>60</v>
      </c>
      <c r="B8" t="s">
        <v>60</v>
      </c>
      <c r="C8" t="s">
        <v>60</v>
      </c>
      <c r="D8" t="s">
        <v>808</v>
      </c>
      <c r="E8" t="s">
        <v>809</v>
      </c>
      <c r="F8" t="s">
        <v>810</v>
      </c>
      <c r="G8" t="s">
        <v>625</v>
      </c>
      <c r="H8" t="s">
        <v>1492</v>
      </c>
      <c r="I8" t="s">
        <v>1493</v>
      </c>
      <c r="J8" t="s">
        <v>1494</v>
      </c>
      <c r="K8" t="s">
        <v>1495</v>
      </c>
      <c r="L8" t="s">
        <v>1496</v>
      </c>
      <c r="M8" t="str">
        <f>"APOA1"</f>
        <v>APOA1</v>
      </c>
      <c r="N8" t="s">
        <v>1461</v>
      </c>
      <c r="O8" t="s">
        <v>1465</v>
      </c>
      <c r="P8">
        <v>9606</v>
      </c>
      <c r="Q8" s="4" t="str">
        <f>HYPERLINK("http://www.uniprot.org/uniprot/P02647", "P02647")</f>
        <v>P02647</v>
      </c>
      <c r="R8" t="s">
        <v>1497</v>
      </c>
      <c r="S8" t="s">
        <v>1498</v>
      </c>
      <c r="T8" t="s">
        <v>1499</v>
      </c>
      <c r="U8" t="s">
        <v>1485</v>
      </c>
      <c r="V8" t="s">
        <v>1461</v>
      </c>
      <c r="W8" t="s">
        <v>1500</v>
      </c>
      <c r="X8" t="s">
        <v>1470</v>
      </c>
      <c r="Y8" t="s">
        <v>1461</v>
      </c>
      <c r="Z8" t="s">
        <v>1461</v>
      </c>
      <c r="AA8" t="s">
        <v>1501</v>
      </c>
      <c r="AB8" t="s">
        <v>1473</v>
      </c>
      <c r="AC8" t="s">
        <v>1502</v>
      </c>
      <c r="AD8" t="s">
        <v>1503</v>
      </c>
      <c r="AE8" t="s">
        <v>4582</v>
      </c>
      <c r="AF8" t="s">
        <v>1461</v>
      </c>
      <c r="AG8" t="s">
        <v>1505</v>
      </c>
    </row>
    <row r="9" spans="1:33">
      <c r="A9" s="6" t="s">
        <v>62</v>
      </c>
      <c r="B9" t="s">
        <v>62</v>
      </c>
      <c r="C9" t="s">
        <v>62</v>
      </c>
      <c r="D9" t="s">
        <v>894</v>
      </c>
      <c r="E9" t="s">
        <v>895</v>
      </c>
      <c r="F9" t="s">
        <v>896</v>
      </c>
      <c r="G9" t="s">
        <v>625</v>
      </c>
      <c r="H9" t="s">
        <v>1506</v>
      </c>
      <c r="I9" t="s">
        <v>1507</v>
      </c>
      <c r="J9" t="s">
        <v>1508</v>
      </c>
      <c r="K9" t="s">
        <v>1509</v>
      </c>
      <c r="L9" t="s">
        <v>1510</v>
      </c>
      <c r="M9" t="str">
        <f>"HBB"</f>
        <v>HBB</v>
      </c>
      <c r="N9" t="s">
        <v>1461</v>
      </c>
      <c r="O9" t="s">
        <v>1465</v>
      </c>
      <c r="P9">
        <v>9606</v>
      </c>
      <c r="Q9" s="4" t="str">
        <f>HYPERLINK("http://www.uniprot.org/uniprot/P68871", "P68871")</f>
        <v>P68871</v>
      </c>
      <c r="R9" t="s">
        <v>1511</v>
      </c>
      <c r="S9" t="s">
        <v>1512</v>
      </c>
      <c r="T9" t="s">
        <v>1461</v>
      </c>
      <c r="U9" t="s">
        <v>1485</v>
      </c>
      <c r="V9" t="s">
        <v>1461</v>
      </c>
      <c r="W9" t="s">
        <v>1513</v>
      </c>
      <c r="X9" t="s">
        <v>1461</v>
      </c>
      <c r="Y9" t="s">
        <v>1514</v>
      </c>
      <c r="Z9" t="s">
        <v>1515</v>
      </c>
      <c r="AA9" t="s">
        <v>1516</v>
      </c>
      <c r="AB9" t="s">
        <v>1473</v>
      </c>
      <c r="AC9" t="s">
        <v>4583</v>
      </c>
      <c r="AD9" t="s">
        <v>1518</v>
      </c>
      <c r="AE9" t="s">
        <v>1519</v>
      </c>
      <c r="AF9" t="s">
        <v>1461</v>
      </c>
      <c r="AG9" t="s">
        <v>4584</v>
      </c>
    </row>
    <row r="10" spans="1:33">
      <c r="A10" s="6" t="s">
        <v>64</v>
      </c>
      <c r="B10" t="s">
        <v>64</v>
      </c>
      <c r="C10" t="s">
        <v>64</v>
      </c>
      <c r="D10" t="s">
        <v>656</v>
      </c>
      <c r="E10" t="s">
        <v>657</v>
      </c>
      <c r="F10" t="s">
        <v>658</v>
      </c>
      <c r="G10" t="s">
        <v>625</v>
      </c>
      <c r="H10" t="s">
        <v>1521</v>
      </c>
      <c r="I10" t="s">
        <v>1522</v>
      </c>
      <c r="J10" t="s">
        <v>1523</v>
      </c>
      <c r="K10" t="s">
        <v>1524</v>
      </c>
      <c r="L10" t="s">
        <v>1525</v>
      </c>
      <c r="M10" t="str">
        <f>"HP"</f>
        <v>HP</v>
      </c>
      <c r="N10" t="s">
        <v>1461</v>
      </c>
      <c r="O10" t="s">
        <v>1465</v>
      </c>
      <c r="P10">
        <v>9606</v>
      </c>
      <c r="Q10" s="4" t="str">
        <f>HYPERLINK("http://www.uniprot.org/uniprot/P00738", "P00738")</f>
        <v>P00738</v>
      </c>
      <c r="R10" t="s">
        <v>1526</v>
      </c>
      <c r="S10" t="s">
        <v>1527</v>
      </c>
      <c r="T10" t="s">
        <v>1467</v>
      </c>
      <c r="U10" t="s">
        <v>1468</v>
      </c>
      <c r="V10" t="s">
        <v>1461</v>
      </c>
      <c r="W10" t="s">
        <v>1469</v>
      </c>
      <c r="X10" t="s">
        <v>1528</v>
      </c>
      <c r="Y10" t="s">
        <v>1529</v>
      </c>
      <c r="Z10" t="s">
        <v>1530</v>
      </c>
      <c r="AA10" t="s">
        <v>1531</v>
      </c>
      <c r="AB10" t="s">
        <v>1473</v>
      </c>
      <c r="AC10" t="s">
        <v>1532</v>
      </c>
      <c r="AD10" t="s">
        <v>1533</v>
      </c>
      <c r="AE10" t="s">
        <v>1534</v>
      </c>
      <c r="AF10" t="s">
        <v>1461</v>
      </c>
      <c r="AG10" t="s">
        <v>1535</v>
      </c>
    </row>
    <row r="11" spans="1:33">
      <c r="A11" s="6" t="s">
        <v>66</v>
      </c>
      <c r="B11" t="s">
        <v>66</v>
      </c>
      <c r="C11" t="s">
        <v>66</v>
      </c>
      <c r="D11" t="s">
        <v>704</v>
      </c>
      <c r="E11" t="s">
        <v>705</v>
      </c>
      <c r="F11" t="s">
        <v>706</v>
      </c>
      <c r="G11" t="s">
        <v>625</v>
      </c>
      <c r="H11" t="s">
        <v>1536</v>
      </c>
      <c r="I11" t="s">
        <v>1537</v>
      </c>
      <c r="J11" t="s">
        <v>1538</v>
      </c>
      <c r="K11" t="s">
        <v>1539</v>
      </c>
      <c r="L11" t="s">
        <v>1540</v>
      </c>
      <c r="M11" t="str">
        <f>"A2M"</f>
        <v>A2M</v>
      </c>
      <c r="N11" t="s">
        <v>1541</v>
      </c>
      <c r="O11" t="s">
        <v>1465</v>
      </c>
      <c r="P11">
        <v>9606</v>
      </c>
      <c r="Q11" s="4" t="str">
        <f>HYPERLINK("http://www.uniprot.org/uniprot/P01023", "P01023")</f>
        <v>P01023</v>
      </c>
      <c r="R11" t="s">
        <v>1542</v>
      </c>
      <c r="S11" t="s">
        <v>1461</v>
      </c>
      <c r="T11" t="s">
        <v>1467</v>
      </c>
      <c r="U11" t="s">
        <v>1485</v>
      </c>
      <c r="V11" t="s">
        <v>1461</v>
      </c>
      <c r="W11" t="s">
        <v>1461</v>
      </c>
      <c r="X11" t="s">
        <v>1543</v>
      </c>
      <c r="Y11" t="s">
        <v>1461</v>
      </c>
      <c r="Z11" t="s">
        <v>1544</v>
      </c>
      <c r="AA11" t="s">
        <v>1545</v>
      </c>
      <c r="AB11" t="s">
        <v>1473</v>
      </c>
      <c r="AC11" t="s">
        <v>1546</v>
      </c>
      <c r="AD11" t="s">
        <v>1547</v>
      </c>
      <c r="AE11" t="s">
        <v>1548</v>
      </c>
      <c r="AF11" t="s">
        <v>1461</v>
      </c>
      <c r="AG11" t="s">
        <v>1549</v>
      </c>
    </row>
    <row r="12" spans="1:33">
      <c r="A12" s="6" t="s">
        <v>68</v>
      </c>
      <c r="B12" t="s">
        <v>68</v>
      </c>
      <c r="C12" t="s">
        <v>68</v>
      </c>
      <c r="D12" t="s">
        <v>1193</v>
      </c>
      <c r="E12" t="s">
        <v>1194</v>
      </c>
      <c r="F12" t="s">
        <v>1195</v>
      </c>
      <c r="G12" t="s">
        <v>625</v>
      </c>
      <c r="H12" t="s">
        <v>1550</v>
      </c>
      <c r="I12" t="s">
        <v>1551</v>
      </c>
      <c r="J12" t="s">
        <v>1552</v>
      </c>
      <c r="K12" t="s">
        <v>1553</v>
      </c>
      <c r="L12" t="s">
        <v>1554</v>
      </c>
      <c r="M12" t="str">
        <f>"APOA2"</f>
        <v>APOA2</v>
      </c>
      <c r="N12" t="s">
        <v>1461</v>
      </c>
      <c r="O12" t="s">
        <v>1465</v>
      </c>
      <c r="P12">
        <v>9606</v>
      </c>
      <c r="Q12" s="4" t="str">
        <f>HYPERLINK("http://www.uniprot.org/uniprot/P02652", "P02652")</f>
        <v>P02652</v>
      </c>
      <c r="R12" t="s">
        <v>1555</v>
      </c>
      <c r="S12" t="s">
        <v>1556</v>
      </c>
      <c r="T12" t="s">
        <v>1557</v>
      </c>
      <c r="U12" t="s">
        <v>1461</v>
      </c>
      <c r="V12" t="s">
        <v>1461</v>
      </c>
      <c r="W12" t="s">
        <v>1461</v>
      </c>
      <c r="X12" t="s">
        <v>1558</v>
      </c>
      <c r="Y12" t="s">
        <v>1461</v>
      </c>
      <c r="Z12" t="s">
        <v>1461</v>
      </c>
      <c r="AA12" t="s">
        <v>1559</v>
      </c>
      <c r="AB12" t="s">
        <v>1461</v>
      </c>
      <c r="AC12" t="s">
        <v>1560</v>
      </c>
      <c r="AD12" t="s">
        <v>1561</v>
      </c>
      <c r="AE12" t="s">
        <v>4585</v>
      </c>
      <c r="AF12" t="s">
        <v>1461</v>
      </c>
      <c r="AG12" t="s">
        <v>1563</v>
      </c>
    </row>
    <row r="13" spans="1:33">
      <c r="A13" s="6" t="s">
        <v>70</v>
      </c>
      <c r="B13" t="s">
        <v>70</v>
      </c>
      <c r="C13" t="s">
        <v>70</v>
      </c>
      <c r="D13" t="s">
        <v>949</v>
      </c>
      <c r="E13" t="s">
        <v>950</v>
      </c>
      <c r="F13" t="s">
        <v>951</v>
      </c>
      <c r="G13" t="s">
        <v>625</v>
      </c>
      <c r="H13" t="s">
        <v>1564</v>
      </c>
      <c r="I13" t="s">
        <v>1565</v>
      </c>
      <c r="J13" t="s">
        <v>1566</v>
      </c>
      <c r="K13" t="s">
        <v>1567</v>
      </c>
      <c r="L13" t="s">
        <v>1568</v>
      </c>
      <c r="M13" t="str">
        <f>"C3"</f>
        <v>C3</v>
      </c>
      <c r="N13" t="s">
        <v>1569</v>
      </c>
      <c r="O13" t="s">
        <v>1465</v>
      </c>
      <c r="P13">
        <v>9606</v>
      </c>
      <c r="Q13" s="4" t="str">
        <f>HYPERLINK("http://www.uniprot.org/uniprot/P01024", "P01024")</f>
        <v>P01024</v>
      </c>
      <c r="R13" t="s">
        <v>1570</v>
      </c>
      <c r="S13" t="s">
        <v>1571</v>
      </c>
      <c r="T13" t="s">
        <v>1467</v>
      </c>
      <c r="U13" t="s">
        <v>1485</v>
      </c>
      <c r="V13" t="s">
        <v>1461</v>
      </c>
      <c r="W13" t="s">
        <v>1572</v>
      </c>
      <c r="X13" t="s">
        <v>1558</v>
      </c>
      <c r="Y13" t="s">
        <v>1461</v>
      </c>
      <c r="Z13" t="s">
        <v>1461</v>
      </c>
      <c r="AA13" t="s">
        <v>1573</v>
      </c>
      <c r="AB13" t="s">
        <v>1473</v>
      </c>
      <c r="AC13" t="s">
        <v>1574</v>
      </c>
      <c r="AD13" t="s">
        <v>1575</v>
      </c>
      <c r="AE13" t="s">
        <v>1576</v>
      </c>
      <c r="AF13" t="s">
        <v>1461</v>
      </c>
      <c r="AG13" t="s">
        <v>1577</v>
      </c>
    </row>
    <row r="14" spans="1:33">
      <c r="A14" s="6" t="s">
        <v>72</v>
      </c>
      <c r="B14" t="s">
        <v>72</v>
      </c>
      <c r="C14" t="s">
        <v>72</v>
      </c>
      <c r="D14" t="s">
        <v>924</v>
      </c>
      <c r="E14" t="s">
        <v>925</v>
      </c>
      <c r="F14" t="s">
        <v>926</v>
      </c>
      <c r="G14" t="s">
        <v>625</v>
      </c>
      <c r="H14" t="s">
        <v>1578</v>
      </c>
      <c r="I14" t="s">
        <v>1579</v>
      </c>
      <c r="J14" t="s">
        <v>1580</v>
      </c>
      <c r="K14" t="s">
        <v>1581</v>
      </c>
      <c r="L14" t="s">
        <v>1582</v>
      </c>
      <c r="M14" t="str">
        <f>"FETUB"</f>
        <v>FETUB</v>
      </c>
      <c r="N14" t="s">
        <v>1461</v>
      </c>
      <c r="O14" t="s">
        <v>1465</v>
      </c>
      <c r="P14">
        <v>9606</v>
      </c>
      <c r="Q14" s="4" t="str">
        <f>HYPERLINK("http://www.uniprot.org/uniprot/Q9UGM5", "Q9UGM5")</f>
        <v>Q9UGM5</v>
      </c>
      <c r="R14" t="s">
        <v>1583</v>
      </c>
      <c r="S14" t="s">
        <v>1584</v>
      </c>
      <c r="T14" t="s">
        <v>1467</v>
      </c>
      <c r="U14" t="s">
        <v>1468</v>
      </c>
      <c r="V14" t="s">
        <v>1461</v>
      </c>
      <c r="W14" t="s">
        <v>1461</v>
      </c>
      <c r="X14" t="s">
        <v>1470</v>
      </c>
      <c r="Y14" t="s">
        <v>1461</v>
      </c>
      <c r="Z14" t="s">
        <v>1585</v>
      </c>
      <c r="AA14" t="s">
        <v>1586</v>
      </c>
      <c r="AB14" t="s">
        <v>1461</v>
      </c>
      <c r="AC14" t="s">
        <v>1587</v>
      </c>
      <c r="AD14" t="s">
        <v>1588</v>
      </c>
      <c r="AE14" t="s">
        <v>1589</v>
      </c>
      <c r="AF14" t="s">
        <v>1461</v>
      </c>
      <c r="AG14" t="s">
        <v>1461</v>
      </c>
    </row>
    <row r="15" spans="1:33">
      <c r="A15" s="6" t="s">
        <v>74</v>
      </c>
      <c r="B15" t="s">
        <v>74</v>
      </c>
      <c r="C15" t="s">
        <v>74</v>
      </c>
      <c r="D15" t="s">
        <v>789</v>
      </c>
      <c r="E15" t="s">
        <v>790</v>
      </c>
      <c r="F15" t="s">
        <v>791</v>
      </c>
      <c r="G15" t="s">
        <v>625</v>
      </c>
      <c r="H15" t="s">
        <v>1590</v>
      </c>
      <c r="I15" t="s">
        <v>1591</v>
      </c>
      <c r="J15" t="s">
        <v>1592</v>
      </c>
      <c r="K15" t="s">
        <v>1593</v>
      </c>
      <c r="L15" t="s">
        <v>1594</v>
      </c>
      <c r="M15" t="str">
        <f>"HPX"</f>
        <v>HPX</v>
      </c>
      <c r="N15" t="s">
        <v>1461</v>
      </c>
      <c r="O15" t="s">
        <v>1465</v>
      </c>
      <c r="P15">
        <v>9606</v>
      </c>
      <c r="Q15" s="4" t="str">
        <f>HYPERLINK("http://www.uniprot.org/uniprot/P02790", "P02790")</f>
        <v>P02790</v>
      </c>
      <c r="R15" t="s">
        <v>1595</v>
      </c>
      <c r="S15" t="s">
        <v>1596</v>
      </c>
      <c r="T15" t="s">
        <v>1467</v>
      </c>
      <c r="U15" t="s">
        <v>1485</v>
      </c>
      <c r="V15" t="s">
        <v>1461</v>
      </c>
      <c r="W15" t="s">
        <v>1461</v>
      </c>
      <c r="X15" t="s">
        <v>1470</v>
      </c>
      <c r="Y15" t="s">
        <v>1597</v>
      </c>
      <c r="Z15" t="s">
        <v>1461</v>
      </c>
      <c r="AA15" t="s">
        <v>1531</v>
      </c>
      <c r="AB15" t="s">
        <v>1461</v>
      </c>
      <c r="AC15" t="s">
        <v>1598</v>
      </c>
      <c r="AD15" t="s">
        <v>1599</v>
      </c>
      <c r="AE15" t="s">
        <v>1600</v>
      </c>
      <c r="AF15" t="s">
        <v>1461</v>
      </c>
      <c r="AG15" t="s">
        <v>1601</v>
      </c>
    </row>
    <row r="16" spans="1:33">
      <c r="A16" s="6" t="s">
        <v>76</v>
      </c>
      <c r="B16" t="s">
        <v>76</v>
      </c>
      <c r="C16" t="s">
        <v>76</v>
      </c>
      <c r="D16" t="s">
        <v>1247</v>
      </c>
      <c r="E16" t="s">
        <v>1248</v>
      </c>
      <c r="F16" t="s">
        <v>1249</v>
      </c>
      <c r="G16" t="s">
        <v>625</v>
      </c>
      <c r="H16" t="s">
        <v>1602</v>
      </c>
      <c r="I16" t="s">
        <v>1603</v>
      </c>
      <c r="J16" t="s">
        <v>1604</v>
      </c>
      <c r="K16" t="s">
        <v>1605</v>
      </c>
      <c r="L16" t="s">
        <v>1606</v>
      </c>
      <c r="M16" t="str">
        <f>"GC"</f>
        <v>GC</v>
      </c>
      <c r="N16" t="s">
        <v>1461</v>
      </c>
      <c r="O16" t="s">
        <v>1465</v>
      </c>
      <c r="P16">
        <v>9606</v>
      </c>
      <c r="Q16" s="4" t="str">
        <f>HYPERLINK("http://www.uniprot.org/uniprot/P02774", "P02774")</f>
        <v>P02774</v>
      </c>
      <c r="R16" t="s">
        <v>1607</v>
      </c>
      <c r="S16" t="s">
        <v>1608</v>
      </c>
      <c r="T16" t="s">
        <v>1467</v>
      </c>
      <c r="U16" t="s">
        <v>1468</v>
      </c>
      <c r="V16" t="s">
        <v>1461</v>
      </c>
      <c r="W16" t="s">
        <v>1461</v>
      </c>
      <c r="X16" t="s">
        <v>1470</v>
      </c>
      <c r="Y16" t="s">
        <v>1609</v>
      </c>
      <c r="Z16" t="s">
        <v>1610</v>
      </c>
      <c r="AA16" t="s">
        <v>1531</v>
      </c>
      <c r="AB16" t="s">
        <v>1473</v>
      </c>
      <c r="AC16" t="s">
        <v>1611</v>
      </c>
      <c r="AD16" t="s">
        <v>4586</v>
      </c>
      <c r="AE16" t="s">
        <v>1613</v>
      </c>
      <c r="AF16" t="s">
        <v>1461</v>
      </c>
      <c r="AG16" t="s">
        <v>1614</v>
      </c>
    </row>
    <row r="17" spans="1:33">
      <c r="A17" s="6" t="s">
        <v>78</v>
      </c>
      <c r="B17" t="s">
        <v>78</v>
      </c>
      <c r="C17" t="s">
        <v>78</v>
      </c>
      <c r="D17" t="s">
        <v>762</v>
      </c>
      <c r="E17" t="s">
        <v>763</v>
      </c>
      <c r="F17" t="s">
        <v>764</v>
      </c>
      <c r="G17" t="s">
        <v>625</v>
      </c>
      <c r="H17" t="s">
        <v>1615</v>
      </c>
      <c r="I17" t="s">
        <v>1616</v>
      </c>
      <c r="J17" t="s">
        <v>1617</v>
      </c>
      <c r="K17" t="s">
        <v>1618</v>
      </c>
      <c r="L17" t="s">
        <v>1619</v>
      </c>
      <c r="M17" t="str">
        <f>"APOC2"</f>
        <v>APOC2</v>
      </c>
      <c r="N17" t="s">
        <v>1620</v>
      </c>
      <c r="O17" t="s">
        <v>1465</v>
      </c>
      <c r="P17">
        <v>9606</v>
      </c>
      <c r="Q17" s="4" t="str">
        <f>HYPERLINK("http://www.uniprot.org/uniprot/P02655", "P02655")</f>
        <v>P02655</v>
      </c>
      <c r="R17" t="s">
        <v>1621</v>
      </c>
      <c r="S17" t="s">
        <v>1622</v>
      </c>
      <c r="T17" t="s">
        <v>1623</v>
      </c>
      <c r="U17" t="s">
        <v>1485</v>
      </c>
      <c r="V17" t="s">
        <v>1461</v>
      </c>
      <c r="W17" t="s">
        <v>1624</v>
      </c>
      <c r="X17" t="s">
        <v>1558</v>
      </c>
      <c r="Y17" t="s">
        <v>1625</v>
      </c>
      <c r="Z17" t="s">
        <v>1461</v>
      </c>
      <c r="AA17" t="s">
        <v>1626</v>
      </c>
      <c r="AB17" t="s">
        <v>1473</v>
      </c>
      <c r="AC17" t="s">
        <v>1627</v>
      </c>
      <c r="AD17" t="s">
        <v>1628</v>
      </c>
      <c r="AE17" t="s">
        <v>1629</v>
      </c>
      <c r="AF17" t="s">
        <v>1461</v>
      </c>
      <c r="AG17" t="s">
        <v>1630</v>
      </c>
    </row>
    <row r="18" spans="1:33">
      <c r="A18" s="6" t="s">
        <v>80</v>
      </c>
      <c r="B18" t="s">
        <v>80</v>
      </c>
      <c r="C18" t="s">
        <v>80</v>
      </c>
      <c r="D18" t="s">
        <v>774</v>
      </c>
      <c r="E18" t="s">
        <v>775</v>
      </c>
      <c r="F18" t="s">
        <v>776</v>
      </c>
      <c r="G18" t="s">
        <v>625</v>
      </c>
      <c r="H18" t="s">
        <v>1631</v>
      </c>
      <c r="I18" t="s">
        <v>1632</v>
      </c>
      <c r="J18" t="s">
        <v>1633</v>
      </c>
      <c r="K18" t="s">
        <v>1634</v>
      </c>
      <c r="L18" t="s">
        <v>1635</v>
      </c>
      <c r="M18" t="str">
        <f>"SERPING1"</f>
        <v>SERPING1</v>
      </c>
      <c r="N18" t="s">
        <v>1636</v>
      </c>
      <c r="O18" t="s">
        <v>1465</v>
      </c>
      <c r="P18">
        <v>9606</v>
      </c>
      <c r="Q18" s="4" t="str">
        <f>HYPERLINK("http://www.uniprot.org/uniprot/P05155", "P05155")</f>
        <v>P05155</v>
      </c>
      <c r="R18" t="s">
        <v>1637</v>
      </c>
      <c r="S18" t="s">
        <v>1638</v>
      </c>
      <c r="T18" t="s">
        <v>1467</v>
      </c>
      <c r="U18" t="s">
        <v>1468</v>
      </c>
      <c r="V18" t="s">
        <v>1461</v>
      </c>
      <c r="W18" t="s">
        <v>1469</v>
      </c>
      <c r="X18" t="s">
        <v>1470</v>
      </c>
      <c r="Y18" t="s">
        <v>1461</v>
      </c>
      <c r="Z18" t="s">
        <v>1544</v>
      </c>
      <c r="AA18" t="s">
        <v>1531</v>
      </c>
      <c r="AB18" t="s">
        <v>1473</v>
      </c>
      <c r="AC18" t="s">
        <v>1639</v>
      </c>
      <c r="AD18" t="s">
        <v>1640</v>
      </c>
      <c r="AE18" t="s">
        <v>1641</v>
      </c>
      <c r="AF18" t="s">
        <v>1461</v>
      </c>
      <c r="AG18" t="s">
        <v>1642</v>
      </c>
    </row>
    <row r="19" spans="1:33">
      <c r="A19" s="6" t="s">
        <v>82</v>
      </c>
      <c r="B19" t="s">
        <v>82</v>
      </c>
      <c r="C19" t="s">
        <v>82</v>
      </c>
      <c r="D19" t="s">
        <v>1368</v>
      </c>
      <c r="E19" t="s">
        <v>1369</v>
      </c>
      <c r="F19" t="s">
        <v>1370</v>
      </c>
      <c r="G19" t="s">
        <v>625</v>
      </c>
      <c r="H19" t="s">
        <v>1643</v>
      </c>
      <c r="I19" t="s">
        <v>1644</v>
      </c>
      <c r="J19" t="s">
        <v>1645</v>
      </c>
      <c r="K19" t="s">
        <v>1646</v>
      </c>
      <c r="L19" t="s">
        <v>1647</v>
      </c>
      <c r="M19" t="str">
        <f>"C4B"</f>
        <v>C4B</v>
      </c>
      <c r="N19" t="s">
        <v>1648</v>
      </c>
      <c r="O19" t="s">
        <v>1465</v>
      </c>
      <c r="P19">
        <v>9606</v>
      </c>
      <c r="Q19" s="4" t="str">
        <f>HYPERLINK("http://www.uniprot.org/uniprot/P0C0L5", "P0C0L5")</f>
        <v>P0C0L5</v>
      </c>
      <c r="R19" t="s">
        <v>1649</v>
      </c>
      <c r="S19" t="s">
        <v>1650</v>
      </c>
      <c r="T19" t="s">
        <v>1651</v>
      </c>
      <c r="U19" t="s">
        <v>1485</v>
      </c>
      <c r="V19" t="s">
        <v>1461</v>
      </c>
      <c r="W19" t="s">
        <v>1652</v>
      </c>
      <c r="X19" t="s">
        <v>1558</v>
      </c>
      <c r="Y19" t="s">
        <v>1461</v>
      </c>
      <c r="Z19" t="s">
        <v>1653</v>
      </c>
      <c r="AA19" t="s">
        <v>1654</v>
      </c>
      <c r="AB19" t="s">
        <v>1473</v>
      </c>
      <c r="AC19" t="s">
        <v>1655</v>
      </c>
      <c r="AD19" t="s">
        <v>1656</v>
      </c>
      <c r="AE19" t="s">
        <v>1657</v>
      </c>
      <c r="AF19" t="s">
        <v>1461</v>
      </c>
      <c r="AG19" t="s">
        <v>1658</v>
      </c>
    </row>
    <row r="20" spans="1:33">
      <c r="A20" s="6" t="s">
        <v>84</v>
      </c>
      <c r="B20" t="s">
        <v>84</v>
      </c>
      <c r="C20" t="s">
        <v>84</v>
      </c>
      <c r="D20" t="s">
        <v>918</v>
      </c>
      <c r="E20" t="s">
        <v>919</v>
      </c>
      <c r="F20" t="s">
        <v>920</v>
      </c>
      <c r="G20" t="s">
        <v>625</v>
      </c>
      <c r="H20" t="s">
        <v>1659</v>
      </c>
      <c r="I20" t="s">
        <v>1660</v>
      </c>
      <c r="J20" t="s">
        <v>1661</v>
      </c>
      <c r="K20" t="s">
        <v>1662</v>
      </c>
      <c r="L20" t="s">
        <v>1663</v>
      </c>
      <c r="M20" t="str">
        <f>"CP"</f>
        <v>CP</v>
      </c>
      <c r="N20" t="s">
        <v>1461</v>
      </c>
      <c r="O20" t="s">
        <v>1465</v>
      </c>
      <c r="P20">
        <v>9606</v>
      </c>
      <c r="Q20" s="4" t="str">
        <f>HYPERLINK("http://www.uniprot.org/uniprot/P00450", "P00450")</f>
        <v>P00450</v>
      </c>
      <c r="R20" t="s">
        <v>1664</v>
      </c>
      <c r="S20" t="s">
        <v>1665</v>
      </c>
      <c r="T20" t="s">
        <v>1467</v>
      </c>
      <c r="U20" t="s">
        <v>1485</v>
      </c>
      <c r="V20" t="s">
        <v>1461</v>
      </c>
      <c r="W20" t="s">
        <v>1461</v>
      </c>
      <c r="X20" t="s">
        <v>1470</v>
      </c>
      <c r="Y20" t="s">
        <v>1666</v>
      </c>
      <c r="Z20" t="s">
        <v>1667</v>
      </c>
      <c r="AA20" t="s">
        <v>1586</v>
      </c>
      <c r="AB20" t="s">
        <v>1473</v>
      </c>
      <c r="AC20" t="s">
        <v>1668</v>
      </c>
      <c r="AD20" t="s">
        <v>1669</v>
      </c>
      <c r="AE20" t="s">
        <v>1670</v>
      </c>
      <c r="AF20" t="s">
        <v>1461</v>
      </c>
      <c r="AG20" t="s">
        <v>1671</v>
      </c>
    </row>
    <row r="21" spans="1:33">
      <c r="A21" s="6" t="s">
        <v>86</v>
      </c>
      <c r="B21" t="s">
        <v>86</v>
      </c>
      <c r="C21" t="s">
        <v>86</v>
      </c>
      <c r="D21" t="s">
        <v>801</v>
      </c>
      <c r="E21" t="s">
        <v>802</v>
      </c>
      <c r="F21" t="s">
        <v>803</v>
      </c>
      <c r="G21" t="s">
        <v>625</v>
      </c>
      <c r="H21" t="s">
        <v>1672</v>
      </c>
      <c r="I21" t="s">
        <v>1673</v>
      </c>
      <c r="J21" t="s">
        <v>1674</v>
      </c>
      <c r="K21" t="s">
        <v>1675</v>
      </c>
      <c r="L21" t="s">
        <v>1676</v>
      </c>
      <c r="M21" t="str">
        <f>"SERPINA1"</f>
        <v>SERPINA1</v>
      </c>
      <c r="N21" t="s">
        <v>1677</v>
      </c>
      <c r="O21" t="s">
        <v>1465</v>
      </c>
      <c r="P21">
        <v>9606</v>
      </c>
      <c r="Q21" s="4" t="str">
        <f>HYPERLINK("http://www.uniprot.org/uniprot/P01009", "P01009")</f>
        <v>P01009</v>
      </c>
      <c r="R21" t="s">
        <v>1678</v>
      </c>
      <c r="S21" t="s">
        <v>1679</v>
      </c>
      <c r="T21" t="s">
        <v>1680</v>
      </c>
      <c r="U21" t="s">
        <v>1468</v>
      </c>
      <c r="V21" t="s">
        <v>1461</v>
      </c>
      <c r="W21" t="s">
        <v>1461</v>
      </c>
      <c r="X21" t="s">
        <v>1558</v>
      </c>
      <c r="Y21" t="s">
        <v>1461</v>
      </c>
      <c r="Z21" t="s">
        <v>1544</v>
      </c>
      <c r="AA21" t="s">
        <v>1681</v>
      </c>
      <c r="AB21" t="s">
        <v>1473</v>
      </c>
      <c r="AC21" t="s">
        <v>1682</v>
      </c>
      <c r="AD21" t="s">
        <v>1683</v>
      </c>
      <c r="AE21" t="s">
        <v>1684</v>
      </c>
      <c r="AF21" t="s">
        <v>1461</v>
      </c>
      <c r="AG21" t="s">
        <v>1685</v>
      </c>
    </row>
    <row r="22" spans="1:33">
      <c r="A22" s="6" t="s">
        <v>88</v>
      </c>
      <c r="B22" t="s">
        <v>88</v>
      </c>
      <c r="C22" t="s">
        <v>88</v>
      </c>
      <c r="D22" t="s">
        <v>1080</v>
      </c>
      <c r="E22" t="s">
        <v>1081</v>
      </c>
      <c r="F22" t="s">
        <v>1082</v>
      </c>
      <c r="G22" t="s">
        <v>625</v>
      </c>
      <c r="H22" t="s">
        <v>1686</v>
      </c>
      <c r="I22" t="s">
        <v>1461</v>
      </c>
      <c r="J22" t="s">
        <v>1687</v>
      </c>
      <c r="K22" t="s">
        <v>1688</v>
      </c>
      <c r="L22" t="s">
        <v>1689</v>
      </c>
      <c r="M22" t="str">
        <f>"PLG"</f>
        <v>PLG</v>
      </c>
      <c r="N22" t="s">
        <v>1461</v>
      </c>
      <c r="O22" t="s">
        <v>1465</v>
      </c>
      <c r="P22">
        <v>9606</v>
      </c>
      <c r="Q22" s="4" t="str">
        <f>HYPERLINK("http://www.uniprot.org/uniprot/P00747", "P00747")</f>
        <v>P00747</v>
      </c>
      <c r="R22" t="s">
        <v>1690</v>
      </c>
      <c r="S22" t="s">
        <v>1691</v>
      </c>
      <c r="T22" t="s">
        <v>1467</v>
      </c>
      <c r="U22" t="s">
        <v>1485</v>
      </c>
      <c r="V22" t="s">
        <v>1461</v>
      </c>
      <c r="W22" t="s">
        <v>1692</v>
      </c>
      <c r="X22" t="s">
        <v>1693</v>
      </c>
      <c r="Y22" t="s">
        <v>1461</v>
      </c>
      <c r="Z22" t="s">
        <v>1694</v>
      </c>
      <c r="AA22" t="s">
        <v>1695</v>
      </c>
      <c r="AB22" t="s">
        <v>1473</v>
      </c>
      <c r="AC22" t="s">
        <v>4587</v>
      </c>
      <c r="AD22" t="s">
        <v>1697</v>
      </c>
      <c r="AE22" t="s">
        <v>1698</v>
      </c>
      <c r="AF22" t="s">
        <v>1461</v>
      </c>
      <c r="AG22" t="s">
        <v>1699</v>
      </c>
    </row>
    <row r="23" spans="1:33">
      <c r="A23" s="6" t="s">
        <v>90</v>
      </c>
      <c r="B23" t="s">
        <v>90</v>
      </c>
      <c r="C23" t="s">
        <v>90</v>
      </c>
      <c r="D23" t="s">
        <v>1164</v>
      </c>
      <c r="E23" t="s">
        <v>1165</v>
      </c>
      <c r="F23" t="s">
        <v>1166</v>
      </c>
      <c r="G23" t="s">
        <v>625</v>
      </c>
      <c r="H23" t="s">
        <v>1700</v>
      </c>
      <c r="I23" t="s">
        <v>1701</v>
      </c>
      <c r="J23" t="s">
        <v>1702</v>
      </c>
      <c r="K23" t="s">
        <v>1703</v>
      </c>
      <c r="L23" t="s">
        <v>1704</v>
      </c>
      <c r="M23" t="str">
        <f>"C4BPA"</f>
        <v>C4BPA</v>
      </c>
      <c r="N23" t="s">
        <v>1705</v>
      </c>
      <c r="O23" t="s">
        <v>1465</v>
      </c>
      <c r="P23">
        <v>9606</v>
      </c>
      <c r="Q23" s="4" t="str">
        <f>HYPERLINK("http://www.uniprot.org/uniprot/P04003", "P04003")</f>
        <v>P04003</v>
      </c>
      <c r="R23" t="s">
        <v>1706</v>
      </c>
      <c r="S23" t="s">
        <v>1707</v>
      </c>
      <c r="T23" t="s">
        <v>1467</v>
      </c>
      <c r="U23" t="s">
        <v>1485</v>
      </c>
      <c r="V23" t="s">
        <v>1461</v>
      </c>
      <c r="W23" t="s">
        <v>1461</v>
      </c>
      <c r="X23" t="s">
        <v>1528</v>
      </c>
      <c r="Y23" t="s">
        <v>1461</v>
      </c>
      <c r="Z23" t="s">
        <v>1461</v>
      </c>
      <c r="AA23" t="s">
        <v>1531</v>
      </c>
      <c r="AB23" t="s">
        <v>1473</v>
      </c>
      <c r="AC23" t="s">
        <v>4588</v>
      </c>
      <c r="AD23" t="s">
        <v>4589</v>
      </c>
      <c r="AE23" t="s">
        <v>1710</v>
      </c>
      <c r="AF23" t="s">
        <v>1461</v>
      </c>
      <c r="AG23" t="s">
        <v>1711</v>
      </c>
    </row>
    <row r="24" spans="1:33">
      <c r="A24" s="6" t="s">
        <v>92</v>
      </c>
      <c r="B24" t="s">
        <v>92</v>
      </c>
      <c r="C24" t="s">
        <v>92</v>
      </c>
      <c r="D24" t="s">
        <v>1116</v>
      </c>
      <c r="E24" t="s">
        <v>1117</v>
      </c>
      <c r="F24" t="s">
        <v>1118</v>
      </c>
      <c r="G24" t="s">
        <v>625</v>
      </c>
      <c r="H24" t="s">
        <v>1712</v>
      </c>
      <c r="I24" t="s">
        <v>1713</v>
      </c>
      <c r="J24" t="s">
        <v>1714</v>
      </c>
      <c r="K24" t="s">
        <v>1715</v>
      </c>
      <c r="L24" t="s">
        <v>1716</v>
      </c>
      <c r="M24" t="str">
        <f>"CFH"</f>
        <v>CFH</v>
      </c>
      <c r="N24" t="s">
        <v>1717</v>
      </c>
      <c r="O24" t="s">
        <v>1465</v>
      </c>
      <c r="P24">
        <v>9606</v>
      </c>
      <c r="Q24" s="4" t="str">
        <f>HYPERLINK("http://www.uniprot.org/uniprot/P08603", "P08603")</f>
        <v>P08603</v>
      </c>
      <c r="R24" t="s">
        <v>1718</v>
      </c>
      <c r="S24" t="s">
        <v>1719</v>
      </c>
      <c r="T24" t="s">
        <v>1467</v>
      </c>
      <c r="U24" t="s">
        <v>1468</v>
      </c>
      <c r="V24" t="s">
        <v>1461</v>
      </c>
      <c r="W24" t="s">
        <v>1572</v>
      </c>
      <c r="X24" t="s">
        <v>1528</v>
      </c>
      <c r="Y24" t="s">
        <v>1461</v>
      </c>
      <c r="Z24" t="s">
        <v>1461</v>
      </c>
      <c r="AA24" t="s">
        <v>1531</v>
      </c>
      <c r="AB24" t="s">
        <v>1473</v>
      </c>
      <c r="AC24" t="s">
        <v>1720</v>
      </c>
      <c r="AD24" t="s">
        <v>1721</v>
      </c>
      <c r="AE24" t="s">
        <v>1722</v>
      </c>
      <c r="AF24" t="s">
        <v>1461</v>
      </c>
      <c r="AG24" t="s">
        <v>1711</v>
      </c>
    </row>
    <row r="25" spans="1:33">
      <c r="A25" s="6" t="s">
        <v>94</v>
      </c>
      <c r="B25" t="s">
        <v>94</v>
      </c>
      <c r="C25" t="s">
        <v>94</v>
      </c>
      <c r="D25" t="s">
        <v>1123</v>
      </c>
      <c r="E25" t="s">
        <v>1124</v>
      </c>
      <c r="F25" t="s">
        <v>1125</v>
      </c>
      <c r="G25" t="s">
        <v>625</v>
      </c>
      <c r="H25" t="s">
        <v>1723</v>
      </c>
      <c r="I25" t="s">
        <v>1724</v>
      </c>
      <c r="J25" t="s">
        <v>1725</v>
      </c>
      <c r="K25" t="s">
        <v>1726</v>
      </c>
      <c r="L25" t="s">
        <v>1727</v>
      </c>
      <c r="M25" t="str">
        <f>"SERPINC1"</f>
        <v>SERPINC1</v>
      </c>
      <c r="N25" t="s">
        <v>1728</v>
      </c>
      <c r="O25" t="s">
        <v>1465</v>
      </c>
      <c r="P25">
        <v>9606</v>
      </c>
      <c r="Q25" s="4" t="str">
        <f>HYPERLINK("http://www.uniprot.org/uniprot/P01008", "P01008")</f>
        <v>P01008</v>
      </c>
      <c r="R25" t="s">
        <v>1729</v>
      </c>
      <c r="S25" t="s">
        <v>1730</v>
      </c>
      <c r="T25" t="s">
        <v>1467</v>
      </c>
      <c r="U25" t="s">
        <v>1485</v>
      </c>
      <c r="V25" t="s">
        <v>1461</v>
      </c>
      <c r="W25" t="s">
        <v>1692</v>
      </c>
      <c r="X25" t="s">
        <v>1558</v>
      </c>
      <c r="Y25" t="s">
        <v>1461</v>
      </c>
      <c r="Z25" t="s">
        <v>1731</v>
      </c>
      <c r="AA25" t="s">
        <v>1586</v>
      </c>
      <c r="AB25" t="s">
        <v>1473</v>
      </c>
      <c r="AC25" t="s">
        <v>1732</v>
      </c>
      <c r="AD25" t="s">
        <v>1733</v>
      </c>
      <c r="AE25" t="s">
        <v>1734</v>
      </c>
      <c r="AF25" t="s">
        <v>1461</v>
      </c>
      <c r="AG25" t="s">
        <v>1735</v>
      </c>
    </row>
    <row r="26" spans="1:33">
      <c r="A26" s="6" t="s">
        <v>96</v>
      </c>
      <c r="B26" t="s">
        <v>96</v>
      </c>
      <c r="C26" t="s">
        <v>96</v>
      </c>
      <c r="D26" t="s">
        <v>1116</v>
      </c>
      <c r="E26" t="s">
        <v>1117</v>
      </c>
      <c r="F26" t="s">
        <v>1119</v>
      </c>
      <c r="G26" t="s">
        <v>625</v>
      </c>
      <c r="H26" t="s">
        <v>1712</v>
      </c>
      <c r="I26" t="s">
        <v>1713</v>
      </c>
      <c r="J26" t="s">
        <v>1714</v>
      </c>
      <c r="K26" t="s">
        <v>1715</v>
      </c>
      <c r="L26" t="s">
        <v>1716</v>
      </c>
      <c r="M26" t="str">
        <f>"CFH"</f>
        <v>CFH</v>
      </c>
      <c r="N26" t="s">
        <v>1717</v>
      </c>
      <c r="O26" t="s">
        <v>1465</v>
      </c>
      <c r="P26">
        <v>9606</v>
      </c>
      <c r="Q26" s="4" t="str">
        <f>HYPERLINK("http://www.uniprot.org/uniprot/P08603", "P08603")</f>
        <v>P08603</v>
      </c>
      <c r="R26" t="s">
        <v>1718</v>
      </c>
      <c r="S26" t="s">
        <v>1719</v>
      </c>
      <c r="T26" t="s">
        <v>1467</v>
      </c>
      <c r="U26" t="s">
        <v>1468</v>
      </c>
      <c r="V26" t="s">
        <v>1461</v>
      </c>
      <c r="W26" t="s">
        <v>1572</v>
      </c>
      <c r="X26" t="s">
        <v>1528</v>
      </c>
      <c r="Y26" t="s">
        <v>1461</v>
      </c>
      <c r="Z26" t="s">
        <v>1461</v>
      </c>
      <c r="AA26" t="s">
        <v>1531</v>
      </c>
      <c r="AB26" t="s">
        <v>1473</v>
      </c>
      <c r="AC26" t="s">
        <v>1720</v>
      </c>
      <c r="AD26" t="s">
        <v>1721</v>
      </c>
      <c r="AE26" t="s">
        <v>1722</v>
      </c>
      <c r="AF26" t="s">
        <v>1461</v>
      </c>
      <c r="AG26" t="s">
        <v>1711</v>
      </c>
    </row>
    <row r="27" spans="1:33">
      <c r="A27" s="6" t="s">
        <v>98</v>
      </c>
      <c r="B27" t="s">
        <v>98</v>
      </c>
      <c r="C27" t="s">
        <v>98</v>
      </c>
      <c r="D27" t="s">
        <v>1362</v>
      </c>
      <c r="E27" t="s">
        <v>1363</v>
      </c>
      <c r="F27" t="s">
        <v>1364</v>
      </c>
      <c r="G27" t="s">
        <v>625</v>
      </c>
      <c r="H27" t="s">
        <v>1736</v>
      </c>
      <c r="I27" t="s">
        <v>1737</v>
      </c>
      <c r="J27" t="s">
        <v>1738</v>
      </c>
      <c r="K27" t="s">
        <v>1739</v>
      </c>
      <c r="L27" t="s">
        <v>1740</v>
      </c>
      <c r="M27" t="str">
        <f>"ITIH4"</f>
        <v>ITIH4</v>
      </c>
      <c r="N27" t="s">
        <v>1741</v>
      </c>
      <c r="O27" t="s">
        <v>1465</v>
      </c>
      <c r="P27">
        <v>9606</v>
      </c>
      <c r="Q27" s="4" t="str">
        <f>HYPERLINK("http://www.uniprot.org/uniprot/Q14624", "Q14624")</f>
        <v>Q14624</v>
      </c>
      <c r="R27" t="s">
        <v>1742</v>
      </c>
      <c r="S27" t="s">
        <v>1743</v>
      </c>
      <c r="T27" t="s">
        <v>1467</v>
      </c>
      <c r="U27" t="s">
        <v>1468</v>
      </c>
      <c r="V27" t="s">
        <v>1461</v>
      </c>
      <c r="W27" t="s">
        <v>1461</v>
      </c>
      <c r="X27" t="s">
        <v>1558</v>
      </c>
      <c r="Y27" t="s">
        <v>1461</v>
      </c>
      <c r="Z27" t="s">
        <v>1544</v>
      </c>
      <c r="AA27" t="s">
        <v>1531</v>
      </c>
      <c r="AB27" t="s">
        <v>1461</v>
      </c>
      <c r="AC27" t="s">
        <v>1744</v>
      </c>
      <c r="AD27" t="s">
        <v>1745</v>
      </c>
      <c r="AE27" t="s">
        <v>1746</v>
      </c>
      <c r="AF27" t="s">
        <v>1461</v>
      </c>
      <c r="AG27" t="s">
        <v>1747</v>
      </c>
    </row>
    <row r="28" spans="1:33">
      <c r="A28" s="6" t="s">
        <v>100</v>
      </c>
      <c r="B28" t="s">
        <v>100</v>
      </c>
      <c r="C28" t="s">
        <v>100</v>
      </c>
      <c r="D28" t="s">
        <v>811</v>
      </c>
      <c r="E28" t="s">
        <v>812</v>
      </c>
      <c r="F28" t="s">
        <v>813</v>
      </c>
      <c r="G28" t="s">
        <v>625</v>
      </c>
      <c r="H28" t="s">
        <v>1748</v>
      </c>
      <c r="I28" t="s">
        <v>1749</v>
      </c>
      <c r="J28" t="s">
        <v>1750</v>
      </c>
      <c r="K28" t="s">
        <v>1751</v>
      </c>
      <c r="L28" t="s">
        <v>1752</v>
      </c>
      <c r="M28" t="str">
        <f>"APOC3"</f>
        <v>APOC3</v>
      </c>
      <c r="N28" t="s">
        <v>1461</v>
      </c>
      <c r="O28" t="s">
        <v>1465</v>
      </c>
      <c r="P28">
        <v>9606</v>
      </c>
      <c r="Q28" s="4" t="str">
        <f>HYPERLINK("http://www.uniprot.org/uniprot/P02656", "P02656")</f>
        <v>P02656</v>
      </c>
      <c r="R28" t="s">
        <v>1753</v>
      </c>
      <c r="S28" t="s">
        <v>1622</v>
      </c>
      <c r="T28" t="s">
        <v>1754</v>
      </c>
      <c r="U28" t="s">
        <v>1485</v>
      </c>
      <c r="V28" t="s">
        <v>1461</v>
      </c>
      <c r="W28" t="s">
        <v>1469</v>
      </c>
      <c r="X28" t="s">
        <v>1558</v>
      </c>
      <c r="Y28" t="s">
        <v>1625</v>
      </c>
      <c r="Z28" t="s">
        <v>1461</v>
      </c>
      <c r="AA28" t="s">
        <v>1626</v>
      </c>
      <c r="AB28" t="s">
        <v>1473</v>
      </c>
      <c r="AC28" t="s">
        <v>1755</v>
      </c>
      <c r="AD28" t="s">
        <v>1756</v>
      </c>
      <c r="AE28" t="s">
        <v>1757</v>
      </c>
      <c r="AF28" t="s">
        <v>1461</v>
      </c>
      <c r="AG28" t="s">
        <v>1758</v>
      </c>
    </row>
    <row r="29" spans="1:33">
      <c r="A29" s="6" t="s">
        <v>102</v>
      </c>
      <c r="B29" t="s">
        <v>102</v>
      </c>
      <c r="C29" t="s">
        <v>102</v>
      </c>
      <c r="D29" t="s">
        <v>659</v>
      </c>
      <c r="E29" t="s">
        <v>660</v>
      </c>
      <c r="F29" t="s">
        <v>661</v>
      </c>
      <c r="G29" t="s">
        <v>625</v>
      </c>
      <c r="H29" t="s">
        <v>1759</v>
      </c>
      <c r="I29" t="s">
        <v>1760</v>
      </c>
      <c r="J29" t="s">
        <v>1761</v>
      </c>
      <c r="K29" t="s">
        <v>1762</v>
      </c>
      <c r="L29" t="s">
        <v>1763</v>
      </c>
      <c r="M29" t="str">
        <f>"ORM2"</f>
        <v>ORM2</v>
      </c>
      <c r="N29" t="s">
        <v>1764</v>
      </c>
      <c r="O29" t="s">
        <v>1465</v>
      </c>
      <c r="P29">
        <v>9606</v>
      </c>
      <c r="Q29" s="4" t="str">
        <f>HYPERLINK("http://www.uniprot.org/uniprot/P19652", "P19652")</f>
        <v>P19652</v>
      </c>
      <c r="R29" t="s">
        <v>1765</v>
      </c>
      <c r="S29" t="s">
        <v>1766</v>
      </c>
      <c r="T29" t="s">
        <v>1467</v>
      </c>
      <c r="U29" t="s">
        <v>1485</v>
      </c>
      <c r="V29" t="s">
        <v>1461</v>
      </c>
      <c r="W29" t="s">
        <v>1461</v>
      </c>
      <c r="X29" t="s">
        <v>1558</v>
      </c>
      <c r="Y29" t="s">
        <v>1461</v>
      </c>
      <c r="Z29" t="s">
        <v>1461</v>
      </c>
      <c r="AA29" t="s">
        <v>1767</v>
      </c>
      <c r="AB29" t="s">
        <v>1473</v>
      </c>
      <c r="AC29" t="s">
        <v>1768</v>
      </c>
      <c r="AD29" t="s">
        <v>1769</v>
      </c>
      <c r="AE29" t="s">
        <v>1461</v>
      </c>
      <c r="AF29" t="s">
        <v>1461</v>
      </c>
      <c r="AG29" t="s">
        <v>1770</v>
      </c>
    </row>
    <row r="30" spans="1:33">
      <c r="A30" s="6" t="s">
        <v>104</v>
      </c>
      <c r="B30" t="s">
        <v>104</v>
      </c>
      <c r="C30" t="s">
        <v>104</v>
      </c>
      <c r="D30" t="s">
        <v>756</v>
      </c>
      <c r="E30" t="s">
        <v>757</v>
      </c>
      <c r="F30" t="s">
        <v>758</v>
      </c>
      <c r="G30" t="s">
        <v>625</v>
      </c>
      <c r="H30" t="s">
        <v>1771</v>
      </c>
      <c r="I30" t="s">
        <v>1772</v>
      </c>
      <c r="J30" t="s">
        <v>1773</v>
      </c>
      <c r="K30" t="s">
        <v>1774</v>
      </c>
      <c r="L30" t="s">
        <v>1775</v>
      </c>
      <c r="M30" t="str">
        <f>"APOA4"</f>
        <v>APOA4</v>
      </c>
      <c r="N30" t="s">
        <v>1461</v>
      </c>
      <c r="O30" t="s">
        <v>1465</v>
      </c>
      <c r="P30">
        <v>9606</v>
      </c>
      <c r="Q30" s="4" t="str">
        <f>HYPERLINK("http://www.uniprot.org/uniprot/P06727", "P06727")</f>
        <v>P06727</v>
      </c>
      <c r="R30" t="s">
        <v>1776</v>
      </c>
      <c r="S30" t="s">
        <v>1777</v>
      </c>
      <c r="T30" t="s">
        <v>1778</v>
      </c>
      <c r="U30" t="s">
        <v>1485</v>
      </c>
      <c r="V30" t="s">
        <v>1461</v>
      </c>
      <c r="W30" t="s">
        <v>1461</v>
      </c>
      <c r="X30" t="s">
        <v>1470</v>
      </c>
      <c r="Y30" t="s">
        <v>1461</v>
      </c>
      <c r="Z30" t="s">
        <v>1461</v>
      </c>
      <c r="AA30" t="s">
        <v>1779</v>
      </c>
      <c r="AB30" t="s">
        <v>1473</v>
      </c>
      <c r="AC30" t="s">
        <v>1780</v>
      </c>
      <c r="AD30" t="s">
        <v>1781</v>
      </c>
      <c r="AE30" t="s">
        <v>4590</v>
      </c>
      <c r="AF30" t="s">
        <v>1461</v>
      </c>
      <c r="AG30" t="s">
        <v>1783</v>
      </c>
    </row>
    <row r="31" spans="1:33">
      <c r="A31" s="6" t="s">
        <v>106</v>
      </c>
      <c r="B31" t="s">
        <v>106</v>
      </c>
      <c r="C31" t="s">
        <v>106</v>
      </c>
      <c r="D31" t="s">
        <v>704</v>
      </c>
      <c r="E31" t="s">
        <v>705</v>
      </c>
      <c r="F31" t="s">
        <v>710</v>
      </c>
      <c r="G31" t="s">
        <v>625</v>
      </c>
      <c r="H31" t="s">
        <v>1536</v>
      </c>
      <c r="I31" t="s">
        <v>1537</v>
      </c>
      <c r="J31" t="s">
        <v>1538</v>
      </c>
      <c r="K31" t="s">
        <v>1539</v>
      </c>
      <c r="L31" t="s">
        <v>1540</v>
      </c>
      <c r="M31" t="str">
        <f>"A2M"</f>
        <v>A2M</v>
      </c>
      <c r="N31" t="s">
        <v>1541</v>
      </c>
      <c r="O31" t="s">
        <v>1465</v>
      </c>
      <c r="P31">
        <v>9606</v>
      </c>
      <c r="Q31" s="4" t="str">
        <f>HYPERLINK("http://www.uniprot.org/uniprot/P01023", "P01023")</f>
        <v>P01023</v>
      </c>
      <c r="R31" t="s">
        <v>1542</v>
      </c>
      <c r="S31" t="s">
        <v>1461</v>
      </c>
      <c r="T31" t="s">
        <v>1467</v>
      </c>
      <c r="U31" t="s">
        <v>1485</v>
      </c>
      <c r="V31" t="s">
        <v>1461</v>
      </c>
      <c r="W31" t="s">
        <v>1461</v>
      </c>
      <c r="X31" t="s">
        <v>1543</v>
      </c>
      <c r="Y31" t="s">
        <v>1461</v>
      </c>
      <c r="Z31" t="s">
        <v>1544</v>
      </c>
      <c r="AA31" t="s">
        <v>1545</v>
      </c>
      <c r="AB31" t="s">
        <v>1473</v>
      </c>
      <c r="AC31" t="s">
        <v>1546</v>
      </c>
      <c r="AD31" t="s">
        <v>1547</v>
      </c>
      <c r="AE31" t="s">
        <v>1548</v>
      </c>
      <c r="AF31" t="s">
        <v>1461</v>
      </c>
      <c r="AG31" t="s">
        <v>1549</v>
      </c>
    </row>
    <row r="32" spans="1:33">
      <c r="A32" s="6" t="s">
        <v>108</v>
      </c>
      <c r="B32" t="s">
        <v>108</v>
      </c>
      <c r="C32" t="s">
        <v>108</v>
      </c>
      <c r="D32" t="s">
        <v>1371</v>
      </c>
      <c r="E32" t="s">
        <v>1372</v>
      </c>
      <c r="F32" t="s">
        <v>1373</v>
      </c>
      <c r="G32" t="s">
        <v>625</v>
      </c>
      <c r="H32" t="s">
        <v>1784</v>
      </c>
      <c r="I32" t="s">
        <v>1785</v>
      </c>
      <c r="J32" t="s">
        <v>1786</v>
      </c>
      <c r="K32" t="s">
        <v>1787</v>
      </c>
      <c r="L32" t="s">
        <v>1788</v>
      </c>
      <c r="M32" t="str">
        <f>"CFB"</f>
        <v>CFB</v>
      </c>
      <c r="N32" t="s">
        <v>1789</v>
      </c>
      <c r="O32" t="s">
        <v>1465</v>
      </c>
      <c r="P32">
        <v>9606</v>
      </c>
      <c r="Q32" s="4" t="str">
        <f>HYPERLINK("http://www.uniprot.org/uniprot/P00751", "P00751")</f>
        <v>P00751</v>
      </c>
      <c r="R32" t="s">
        <v>4574</v>
      </c>
      <c r="S32" t="s">
        <v>1791</v>
      </c>
      <c r="T32" t="s">
        <v>1467</v>
      </c>
      <c r="U32" t="s">
        <v>1468</v>
      </c>
      <c r="V32" t="s">
        <v>1461</v>
      </c>
      <c r="W32" t="s">
        <v>1572</v>
      </c>
      <c r="X32" t="s">
        <v>1528</v>
      </c>
      <c r="Y32" t="s">
        <v>1461</v>
      </c>
      <c r="Z32" t="s">
        <v>1694</v>
      </c>
      <c r="AA32" t="s">
        <v>1793</v>
      </c>
      <c r="AB32" t="s">
        <v>1473</v>
      </c>
      <c r="AC32" t="s">
        <v>1794</v>
      </c>
      <c r="AD32" t="s">
        <v>1795</v>
      </c>
      <c r="AE32" t="s">
        <v>1796</v>
      </c>
      <c r="AF32" t="s">
        <v>1461</v>
      </c>
      <c r="AG32" t="s">
        <v>1797</v>
      </c>
    </row>
    <row r="33" spans="1:33">
      <c r="A33" s="6" t="s">
        <v>110</v>
      </c>
      <c r="B33" t="s">
        <v>110</v>
      </c>
      <c r="C33" t="s">
        <v>110</v>
      </c>
      <c r="D33" t="s">
        <v>629</v>
      </c>
      <c r="E33" t="s">
        <v>630</v>
      </c>
      <c r="F33" t="s">
        <v>631</v>
      </c>
      <c r="G33" t="s">
        <v>625</v>
      </c>
      <c r="H33" t="s">
        <v>1798</v>
      </c>
      <c r="I33" t="s">
        <v>1799</v>
      </c>
      <c r="J33" t="s">
        <v>1800</v>
      </c>
      <c r="K33" t="s">
        <v>1801</v>
      </c>
      <c r="L33" t="s">
        <v>1802</v>
      </c>
      <c r="M33" t="str">
        <f>"RBP4"</f>
        <v>RBP4</v>
      </c>
      <c r="N33" t="s">
        <v>1461</v>
      </c>
      <c r="O33" t="s">
        <v>1465</v>
      </c>
      <c r="P33">
        <v>9606</v>
      </c>
      <c r="Q33" s="4" t="str">
        <f>HYPERLINK("http://www.uniprot.org/uniprot/P02753", "P02753")</f>
        <v>P02753</v>
      </c>
      <c r="R33" t="s">
        <v>1803</v>
      </c>
      <c r="S33" t="s">
        <v>1804</v>
      </c>
      <c r="T33" t="s">
        <v>1467</v>
      </c>
      <c r="U33" t="s">
        <v>1461</v>
      </c>
      <c r="V33" t="s">
        <v>1461</v>
      </c>
      <c r="W33" t="s">
        <v>1805</v>
      </c>
      <c r="X33" t="s">
        <v>1558</v>
      </c>
      <c r="Y33" t="s">
        <v>1806</v>
      </c>
      <c r="Z33" t="s">
        <v>1461</v>
      </c>
      <c r="AA33" t="s">
        <v>1807</v>
      </c>
      <c r="AB33" t="s">
        <v>1473</v>
      </c>
      <c r="AC33" t="s">
        <v>1808</v>
      </c>
      <c r="AD33" t="s">
        <v>1809</v>
      </c>
      <c r="AE33" t="s">
        <v>1810</v>
      </c>
      <c r="AF33" t="s">
        <v>1461</v>
      </c>
      <c r="AG33" t="s">
        <v>1811</v>
      </c>
    </row>
    <row r="34" spans="1:33">
      <c r="A34" s="6" t="s">
        <v>112</v>
      </c>
      <c r="B34" t="s">
        <v>112</v>
      </c>
      <c r="C34" t="s">
        <v>112</v>
      </c>
      <c r="D34" t="s">
        <v>853</v>
      </c>
      <c r="E34" t="s">
        <v>854</v>
      </c>
      <c r="F34" t="s">
        <v>855</v>
      </c>
      <c r="G34" t="s">
        <v>625</v>
      </c>
      <c r="H34" t="s">
        <v>1812</v>
      </c>
      <c r="I34" t="s">
        <v>1813</v>
      </c>
      <c r="J34" t="s">
        <v>1814</v>
      </c>
      <c r="K34" t="s">
        <v>1815</v>
      </c>
      <c r="L34" t="s">
        <v>1816</v>
      </c>
      <c r="M34" t="str">
        <f>"VTN"</f>
        <v>VTN</v>
      </c>
      <c r="N34" t="s">
        <v>1461</v>
      </c>
      <c r="O34" t="s">
        <v>1465</v>
      </c>
      <c r="P34">
        <v>9606</v>
      </c>
      <c r="Q34" s="4" t="str">
        <f>HYPERLINK("http://www.uniprot.org/uniprot/P04004", "P04004")</f>
        <v>P04004</v>
      </c>
      <c r="R34" t="s">
        <v>1817</v>
      </c>
      <c r="S34" t="s">
        <v>1818</v>
      </c>
      <c r="T34" t="s">
        <v>1467</v>
      </c>
      <c r="U34" t="s">
        <v>1485</v>
      </c>
      <c r="V34" t="s">
        <v>1461</v>
      </c>
      <c r="W34" t="s">
        <v>1461</v>
      </c>
      <c r="X34" t="s">
        <v>1470</v>
      </c>
      <c r="Y34" t="s">
        <v>1461</v>
      </c>
      <c r="Z34" t="s">
        <v>1819</v>
      </c>
      <c r="AA34" t="s">
        <v>1820</v>
      </c>
      <c r="AB34" t="s">
        <v>1473</v>
      </c>
      <c r="AC34" t="s">
        <v>1821</v>
      </c>
      <c r="AD34" t="s">
        <v>1822</v>
      </c>
      <c r="AE34" t="s">
        <v>1823</v>
      </c>
      <c r="AF34" t="s">
        <v>1461</v>
      </c>
      <c r="AG34" t="s">
        <v>1824</v>
      </c>
    </row>
    <row r="35" spans="1:33">
      <c r="A35" s="6" t="s">
        <v>114</v>
      </c>
      <c r="B35" t="s">
        <v>114</v>
      </c>
      <c r="C35" t="s">
        <v>114</v>
      </c>
      <c r="D35" t="s">
        <v>1265</v>
      </c>
      <c r="E35" t="s">
        <v>1266</v>
      </c>
      <c r="F35" t="s">
        <v>1267</v>
      </c>
      <c r="G35" t="s">
        <v>625</v>
      </c>
      <c r="H35" t="s">
        <v>1825</v>
      </c>
      <c r="I35" t="s">
        <v>1826</v>
      </c>
      <c r="J35" t="s">
        <v>1827</v>
      </c>
      <c r="K35" t="s">
        <v>1828</v>
      </c>
      <c r="L35" t="s">
        <v>1829</v>
      </c>
      <c r="M35" t="str">
        <f>"AFM"</f>
        <v>AFM</v>
      </c>
      <c r="N35" t="s">
        <v>1830</v>
      </c>
      <c r="O35" t="s">
        <v>1465</v>
      </c>
      <c r="P35">
        <v>9606</v>
      </c>
      <c r="Q35" s="4" t="str">
        <f>HYPERLINK("http://www.uniprot.org/uniprot/P43652", "P43652")</f>
        <v>P43652</v>
      </c>
      <c r="R35" t="s">
        <v>1831</v>
      </c>
      <c r="S35" t="s">
        <v>1832</v>
      </c>
      <c r="T35" t="s">
        <v>1467</v>
      </c>
      <c r="U35" t="s">
        <v>1485</v>
      </c>
      <c r="V35" t="s">
        <v>1461</v>
      </c>
      <c r="W35" t="s">
        <v>1461</v>
      </c>
      <c r="X35" t="s">
        <v>1470</v>
      </c>
      <c r="Y35" t="s">
        <v>1461</v>
      </c>
      <c r="Z35" t="s">
        <v>1461</v>
      </c>
      <c r="AA35" t="s">
        <v>1531</v>
      </c>
      <c r="AB35" t="s">
        <v>1473</v>
      </c>
      <c r="AC35" t="s">
        <v>1833</v>
      </c>
      <c r="AD35" t="s">
        <v>4591</v>
      </c>
      <c r="AE35" t="s">
        <v>1834</v>
      </c>
      <c r="AF35" t="s">
        <v>1461</v>
      </c>
      <c r="AG35" t="s">
        <v>1461</v>
      </c>
    </row>
    <row r="36" spans="1:33">
      <c r="A36" s="6" t="s">
        <v>116</v>
      </c>
      <c r="B36" t="s">
        <v>116</v>
      </c>
      <c r="C36" t="s">
        <v>116</v>
      </c>
      <c r="D36" t="s">
        <v>885</v>
      </c>
      <c r="E36" t="s">
        <v>886</v>
      </c>
      <c r="F36" t="s">
        <v>887</v>
      </c>
      <c r="G36" t="s">
        <v>625</v>
      </c>
      <c r="H36" t="s">
        <v>1835</v>
      </c>
      <c r="I36" t="s">
        <v>1836</v>
      </c>
      <c r="J36" t="s">
        <v>1837</v>
      </c>
      <c r="K36" t="s">
        <v>1838</v>
      </c>
      <c r="L36" t="s">
        <v>1839</v>
      </c>
      <c r="M36" t="str">
        <f>"AHSG"</f>
        <v>AHSG</v>
      </c>
      <c r="N36" t="s">
        <v>1840</v>
      </c>
      <c r="O36" t="s">
        <v>1465</v>
      </c>
      <c r="P36">
        <v>9606</v>
      </c>
      <c r="Q36" s="4" t="str">
        <f>HYPERLINK("http://www.uniprot.org/uniprot/P02765", "P02765")</f>
        <v>P02765</v>
      </c>
      <c r="R36" t="s">
        <v>1841</v>
      </c>
      <c r="S36" t="s">
        <v>1842</v>
      </c>
      <c r="T36" t="s">
        <v>1467</v>
      </c>
      <c r="U36" t="s">
        <v>1485</v>
      </c>
      <c r="V36" t="s">
        <v>1461</v>
      </c>
      <c r="W36" t="s">
        <v>1843</v>
      </c>
      <c r="X36" t="s">
        <v>1470</v>
      </c>
      <c r="Y36" t="s">
        <v>1461</v>
      </c>
      <c r="Z36" t="s">
        <v>1461</v>
      </c>
      <c r="AA36" t="s">
        <v>1586</v>
      </c>
      <c r="AB36" t="s">
        <v>1461</v>
      </c>
      <c r="AC36" t="s">
        <v>1844</v>
      </c>
      <c r="AD36" t="s">
        <v>1845</v>
      </c>
      <c r="AE36" t="s">
        <v>1846</v>
      </c>
      <c r="AF36" t="s">
        <v>1461</v>
      </c>
      <c r="AG36" t="s">
        <v>1847</v>
      </c>
    </row>
    <row r="37" spans="1:33">
      <c r="A37" s="6" t="s">
        <v>118</v>
      </c>
      <c r="B37" t="s">
        <v>118</v>
      </c>
      <c r="C37" t="s">
        <v>118</v>
      </c>
      <c r="D37" t="s">
        <v>955</v>
      </c>
      <c r="E37" t="s">
        <v>956</v>
      </c>
      <c r="F37" t="s">
        <v>957</v>
      </c>
      <c r="G37" t="s">
        <v>625</v>
      </c>
      <c r="H37" t="s">
        <v>1848</v>
      </c>
      <c r="I37" t="s">
        <v>1849</v>
      </c>
      <c r="J37" t="s">
        <v>1850</v>
      </c>
      <c r="K37" t="s">
        <v>1851</v>
      </c>
      <c r="L37" t="s">
        <v>1852</v>
      </c>
      <c r="M37" t="str">
        <f>"GPX3"</f>
        <v>GPX3</v>
      </c>
      <c r="N37" t="s">
        <v>1853</v>
      </c>
      <c r="O37" t="s">
        <v>1465</v>
      </c>
      <c r="P37">
        <v>9606</v>
      </c>
      <c r="Q37" s="4" t="str">
        <f>HYPERLINK("http://www.uniprot.org/uniprot/P22352", "P22352")</f>
        <v>P22352</v>
      </c>
      <c r="R37" t="s">
        <v>1854</v>
      </c>
      <c r="S37" t="s">
        <v>1461</v>
      </c>
      <c r="T37" t="s">
        <v>1467</v>
      </c>
      <c r="U37" t="s">
        <v>1855</v>
      </c>
      <c r="V37" t="s">
        <v>1461</v>
      </c>
      <c r="W37" t="s">
        <v>1461</v>
      </c>
      <c r="X37" t="s">
        <v>1558</v>
      </c>
      <c r="Y37" t="s">
        <v>1461</v>
      </c>
      <c r="Z37" t="s">
        <v>1856</v>
      </c>
      <c r="AA37" t="s">
        <v>1461</v>
      </c>
      <c r="AB37" t="s">
        <v>1473</v>
      </c>
      <c r="AC37" t="s">
        <v>1857</v>
      </c>
      <c r="AD37" t="s">
        <v>1858</v>
      </c>
      <c r="AE37" t="s">
        <v>1859</v>
      </c>
      <c r="AF37" t="s">
        <v>1461</v>
      </c>
      <c r="AG37" t="s">
        <v>1860</v>
      </c>
    </row>
    <row r="38" spans="1:33">
      <c r="A38" s="6" t="s">
        <v>120</v>
      </c>
      <c r="B38" t="s">
        <v>120</v>
      </c>
      <c r="C38" t="s">
        <v>120</v>
      </c>
      <c r="D38" t="s">
        <v>1211</v>
      </c>
      <c r="E38" t="s">
        <v>1212</v>
      </c>
      <c r="F38" t="s">
        <v>1213</v>
      </c>
      <c r="G38" t="s">
        <v>625</v>
      </c>
      <c r="H38" t="s">
        <v>1861</v>
      </c>
      <c r="I38" t="s">
        <v>1461</v>
      </c>
      <c r="J38" t="s">
        <v>1862</v>
      </c>
      <c r="K38" t="s">
        <v>1863</v>
      </c>
      <c r="L38" t="s">
        <v>1864</v>
      </c>
      <c r="M38" t="str">
        <f>"APOB"</f>
        <v>APOB</v>
      </c>
      <c r="N38" t="s">
        <v>1461</v>
      </c>
      <c r="O38" t="s">
        <v>1465</v>
      </c>
      <c r="P38">
        <v>9606</v>
      </c>
      <c r="Q38" s="4" t="str">
        <f>HYPERLINK("http://www.uniprot.org/uniprot/P04114", "P04114")</f>
        <v>P04114</v>
      </c>
      <c r="R38" t="s">
        <v>1865</v>
      </c>
      <c r="S38" t="s">
        <v>1498</v>
      </c>
      <c r="T38" t="s">
        <v>1866</v>
      </c>
      <c r="U38" t="s">
        <v>1867</v>
      </c>
      <c r="V38" t="s">
        <v>1461</v>
      </c>
      <c r="W38" t="s">
        <v>1868</v>
      </c>
      <c r="X38" t="s">
        <v>1558</v>
      </c>
      <c r="Y38" t="s">
        <v>1461</v>
      </c>
      <c r="Z38" t="s">
        <v>1819</v>
      </c>
      <c r="AA38" t="s">
        <v>1869</v>
      </c>
      <c r="AB38" t="s">
        <v>1461</v>
      </c>
      <c r="AC38" t="s">
        <v>1870</v>
      </c>
      <c r="AD38" t="s">
        <v>1871</v>
      </c>
      <c r="AE38" t="s">
        <v>4592</v>
      </c>
      <c r="AF38" t="s">
        <v>1461</v>
      </c>
      <c r="AG38" t="s">
        <v>1873</v>
      </c>
    </row>
    <row r="39" spans="1:33">
      <c r="A39" s="6" t="s">
        <v>122</v>
      </c>
      <c r="B39" t="s">
        <v>122</v>
      </c>
      <c r="C39" t="s">
        <v>122</v>
      </c>
      <c r="D39" t="s">
        <v>873</v>
      </c>
      <c r="E39" t="s">
        <v>874</v>
      </c>
      <c r="F39" t="s">
        <v>875</v>
      </c>
      <c r="G39" t="s">
        <v>625</v>
      </c>
      <c r="H39" t="s">
        <v>1874</v>
      </c>
      <c r="I39" t="s">
        <v>1875</v>
      </c>
      <c r="J39" t="s">
        <v>1876</v>
      </c>
      <c r="K39" t="s">
        <v>1877</v>
      </c>
      <c r="L39" t="s">
        <v>1878</v>
      </c>
      <c r="M39" t="str">
        <f>"APOH"</f>
        <v>APOH</v>
      </c>
      <c r="N39" t="s">
        <v>1879</v>
      </c>
      <c r="O39" t="s">
        <v>1465</v>
      </c>
      <c r="P39">
        <v>9606</v>
      </c>
      <c r="Q39" s="4" t="str">
        <f>HYPERLINK("http://www.uniprot.org/uniprot/P02749", "P02749")</f>
        <v>P02749</v>
      </c>
      <c r="R39" t="s">
        <v>1880</v>
      </c>
      <c r="S39" t="s">
        <v>1461</v>
      </c>
      <c r="T39" t="s">
        <v>1467</v>
      </c>
      <c r="U39" t="s">
        <v>1485</v>
      </c>
      <c r="V39" t="s">
        <v>1461</v>
      </c>
      <c r="W39" t="s">
        <v>1461</v>
      </c>
      <c r="X39" t="s">
        <v>1528</v>
      </c>
      <c r="Y39" t="s">
        <v>1461</v>
      </c>
      <c r="Z39" t="s">
        <v>1819</v>
      </c>
      <c r="AA39" t="s">
        <v>1531</v>
      </c>
      <c r="AB39" t="s">
        <v>1473</v>
      </c>
      <c r="AC39" t="s">
        <v>1881</v>
      </c>
      <c r="AD39" t="s">
        <v>1882</v>
      </c>
      <c r="AE39" t="s">
        <v>1883</v>
      </c>
      <c r="AF39" t="s">
        <v>1461</v>
      </c>
      <c r="AG39" t="s">
        <v>1747</v>
      </c>
    </row>
    <row r="40" spans="1:33">
      <c r="A40" s="6" t="s">
        <v>124</v>
      </c>
      <c r="B40" t="s">
        <v>124</v>
      </c>
      <c r="C40" t="s">
        <v>124</v>
      </c>
      <c r="D40" t="s">
        <v>991</v>
      </c>
      <c r="E40" t="s">
        <v>992</v>
      </c>
      <c r="F40" t="s">
        <v>993</v>
      </c>
      <c r="G40" t="s">
        <v>994</v>
      </c>
      <c r="H40" t="s">
        <v>1884</v>
      </c>
      <c r="I40" t="s">
        <v>1885</v>
      </c>
      <c r="J40" t="s">
        <v>1886</v>
      </c>
      <c r="K40" t="s">
        <v>1887</v>
      </c>
      <c r="L40" t="s">
        <v>1888</v>
      </c>
      <c r="M40" t="str">
        <f>"IGLL1"</f>
        <v>IGLL1</v>
      </c>
      <c r="N40" t="s">
        <v>1889</v>
      </c>
      <c r="O40" t="s">
        <v>1465</v>
      </c>
      <c r="P40">
        <v>9606</v>
      </c>
      <c r="Q40" s="4" t="str">
        <f>HYPERLINK("http://www.uniprot.org/uniprot/P15814", "P15814")</f>
        <v>P15814</v>
      </c>
      <c r="R40" t="s">
        <v>1890</v>
      </c>
      <c r="S40" t="s">
        <v>1461</v>
      </c>
      <c r="T40" t="s">
        <v>1467</v>
      </c>
      <c r="U40" t="s">
        <v>1468</v>
      </c>
      <c r="V40" t="s">
        <v>1461</v>
      </c>
      <c r="W40" t="s">
        <v>1469</v>
      </c>
      <c r="X40" t="s">
        <v>1891</v>
      </c>
      <c r="Y40" t="s">
        <v>1461</v>
      </c>
      <c r="Z40" t="s">
        <v>1461</v>
      </c>
      <c r="AA40" t="s">
        <v>1892</v>
      </c>
      <c r="AB40" t="s">
        <v>1473</v>
      </c>
      <c r="AC40" t="s">
        <v>1893</v>
      </c>
      <c r="AD40" t="s">
        <v>1894</v>
      </c>
      <c r="AE40" t="s">
        <v>1895</v>
      </c>
      <c r="AF40" t="s">
        <v>1461</v>
      </c>
      <c r="AG40" t="s">
        <v>1896</v>
      </c>
    </row>
    <row r="41" spans="1:33">
      <c r="A41" s="6" t="s">
        <v>126</v>
      </c>
      <c r="B41" t="s">
        <v>126</v>
      </c>
      <c r="C41" t="s">
        <v>126</v>
      </c>
      <c r="D41" t="s">
        <v>897</v>
      </c>
      <c r="E41" t="s">
        <v>898</v>
      </c>
      <c r="F41" t="s">
        <v>930</v>
      </c>
      <c r="G41" t="s">
        <v>625</v>
      </c>
      <c r="H41" t="s">
        <v>1478</v>
      </c>
      <c r="I41" t="s">
        <v>1479</v>
      </c>
      <c r="J41" t="s">
        <v>1480</v>
      </c>
      <c r="K41" t="s">
        <v>1481</v>
      </c>
      <c r="L41" t="s">
        <v>1482</v>
      </c>
      <c r="M41" t="str">
        <f>"TF"</f>
        <v>TF</v>
      </c>
      <c r="N41" t="s">
        <v>1461</v>
      </c>
      <c r="O41" t="s">
        <v>1465</v>
      </c>
      <c r="P41">
        <v>9606</v>
      </c>
      <c r="Q41" s="4" t="str">
        <f>HYPERLINK("http://www.uniprot.org/uniprot/P02787", "P02787")</f>
        <v>P02787</v>
      </c>
      <c r="R41" t="s">
        <v>1483</v>
      </c>
      <c r="S41" t="s">
        <v>1484</v>
      </c>
      <c r="T41" t="s">
        <v>1467</v>
      </c>
      <c r="U41" t="s">
        <v>1485</v>
      </c>
      <c r="V41" t="s">
        <v>1461</v>
      </c>
      <c r="W41" t="s">
        <v>1469</v>
      </c>
      <c r="X41" t="s">
        <v>1470</v>
      </c>
      <c r="Y41" t="s">
        <v>1486</v>
      </c>
      <c r="Z41" t="s">
        <v>1461</v>
      </c>
      <c r="AA41" t="s">
        <v>1487</v>
      </c>
      <c r="AB41" t="s">
        <v>1473</v>
      </c>
      <c r="AC41" t="s">
        <v>1488</v>
      </c>
      <c r="AD41" t="s">
        <v>1489</v>
      </c>
      <c r="AE41" t="s">
        <v>1490</v>
      </c>
      <c r="AF41" t="s">
        <v>1461</v>
      </c>
      <c r="AG41" t="s">
        <v>1491</v>
      </c>
    </row>
    <row r="42" spans="1:33">
      <c r="A42" s="6" t="s">
        <v>128</v>
      </c>
      <c r="B42" t="s">
        <v>128</v>
      </c>
      <c r="C42" t="s">
        <v>128</v>
      </c>
      <c r="D42" t="s">
        <v>1101</v>
      </c>
      <c r="E42" t="s">
        <v>1102</v>
      </c>
      <c r="F42" t="s">
        <v>1103</v>
      </c>
      <c r="G42" t="s">
        <v>625</v>
      </c>
      <c r="H42" t="s">
        <v>1897</v>
      </c>
      <c r="I42" t="s">
        <v>1461</v>
      </c>
      <c r="J42" t="s">
        <v>1898</v>
      </c>
      <c r="K42" t="s">
        <v>1899</v>
      </c>
      <c r="L42" t="s">
        <v>1900</v>
      </c>
      <c r="M42" t="str">
        <f>"C1QA"</f>
        <v>C1QA</v>
      </c>
      <c r="N42" t="s">
        <v>1461</v>
      </c>
      <c r="O42" t="s">
        <v>1465</v>
      </c>
      <c r="P42">
        <v>9606</v>
      </c>
      <c r="Q42" s="4" t="str">
        <f>HYPERLINK("http://www.uniprot.org/uniprot/P02745", "P02745")</f>
        <v>P02745</v>
      </c>
      <c r="R42" t="s">
        <v>1901</v>
      </c>
      <c r="S42" t="s">
        <v>1902</v>
      </c>
      <c r="T42" t="s">
        <v>1467</v>
      </c>
      <c r="U42" t="s">
        <v>1485</v>
      </c>
      <c r="V42" t="s">
        <v>1461</v>
      </c>
      <c r="W42" t="s">
        <v>1461</v>
      </c>
      <c r="X42" t="s">
        <v>1903</v>
      </c>
      <c r="Y42" t="s">
        <v>1461</v>
      </c>
      <c r="Z42" t="s">
        <v>1461</v>
      </c>
      <c r="AA42" t="s">
        <v>1904</v>
      </c>
      <c r="AB42" t="s">
        <v>1473</v>
      </c>
      <c r="AC42" t="s">
        <v>4593</v>
      </c>
      <c r="AD42" t="s">
        <v>4594</v>
      </c>
      <c r="AE42" t="s">
        <v>1907</v>
      </c>
      <c r="AF42" t="s">
        <v>1461</v>
      </c>
      <c r="AG42" t="s">
        <v>1908</v>
      </c>
    </row>
    <row r="43" spans="1:33">
      <c r="A43" s="6" t="s">
        <v>130</v>
      </c>
      <c r="B43" t="s">
        <v>130</v>
      </c>
      <c r="C43" t="s">
        <v>130</v>
      </c>
      <c r="D43" t="s">
        <v>786</v>
      </c>
      <c r="E43" t="s">
        <v>787</v>
      </c>
      <c r="F43" t="s">
        <v>788</v>
      </c>
      <c r="G43" t="s">
        <v>625</v>
      </c>
      <c r="H43" t="s">
        <v>1909</v>
      </c>
      <c r="I43" t="s">
        <v>1910</v>
      </c>
      <c r="J43" t="s">
        <v>1911</v>
      </c>
      <c r="K43" t="s">
        <v>1912</v>
      </c>
      <c r="L43" t="s">
        <v>1913</v>
      </c>
      <c r="M43" t="str">
        <f>"F2"</f>
        <v>F2</v>
      </c>
      <c r="N43" t="s">
        <v>1461</v>
      </c>
      <c r="O43" t="s">
        <v>1465</v>
      </c>
      <c r="P43">
        <v>9606</v>
      </c>
      <c r="Q43" s="4" t="str">
        <f>HYPERLINK("http://www.uniprot.org/uniprot/P00734", "P00734")</f>
        <v>P00734</v>
      </c>
      <c r="R43" t="s">
        <v>1914</v>
      </c>
      <c r="S43" t="s">
        <v>1679</v>
      </c>
      <c r="T43" t="s">
        <v>1467</v>
      </c>
      <c r="U43" t="s">
        <v>1485</v>
      </c>
      <c r="V43" t="s">
        <v>1461</v>
      </c>
      <c r="W43" t="s">
        <v>1692</v>
      </c>
      <c r="X43" t="s">
        <v>1693</v>
      </c>
      <c r="Y43" t="s">
        <v>1915</v>
      </c>
      <c r="Z43" t="s">
        <v>1694</v>
      </c>
      <c r="AA43" t="s">
        <v>1916</v>
      </c>
      <c r="AB43" t="s">
        <v>1917</v>
      </c>
      <c r="AC43" t="s">
        <v>1918</v>
      </c>
      <c r="AD43" t="s">
        <v>1919</v>
      </c>
      <c r="AE43" t="s">
        <v>1920</v>
      </c>
      <c r="AF43" t="s">
        <v>1461</v>
      </c>
      <c r="AG43" t="s">
        <v>1921</v>
      </c>
    </row>
    <row r="44" spans="1:33">
      <c r="A44" s="6" t="s">
        <v>132</v>
      </c>
      <c r="B44" t="s">
        <v>132</v>
      </c>
      <c r="C44" t="s">
        <v>132</v>
      </c>
      <c r="D44" t="s">
        <v>1271</v>
      </c>
      <c r="E44" t="s">
        <v>1272</v>
      </c>
      <c r="F44" t="s">
        <v>1273</v>
      </c>
      <c r="G44" t="s">
        <v>625</v>
      </c>
      <c r="H44" t="s">
        <v>1922</v>
      </c>
      <c r="I44" t="s">
        <v>1923</v>
      </c>
      <c r="J44" t="s">
        <v>1924</v>
      </c>
      <c r="K44" t="s">
        <v>1925</v>
      </c>
      <c r="L44" t="s">
        <v>1461</v>
      </c>
      <c r="M44" t="str">
        <f>"JCHAIN IGJ"</f>
        <v>JCHAIN IGJ</v>
      </c>
      <c r="N44" t="s">
        <v>1461</v>
      </c>
      <c r="O44" t="s">
        <v>1465</v>
      </c>
      <c r="P44">
        <v>9606</v>
      </c>
      <c r="Q44" s="4" t="str">
        <f>HYPERLINK("http://www.uniprot.org/uniprot/P01591", "P01591")</f>
        <v>P01591</v>
      </c>
      <c r="R44" t="s">
        <v>1926</v>
      </c>
      <c r="S44" t="s">
        <v>1461</v>
      </c>
      <c r="T44" t="s">
        <v>1467</v>
      </c>
      <c r="U44" t="s">
        <v>1461</v>
      </c>
      <c r="V44" t="s">
        <v>1461</v>
      </c>
      <c r="W44" t="s">
        <v>1461</v>
      </c>
      <c r="X44" t="s">
        <v>1558</v>
      </c>
      <c r="Y44" t="s">
        <v>1461</v>
      </c>
      <c r="Z44" t="s">
        <v>1461</v>
      </c>
      <c r="AA44" t="s">
        <v>1767</v>
      </c>
      <c r="AB44" t="s">
        <v>1461</v>
      </c>
      <c r="AC44" t="s">
        <v>1927</v>
      </c>
      <c r="AD44" t="s">
        <v>1928</v>
      </c>
      <c r="AE44" t="s">
        <v>1929</v>
      </c>
      <c r="AF44" t="s">
        <v>1461</v>
      </c>
      <c r="AG44" t="s">
        <v>1930</v>
      </c>
    </row>
    <row r="45" spans="1:33">
      <c r="A45" s="6" t="s">
        <v>134</v>
      </c>
      <c r="B45" t="s">
        <v>134</v>
      </c>
      <c r="C45" t="s">
        <v>134</v>
      </c>
      <c r="D45" t="s">
        <v>647</v>
      </c>
      <c r="E45" t="s">
        <v>648</v>
      </c>
      <c r="F45" t="s">
        <v>649</v>
      </c>
      <c r="G45" t="s">
        <v>625</v>
      </c>
      <c r="H45" t="s">
        <v>1931</v>
      </c>
      <c r="I45" t="s">
        <v>1932</v>
      </c>
      <c r="J45" t="s">
        <v>1933</v>
      </c>
      <c r="K45" t="s">
        <v>1934</v>
      </c>
      <c r="L45" t="s">
        <v>1935</v>
      </c>
      <c r="M45" t="str">
        <f>"C5"</f>
        <v>C5</v>
      </c>
      <c r="N45" t="s">
        <v>1936</v>
      </c>
      <c r="O45" t="s">
        <v>1465</v>
      </c>
      <c r="P45">
        <v>9606</v>
      </c>
      <c r="Q45" s="4" t="str">
        <f>HYPERLINK("http://www.uniprot.org/uniprot/P01031", "P01031")</f>
        <v>P01031</v>
      </c>
      <c r="R45" t="s">
        <v>1937</v>
      </c>
      <c r="S45" t="s">
        <v>1938</v>
      </c>
      <c r="T45" t="s">
        <v>1939</v>
      </c>
      <c r="U45" t="s">
        <v>1485</v>
      </c>
      <c r="V45" t="s">
        <v>1461</v>
      </c>
      <c r="W45" t="s">
        <v>1461</v>
      </c>
      <c r="X45" t="s">
        <v>1558</v>
      </c>
      <c r="Y45" t="s">
        <v>1461</v>
      </c>
      <c r="Z45" t="s">
        <v>1461</v>
      </c>
      <c r="AA45" t="s">
        <v>1940</v>
      </c>
      <c r="AB45" t="s">
        <v>1473</v>
      </c>
      <c r="AC45" t="s">
        <v>4595</v>
      </c>
      <c r="AD45" t="s">
        <v>1942</v>
      </c>
      <c r="AE45" t="s">
        <v>1943</v>
      </c>
      <c r="AF45" t="s">
        <v>1461</v>
      </c>
      <c r="AG45" t="s">
        <v>1944</v>
      </c>
    </row>
    <row r="46" spans="1:33">
      <c r="A46" s="6" t="s">
        <v>136</v>
      </c>
      <c r="B46" t="s">
        <v>136</v>
      </c>
      <c r="C46" t="s">
        <v>136</v>
      </c>
      <c r="D46" t="s">
        <v>662</v>
      </c>
      <c r="E46" t="s">
        <v>663</v>
      </c>
      <c r="F46" t="s">
        <v>664</v>
      </c>
      <c r="G46" t="s">
        <v>625</v>
      </c>
      <c r="H46" t="s">
        <v>1945</v>
      </c>
      <c r="I46" t="s">
        <v>1946</v>
      </c>
      <c r="J46" t="s">
        <v>1947</v>
      </c>
      <c r="K46" t="s">
        <v>1948</v>
      </c>
      <c r="L46" t="s">
        <v>1949</v>
      </c>
      <c r="M46" t="str">
        <f>"CLU"</f>
        <v>CLU</v>
      </c>
      <c r="N46" t="s">
        <v>1461</v>
      </c>
      <c r="O46" t="s">
        <v>1465</v>
      </c>
      <c r="P46">
        <v>9606</v>
      </c>
      <c r="Q46" s="4" t="str">
        <f>HYPERLINK("http://www.uniprot.org/uniprot/P10909", "P10909")</f>
        <v>P10909</v>
      </c>
      <c r="R46" t="s">
        <v>1950</v>
      </c>
      <c r="S46" t="s">
        <v>1951</v>
      </c>
      <c r="T46" t="s">
        <v>1952</v>
      </c>
      <c r="U46" t="s">
        <v>1468</v>
      </c>
      <c r="V46" t="s">
        <v>1461</v>
      </c>
      <c r="W46" t="s">
        <v>1461</v>
      </c>
      <c r="X46" t="s">
        <v>1558</v>
      </c>
      <c r="Y46" t="s">
        <v>1461</v>
      </c>
      <c r="Z46" t="s">
        <v>1953</v>
      </c>
      <c r="AA46" t="s">
        <v>1954</v>
      </c>
      <c r="AB46" t="s">
        <v>1461</v>
      </c>
      <c r="AC46" t="s">
        <v>1955</v>
      </c>
      <c r="AD46" t="s">
        <v>1956</v>
      </c>
      <c r="AE46" t="s">
        <v>1957</v>
      </c>
      <c r="AF46" t="s">
        <v>1461</v>
      </c>
      <c r="AG46" t="s">
        <v>1958</v>
      </c>
    </row>
    <row r="47" spans="1:33">
      <c r="A47" s="6" t="s">
        <v>138</v>
      </c>
      <c r="B47" t="s">
        <v>138</v>
      </c>
      <c r="C47" t="s">
        <v>138</v>
      </c>
      <c r="D47" t="s">
        <v>668</v>
      </c>
      <c r="E47" t="s">
        <v>669</v>
      </c>
      <c r="F47" t="s">
        <v>670</v>
      </c>
      <c r="G47" t="s">
        <v>625</v>
      </c>
      <c r="H47" t="s">
        <v>1959</v>
      </c>
      <c r="I47" t="s">
        <v>1960</v>
      </c>
      <c r="J47" t="s">
        <v>1961</v>
      </c>
      <c r="K47" t="s">
        <v>1962</v>
      </c>
      <c r="L47" t="s">
        <v>1963</v>
      </c>
      <c r="M47" t="str">
        <f>"AMBP"</f>
        <v>AMBP</v>
      </c>
      <c r="N47" t="s">
        <v>1964</v>
      </c>
      <c r="O47" t="s">
        <v>1465</v>
      </c>
      <c r="P47">
        <v>9606</v>
      </c>
      <c r="Q47" s="4" t="str">
        <f>HYPERLINK("http://www.uniprot.org/uniprot/P02760", "P02760")</f>
        <v>P02760</v>
      </c>
      <c r="R47" t="s">
        <v>1965</v>
      </c>
      <c r="S47" t="s">
        <v>1966</v>
      </c>
      <c r="T47" t="s">
        <v>1467</v>
      </c>
      <c r="U47" t="s">
        <v>1461</v>
      </c>
      <c r="V47" t="s">
        <v>1461</v>
      </c>
      <c r="W47" t="s">
        <v>1461</v>
      </c>
      <c r="X47" t="s">
        <v>1470</v>
      </c>
      <c r="Y47" t="s">
        <v>1967</v>
      </c>
      <c r="Z47" t="s">
        <v>1544</v>
      </c>
      <c r="AA47" t="s">
        <v>1968</v>
      </c>
      <c r="AB47" t="s">
        <v>1473</v>
      </c>
      <c r="AC47" t="s">
        <v>1969</v>
      </c>
      <c r="AD47" t="s">
        <v>1970</v>
      </c>
      <c r="AE47" t="s">
        <v>1971</v>
      </c>
      <c r="AF47" t="s">
        <v>1461</v>
      </c>
      <c r="AG47" t="s">
        <v>1601</v>
      </c>
    </row>
    <row r="48" spans="1:33">
      <c r="A48" s="6" t="s">
        <v>140</v>
      </c>
      <c r="B48" t="s">
        <v>140</v>
      </c>
      <c r="C48" t="s">
        <v>140</v>
      </c>
      <c r="D48" t="s">
        <v>856</v>
      </c>
      <c r="E48" t="s">
        <v>857</v>
      </c>
      <c r="F48" t="s">
        <v>858</v>
      </c>
      <c r="G48" t="s">
        <v>625</v>
      </c>
      <c r="H48" t="s">
        <v>1972</v>
      </c>
      <c r="I48" t="s">
        <v>1973</v>
      </c>
      <c r="J48" t="s">
        <v>1974</v>
      </c>
      <c r="K48" t="s">
        <v>1975</v>
      </c>
      <c r="L48" t="s">
        <v>1976</v>
      </c>
      <c r="M48" t="str">
        <f>"SERPINF2"</f>
        <v>SERPINF2</v>
      </c>
      <c r="N48" t="s">
        <v>1977</v>
      </c>
      <c r="O48" t="s">
        <v>1465</v>
      </c>
      <c r="P48">
        <v>9606</v>
      </c>
      <c r="Q48" s="4" t="str">
        <f>HYPERLINK("http://www.uniprot.org/uniprot/P08697", "P08697")</f>
        <v>P08697</v>
      </c>
      <c r="R48" t="s">
        <v>1978</v>
      </c>
      <c r="S48" t="s">
        <v>1743</v>
      </c>
      <c r="T48" t="s">
        <v>1467</v>
      </c>
      <c r="U48" t="s">
        <v>1468</v>
      </c>
      <c r="V48" t="s">
        <v>1461</v>
      </c>
      <c r="W48" t="s">
        <v>1469</v>
      </c>
      <c r="X48" t="s">
        <v>1558</v>
      </c>
      <c r="Y48" t="s">
        <v>1461</v>
      </c>
      <c r="Z48" t="s">
        <v>1544</v>
      </c>
      <c r="AA48" t="s">
        <v>1979</v>
      </c>
      <c r="AB48" t="s">
        <v>1461</v>
      </c>
      <c r="AC48" t="s">
        <v>1980</v>
      </c>
      <c r="AD48" t="s">
        <v>1981</v>
      </c>
      <c r="AE48" t="s">
        <v>1982</v>
      </c>
      <c r="AF48" t="s">
        <v>1461</v>
      </c>
      <c r="AG48" t="s">
        <v>1983</v>
      </c>
    </row>
    <row r="49" spans="1:33">
      <c r="A49" s="6" t="s">
        <v>142</v>
      </c>
      <c r="B49" t="s">
        <v>142</v>
      </c>
      <c r="C49" t="s">
        <v>142</v>
      </c>
      <c r="D49" t="s">
        <v>909</v>
      </c>
      <c r="E49" t="s">
        <v>910</v>
      </c>
      <c r="F49" t="s">
        <v>911</v>
      </c>
      <c r="G49" t="s">
        <v>625</v>
      </c>
      <c r="H49" t="s">
        <v>1984</v>
      </c>
      <c r="I49" t="s">
        <v>1985</v>
      </c>
      <c r="J49" t="s">
        <v>1986</v>
      </c>
      <c r="K49" t="s">
        <v>1987</v>
      </c>
      <c r="L49" t="s">
        <v>1988</v>
      </c>
      <c r="M49" t="str">
        <f>"KNG1"</f>
        <v>KNG1</v>
      </c>
      <c r="N49" t="s">
        <v>1989</v>
      </c>
      <c r="O49" t="s">
        <v>1465</v>
      </c>
      <c r="P49">
        <v>9606</v>
      </c>
      <c r="Q49" s="4" t="str">
        <f>HYPERLINK("http://www.uniprot.org/uniprot/P01042", "P01042")</f>
        <v>P01042</v>
      </c>
      <c r="R49" t="s">
        <v>1990</v>
      </c>
      <c r="S49" t="s">
        <v>1991</v>
      </c>
      <c r="T49" t="s">
        <v>1467</v>
      </c>
      <c r="U49" t="s">
        <v>1468</v>
      </c>
      <c r="V49" t="s">
        <v>1461</v>
      </c>
      <c r="W49" t="s">
        <v>1461</v>
      </c>
      <c r="X49" t="s">
        <v>1470</v>
      </c>
      <c r="Y49" t="s">
        <v>1461</v>
      </c>
      <c r="Z49" t="s">
        <v>1992</v>
      </c>
      <c r="AA49" t="s">
        <v>1993</v>
      </c>
      <c r="AB49" t="s">
        <v>1473</v>
      </c>
      <c r="AC49" t="s">
        <v>1994</v>
      </c>
      <c r="AD49" t="s">
        <v>1995</v>
      </c>
      <c r="AE49" t="s">
        <v>1996</v>
      </c>
      <c r="AF49" t="s">
        <v>1461</v>
      </c>
      <c r="AG49" t="s">
        <v>1997</v>
      </c>
    </row>
    <row r="50" spans="1:33">
      <c r="A50" s="6" t="s">
        <v>144</v>
      </c>
      <c r="B50" t="s">
        <v>144</v>
      </c>
      <c r="C50" t="s">
        <v>144</v>
      </c>
      <c r="D50" t="s">
        <v>1035</v>
      </c>
      <c r="E50" t="s">
        <v>1036</v>
      </c>
      <c r="F50" t="s">
        <v>1037</v>
      </c>
      <c r="G50" t="s">
        <v>625</v>
      </c>
      <c r="H50" t="s">
        <v>1998</v>
      </c>
      <c r="I50" t="s">
        <v>1999</v>
      </c>
      <c r="J50" t="s">
        <v>2000</v>
      </c>
      <c r="K50" t="s">
        <v>2001</v>
      </c>
      <c r="L50" t="s">
        <v>2002</v>
      </c>
      <c r="M50" t="str">
        <f>"ACTB"</f>
        <v>ACTB</v>
      </c>
      <c r="N50" t="s">
        <v>1461</v>
      </c>
      <c r="O50" t="s">
        <v>1465</v>
      </c>
      <c r="P50">
        <v>9606</v>
      </c>
      <c r="Q50" s="4" t="str">
        <f>HYPERLINK("http://www.uniprot.org/uniprot/P60709", "P60709")</f>
        <v>P60709</v>
      </c>
      <c r="R50" t="s">
        <v>2003</v>
      </c>
      <c r="S50" t="s">
        <v>1461</v>
      </c>
      <c r="T50" t="s">
        <v>2004</v>
      </c>
      <c r="U50" t="s">
        <v>1485</v>
      </c>
      <c r="V50" t="s">
        <v>1461</v>
      </c>
      <c r="W50" t="s">
        <v>2005</v>
      </c>
      <c r="X50" t="s">
        <v>1461</v>
      </c>
      <c r="Y50" t="s">
        <v>2006</v>
      </c>
      <c r="Z50" t="s">
        <v>1461</v>
      </c>
      <c r="AA50" t="s">
        <v>2007</v>
      </c>
      <c r="AB50" t="s">
        <v>1473</v>
      </c>
      <c r="AC50" t="s">
        <v>2008</v>
      </c>
      <c r="AD50" t="s">
        <v>2009</v>
      </c>
      <c r="AE50" t="s">
        <v>2010</v>
      </c>
      <c r="AF50" t="s">
        <v>1461</v>
      </c>
      <c r="AG50" t="s">
        <v>2011</v>
      </c>
    </row>
    <row r="51" spans="1:33">
      <c r="A51" s="6" t="s">
        <v>146</v>
      </c>
      <c r="B51" t="s">
        <v>146</v>
      </c>
      <c r="C51" t="s">
        <v>146</v>
      </c>
      <c r="D51" t="s">
        <v>1426</v>
      </c>
      <c r="E51" t="s">
        <v>1427</v>
      </c>
      <c r="F51" t="s">
        <v>1428</v>
      </c>
      <c r="G51" t="s">
        <v>625</v>
      </c>
      <c r="H51" t="s">
        <v>2012</v>
      </c>
      <c r="I51" t="s">
        <v>2013</v>
      </c>
      <c r="J51" t="s">
        <v>2014</v>
      </c>
      <c r="K51" t="s">
        <v>2015</v>
      </c>
      <c r="L51" t="s">
        <v>2016</v>
      </c>
      <c r="M51" t="str">
        <f>"AGT"</f>
        <v>AGT</v>
      </c>
      <c r="N51" t="s">
        <v>2017</v>
      </c>
      <c r="O51" t="s">
        <v>1465</v>
      </c>
      <c r="P51">
        <v>9606</v>
      </c>
      <c r="Q51" s="4" t="str">
        <f>HYPERLINK("http://www.uniprot.org/uniprot/P01019", "P01019")</f>
        <v>P01019</v>
      </c>
      <c r="R51" t="s">
        <v>2018</v>
      </c>
      <c r="S51" t="s">
        <v>1461</v>
      </c>
      <c r="T51" t="s">
        <v>1467</v>
      </c>
      <c r="U51" t="s">
        <v>1485</v>
      </c>
      <c r="V51" t="s">
        <v>1461</v>
      </c>
      <c r="W51" t="s">
        <v>1469</v>
      </c>
      <c r="X51" t="s">
        <v>1558</v>
      </c>
      <c r="Y51" t="s">
        <v>1461</v>
      </c>
      <c r="Z51" t="s">
        <v>2019</v>
      </c>
      <c r="AA51" t="s">
        <v>1531</v>
      </c>
      <c r="AB51" t="s">
        <v>1473</v>
      </c>
      <c r="AC51" t="s">
        <v>2020</v>
      </c>
      <c r="AD51" t="s">
        <v>2021</v>
      </c>
      <c r="AE51" t="s">
        <v>2022</v>
      </c>
      <c r="AF51" t="s">
        <v>1461</v>
      </c>
      <c r="AG51" t="s">
        <v>2023</v>
      </c>
    </row>
    <row r="52" spans="1:33">
      <c r="A52" s="6" t="s">
        <v>148</v>
      </c>
      <c r="B52" t="s">
        <v>148</v>
      </c>
      <c r="C52" t="s">
        <v>148</v>
      </c>
      <c r="D52" t="s">
        <v>973</v>
      </c>
      <c r="E52" t="s">
        <v>974</v>
      </c>
      <c r="F52" t="s">
        <v>975</v>
      </c>
      <c r="G52" t="s">
        <v>625</v>
      </c>
      <c r="H52" t="s">
        <v>2024</v>
      </c>
      <c r="I52" t="s">
        <v>1461</v>
      </c>
      <c r="J52" t="s">
        <v>2025</v>
      </c>
      <c r="K52" t="s">
        <v>2026</v>
      </c>
      <c r="L52" t="s">
        <v>1461</v>
      </c>
      <c r="M52" t="str">
        <f>"C9"</f>
        <v>C9</v>
      </c>
      <c r="N52" t="s">
        <v>1461</v>
      </c>
      <c r="O52" t="s">
        <v>1465</v>
      </c>
      <c r="P52">
        <v>9606</v>
      </c>
      <c r="Q52" s="4" t="str">
        <f>HYPERLINK("http://www.uniprot.org/uniprot/P02748", "P02748")</f>
        <v>P02748</v>
      </c>
      <c r="R52" t="s">
        <v>2027</v>
      </c>
      <c r="S52" t="s">
        <v>2028</v>
      </c>
      <c r="T52" t="s">
        <v>2029</v>
      </c>
      <c r="U52" t="s">
        <v>1485</v>
      </c>
      <c r="V52" t="s">
        <v>1461</v>
      </c>
      <c r="W52" t="s">
        <v>2030</v>
      </c>
      <c r="X52" t="s">
        <v>2031</v>
      </c>
      <c r="Y52" t="s">
        <v>1461</v>
      </c>
      <c r="Z52" t="s">
        <v>1461</v>
      </c>
      <c r="AA52" t="s">
        <v>1586</v>
      </c>
      <c r="AB52" t="s">
        <v>1473</v>
      </c>
      <c r="AC52" t="s">
        <v>2032</v>
      </c>
      <c r="AD52" t="s">
        <v>2033</v>
      </c>
      <c r="AE52" t="s">
        <v>1461</v>
      </c>
      <c r="AF52" t="s">
        <v>1461</v>
      </c>
      <c r="AG52" t="s">
        <v>2034</v>
      </c>
    </row>
    <row r="53" spans="1:33">
      <c r="A53" s="6" t="s">
        <v>150</v>
      </c>
      <c r="B53" t="s">
        <v>150</v>
      </c>
      <c r="C53" t="s">
        <v>150</v>
      </c>
      <c r="D53" t="s">
        <v>1161</v>
      </c>
      <c r="E53" t="s">
        <v>1162</v>
      </c>
      <c r="F53" t="s">
        <v>1163</v>
      </c>
      <c r="G53" t="s">
        <v>625</v>
      </c>
      <c r="H53" t="s">
        <v>2035</v>
      </c>
      <c r="I53" t="s">
        <v>2036</v>
      </c>
      <c r="J53" t="s">
        <v>2037</v>
      </c>
      <c r="K53" t="s">
        <v>2038</v>
      </c>
      <c r="L53" t="s">
        <v>2039</v>
      </c>
      <c r="M53" t="str">
        <f>"C8B"</f>
        <v>C8B</v>
      </c>
      <c r="N53" t="s">
        <v>1461</v>
      </c>
      <c r="O53" t="s">
        <v>1465</v>
      </c>
      <c r="P53">
        <v>9606</v>
      </c>
      <c r="Q53" s="4" t="str">
        <f>HYPERLINK("http://www.uniprot.org/uniprot/P07358", "P07358")</f>
        <v>P07358</v>
      </c>
      <c r="R53" t="s">
        <v>2040</v>
      </c>
      <c r="S53" t="s">
        <v>2028</v>
      </c>
      <c r="T53" t="s">
        <v>1939</v>
      </c>
      <c r="U53" t="s">
        <v>1485</v>
      </c>
      <c r="V53" t="s">
        <v>1461</v>
      </c>
      <c r="W53" t="s">
        <v>1461</v>
      </c>
      <c r="X53" t="s">
        <v>2041</v>
      </c>
      <c r="Y53" t="s">
        <v>1461</v>
      </c>
      <c r="Z53" t="s">
        <v>1461</v>
      </c>
      <c r="AA53" t="s">
        <v>1586</v>
      </c>
      <c r="AB53" t="s">
        <v>1473</v>
      </c>
      <c r="AC53" t="s">
        <v>2042</v>
      </c>
      <c r="AD53" t="s">
        <v>2043</v>
      </c>
      <c r="AE53" t="s">
        <v>2044</v>
      </c>
      <c r="AF53" t="s">
        <v>1461</v>
      </c>
      <c r="AG53" t="s">
        <v>2034</v>
      </c>
    </row>
    <row r="54" spans="1:33">
      <c r="A54" s="6" t="s">
        <v>152</v>
      </c>
      <c r="B54" t="s">
        <v>152</v>
      </c>
      <c r="C54" t="s">
        <v>152</v>
      </c>
      <c r="D54" t="s">
        <v>1335</v>
      </c>
      <c r="E54" t="s">
        <v>1336</v>
      </c>
      <c r="F54" t="s">
        <v>1337</v>
      </c>
      <c r="G54" t="s">
        <v>625</v>
      </c>
      <c r="H54" t="s">
        <v>2045</v>
      </c>
      <c r="I54" t="s">
        <v>2046</v>
      </c>
      <c r="J54" t="s">
        <v>2047</v>
      </c>
      <c r="K54" t="s">
        <v>2048</v>
      </c>
      <c r="L54" t="s">
        <v>2049</v>
      </c>
      <c r="M54" t="str">
        <f>"SERPINA7"</f>
        <v>SERPINA7</v>
      </c>
      <c r="N54" t="s">
        <v>2050</v>
      </c>
      <c r="O54" t="s">
        <v>1465</v>
      </c>
      <c r="P54">
        <v>9606</v>
      </c>
      <c r="Q54" s="4" t="str">
        <f>HYPERLINK("http://www.uniprot.org/uniprot/P05543", "P05543")</f>
        <v>P05543</v>
      </c>
      <c r="R54" t="s">
        <v>2051</v>
      </c>
      <c r="S54" t="s">
        <v>1461</v>
      </c>
      <c r="T54" t="s">
        <v>1467</v>
      </c>
      <c r="U54" t="s">
        <v>1485</v>
      </c>
      <c r="V54" t="s">
        <v>1461</v>
      </c>
      <c r="W54" t="s">
        <v>1461</v>
      </c>
      <c r="X54" t="s">
        <v>1558</v>
      </c>
      <c r="Y54" t="s">
        <v>1461</v>
      </c>
      <c r="Z54" t="s">
        <v>1461</v>
      </c>
      <c r="AA54" t="s">
        <v>1626</v>
      </c>
      <c r="AB54" t="s">
        <v>1473</v>
      </c>
      <c r="AC54" t="s">
        <v>2052</v>
      </c>
      <c r="AD54" t="s">
        <v>1858</v>
      </c>
      <c r="AE54" t="s">
        <v>1641</v>
      </c>
      <c r="AF54" t="s">
        <v>1461</v>
      </c>
      <c r="AG54" t="s">
        <v>1461</v>
      </c>
    </row>
    <row r="55" spans="1:33">
      <c r="A55" s="6" t="s">
        <v>154</v>
      </c>
      <c r="B55" t="s">
        <v>154</v>
      </c>
      <c r="C55" t="s">
        <v>154</v>
      </c>
      <c r="D55" t="s">
        <v>1086</v>
      </c>
      <c r="E55" t="s">
        <v>1087</v>
      </c>
      <c r="F55" t="s">
        <v>1088</v>
      </c>
      <c r="G55" t="s">
        <v>625</v>
      </c>
      <c r="H55" t="s">
        <v>2053</v>
      </c>
      <c r="I55" t="s">
        <v>2054</v>
      </c>
      <c r="J55" t="s">
        <v>2055</v>
      </c>
      <c r="K55" t="s">
        <v>2056</v>
      </c>
      <c r="L55" t="s">
        <v>2057</v>
      </c>
      <c r="M55" t="str">
        <f>"FN1"</f>
        <v>FN1</v>
      </c>
      <c r="N55" t="s">
        <v>2058</v>
      </c>
      <c r="O55" t="s">
        <v>1465</v>
      </c>
      <c r="P55">
        <v>9606</v>
      </c>
      <c r="Q55" s="4" t="str">
        <f>HYPERLINK("http://www.uniprot.org/uniprot/P02751", "P02751")</f>
        <v>P02751</v>
      </c>
      <c r="R55" t="s">
        <v>2059</v>
      </c>
      <c r="S55" t="s">
        <v>2060</v>
      </c>
      <c r="T55" t="s">
        <v>2061</v>
      </c>
      <c r="U55" t="s">
        <v>1468</v>
      </c>
      <c r="V55" t="s">
        <v>1461</v>
      </c>
      <c r="W55" t="s">
        <v>2062</v>
      </c>
      <c r="X55" t="s">
        <v>1470</v>
      </c>
      <c r="Y55" t="s">
        <v>1461</v>
      </c>
      <c r="Z55" t="s">
        <v>1819</v>
      </c>
      <c r="AA55" t="s">
        <v>2063</v>
      </c>
      <c r="AB55" t="s">
        <v>1473</v>
      </c>
      <c r="AC55" t="s">
        <v>4596</v>
      </c>
      <c r="AD55" t="s">
        <v>2065</v>
      </c>
      <c r="AE55" t="s">
        <v>2066</v>
      </c>
      <c r="AF55" t="s">
        <v>1461</v>
      </c>
      <c r="AG55" t="s">
        <v>2067</v>
      </c>
    </row>
    <row r="56" spans="1:33">
      <c r="A56" s="6" t="s">
        <v>156</v>
      </c>
      <c r="B56" t="s">
        <v>156</v>
      </c>
      <c r="C56" t="s">
        <v>156</v>
      </c>
      <c r="D56" t="s">
        <v>638</v>
      </c>
      <c r="E56" t="s">
        <v>639</v>
      </c>
      <c r="F56" t="s">
        <v>640</v>
      </c>
      <c r="G56" t="s">
        <v>625</v>
      </c>
      <c r="H56" t="s">
        <v>2068</v>
      </c>
      <c r="I56" t="s">
        <v>2069</v>
      </c>
      <c r="J56" t="s">
        <v>2070</v>
      </c>
      <c r="K56" t="s">
        <v>2071</v>
      </c>
      <c r="L56" t="s">
        <v>2072</v>
      </c>
      <c r="M56" t="str">
        <f>"GSN"</f>
        <v>GSN</v>
      </c>
      <c r="N56" t="s">
        <v>1461</v>
      </c>
      <c r="O56" t="s">
        <v>1465</v>
      </c>
      <c r="P56">
        <v>9606</v>
      </c>
      <c r="Q56" s="4" t="str">
        <f>HYPERLINK("http://www.uniprot.org/uniprot/P06396", "P06396")</f>
        <v>P06396</v>
      </c>
      <c r="R56" t="s">
        <v>2073</v>
      </c>
      <c r="S56" t="s">
        <v>2074</v>
      </c>
      <c r="T56" t="s">
        <v>2075</v>
      </c>
      <c r="U56" t="s">
        <v>2076</v>
      </c>
      <c r="V56" t="s">
        <v>1461</v>
      </c>
      <c r="W56" t="s">
        <v>2077</v>
      </c>
      <c r="X56" t="s">
        <v>1470</v>
      </c>
      <c r="Y56" t="s">
        <v>2078</v>
      </c>
      <c r="Z56" t="s">
        <v>2079</v>
      </c>
      <c r="AA56" t="s">
        <v>2080</v>
      </c>
      <c r="AB56" t="s">
        <v>1473</v>
      </c>
      <c r="AC56" t="s">
        <v>2081</v>
      </c>
      <c r="AD56" t="s">
        <v>2082</v>
      </c>
      <c r="AE56" t="s">
        <v>2083</v>
      </c>
      <c r="AF56" t="s">
        <v>1461</v>
      </c>
      <c r="AG56" t="s">
        <v>2084</v>
      </c>
    </row>
    <row r="57" spans="1:33">
      <c r="A57" s="6" t="s">
        <v>158</v>
      </c>
      <c r="B57" t="s">
        <v>158</v>
      </c>
      <c r="C57" t="s">
        <v>158</v>
      </c>
      <c r="D57" t="s">
        <v>1113</v>
      </c>
      <c r="E57" t="s">
        <v>1114</v>
      </c>
      <c r="F57" t="s">
        <v>1115</v>
      </c>
      <c r="G57" t="s">
        <v>625</v>
      </c>
      <c r="H57" t="s">
        <v>2085</v>
      </c>
      <c r="I57" t="s">
        <v>2086</v>
      </c>
      <c r="J57" t="s">
        <v>2087</v>
      </c>
      <c r="K57" t="s">
        <v>2088</v>
      </c>
      <c r="L57" t="s">
        <v>2089</v>
      </c>
      <c r="M57" t="str">
        <f>"CD5L"</f>
        <v>CD5L</v>
      </c>
      <c r="N57" t="s">
        <v>2090</v>
      </c>
      <c r="O57" t="s">
        <v>1465</v>
      </c>
      <c r="P57">
        <v>9606</v>
      </c>
      <c r="Q57" s="4" t="str">
        <f>HYPERLINK("http://www.uniprot.org/uniprot/O43866", "O43866")</f>
        <v>O43866</v>
      </c>
      <c r="R57" t="s">
        <v>2091</v>
      </c>
      <c r="S57" t="s">
        <v>2092</v>
      </c>
      <c r="T57" t="s">
        <v>2093</v>
      </c>
      <c r="U57" t="s">
        <v>1485</v>
      </c>
      <c r="V57" t="s">
        <v>1461</v>
      </c>
      <c r="W57" t="s">
        <v>1461</v>
      </c>
      <c r="X57" t="s">
        <v>1470</v>
      </c>
      <c r="Y57" t="s">
        <v>1461</v>
      </c>
      <c r="Z57" t="s">
        <v>1461</v>
      </c>
      <c r="AA57" t="s">
        <v>1531</v>
      </c>
      <c r="AB57" t="s">
        <v>1461</v>
      </c>
      <c r="AC57" t="s">
        <v>2094</v>
      </c>
      <c r="AD57" t="s">
        <v>2095</v>
      </c>
      <c r="AE57" t="s">
        <v>2096</v>
      </c>
      <c r="AF57" t="s">
        <v>1461</v>
      </c>
      <c r="AG57" t="s">
        <v>1461</v>
      </c>
    </row>
    <row r="58" spans="1:33">
      <c r="A58" s="6" t="s">
        <v>160</v>
      </c>
      <c r="B58" t="s">
        <v>160</v>
      </c>
      <c r="C58" t="s">
        <v>160</v>
      </c>
      <c r="D58" t="s">
        <v>1353</v>
      </c>
      <c r="E58" t="s">
        <v>1354</v>
      </c>
      <c r="F58" t="s">
        <v>1355</v>
      </c>
      <c r="G58" t="s">
        <v>625</v>
      </c>
      <c r="H58" t="s">
        <v>2097</v>
      </c>
      <c r="I58" t="s">
        <v>2098</v>
      </c>
      <c r="J58" t="s">
        <v>2099</v>
      </c>
      <c r="K58" t="s">
        <v>2100</v>
      </c>
      <c r="L58" t="s">
        <v>2101</v>
      </c>
      <c r="M58" t="str">
        <f>"CLEC3B"</f>
        <v>CLEC3B</v>
      </c>
      <c r="N58" t="s">
        <v>2102</v>
      </c>
      <c r="O58" t="s">
        <v>1465</v>
      </c>
      <c r="P58">
        <v>9606</v>
      </c>
      <c r="Q58" s="4" t="str">
        <f>HYPERLINK("http://www.uniprot.org/uniprot/P05452", "P05452")</f>
        <v>P05452</v>
      </c>
      <c r="R58" t="s">
        <v>2103</v>
      </c>
      <c r="S58" t="s">
        <v>1461</v>
      </c>
      <c r="T58" t="s">
        <v>1467</v>
      </c>
      <c r="U58" t="s">
        <v>1485</v>
      </c>
      <c r="V58" t="s">
        <v>1461</v>
      </c>
      <c r="W58" t="s">
        <v>1461</v>
      </c>
      <c r="X58" t="s">
        <v>1558</v>
      </c>
      <c r="Y58" t="s">
        <v>2104</v>
      </c>
      <c r="Z58" t="s">
        <v>1461</v>
      </c>
      <c r="AA58" t="s">
        <v>1531</v>
      </c>
      <c r="AB58" t="s">
        <v>1473</v>
      </c>
      <c r="AC58" t="s">
        <v>2105</v>
      </c>
      <c r="AD58" t="s">
        <v>2106</v>
      </c>
      <c r="AE58" t="s">
        <v>2107</v>
      </c>
      <c r="AF58" t="s">
        <v>1461</v>
      </c>
      <c r="AG58" t="s">
        <v>1747</v>
      </c>
    </row>
    <row r="59" spans="1:33">
      <c r="A59" s="6" t="s">
        <v>162</v>
      </c>
      <c r="B59" t="s">
        <v>162</v>
      </c>
      <c r="C59" t="s">
        <v>162</v>
      </c>
      <c r="D59" t="s">
        <v>1392</v>
      </c>
      <c r="E59" t="s">
        <v>1393</v>
      </c>
      <c r="F59" t="s">
        <v>1394</v>
      </c>
      <c r="G59" t="s">
        <v>625</v>
      </c>
      <c r="H59" t="s">
        <v>2108</v>
      </c>
      <c r="I59" t="s">
        <v>2109</v>
      </c>
      <c r="J59" t="s">
        <v>2110</v>
      </c>
      <c r="K59" t="s">
        <v>2111</v>
      </c>
      <c r="L59" t="s">
        <v>2112</v>
      </c>
      <c r="M59" t="str">
        <f>"ITIH1"</f>
        <v>ITIH1</v>
      </c>
      <c r="N59" t="s">
        <v>2113</v>
      </c>
      <c r="O59" t="s">
        <v>1465</v>
      </c>
      <c r="P59">
        <v>9606</v>
      </c>
      <c r="Q59" s="4" t="str">
        <f>HYPERLINK("http://www.uniprot.org/uniprot/P19827", "P19827")</f>
        <v>P19827</v>
      </c>
      <c r="R59" t="s">
        <v>2114</v>
      </c>
      <c r="S59" t="s">
        <v>1461</v>
      </c>
      <c r="T59" t="s">
        <v>1467</v>
      </c>
      <c r="U59" t="s">
        <v>1468</v>
      </c>
      <c r="V59" t="s">
        <v>1461</v>
      </c>
      <c r="W59" t="s">
        <v>1461</v>
      </c>
      <c r="X59" t="s">
        <v>1558</v>
      </c>
      <c r="Y59" t="s">
        <v>1461</v>
      </c>
      <c r="Z59" t="s">
        <v>1544</v>
      </c>
      <c r="AA59" t="s">
        <v>2115</v>
      </c>
      <c r="AB59" t="s">
        <v>1473</v>
      </c>
      <c r="AC59" t="s">
        <v>2116</v>
      </c>
      <c r="AD59" t="s">
        <v>2117</v>
      </c>
      <c r="AE59" t="s">
        <v>2118</v>
      </c>
      <c r="AF59" t="s">
        <v>1461</v>
      </c>
      <c r="AG59" t="s">
        <v>1461</v>
      </c>
    </row>
    <row r="60" spans="1:33">
      <c r="A60" s="6" t="s">
        <v>164</v>
      </c>
      <c r="B60" t="s">
        <v>164</v>
      </c>
      <c r="C60" t="s">
        <v>164</v>
      </c>
      <c r="D60" t="s">
        <v>726</v>
      </c>
      <c r="E60" t="s">
        <v>727</v>
      </c>
      <c r="F60" t="s">
        <v>728</v>
      </c>
      <c r="G60" t="s">
        <v>625</v>
      </c>
      <c r="H60" t="s">
        <v>2119</v>
      </c>
      <c r="I60" t="s">
        <v>1461</v>
      </c>
      <c r="J60" t="s">
        <v>2120</v>
      </c>
      <c r="K60" t="s">
        <v>2121</v>
      </c>
      <c r="L60" t="s">
        <v>2122</v>
      </c>
      <c r="M60" t="str">
        <f>"MB"</f>
        <v>MB</v>
      </c>
      <c r="N60" t="s">
        <v>1461</v>
      </c>
      <c r="O60" t="s">
        <v>1465</v>
      </c>
      <c r="P60">
        <v>9606</v>
      </c>
      <c r="Q60" s="4" t="str">
        <f>HYPERLINK("http://www.uniprot.org/uniprot/P02144", "P02144")</f>
        <v>P02144</v>
      </c>
      <c r="R60" t="s">
        <v>2123</v>
      </c>
      <c r="S60" t="s">
        <v>1512</v>
      </c>
      <c r="T60" t="s">
        <v>1461</v>
      </c>
      <c r="U60" t="s">
        <v>1485</v>
      </c>
      <c r="V60" t="s">
        <v>1461</v>
      </c>
      <c r="W60" t="s">
        <v>1461</v>
      </c>
      <c r="X60" t="s">
        <v>1461</v>
      </c>
      <c r="Y60" t="s">
        <v>1597</v>
      </c>
      <c r="Z60" t="s">
        <v>2124</v>
      </c>
      <c r="AA60" t="s">
        <v>1779</v>
      </c>
      <c r="AB60" t="s">
        <v>1473</v>
      </c>
      <c r="AC60" t="s">
        <v>2125</v>
      </c>
      <c r="AD60" t="s">
        <v>2126</v>
      </c>
      <c r="AE60" t="s">
        <v>2127</v>
      </c>
      <c r="AF60" t="s">
        <v>1461</v>
      </c>
      <c r="AG60" t="s">
        <v>2128</v>
      </c>
    </row>
    <row r="61" spans="1:33">
      <c r="A61" s="6" t="s">
        <v>166</v>
      </c>
      <c r="B61" t="s">
        <v>166</v>
      </c>
      <c r="C61" t="s">
        <v>166</v>
      </c>
      <c r="D61" t="s">
        <v>940</v>
      </c>
      <c r="E61" t="s">
        <v>941</v>
      </c>
      <c r="F61" t="s">
        <v>942</v>
      </c>
      <c r="G61" t="s">
        <v>625</v>
      </c>
      <c r="H61" t="s">
        <v>2129</v>
      </c>
      <c r="I61" t="s">
        <v>1461</v>
      </c>
      <c r="J61" t="s">
        <v>2130</v>
      </c>
      <c r="K61" t="s">
        <v>2131</v>
      </c>
      <c r="L61" t="s">
        <v>2132</v>
      </c>
      <c r="M61" t="str">
        <f>"PROS1"</f>
        <v>PROS1</v>
      </c>
      <c r="N61" t="s">
        <v>2133</v>
      </c>
      <c r="O61" t="s">
        <v>1465</v>
      </c>
      <c r="P61">
        <v>9606</v>
      </c>
      <c r="Q61" s="4" t="str">
        <f>HYPERLINK("http://www.uniprot.org/uniprot/P07225", "P07225")</f>
        <v>P07225</v>
      </c>
      <c r="R61" t="s">
        <v>2134</v>
      </c>
      <c r="S61" t="s">
        <v>2135</v>
      </c>
      <c r="T61" t="s">
        <v>1467</v>
      </c>
      <c r="U61" t="s">
        <v>1485</v>
      </c>
      <c r="V61" t="s">
        <v>1461</v>
      </c>
      <c r="W61" t="s">
        <v>1692</v>
      </c>
      <c r="X61" t="s">
        <v>2041</v>
      </c>
      <c r="Y61" t="s">
        <v>1915</v>
      </c>
      <c r="Z61" t="s">
        <v>1461</v>
      </c>
      <c r="AA61" t="s">
        <v>2136</v>
      </c>
      <c r="AB61" t="s">
        <v>1473</v>
      </c>
      <c r="AC61" t="s">
        <v>2137</v>
      </c>
      <c r="AD61" t="s">
        <v>2138</v>
      </c>
      <c r="AE61" t="s">
        <v>2139</v>
      </c>
      <c r="AF61" t="s">
        <v>1461</v>
      </c>
      <c r="AG61" t="s">
        <v>2140</v>
      </c>
    </row>
    <row r="62" spans="1:33">
      <c r="A62" s="6" t="s">
        <v>168</v>
      </c>
      <c r="B62" t="s">
        <v>168</v>
      </c>
      <c r="C62" t="s">
        <v>168</v>
      </c>
      <c r="D62" t="s">
        <v>1374</v>
      </c>
      <c r="E62" t="s">
        <v>1375</v>
      </c>
      <c r="F62" t="s">
        <v>1376</v>
      </c>
      <c r="G62" t="s">
        <v>625</v>
      </c>
      <c r="H62" t="s">
        <v>2141</v>
      </c>
      <c r="I62" t="s">
        <v>2142</v>
      </c>
      <c r="J62" t="s">
        <v>2143</v>
      </c>
      <c r="K62" t="s">
        <v>2144</v>
      </c>
      <c r="L62" t="s">
        <v>2145</v>
      </c>
      <c r="M62" t="str">
        <f>"C2"</f>
        <v>C2</v>
      </c>
      <c r="N62" t="s">
        <v>1461</v>
      </c>
      <c r="O62" t="s">
        <v>1465</v>
      </c>
      <c r="P62">
        <v>9606</v>
      </c>
      <c r="Q62" s="4" t="str">
        <f>HYPERLINK("http://www.uniprot.org/uniprot/P06681", "P06681")</f>
        <v>P06681</v>
      </c>
      <c r="R62" t="s">
        <v>4575</v>
      </c>
      <c r="S62" t="s">
        <v>1707</v>
      </c>
      <c r="T62" t="s">
        <v>1467</v>
      </c>
      <c r="U62" t="s">
        <v>1468</v>
      </c>
      <c r="V62" t="s">
        <v>1461</v>
      </c>
      <c r="W62" t="s">
        <v>2030</v>
      </c>
      <c r="X62" t="s">
        <v>1528</v>
      </c>
      <c r="Y62" t="s">
        <v>2147</v>
      </c>
      <c r="Z62" t="s">
        <v>1694</v>
      </c>
      <c r="AA62" t="s">
        <v>1531</v>
      </c>
      <c r="AB62" t="s">
        <v>1473</v>
      </c>
      <c r="AC62" t="s">
        <v>2148</v>
      </c>
      <c r="AD62" t="s">
        <v>1858</v>
      </c>
      <c r="AE62" t="s">
        <v>2149</v>
      </c>
      <c r="AF62" t="s">
        <v>1461</v>
      </c>
      <c r="AG62" t="s">
        <v>1658</v>
      </c>
    </row>
    <row r="63" spans="1:33">
      <c r="A63" s="6" t="s">
        <v>170</v>
      </c>
      <c r="B63" t="s">
        <v>170</v>
      </c>
      <c r="C63" t="s">
        <v>170</v>
      </c>
      <c r="D63" t="s">
        <v>826</v>
      </c>
      <c r="E63" t="s">
        <v>827</v>
      </c>
      <c r="F63" t="s">
        <v>828</v>
      </c>
      <c r="G63" t="s">
        <v>625</v>
      </c>
      <c r="H63" t="s">
        <v>2150</v>
      </c>
      <c r="I63" t="s">
        <v>1461</v>
      </c>
      <c r="J63" t="s">
        <v>2151</v>
      </c>
      <c r="K63" t="s">
        <v>2152</v>
      </c>
      <c r="L63" t="s">
        <v>2153</v>
      </c>
      <c r="M63" t="str">
        <f>"APOE"</f>
        <v>APOE</v>
      </c>
      <c r="N63" t="s">
        <v>1461</v>
      </c>
      <c r="O63" t="s">
        <v>1465</v>
      </c>
      <c r="P63">
        <v>9606</v>
      </c>
      <c r="Q63" s="4" t="str">
        <f>HYPERLINK("http://www.uniprot.org/uniprot/P02649", "P02649")</f>
        <v>P02649</v>
      </c>
      <c r="R63" t="s">
        <v>2154</v>
      </c>
      <c r="S63" t="s">
        <v>1498</v>
      </c>
      <c r="T63" t="s">
        <v>2155</v>
      </c>
      <c r="U63" t="s">
        <v>1485</v>
      </c>
      <c r="V63" t="s">
        <v>1461</v>
      </c>
      <c r="W63" t="s">
        <v>2156</v>
      </c>
      <c r="X63" t="s">
        <v>1470</v>
      </c>
      <c r="Y63" t="s">
        <v>2157</v>
      </c>
      <c r="Z63" t="s">
        <v>1819</v>
      </c>
      <c r="AA63" t="s">
        <v>2158</v>
      </c>
      <c r="AB63" t="s">
        <v>1473</v>
      </c>
      <c r="AC63" t="s">
        <v>4597</v>
      </c>
      <c r="AD63" t="s">
        <v>2160</v>
      </c>
      <c r="AE63" t="s">
        <v>4598</v>
      </c>
      <c r="AF63" t="s">
        <v>1461</v>
      </c>
      <c r="AG63" t="s">
        <v>4599</v>
      </c>
    </row>
    <row r="64" spans="1:33">
      <c r="A64" s="6" t="s">
        <v>172</v>
      </c>
      <c r="B64" t="s">
        <v>172</v>
      </c>
      <c r="C64" t="s">
        <v>172</v>
      </c>
      <c r="D64" t="s">
        <v>1277</v>
      </c>
      <c r="E64" t="s">
        <v>1278</v>
      </c>
      <c r="F64" t="s">
        <v>1279</v>
      </c>
      <c r="G64" t="s">
        <v>625</v>
      </c>
      <c r="H64" t="s">
        <v>2163</v>
      </c>
      <c r="I64" t="s">
        <v>1461</v>
      </c>
      <c r="J64" t="s">
        <v>2164</v>
      </c>
      <c r="K64" t="s">
        <v>2165</v>
      </c>
      <c r="L64" t="s">
        <v>2166</v>
      </c>
      <c r="M64" t="str">
        <f>"FGA"</f>
        <v>FGA</v>
      </c>
      <c r="N64" t="s">
        <v>1461</v>
      </c>
      <c r="O64" t="s">
        <v>1465</v>
      </c>
      <c r="P64">
        <v>9606</v>
      </c>
      <c r="Q64" s="4" t="str">
        <f>HYPERLINK("http://www.uniprot.org/uniprot/P02671", "P02671")</f>
        <v>P02671</v>
      </c>
      <c r="R64" t="s">
        <v>2167</v>
      </c>
      <c r="S64" t="s">
        <v>2168</v>
      </c>
      <c r="T64" t="s">
        <v>2169</v>
      </c>
      <c r="U64" t="s">
        <v>1468</v>
      </c>
      <c r="V64" t="s">
        <v>1461</v>
      </c>
      <c r="W64" t="s">
        <v>2170</v>
      </c>
      <c r="X64" t="s">
        <v>2171</v>
      </c>
      <c r="Y64" t="s">
        <v>2078</v>
      </c>
      <c r="Z64" t="s">
        <v>1461</v>
      </c>
      <c r="AA64" t="s">
        <v>2172</v>
      </c>
      <c r="AB64" t="s">
        <v>1473</v>
      </c>
      <c r="AC64" t="s">
        <v>2173</v>
      </c>
      <c r="AD64" t="s">
        <v>4600</v>
      </c>
      <c r="AE64" t="s">
        <v>2175</v>
      </c>
      <c r="AF64" t="s">
        <v>1461</v>
      </c>
      <c r="AG64" t="s">
        <v>2176</v>
      </c>
    </row>
    <row r="65" spans="1:33">
      <c r="A65" s="6" t="s">
        <v>174</v>
      </c>
      <c r="B65" t="s">
        <v>174</v>
      </c>
      <c r="C65" t="s">
        <v>174</v>
      </c>
      <c r="D65" t="s">
        <v>988</v>
      </c>
      <c r="E65" t="s">
        <v>989</v>
      </c>
      <c r="F65" t="s">
        <v>990</v>
      </c>
      <c r="G65" t="s">
        <v>625</v>
      </c>
      <c r="H65" t="s">
        <v>2177</v>
      </c>
      <c r="I65" t="s">
        <v>2178</v>
      </c>
      <c r="J65" t="s">
        <v>2179</v>
      </c>
      <c r="K65" t="s">
        <v>2180</v>
      </c>
      <c r="L65" t="s">
        <v>2181</v>
      </c>
      <c r="M65" t="str">
        <f>"SERPIND1"</f>
        <v>SERPIND1</v>
      </c>
      <c r="N65" t="s">
        <v>2182</v>
      </c>
      <c r="O65" t="s">
        <v>1465</v>
      </c>
      <c r="P65">
        <v>9606</v>
      </c>
      <c r="Q65" s="4" t="str">
        <f>HYPERLINK("http://www.uniprot.org/uniprot/P05546", "P05546")</f>
        <v>P05546</v>
      </c>
      <c r="R65" t="s">
        <v>2183</v>
      </c>
      <c r="S65" t="s">
        <v>2184</v>
      </c>
      <c r="T65" t="s">
        <v>1461</v>
      </c>
      <c r="U65" t="s">
        <v>1485</v>
      </c>
      <c r="V65" t="s">
        <v>1461</v>
      </c>
      <c r="W65" t="s">
        <v>1692</v>
      </c>
      <c r="X65" t="s">
        <v>1470</v>
      </c>
      <c r="Y65" t="s">
        <v>1461</v>
      </c>
      <c r="Z65" t="s">
        <v>1731</v>
      </c>
      <c r="AA65" t="s">
        <v>2185</v>
      </c>
      <c r="AB65" t="s">
        <v>1473</v>
      </c>
      <c r="AC65" t="s">
        <v>2186</v>
      </c>
      <c r="AD65" t="s">
        <v>2187</v>
      </c>
      <c r="AE65" t="s">
        <v>2188</v>
      </c>
      <c r="AF65" t="s">
        <v>1461</v>
      </c>
      <c r="AG65" t="s">
        <v>1735</v>
      </c>
    </row>
    <row r="66" spans="1:33">
      <c r="A66" s="6" t="s">
        <v>176</v>
      </c>
      <c r="B66" t="s">
        <v>176</v>
      </c>
      <c r="C66" t="s">
        <v>176</v>
      </c>
      <c r="D66" t="s">
        <v>1148</v>
      </c>
      <c r="E66" t="s">
        <v>1149</v>
      </c>
      <c r="F66" t="s">
        <v>1150</v>
      </c>
      <c r="G66" t="s">
        <v>625</v>
      </c>
      <c r="H66" t="s">
        <v>2189</v>
      </c>
      <c r="I66" t="s">
        <v>2190</v>
      </c>
      <c r="J66" t="s">
        <v>2191</v>
      </c>
      <c r="K66" t="s">
        <v>2192</v>
      </c>
      <c r="L66" t="s">
        <v>2193</v>
      </c>
      <c r="M66" t="str">
        <f>"C8A"</f>
        <v>C8A</v>
      </c>
      <c r="N66" t="s">
        <v>1461</v>
      </c>
      <c r="O66" t="s">
        <v>1465</v>
      </c>
      <c r="P66">
        <v>9606</v>
      </c>
      <c r="Q66" s="4" t="str">
        <f>HYPERLINK("http://www.uniprot.org/uniprot/P07357", "P07357")</f>
        <v>P07357</v>
      </c>
      <c r="R66" t="s">
        <v>2194</v>
      </c>
      <c r="S66" t="s">
        <v>2028</v>
      </c>
      <c r="T66" t="s">
        <v>2195</v>
      </c>
      <c r="U66" t="s">
        <v>1485</v>
      </c>
      <c r="V66" t="s">
        <v>1461</v>
      </c>
      <c r="W66" t="s">
        <v>1461</v>
      </c>
      <c r="X66" t="s">
        <v>2196</v>
      </c>
      <c r="Y66" t="s">
        <v>1461</v>
      </c>
      <c r="Z66" t="s">
        <v>1461</v>
      </c>
      <c r="AA66" t="s">
        <v>1940</v>
      </c>
      <c r="AB66" t="s">
        <v>1473</v>
      </c>
      <c r="AC66" t="s">
        <v>2042</v>
      </c>
      <c r="AD66" t="s">
        <v>2197</v>
      </c>
      <c r="AE66" t="s">
        <v>2198</v>
      </c>
      <c r="AF66" t="s">
        <v>1461</v>
      </c>
      <c r="AG66" t="s">
        <v>2034</v>
      </c>
    </row>
    <row r="67" spans="1:33">
      <c r="A67" s="6" t="s">
        <v>178</v>
      </c>
      <c r="B67" t="s">
        <v>178</v>
      </c>
      <c r="C67" t="s">
        <v>178</v>
      </c>
      <c r="D67" t="s">
        <v>850</v>
      </c>
      <c r="E67" t="s">
        <v>851</v>
      </c>
      <c r="F67" t="s">
        <v>852</v>
      </c>
      <c r="G67" t="s">
        <v>625</v>
      </c>
      <c r="H67" t="s">
        <v>2199</v>
      </c>
      <c r="I67" t="s">
        <v>2200</v>
      </c>
      <c r="J67" t="s">
        <v>2201</v>
      </c>
      <c r="K67" t="s">
        <v>2202</v>
      </c>
      <c r="L67" t="s">
        <v>2203</v>
      </c>
      <c r="M67" t="str">
        <f>"PFN1"</f>
        <v>PFN1</v>
      </c>
      <c r="N67" t="s">
        <v>1461</v>
      </c>
      <c r="O67" t="s">
        <v>1465</v>
      </c>
      <c r="P67">
        <v>9606</v>
      </c>
      <c r="Q67" s="4" t="str">
        <f>HYPERLINK("http://www.uniprot.org/uniprot/P07737", "P07737")</f>
        <v>P07737</v>
      </c>
      <c r="R67" t="s">
        <v>2204</v>
      </c>
      <c r="S67" t="s">
        <v>1461</v>
      </c>
      <c r="T67" t="s">
        <v>2205</v>
      </c>
      <c r="U67" t="s">
        <v>1461</v>
      </c>
      <c r="V67" t="s">
        <v>1461</v>
      </c>
      <c r="W67" t="s">
        <v>2206</v>
      </c>
      <c r="X67" t="s">
        <v>1461</v>
      </c>
      <c r="Y67" t="s">
        <v>1461</v>
      </c>
      <c r="Z67" t="s">
        <v>1610</v>
      </c>
      <c r="AA67" t="s">
        <v>2207</v>
      </c>
      <c r="AB67" t="s">
        <v>1473</v>
      </c>
      <c r="AC67" t="s">
        <v>2208</v>
      </c>
      <c r="AD67" t="s">
        <v>2209</v>
      </c>
      <c r="AE67" t="s">
        <v>2210</v>
      </c>
      <c r="AF67" t="s">
        <v>1461</v>
      </c>
      <c r="AG67" t="s">
        <v>2211</v>
      </c>
    </row>
    <row r="68" spans="1:33">
      <c r="A68" s="6" t="s">
        <v>180</v>
      </c>
      <c r="B68" t="s">
        <v>180</v>
      </c>
      <c r="C68" t="s">
        <v>180</v>
      </c>
      <c r="D68" t="s">
        <v>946</v>
      </c>
      <c r="E68" t="s">
        <v>947</v>
      </c>
      <c r="F68" t="s">
        <v>1401</v>
      </c>
      <c r="G68" t="s">
        <v>625</v>
      </c>
      <c r="H68" t="s">
        <v>2212</v>
      </c>
      <c r="I68" t="s">
        <v>2213</v>
      </c>
      <c r="J68" t="s">
        <v>2214</v>
      </c>
      <c r="K68" t="s">
        <v>2215</v>
      </c>
      <c r="L68" t="s">
        <v>2216</v>
      </c>
      <c r="M68" t="str">
        <f>"CAMP"</f>
        <v>CAMP</v>
      </c>
      <c r="N68" t="s">
        <v>1461</v>
      </c>
      <c r="O68" t="s">
        <v>1465</v>
      </c>
      <c r="P68">
        <v>9606</v>
      </c>
      <c r="Q68" s="4" t="str">
        <f>HYPERLINK("http://www.uniprot.org/uniprot/P49913", "P49913")</f>
        <v>P49913</v>
      </c>
      <c r="R68" t="s">
        <v>2217</v>
      </c>
      <c r="S68" t="s">
        <v>1461</v>
      </c>
      <c r="T68" t="s">
        <v>1467</v>
      </c>
      <c r="U68" t="s">
        <v>1461</v>
      </c>
      <c r="V68" t="s">
        <v>1461</v>
      </c>
      <c r="W68" t="s">
        <v>1461</v>
      </c>
      <c r="X68" t="s">
        <v>1558</v>
      </c>
      <c r="Y68" t="s">
        <v>1461</v>
      </c>
      <c r="Z68" t="s">
        <v>2218</v>
      </c>
      <c r="AA68" t="s">
        <v>2219</v>
      </c>
      <c r="AB68" t="s">
        <v>1473</v>
      </c>
      <c r="AC68" t="s">
        <v>4601</v>
      </c>
      <c r="AD68" t="s">
        <v>2221</v>
      </c>
      <c r="AE68" t="s">
        <v>2222</v>
      </c>
      <c r="AF68" t="s">
        <v>1461</v>
      </c>
      <c r="AG68" t="s">
        <v>2223</v>
      </c>
    </row>
    <row r="69" spans="1:33">
      <c r="A69" s="6" t="s">
        <v>182</v>
      </c>
      <c r="B69" t="s">
        <v>182</v>
      </c>
      <c r="C69" t="s">
        <v>182</v>
      </c>
      <c r="D69" t="s">
        <v>867</v>
      </c>
      <c r="E69" t="s">
        <v>868</v>
      </c>
      <c r="F69" t="s">
        <v>869</v>
      </c>
      <c r="G69" t="s">
        <v>625</v>
      </c>
      <c r="H69" t="s">
        <v>2224</v>
      </c>
      <c r="I69" t="s">
        <v>2225</v>
      </c>
      <c r="J69" t="s">
        <v>2226</v>
      </c>
      <c r="K69" t="s">
        <v>2227</v>
      </c>
      <c r="L69" t="s">
        <v>2228</v>
      </c>
      <c r="M69" t="str">
        <f>"LGALS3BP"</f>
        <v>LGALS3BP</v>
      </c>
      <c r="N69" t="s">
        <v>2229</v>
      </c>
      <c r="O69" t="s">
        <v>1465</v>
      </c>
      <c r="P69">
        <v>9606</v>
      </c>
      <c r="Q69" s="4" t="str">
        <f>HYPERLINK("http://www.uniprot.org/uniprot/Q08380", "Q08380")</f>
        <v>Q08380</v>
      </c>
      <c r="R69" t="s">
        <v>2230</v>
      </c>
      <c r="S69" t="s">
        <v>1818</v>
      </c>
      <c r="T69" t="s">
        <v>2061</v>
      </c>
      <c r="U69" t="s">
        <v>1461</v>
      </c>
      <c r="V69" t="s">
        <v>1461</v>
      </c>
      <c r="W69" t="s">
        <v>1461</v>
      </c>
      <c r="X69" t="s">
        <v>1558</v>
      </c>
      <c r="Y69" t="s">
        <v>1461</v>
      </c>
      <c r="Z69" t="s">
        <v>1461</v>
      </c>
      <c r="AA69" t="s">
        <v>1531</v>
      </c>
      <c r="AB69" t="s">
        <v>1473</v>
      </c>
      <c r="AC69" t="s">
        <v>2231</v>
      </c>
      <c r="AD69" t="s">
        <v>2232</v>
      </c>
      <c r="AE69" t="s">
        <v>2096</v>
      </c>
      <c r="AF69" t="s">
        <v>1461</v>
      </c>
      <c r="AG69" t="s">
        <v>1747</v>
      </c>
    </row>
    <row r="70" spans="1:33">
      <c r="A70" s="6" t="s">
        <v>184</v>
      </c>
      <c r="B70" t="s">
        <v>184</v>
      </c>
      <c r="C70" t="s">
        <v>184</v>
      </c>
      <c r="D70" t="s">
        <v>832</v>
      </c>
      <c r="E70" t="s">
        <v>833</v>
      </c>
      <c r="F70" t="s">
        <v>834</v>
      </c>
      <c r="G70" t="s">
        <v>625</v>
      </c>
      <c r="H70" t="s">
        <v>2233</v>
      </c>
      <c r="I70" t="s">
        <v>2234</v>
      </c>
      <c r="J70" t="s">
        <v>2235</v>
      </c>
      <c r="K70" t="s">
        <v>2236</v>
      </c>
      <c r="L70" t="s">
        <v>2237</v>
      </c>
      <c r="M70" t="str">
        <f>"BLVRB"</f>
        <v>BLVRB</v>
      </c>
      <c r="N70" t="s">
        <v>2238</v>
      </c>
      <c r="O70" t="s">
        <v>1465</v>
      </c>
      <c r="P70">
        <v>9606</v>
      </c>
      <c r="Q70" s="4" t="str">
        <f>HYPERLINK("http://www.uniprot.org/uniprot/P30043", "P30043")</f>
        <v>P30043</v>
      </c>
      <c r="R70" t="s">
        <v>2239</v>
      </c>
      <c r="S70" t="s">
        <v>1461</v>
      </c>
      <c r="T70" t="s">
        <v>2240</v>
      </c>
      <c r="U70" t="s">
        <v>1485</v>
      </c>
      <c r="V70" t="s">
        <v>1461</v>
      </c>
      <c r="W70" t="s">
        <v>1461</v>
      </c>
      <c r="X70" t="s">
        <v>1461</v>
      </c>
      <c r="Y70" t="s">
        <v>2241</v>
      </c>
      <c r="Z70" t="s">
        <v>1667</v>
      </c>
      <c r="AA70" t="s">
        <v>1779</v>
      </c>
      <c r="AB70" t="s">
        <v>1473</v>
      </c>
      <c r="AC70" t="s">
        <v>2242</v>
      </c>
      <c r="AD70" t="s">
        <v>2243</v>
      </c>
      <c r="AE70" t="s">
        <v>2244</v>
      </c>
      <c r="AF70" t="s">
        <v>1461</v>
      </c>
      <c r="AG70" t="s">
        <v>2245</v>
      </c>
    </row>
    <row r="71" spans="1:33">
      <c r="A71" s="6" t="s">
        <v>186</v>
      </c>
      <c r="B71" t="s">
        <v>186</v>
      </c>
      <c r="C71" t="s">
        <v>186</v>
      </c>
      <c r="D71" t="s">
        <v>964</v>
      </c>
      <c r="E71" t="s">
        <v>965</v>
      </c>
      <c r="F71" t="s">
        <v>966</v>
      </c>
      <c r="G71" t="s">
        <v>625</v>
      </c>
      <c r="H71" t="s">
        <v>2246</v>
      </c>
      <c r="I71" t="s">
        <v>1461</v>
      </c>
      <c r="J71" t="s">
        <v>2247</v>
      </c>
      <c r="K71" t="s">
        <v>2248</v>
      </c>
      <c r="L71" t="s">
        <v>2249</v>
      </c>
      <c r="M71" t="str">
        <f>"C7"</f>
        <v>C7</v>
      </c>
      <c r="N71" t="s">
        <v>1461</v>
      </c>
      <c r="O71" t="s">
        <v>1465</v>
      </c>
      <c r="P71">
        <v>9606</v>
      </c>
      <c r="Q71" s="4" t="str">
        <f>HYPERLINK("http://www.uniprot.org/uniprot/P10643", "P10643")</f>
        <v>P10643</v>
      </c>
      <c r="R71" t="s">
        <v>2250</v>
      </c>
      <c r="S71" t="s">
        <v>2028</v>
      </c>
      <c r="T71" t="s">
        <v>1939</v>
      </c>
      <c r="U71" t="s">
        <v>1485</v>
      </c>
      <c r="V71" t="s">
        <v>1461</v>
      </c>
      <c r="W71" t="s">
        <v>1469</v>
      </c>
      <c r="X71" t="s">
        <v>2251</v>
      </c>
      <c r="Y71" t="s">
        <v>1461</v>
      </c>
      <c r="Z71" t="s">
        <v>1461</v>
      </c>
      <c r="AA71" t="s">
        <v>1531</v>
      </c>
      <c r="AB71" t="s">
        <v>1473</v>
      </c>
      <c r="AC71" t="s">
        <v>2252</v>
      </c>
      <c r="AD71" t="s">
        <v>2253</v>
      </c>
      <c r="AE71" t="s">
        <v>1461</v>
      </c>
      <c r="AF71" t="s">
        <v>1461</v>
      </c>
      <c r="AG71" t="s">
        <v>2034</v>
      </c>
    </row>
    <row r="72" spans="1:33">
      <c r="A72" s="6" t="s">
        <v>188</v>
      </c>
      <c r="B72" t="s">
        <v>188</v>
      </c>
      <c r="C72" t="s">
        <v>188</v>
      </c>
      <c r="D72" t="s">
        <v>1250</v>
      </c>
      <c r="E72" t="s">
        <v>1251</v>
      </c>
      <c r="F72" t="s">
        <v>1252</v>
      </c>
      <c r="G72" t="s">
        <v>625</v>
      </c>
      <c r="H72" t="s">
        <v>2254</v>
      </c>
      <c r="I72" t="s">
        <v>2255</v>
      </c>
      <c r="J72" t="s">
        <v>2256</v>
      </c>
      <c r="K72" t="s">
        <v>2257</v>
      </c>
      <c r="L72" t="s">
        <v>2258</v>
      </c>
      <c r="M72" t="str">
        <f>"CFI"</f>
        <v>CFI</v>
      </c>
      <c r="N72" t="s">
        <v>2259</v>
      </c>
      <c r="O72" t="s">
        <v>1465</v>
      </c>
      <c r="P72">
        <v>9606</v>
      </c>
      <c r="Q72" s="4" t="str">
        <f>HYPERLINK("http://www.uniprot.org/uniprot/P05156", "P05156")</f>
        <v>P05156</v>
      </c>
      <c r="R72" t="s">
        <v>2260</v>
      </c>
      <c r="S72" t="s">
        <v>1902</v>
      </c>
      <c r="T72" t="s">
        <v>1467</v>
      </c>
      <c r="U72" t="s">
        <v>1485</v>
      </c>
      <c r="V72" t="s">
        <v>1461</v>
      </c>
      <c r="W72" t="s">
        <v>1572</v>
      </c>
      <c r="X72" t="s">
        <v>1470</v>
      </c>
      <c r="Y72" t="s">
        <v>2078</v>
      </c>
      <c r="Z72" t="s">
        <v>1694</v>
      </c>
      <c r="AA72" t="s">
        <v>1940</v>
      </c>
      <c r="AB72" t="s">
        <v>1473</v>
      </c>
      <c r="AC72" t="s">
        <v>2261</v>
      </c>
      <c r="AD72" t="s">
        <v>2262</v>
      </c>
      <c r="AE72" t="s">
        <v>2263</v>
      </c>
      <c r="AF72" t="s">
        <v>1461</v>
      </c>
      <c r="AG72" t="s">
        <v>1711</v>
      </c>
    </row>
    <row r="73" spans="1:33">
      <c r="A73" s="6" t="s">
        <v>190</v>
      </c>
      <c r="B73" t="s">
        <v>190</v>
      </c>
      <c r="C73" t="s">
        <v>190</v>
      </c>
      <c r="D73" t="s">
        <v>735</v>
      </c>
      <c r="E73" t="s">
        <v>736</v>
      </c>
      <c r="F73" t="s">
        <v>737</v>
      </c>
      <c r="G73" t="s">
        <v>625</v>
      </c>
      <c r="H73" t="s">
        <v>2264</v>
      </c>
      <c r="I73" t="s">
        <v>2265</v>
      </c>
      <c r="J73" t="s">
        <v>2266</v>
      </c>
      <c r="K73" t="s">
        <v>2267</v>
      </c>
      <c r="L73" t="s">
        <v>2268</v>
      </c>
      <c r="M73" t="str">
        <f>"C1S"</f>
        <v>C1S</v>
      </c>
      <c r="N73" t="s">
        <v>1461</v>
      </c>
      <c r="O73" t="s">
        <v>1465</v>
      </c>
      <c r="P73">
        <v>9606</v>
      </c>
      <c r="Q73" s="4" t="str">
        <f>HYPERLINK("http://www.uniprot.org/uniprot/P09871", "P09871")</f>
        <v>P09871</v>
      </c>
      <c r="R73" t="s">
        <v>2269</v>
      </c>
      <c r="S73" t="s">
        <v>1707</v>
      </c>
      <c r="T73" t="s">
        <v>1461</v>
      </c>
      <c r="U73" t="s">
        <v>1485</v>
      </c>
      <c r="V73" t="s">
        <v>1461</v>
      </c>
      <c r="W73" t="s">
        <v>2270</v>
      </c>
      <c r="X73" t="s">
        <v>2251</v>
      </c>
      <c r="Y73" t="s">
        <v>2078</v>
      </c>
      <c r="Z73" t="s">
        <v>1694</v>
      </c>
      <c r="AA73" t="s">
        <v>1904</v>
      </c>
      <c r="AB73" t="s">
        <v>1473</v>
      </c>
      <c r="AC73" t="s">
        <v>2271</v>
      </c>
      <c r="AD73" t="s">
        <v>2272</v>
      </c>
      <c r="AE73" t="s">
        <v>2273</v>
      </c>
      <c r="AF73" t="s">
        <v>1461</v>
      </c>
      <c r="AG73" t="s">
        <v>1908</v>
      </c>
    </row>
    <row r="74" spans="1:33">
      <c r="A74" s="6" t="s">
        <v>192</v>
      </c>
      <c r="B74" t="s">
        <v>192</v>
      </c>
      <c r="C74" t="s">
        <v>192</v>
      </c>
      <c r="D74" t="s">
        <v>732</v>
      </c>
      <c r="E74" t="s">
        <v>733</v>
      </c>
      <c r="F74" t="s">
        <v>734</v>
      </c>
      <c r="G74" t="s">
        <v>625</v>
      </c>
      <c r="H74" t="s">
        <v>2274</v>
      </c>
      <c r="I74" t="s">
        <v>2275</v>
      </c>
      <c r="J74" t="s">
        <v>2276</v>
      </c>
      <c r="K74" t="s">
        <v>2277</v>
      </c>
      <c r="L74" t="s">
        <v>2278</v>
      </c>
      <c r="M74" t="str">
        <f>"C1R"</f>
        <v>C1R</v>
      </c>
      <c r="N74" t="s">
        <v>1461</v>
      </c>
      <c r="O74" t="s">
        <v>1465</v>
      </c>
      <c r="P74">
        <v>9606</v>
      </c>
      <c r="Q74" s="4" t="str">
        <f>HYPERLINK("http://www.uniprot.org/uniprot/P00736", "P00736")</f>
        <v>P00736</v>
      </c>
      <c r="R74" t="s">
        <v>2279</v>
      </c>
      <c r="S74" t="s">
        <v>1707</v>
      </c>
      <c r="T74" t="s">
        <v>1467</v>
      </c>
      <c r="U74" t="s">
        <v>1485</v>
      </c>
      <c r="V74" t="s">
        <v>1461</v>
      </c>
      <c r="W74" t="s">
        <v>2270</v>
      </c>
      <c r="X74" t="s">
        <v>2251</v>
      </c>
      <c r="Y74" t="s">
        <v>1461</v>
      </c>
      <c r="Z74" t="s">
        <v>1694</v>
      </c>
      <c r="AA74" t="s">
        <v>2280</v>
      </c>
      <c r="AB74" t="s">
        <v>1473</v>
      </c>
      <c r="AC74" t="s">
        <v>2281</v>
      </c>
      <c r="AD74" t="s">
        <v>1721</v>
      </c>
      <c r="AE74" t="s">
        <v>2282</v>
      </c>
      <c r="AF74" t="s">
        <v>1461</v>
      </c>
      <c r="AG74" t="s">
        <v>1908</v>
      </c>
    </row>
    <row r="75" spans="1:33">
      <c r="A75" s="6" t="s">
        <v>194</v>
      </c>
      <c r="B75" t="s">
        <v>194</v>
      </c>
      <c r="C75" t="s">
        <v>194</v>
      </c>
      <c r="D75" t="s">
        <v>835</v>
      </c>
      <c r="E75" t="s">
        <v>836</v>
      </c>
      <c r="F75" t="s">
        <v>837</v>
      </c>
      <c r="G75" t="s">
        <v>625</v>
      </c>
      <c r="H75" t="s">
        <v>2283</v>
      </c>
      <c r="I75" t="s">
        <v>2284</v>
      </c>
      <c r="J75" t="s">
        <v>2285</v>
      </c>
      <c r="K75" t="s">
        <v>2286</v>
      </c>
      <c r="L75" t="s">
        <v>2287</v>
      </c>
      <c r="M75" t="str">
        <f>"CPB2"</f>
        <v>CPB2</v>
      </c>
      <c r="N75" t="s">
        <v>1461</v>
      </c>
      <c r="O75" t="s">
        <v>1465</v>
      </c>
      <c r="P75">
        <v>9606</v>
      </c>
      <c r="Q75" s="4" t="str">
        <f>HYPERLINK("http://www.uniprot.org/uniprot/Q96IY4", "Q96IY4")</f>
        <v>Q96IY4</v>
      </c>
      <c r="R75" t="s">
        <v>2288</v>
      </c>
      <c r="S75" t="s">
        <v>2135</v>
      </c>
      <c r="T75" t="s">
        <v>1467</v>
      </c>
      <c r="U75" t="s">
        <v>1468</v>
      </c>
      <c r="V75" t="s">
        <v>1461</v>
      </c>
      <c r="W75" t="s">
        <v>1461</v>
      </c>
      <c r="X75" t="s">
        <v>1558</v>
      </c>
      <c r="Y75" t="s">
        <v>2289</v>
      </c>
      <c r="Z75" t="s">
        <v>2290</v>
      </c>
      <c r="AA75" t="s">
        <v>2291</v>
      </c>
      <c r="AB75" t="s">
        <v>1473</v>
      </c>
      <c r="AC75" t="s">
        <v>2292</v>
      </c>
      <c r="AD75" t="s">
        <v>2293</v>
      </c>
      <c r="AE75" t="s">
        <v>2294</v>
      </c>
      <c r="AF75" t="s">
        <v>1461</v>
      </c>
      <c r="AG75" t="s">
        <v>2295</v>
      </c>
    </row>
    <row r="76" spans="1:33">
      <c r="A76" s="6" t="s">
        <v>196</v>
      </c>
      <c r="B76" t="s">
        <v>196</v>
      </c>
      <c r="C76" t="s">
        <v>196</v>
      </c>
      <c r="D76" t="s">
        <v>958</v>
      </c>
      <c r="E76" t="s">
        <v>959</v>
      </c>
      <c r="F76" t="s">
        <v>960</v>
      </c>
      <c r="G76" t="s">
        <v>625</v>
      </c>
      <c r="H76" t="s">
        <v>2296</v>
      </c>
      <c r="I76" t="s">
        <v>1461</v>
      </c>
      <c r="J76" t="s">
        <v>2297</v>
      </c>
      <c r="K76" t="s">
        <v>2298</v>
      </c>
      <c r="L76" t="s">
        <v>1461</v>
      </c>
      <c r="M76" t="str">
        <f>"C6"</f>
        <v>C6</v>
      </c>
      <c r="N76" t="s">
        <v>1461</v>
      </c>
      <c r="O76" t="s">
        <v>1465</v>
      </c>
      <c r="P76">
        <v>9606</v>
      </c>
      <c r="Q76" s="4" t="str">
        <f>HYPERLINK("http://www.uniprot.org/uniprot/P13671", "P13671")</f>
        <v>P13671</v>
      </c>
      <c r="R76" t="s">
        <v>2299</v>
      </c>
      <c r="S76" t="s">
        <v>2300</v>
      </c>
      <c r="T76" t="s">
        <v>1939</v>
      </c>
      <c r="U76" t="s">
        <v>1485</v>
      </c>
      <c r="V76" t="s">
        <v>1461</v>
      </c>
      <c r="W76" t="s">
        <v>1461</v>
      </c>
      <c r="X76" t="s">
        <v>2251</v>
      </c>
      <c r="Y76" t="s">
        <v>1461</v>
      </c>
      <c r="Z76" t="s">
        <v>1461</v>
      </c>
      <c r="AA76" t="s">
        <v>1531</v>
      </c>
      <c r="AB76" t="s">
        <v>1473</v>
      </c>
      <c r="AC76" t="s">
        <v>2301</v>
      </c>
      <c r="AD76" t="s">
        <v>2253</v>
      </c>
      <c r="AE76" t="s">
        <v>1461</v>
      </c>
      <c r="AF76" t="s">
        <v>1461</v>
      </c>
      <c r="AG76" t="s">
        <v>2034</v>
      </c>
    </row>
    <row r="77" spans="1:33">
      <c r="A77" s="6" t="s">
        <v>198</v>
      </c>
      <c r="B77" t="s">
        <v>198</v>
      </c>
      <c r="C77" t="s">
        <v>198</v>
      </c>
      <c r="D77" t="s">
        <v>1155</v>
      </c>
      <c r="E77" t="s">
        <v>1156</v>
      </c>
      <c r="F77" t="s">
        <v>1157</v>
      </c>
      <c r="G77" t="s">
        <v>625</v>
      </c>
      <c r="H77" t="s">
        <v>2302</v>
      </c>
      <c r="I77" t="s">
        <v>2303</v>
      </c>
      <c r="J77" t="s">
        <v>2304</v>
      </c>
      <c r="K77" t="s">
        <v>2305</v>
      </c>
      <c r="L77" t="s">
        <v>2306</v>
      </c>
      <c r="M77" t="str">
        <f>"ECM1"</f>
        <v>ECM1</v>
      </c>
      <c r="N77" t="s">
        <v>1461</v>
      </c>
      <c r="O77" t="s">
        <v>1465</v>
      </c>
      <c r="P77">
        <v>9606</v>
      </c>
      <c r="Q77" s="4" t="str">
        <f>HYPERLINK("http://www.uniprot.org/uniprot/Q16610", "Q16610")</f>
        <v>Q16610</v>
      </c>
      <c r="R77" t="s">
        <v>2307</v>
      </c>
      <c r="S77" t="s">
        <v>2308</v>
      </c>
      <c r="T77" t="s">
        <v>2061</v>
      </c>
      <c r="U77" t="s">
        <v>1468</v>
      </c>
      <c r="V77" t="s">
        <v>1461</v>
      </c>
      <c r="W77" t="s">
        <v>1469</v>
      </c>
      <c r="X77" t="s">
        <v>1470</v>
      </c>
      <c r="Y77" t="s">
        <v>1461</v>
      </c>
      <c r="Z77" t="s">
        <v>1461</v>
      </c>
      <c r="AA77" t="s">
        <v>1626</v>
      </c>
      <c r="AB77" t="s">
        <v>1461</v>
      </c>
      <c r="AC77" t="s">
        <v>2309</v>
      </c>
      <c r="AD77" t="s">
        <v>2310</v>
      </c>
      <c r="AE77" t="s">
        <v>2311</v>
      </c>
      <c r="AF77" t="s">
        <v>1461</v>
      </c>
      <c r="AG77" t="s">
        <v>1747</v>
      </c>
    </row>
    <row r="78" spans="1:33">
      <c r="A78" s="6" t="s">
        <v>200</v>
      </c>
      <c r="B78" t="s">
        <v>200</v>
      </c>
      <c r="C78" t="s">
        <v>200</v>
      </c>
      <c r="D78" t="s">
        <v>1173</v>
      </c>
      <c r="E78" t="s">
        <v>1174</v>
      </c>
      <c r="F78" t="s">
        <v>1175</v>
      </c>
      <c r="G78" t="s">
        <v>625</v>
      </c>
      <c r="H78" t="s">
        <v>2312</v>
      </c>
      <c r="I78" t="s">
        <v>2313</v>
      </c>
      <c r="J78" t="s">
        <v>2314</v>
      </c>
      <c r="K78" t="s">
        <v>2315</v>
      </c>
      <c r="L78" t="s">
        <v>2316</v>
      </c>
      <c r="M78" t="str">
        <f>"PRDX1"</f>
        <v>PRDX1</v>
      </c>
      <c r="N78" t="s">
        <v>2317</v>
      </c>
      <c r="O78" t="s">
        <v>1465</v>
      </c>
      <c r="P78">
        <v>9606</v>
      </c>
      <c r="Q78" s="4" t="str">
        <f>HYPERLINK("http://www.uniprot.org/uniprot/Q06830", "Q06830")</f>
        <v>Q06830</v>
      </c>
      <c r="R78" t="s">
        <v>2318</v>
      </c>
      <c r="S78" t="s">
        <v>1461</v>
      </c>
      <c r="T78" t="s">
        <v>2240</v>
      </c>
      <c r="U78" t="s">
        <v>1485</v>
      </c>
      <c r="V78" t="s">
        <v>1461</v>
      </c>
      <c r="W78" t="s">
        <v>1461</v>
      </c>
      <c r="X78" t="s">
        <v>2319</v>
      </c>
      <c r="Y78" t="s">
        <v>1461</v>
      </c>
      <c r="Z78" t="s">
        <v>2320</v>
      </c>
      <c r="AA78" t="s">
        <v>2321</v>
      </c>
      <c r="AB78" t="s">
        <v>1473</v>
      </c>
      <c r="AC78" t="s">
        <v>2322</v>
      </c>
      <c r="AD78" t="s">
        <v>2323</v>
      </c>
      <c r="AE78" t="s">
        <v>2324</v>
      </c>
      <c r="AF78" t="s">
        <v>1461</v>
      </c>
      <c r="AG78" t="s">
        <v>2325</v>
      </c>
    </row>
    <row r="79" spans="1:33">
      <c r="A79" s="6" t="s">
        <v>202</v>
      </c>
      <c r="B79" t="s">
        <v>202</v>
      </c>
      <c r="C79" t="s">
        <v>202</v>
      </c>
      <c r="D79" t="s">
        <v>1284</v>
      </c>
      <c r="E79" t="s">
        <v>1285</v>
      </c>
      <c r="F79" t="s">
        <v>1286</v>
      </c>
      <c r="G79" t="s">
        <v>625</v>
      </c>
      <c r="H79" t="s">
        <v>2326</v>
      </c>
      <c r="I79" t="s">
        <v>1461</v>
      </c>
      <c r="J79" t="s">
        <v>2327</v>
      </c>
      <c r="K79" t="s">
        <v>2328</v>
      </c>
      <c r="L79" t="s">
        <v>2329</v>
      </c>
      <c r="M79" t="str">
        <f>"SOD3"</f>
        <v>SOD3</v>
      </c>
      <c r="N79" t="s">
        <v>1461</v>
      </c>
      <c r="O79" t="s">
        <v>1465</v>
      </c>
      <c r="P79">
        <v>9606</v>
      </c>
      <c r="Q79" s="4" t="str">
        <f>HYPERLINK("http://www.uniprot.org/uniprot/P08294", "P08294")</f>
        <v>P08294</v>
      </c>
      <c r="R79" t="s">
        <v>2330</v>
      </c>
      <c r="S79" t="s">
        <v>1461</v>
      </c>
      <c r="T79" t="s">
        <v>1467</v>
      </c>
      <c r="U79" t="s">
        <v>1485</v>
      </c>
      <c r="V79" t="s">
        <v>1461</v>
      </c>
      <c r="W79" t="s">
        <v>1461</v>
      </c>
      <c r="X79" t="s">
        <v>1558</v>
      </c>
      <c r="Y79" t="s">
        <v>2331</v>
      </c>
      <c r="Z79" t="s">
        <v>2332</v>
      </c>
      <c r="AA79" t="s">
        <v>2333</v>
      </c>
      <c r="AB79" t="s">
        <v>1473</v>
      </c>
      <c r="AC79" t="s">
        <v>2334</v>
      </c>
      <c r="AD79" t="s">
        <v>2335</v>
      </c>
      <c r="AE79" t="s">
        <v>2336</v>
      </c>
      <c r="AF79" t="s">
        <v>1461</v>
      </c>
      <c r="AG79" t="s">
        <v>1860</v>
      </c>
    </row>
    <row r="80" spans="1:33">
      <c r="A80" s="6" t="s">
        <v>204</v>
      </c>
      <c r="B80" t="s">
        <v>204</v>
      </c>
      <c r="C80" t="s">
        <v>204</v>
      </c>
      <c r="D80" t="s">
        <v>946</v>
      </c>
      <c r="E80" t="s">
        <v>947</v>
      </c>
      <c r="F80" t="s">
        <v>948</v>
      </c>
      <c r="G80" t="s">
        <v>625</v>
      </c>
      <c r="H80" t="s">
        <v>2212</v>
      </c>
      <c r="I80" t="s">
        <v>2213</v>
      </c>
      <c r="J80" t="s">
        <v>2214</v>
      </c>
      <c r="K80" t="s">
        <v>2215</v>
      </c>
      <c r="L80" t="s">
        <v>2216</v>
      </c>
      <c r="M80" t="str">
        <f>"CAMP"</f>
        <v>CAMP</v>
      </c>
      <c r="N80" t="s">
        <v>1461</v>
      </c>
      <c r="O80" t="s">
        <v>1465</v>
      </c>
      <c r="P80">
        <v>9606</v>
      </c>
      <c r="Q80" s="4" t="str">
        <f>HYPERLINK("http://www.uniprot.org/uniprot/P49913", "P49913")</f>
        <v>P49913</v>
      </c>
      <c r="R80" t="s">
        <v>2217</v>
      </c>
      <c r="S80" t="s">
        <v>1461</v>
      </c>
      <c r="T80" t="s">
        <v>1467</v>
      </c>
      <c r="U80" t="s">
        <v>1461</v>
      </c>
      <c r="V80" t="s">
        <v>1461</v>
      </c>
      <c r="W80" t="s">
        <v>1461</v>
      </c>
      <c r="X80" t="s">
        <v>1558</v>
      </c>
      <c r="Y80" t="s">
        <v>1461</v>
      </c>
      <c r="Z80" t="s">
        <v>2218</v>
      </c>
      <c r="AA80" t="s">
        <v>2219</v>
      </c>
      <c r="AB80" t="s">
        <v>1473</v>
      </c>
      <c r="AC80" t="s">
        <v>4601</v>
      </c>
      <c r="AD80" t="s">
        <v>2221</v>
      </c>
      <c r="AE80" t="s">
        <v>2222</v>
      </c>
      <c r="AF80" t="s">
        <v>1461</v>
      </c>
      <c r="AG80" t="s">
        <v>2223</v>
      </c>
    </row>
    <row r="81" spans="1:33">
      <c r="A81" s="6" t="s">
        <v>206</v>
      </c>
      <c r="B81" t="s">
        <v>206</v>
      </c>
      <c r="C81" t="s">
        <v>206</v>
      </c>
      <c r="D81" t="s">
        <v>1190</v>
      </c>
      <c r="E81" t="s">
        <v>1191</v>
      </c>
      <c r="F81" t="s">
        <v>1192</v>
      </c>
      <c r="G81" t="s">
        <v>625</v>
      </c>
      <c r="H81" t="s">
        <v>2337</v>
      </c>
      <c r="I81" t="s">
        <v>2338</v>
      </c>
      <c r="J81" t="s">
        <v>2339</v>
      </c>
      <c r="K81" t="s">
        <v>2340</v>
      </c>
      <c r="L81" t="s">
        <v>2341</v>
      </c>
      <c r="M81" t="str">
        <f>"S100A12"</f>
        <v>S100A12</v>
      </c>
      <c r="N81" t="s">
        <v>1461</v>
      </c>
      <c r="O81" t="s">
        <v>1465</v>
      </c>
      <c r="P81">
        <v>9606</v>
      </c>
      <c r="Q81" s="4" t="str">
        <f>HYPERLINK("http://www.uniprot.org/uniprot/P80511", "P80511")</f>
        <v>P80511</v>
      </c>
      <c r="R81" t="s">
        <v>2342</v>
      </c>
      <c r="S81" t="s">
        <v>2343</v>
      </c>
      <c r="T81" t="s">
        <v>2344</v>
      </c>
      <c r="U81" t="s">
        <v>1461</v>
      </c>
      <c r="V81" t="s">
        <v>1461</v>
      </c>
      <c r="W81" t="s">
        <v>1461</v>
      </c>
      <c r="X81" t="s">
        <v>2345</v>
      </c>
      <c r="Y81" t="s">
        <v>2346</v>
      </c>
      <c r="Z81" t="s">
        <v>2347</v>
      </c>
      <c r="AA81" t="s">
        <v>1461</v>
      </c>
      <c r="AB81" t="s">
        <v>1473</v>
      </c>
      <c r="AC81" t="s">
        <v>2348</v>
      </c>
      <c r="AD81" t="s">
        <v>2349</v>
      </c>
      <c r="AE81" t="s">
        <v>2350</v>
      </c>
      <c r="AF81" t="s">
        <v>1461</v>
      </c>
      <c r="AG81" t="s">
        <v>2351</v>
      </c>
    </row>
    <row r="82" spans="1:33">
      <c r="A82" s="6" t="s">
        <v>208</v>
      </c>
      <c r="B82" t="s">
        <v>208</v>
      </c>
      <c r="C82" t="s">
        <v>208</v>
      </c>
      <c r="D82" t="s">
        <v>1026</v>
      </c>
      <c r="E82" t="s">
        <v>1027</v>
      </c>
      <c r="F82" t="s">
        <v>1028</v>
      </c>
      <c r="G82" t="s">
        <v>625</v>
      </c>
      <c r="H82" t="s">
        <v>2352</v>
      </c>
      <c r="I82" t="s">
        <v>1461</v>
      </c>
      <c r="J82" t="s">
        <v>2353</v>
      </c>
      <c r="K82" t="s">
        <v>2354</v>
      </c>
      <c r="L82" t="s">
        <v>2355</v>
      </c>
      <c r="M82" t="str">
        <f>"LRG1"</f>
        <v>LRG1</v>
      </c>
      <c r="N82" t="s">
        <v>2356</v>
      </c>
      <c r="O82" t="s">
        <v>1465</v>
      </c>
      <c r="P82">
        <v>9606</v>
      </c>
      <c r="Q82" s="4" t="str">
        <f>HYPERLINK("http://www.uniprot.org/uniprot/P02750", "P02750")</f>
        <v>P02750</v>
      </c>
      <c r="R82" t="s">
        <v>2357</v>
      </c>
      <c r="S82" t="s">
        <v>1461</v>
      </c>
      <c r="T82" t="s">
        <v>1467</v>
      </c>
      <c r="U82" t="s">
        <v>1485</v>
      </c>
      <c r="V82" t="s">
        <v>1461</v>
      </c>
      <c r="W82" t="s">
        <v>1461</v>
      </c>
      <c r="X82" t="s">
        <v>2358</v>
      </c>
      <c r="Y82" t="s">
        <v>1461</v>
      </c>
      <c r="Z82" t="s">
        <v>1461</v>
      </c>
      <c r="AA82" t="s">
        <v>1531</v>
      </c>
      <c r="AB82" t="s">
        <v>1461</v>
      </c>
      <c r="AC82" t="s">
        <v>2359</v>
      </c>
      <c r="AD82" t="s">
        <v>2360</v>
      </c>
      <c r="AE82" t="s">
        <v>2361</v>
      </c>
      <c r="AF82" t="s">
        <v>1461</v>
      </c>
      <c r="AG82" t="s">
        <v>2362</v>
      </c>
    </row>
    <row r="83" spans="1:33">
      <c r="A83" s="6" t="s">
        <v>210</v>
      </c>
      <c r="B83" t="s">
        <v>210</v>
      </c>
      <c r="C83" t="s">
        <v>210</v>
      </c>
      <c r="D83" t="s">
        <v>1383</v>
      </c>
      <c r="E83" t="s">
        <v>1384</v>
      </c>
      <c r="F83" t="s">
        <v>1385</v>
      </c>
      <c r="G83" t="s">
        <v>625</v>
      </c>
      <c r="H83" t="s">
        <v>2363</v>
      </c>
      <c r="I83" t="s">
        <v>2364</v>
      </c>
      <c r="J83" t="s">
        <v>2365</v>
      </c>
      <c r="K83" t="s">
        <v>2366</v>
      </c>
      <c r="L83" t="s">
        <v>2367</v>
      </c>
      <c r="M83" t="str">
        <f>"GPLD1"</f>
        <v>GPLD1</v>
      </c>
      <c r="N83" t="s">
        <v>2368</v>
      </c>
      <c r="O83" t="s">
        <v>1465</v>
      </c>
      <c r="P83">
        <v>9606</v>
      </c>
      <c r="Q83" s="4" t="str">
        <f>HYPERLINK("http://www.uniprot.org/uniprot/P80108", "P80108")</f>
        <v>P80108</v>
      </c>
      <c r="R83" t="s">
        <v>2369</v>
      </c>
      <c r="S83" t="s">
        <v>1461</v>
      </c>
      <c r="T83" t="s">
        <v>1467</v>
      </c>
      <c r="U83" t="s">
        <v>1468</v>
      </c>
      <c r="V83" t="s">
        <v>1461</v>
      </c>
      <c r="W83" t="s">
        <v>1461</v>
      </c>
      <c r="X83" t="s">
        <v>1470</v>
      </c>
      <c r="Y83" t="s">
        <v>1461</v>
      </c>
      <c r="Z83" t="s">
        <v>2370</v>
      </c>
      <c r="AA83" t="s">
        <v>1626</v>
      </c>
      <c r="AB83" t="s">
        <v>1461</v>
      </c>
      <c r="AC83" t="s">
        <v>2371</v>
      </c>
      <c r="AD83" t="s">
        <v>2372</v>
      </c>
      <c r="AE83" t="s">
        <v>2373</v>
      </c>
      <c r="AF83" t="s">
        <v>1461</v>
      </c>
      <c r="AG83" t="s">
        <v>2374</v>
      </c>
    </row>
    <row r="84" spans="1:33">
      <c r="A84" s="6" t="s">
        <v>212</v>
      </c>
      <c r="B84" t="s">
        <v>212</v>
      </c>
      <c r="C84" t="s">
        <v>212</v>
      </c>
      <c r="D84" t="s">
        <v>1274</v>
      </c>
      <c r="E84" t="s">
        <v>1275</v>
      </c>
      <c r="F84" t="s">
        <v>1276</v>
      </c>
      <c r="G84" t="s">
        <v>625</v>
      </c>
      <c r="H84" t="s">
        <v>2375</v>
      </c>
      <c r="I84" t="s">
        <v>1461</v>
      </c>
      <c r="J84" t="s">
        <v>2376</v>
      </c>
      <c r="K84" t="s">
        <v>2377</v>
      </c>
      <c r="L84" t="s">
        <v>2378</v>
      </c>
      <c r="M84" t="str">
        <f>"FGB"</f>
        <v>FGB</v>
      </c>
      <c r="N84" t="s">
        <v>1461</v>
      </c>
      <c r="O84" t="s">
        <v>1465</v>
      </c>
      <c r="P84">
        <v>9606</v>
      </c>
      <c r="Q84" s="4" t="str">
        <f>HYPERLINK("http://www.uniprot.org/uniprot/P02675", "P02675")</f>
        <v>P02675</v>
      </c>
      <c r="R84" t="s">
        <v>2379</v>
      </c>
      <c r="S84" t="s">
        <v>2168</v>
      </c>
      <c r="T84" t="s">
        <v>1467</v>
      </c>
      <c r="U84" t="s">
        <v>1485</v>
      </c>
      <c r="V84" t="s">
        <v>1461</v>
      </c>
      <c r="W84" t="s">
        <v>1469</v>
      </c>
      <c r="X84" t="s">
        <v>2171</v>
      </c>
      <c r="Y84" t="s">
        <v>1461</v>
      </c>
      <c r="Z84" t="s">
        <v>1461</v>
      </c>
      <c r="AA84" t="s">
        <v>1767</v>
      </c>
      <c r="AB84" t="s">
        <v>1473</v>
      </c>
      <c r="AC84" t="s">
        <v>2380</v>
      </c>
      <c r="AD84" t="s">
        <v>2381</v>
      </c>
      <c r="AE84" t="s">
        <v>2382</v>
      </c>
      <c r="AF84" t="s">
        <v>1461</v>
      </c>
      <c r="AG84" t="s">
        <v>2383</v>
      </c>
    </row>
    <row r="85" spans="1:33">
      <c r="A85" s="6" t="s">
        <v>214</v>
      </c>
      <c r="B85" t="s">
        <v>214</v>
      </c>
      <c r="C85" t="s">
        <v>214</v>
      </c>
      <c r="D85" t="s">
        <v>1347</v>
      </c>
      <c r="E85" t="s">
        <v>1348</v>
      </c>
      <c r="F85" t="s">
        <v>1349</v>
      </c>
      <c r="G85" t="s">
        <v>625</v>
      </c>
      <c r="H85" t="s">
        <v>2384</v>
      </c>
      <c r="I85" t="s">
        <v>2385</v>
      </c>
      <c r="J85" t="s">
        <v>2386</v>
      </c>
      <c r="K85" t="s">
        <v>2387</v>
      </c>
      <c r="L85" t="s">
        <v>2388</v>
      </c>
      <c r="M85" t="str">
        <f>"F9"</f>
        <v>F9</v>
      </c>
      <c r="N85" t="s">
        <v>1461</v>
      </c>
      <c r="O85" t="s">
        <v>1465</v>
      </c>
      <c r="P85">
        <v>9606</v>
      </c>
      <c r="Q85" s="4" t="str">
        <f>HYPERLINK("http://www.uniprot.org/uniprot/P00740", "P00740")</f>
        <v>P00740</v>
      </c>
      <c r="R85" t="s">
        <v>2389</v>
      </c>
      <c r="S85" t="s">
        <v>1730</v>
      </c>
      <c r="T85" t="s">
        <v>1467</v>
      </c>
      <c r="U85" t="s">
        <v>1468</v>
      </c>
      <c r="V85" t="s">
        <v>1461</v>
      </c>
      <c r="W85" t="s">
        <v>2390</v>
      </c>
      <c r="X85" t="s">
        <v>2041</v>
      </c>
      <c r="Y85" t="s">
        <v>2391</v>
      </c>
      <c r="Z85" t="s">
        <v>1694</v>
      </c>
      <c r="AA85" t="s">
        <v>2392</v>
      </c>
      <c r="AB85" t="s">
        <v>1917</v>
      </c>
      <c r="AC85" t="s">
        <v>2393</v>
      </c>
      <c r="AD85" t="s">
        <v>2394</v>
      </c>
      <c r="AE85" t="s">
        <v>2395</v>
      </c>
      <c r="AF85" t="s">
        <v>1461</v>
      </c>
      <c r="AG85" t="s">
        <v>2396</v>
      </c>
    </row>
    <row r="86" spans="1:33">
      <c r="A86" s="6" t="s">
        <v>216</v>
      </c>
      <c r="B86" t="s">
        <v>216</v>
      </c>
      <c r="C86" t="s">
        <v>216</v>
      </c>
      <c r="D86" t="s">
        <v>1110</v>
      </c>
      <c r="E86" t="s">
        <v>1111</v>
      </c>
      <c r="F86" t="s">
        <v>1112</v>
      </c>
      <c r="G86" t="s">
        <v>994</v>
      </c>
      <c r="H86" t="s">
        <v>2397</v>
      </c>
      <c r="I86" t="s">
        <v>1461</v>
      </c>
      <c r="J86" t="s">
        <v>2398</v>
      </c>
      <c r="K86" t="s">
        <v>2399</v>
      </c>
      <c r="L86" t="s">
        <v>2400</v>
      </c>
      <c r="M86" t="str">
        <f>"C1QB"</f>
        <v>C1QB</v>
      </c>
      <c r="N86" t="s">
        <v>1461</v>
      </c>
      <c r="O86" t="s">
        <v>1465</v>
      </c>
      <c r="P86">
        <v>9606</v>
      </c>
      <c r="Q86" s="4" t="str">
        <f>HYPERLINK("http://www.uniprot.org/uniprot/P02746", "P02746")</f>
        <v>P02746</v>
      </c>
      <c r="R86" t="s">
        <v>2401</v>
      </c>
      <c r="S86" t="s">
        <v>1707</v>
      </c>
      <c r="T86" t="s">
        <v>1467</v>
      </c>
      <c r="U86" t="s">
        <v>1485</v>
      </c>
      <c r="V86" t="s">
        <v>1461</v>
      </c>
      <c r="W86" t="s">
        <v>1469</v>
      </c>
      <c r="X86" t="s">
        <v>1903</v>
      </c>
      <c r="Y86" t="s">
        <v>1461</v>
      </c>
      <c r="Z86" t="s">
        <v>1461</v>
      </c>
      <c r="AA86" t="s">
        <v>2402</v>
      </c>
      <c r="AB86" t="s">
        <v>1473</v>
      </c>
      <c r="AC86" t="s">
        <v>2403</v>
      </c>
      <c r="AD86" t="s">
        <v>2404</v>
      </c>
      <c r="AE86" t="s">
        <v>2405</v>
      </c>
      <c r="AF86" t="s">
        <v>1461</v>
      </c>
      <c r="AG86" t="s">
        <v>1908</v>
      </c>
    </row>
    <row r="87" spans="1:33">
      <c r="A87" s="6" t="s">
        <v>218</v>
      </c>
      <c r="B87" t="s">
        <v>218</v>
      </c>
      <c r="C87" t="s">
        <v>218</v>
      </c>
      <c r="D87" t="s">
        <v>701</v>
      </c>
      <c r="E87" t="s">
        <v>702</v>
      </c>
      <c r="F87" t="s">
        <v>703</v>
      </c>
      <c r="G87" t="s">
        <v>625</v>
      </c>
      <c r="H87" t="s">
        <v>2406</v>
      </c>
      <c r="I87" t="s">
        <v>2407</v>
      </c>
      <c r="J87" t="s">
        <v>2408</v>
      </c>
      <c r="K87" t="s">
        <v>2409</v>
      </c>
      <c r="L87" t="s">
        <v>2410</v>
      </c>
      <c r="M87" t="str">
        <f>"RAP1B"</f>
        <v>RAP1B</v>
      </c>
      <c r="N87" t="s">
        <v>1461</v>
      </c>
      <c r="O87" t="s">
        <v>1465</v>
      </c>
      <c r="P87">
        <v>9606</v>
      </c>
      <c r="Q87" s="4" t="str">
        <f>HYPERLINK("http://www.uniprot.org/uniprot/P61224", "P61224")</f>
        <v>P61224</v>
      </c>
      <c r="R87" t="s">
        <v>2411</v>
      </c>
      <c r="S87" t="s">
        <v>1461</v>
      </c>
      <c r="T87" t="s">
        <v>2412</v>
      </c>
      <c r="U87" t="s">
        <v>2413</v>
      </c>
      <c r="V87" t="s">
        <v>1461</v>
      </c>
      <c r="W87" t="s">
        <v>1461</v>
      </c>
      <c r="X87" t="s">
        <v>1461</v>
      </c>
      <c r="Y87" t="s">
        <v>2414</v>
      </c>
      <c r="Z87" t="s">
        <v>1461</v>
      </c>
      <c r="AA87" t="s">
        <v>2415</v>
      </c>
      <c r="AB87" t="s">
        <v>1473</v>
      </c>
      <c r="AC87" t="s">
        <v>4602</v>
      </c>
      <c r="AD87" t="s">
        <v>2417</v>
      </c>
      <c r="AE87" t="s">
        <v>2418</v>
      </c>
      <c r="AF87" t="s">
        <v>1461</v>
      </c>
      <c r="AG87" t="s">
        <v>2419</v>
      </c>
    </row>
    <row r="88" spans="1:33">
      <c r="A88" s="6" t="s">
        <v>220</v>
      </c>
      <c r="B88" t="s">
        <v>220</v>
      </c>
      <c r="C88" t="s">
        <v>220</v>
      </c>
      <c r="D88" t="s">
        <v>1317</v>
      </c>
      <c r="E88" t="s">
        <v>1318</v>
      </c>
      <c r="F88" t="s">
        <v>1319</v>
      </c>
      <c r="G88" t="s">
        <v>625</v>
      </c>
      <c r="H88" t="s">
        <v>2420</v>
      </c>
      <c r="I88" t="s">
        <v>2421</v>
      </c>
      <c r="J88" t="s">
        <v>2422</v>
      </c>
      <c r="K88" t="s">
        <v>2423</v>
      </c>
      <c r="L88" t="s">
        <v>2424</v>
      </c>
      <c r="M88" t="str">
        <f>"ITIH2"</f>
        <v>ITIH2</v>
      </c>
      <c r="N88" t="s">
        <v>2425</v>
      </c>
      <c r="O88" t="s">
        <v>1465</v>
      </c>
      <c r="P88">
        <v>9606</v>
      </c>
      <c r="Q88" s="4" t="str">
        <f>HYPERLINK("http://www.uniprot.org/uniprot/P19823", "P19823")</f>
        <v>P19823</v>
      </c>
      <c r="R88" t="s">
        <v>2426</v>
      </c>
      <c r="S88" t="s">
        <v>1461</v>
      </c>
      <c r="T88" t="s">
        <v>1467</v>
      </c>
      <c r="U88" t="s">
        <v>1485</v>
      </c>
      <c r="V88" t="s">
        <v>1461</v>
      </c>
      <c r="W88" t="s">
        <v>1461</v>
      </c>
      <c r="X88" t="s">
        <v>1558</v>
      </c>
      <c r="Y88" t="s">
        <v>1461</v>
      </c>
      <c r="Z88" t="s">
        <v>1544</v>
      </c>
      <c r="AA88" t="s">
        <v>2427</v>
      </c>
      <c r="AB88" t="s">
        <v>1461</v>
      </c>
      <c r="AC88" t="s">
        <v>2428</v>
      </c>
      <c r="AD88" t="s">
        <v>2429</v>
      </c>
      <c r="AE88" t="s">
        <v>1746</v>
      </c>
      <c r="AF88" t="s">
        <v>1461</v>
      </c>
      <c r="AG88" t="s">
        <v>2430</v>
      </c>
    </row>
    <row r="89" spans="1:33">
      <c r="A89" s="6" t="s">
        <v>222</v>
      </c>
      <c r="B89" t="s">
        <v>222</v>
      </c>
      <c r="C89" t="s">
        <v>222</v>
      </c>
      <c r="D89" t="s">
        <v>1184</v>
      </c>
      <c r="E89" t="s">
        <v>1185</v>
      </c>
      <c r="F89" t="s">
        <v>1186</v>
      </c>
      <c r="G89" t="s">
        <v>625</v>
      </c>
      <c r="H89" t="s">
        <v>2431</v>
      </c>
      <c r="I89" t="s">
        <v>1461</v>
      </c>
      <c r="J89" t="s">
        <v>2432</v>
      </c>
      <c r="K89" t="s">
        <v>2433</v>
      </c>
      <c r="L89" t="s">
        <v>2434</v>
      </c>
      <c r="M89" t="str">
        <f>"C4BPB"</f>
        <v>C4BPB</v>
      </c>
      <c r="N89" t="s">
        <v>1461</v>
      </c>
      <c r="O89" t="s">
        <v>1465</v>
      </c>
      <c r="P89">
        <v>9606</v>
      </c>
      <c r="Q89" s="4" t="str">
        <f>HYPERLINK("http://www.uniprot.org/uniprot/P20851", "P20851")</f>
        <v>P20851</v>
      </c>
      <c r="R89" t="s">
        <v>2435</v>
      </c>
      <c r="S89" t="s">
        <v>1707</v>
      </c>
      <c r="T89" t="s">
        <v>1467</v>
      </c>
      <c r="U89" t="s">
        <v>1468</v>
      </c>
      <c r="V89" t="s">
        <v>1461</v>
      </c>
      <c r="W89" t="s">
        <v>1461</v>
      </c>
      <c r="X89" t="s">
        <v>1528</v>
      </c>
      <c r="Y89" t="s">
        <v>1461</v>
      </c>
      <c r="Z89" t="s">
        <v>1461</v>
      </c>
      <c r="AA89" t="s">
        <v>1531</v>
      </c>
      <c r="AB89" t="s">
        <v>1461</v>
      </c>
      <c r="AC89" t="s">
        <v>4603</v>
      </c>
      <c r="AD89" t="s">
        <v>4604</v>
      </c>
      <c r="AE89" t="s">
        <v>1461</v>
      </c>
      <c r="AF89" t="s">
        <v>1461</v>
      </c>
      <c r="AG89" t="s">
        <v>1711</v>
      </c>
    </row>
    <row r="90" spans="1:33">
      <c r="A90" s="6" t="s">
        <v>224</v>
      </c>
      <c r="B90" t="s">
        <v>224</v>
      </c>
      <c r="C90" t="s">
        <v>224</v>
      </c>
      <c r="D90" t="s">
        <v>723</v>
      </c>
      <c r="E90" t="s">
        <v>724</v>
      </c>
      <c r="F90" t="s">
        <v>725</v>
      </c>
      <c r="G90" t="s">
        <v>625</v>
      </c>
      <c r="H90" t="s">
        <v>2438</v>
      </c>
      <c r="I90" t="s">
        <v>2439</v>
      </c>
      <c r="J90" t="s">
        <v>2440</v>
      </c>
      <c r="K90" t="s">
        <v>2441</v>
      </c>
      <c r="L90" t="s">
        <v>2442</v>
      </c>
      <c r="M90" t="str">
        <f>"LUM"</f>
        <v>LUM</v>
      </c>
      <c r="N90" t="s">
        <v>2443</v>
      </c>
      <c r="O90" t="s">
        <v>1465</v>
      </c>
      <c r="P90">
        <v>9606</v>
      </c>
      <c r="Q90" s="4" t="str">
        <f>HYPERLINK("http://www.uniprot.org/uniprot/P51884", "P51884")</f>
        <v>P51884</v>
      </c>
      <c r="R90" t="s">
        <v>2444</v>
      </c>
      <c r="S90" t="s">
        <v>1461</v>
      </c>
      <c r="T90" t="s">
        <v>2061</v>
      </c>
      <c r="U90" t="s">
        <v>1485</v>
      </c>
      <c r="V90" t="s">
        <v>1461</v>
      </c>
      <c r="W90" t="s">
        <v>1461</v>
      </c>
      <c r="X90" t="s">
        <v>2358</v>
      </c>
      <c r="Y90" t="s">
        <v>1461</v>
      </c>
      <c r="Z90" t="s">
        <v>1461</v>
      </c>
      <c r="AA90" t="s">
        <v>2445</v>
      </c>
      <c r="AB90" t="s">
        <v>1461</v>
      </c>
      <c r="AC90" t="s">
        <v>2446</v>
      </c>
      <c r="AD90" t="s">
        <v>2447</v>
      </c>
      <c r="AE90" t="s">
        <v>2448</v>
      </c>
      <c r="AF90" t="s">
        <v>1461</v>
      </c>
      <c r="AG90" t="s">
        <v>2449</v>
      </c>
    </row>
    <row r="91" spans="1:33">
      <c r="A91" s="6" t="s">
        <v>226</v>
      </c>
      <c r="B91" t="s">
        <v>226</v>
      </c>
      <c r="C91" t="s">
        <v>226</v>
      </c>
      <c r="D91" t="s">
        <v>653</v>
      </c>
      <c r="E91" t="s">
        <v>654</v>
      </c>
      <c r="F91" t="s">
        <v>655</v>
      </c>
      <c r="G91" t="s">
        <v>625</v>
      </c>
      <c r="H91" t="s">
        <v>2450</v>
      </c>
      <c r="I91" t="s">
        <v>1461</v>
      </c>
      <c r="J91" t="s">
        <v>2451</v>
      </c>
      <c r="K91" t="s">
        <v>2452</v>
      </c>
      <c r="L91" t="s">
        <v>2453</v>
      </c>
      <c r="M91" t="str">
        <f>"C8G"</f>
        <v>C8G</v>
      </c>
      <c r="N91" t="s">
        <v>1461</v>
      </c>
      <c r="O91" t="s">
        <v>1465</v>
      </c>
      <c r="P91">
        <v>9606</v>
      </c>
      <c r="Q91" s="4" t="str">
        <f>HYPERLINK("http://www.uniprot.org/uniprot/P07360", "P07360")</f>
        <v>P07360</v>
      </c>
      <c r="R91" t="s">
        <v>2454</v>
      </c>
      <c r="S91" t="s">
        <v>2028</v>
      </c>
      <c r="T91" t="s">
        <v>1939</v>
      </c>
      <c r="U91" t="s">
        <v>1485</v>
      </c>
      <c r="V91" t="s">
        <v>1461</v>
      </c>
      <c r="W91" t="s">
        <v>1461</v>
      </c>
      <c r="X91" t="s">
        <v>1558</v>
      </c>
      <c r="Y91" t="s">
        <v>2455</v>
      </c>
      <c r="Z91" t="s">
        <v>1461</v>
      </c>
      <c r="AA91" t="s">
        <v>2456</v>
      </c>
      <c r="AB91" t="s">
        <v>1473</v>
      </c>
      <c r="AC91" t="s">
        <v>2457</v>
      </c>
      <c r="AD91" t="s">
        <v>2458</v>
      </c>
      <c r="AE91" t="s">
        <v>2459</v>
      </c>
      <c r="AF91" t="s">
        <v>1461</v>
      </c>
      <c r="AG91" t="s">
        <v>2034</v>
      </c>
    </row>
    <row r="92" spans="1:33">
      <c r="A92" s="6" t="s">
        <v>228</v>
      </c>
      <c r="B92" t="s">
        <v>228</v>
      </c>
      <c r="C92" t="s">
        <v>228</v>
      </c>
      <c r="D92" t="s">
        <v>1005</v>
      </c>
      <c r="E92" t="s">
        <v>1006</v>
      </c>
      <c r="F92" t="s">
        <v>1007</v>
      </c>
      <c r="G92" t="s">
        <v>625</v>
      </c>
      <c r="H92" t="s">
        <v>2460</v>
      </c>
      <c r="I92" t="s">
        <v>2461</v>
      </c>
      <c r="J92" t="s">
        <v>2462</v>
      </c>
      <c r="K92" t="s">
        <v>2463</v>
      </c>
      <c r="L92" t="s">
        <v>2464</v>
      </c>
      <c r="M92" t="str">
        <f>"CD14"</f>
        <v>CD14</v>
      </c>
      <c r="N92" t="s">
        <v>1461</v>
      </c>
      <c r="O92" t="s">
        <v>1465</v>
      </c>
      <c r="P92">
        <v>9606</v>
      </c>
      <c r="Q92" s="4" t="str">
        <f>HYPERLINK("http://www.uniprot.org/uniprot/P08571", "P08571")</f>
        <v>P08571</v>
      </c>
      <c r="R92" t="s">
        <v>2465</v>
      </c>
      <c r="S92" t="s">
        <v>2343</v>
      </c>
      <c r="T92" t="s">
        <v>2466</v>
      </c>
      <c r="U92" t="s">
        <v>1485</v>
      </c>
      <c r="V92" t="s">
        <v>1461</v>
      </c>
      <c r="W92" t="s">
        <v>1461</v>
      </c>
      <c r="X92" t="s">
        <v>2358</v>
      </c>
      <c r="Y92" t="s">
        <v>1461</v>
      </c>
      <c r="Z92" t="s">
        <v>1461</v>
      </c>
      <c r="AA92" t="s">
        <v>2467</v>
      </c>
      <c r="AB92" t="s">
        <v>1473</v>
      </c>
      <c r="AC92" t="s">
        <v>2468</v>
      </c>
      <c r="AD92" t="s">
        <v>2469</v>
      </c>
      <c r="AE92" t="s">
        <v>2470</v>
      </c>
      <c r="AF92" t="s">
        <v>1461</v>
      </c>
      <c r="AG92" t="s">
        <v>2471</v>
      </c>
    </row>
    <row r="93" spans="1:33">
      <c r="A93" s="6" t="s">
        <v>230</v>
      </c>
      <c r="B93" t="s">
        <v>230</v>
      </c>
      <c r="C93" t="s">
        <v>230</v>
      </c>
      <c r="D93" t="s">
        <v>1232</v>
      </c>
      <c r="E93" t="s">
        <v>1233</v>
      </c>
      <c r="F93" t="s">
        <v>1234</v>
      </c>
      <c r="G93" t="s">
        <v>625</v>
      </c>
      <c r="H93" t="s">
        <v>2472</v>
      </c>
      <c r="I93" t="s">
        <v>2473</v>
      </c>
      <c r="J93" t="s">
        <v>2474</v>
      </c>
      <c r="K93" t="s">
        <v>2475</v>
      </c>
      <c r="L93" t="s">
        <v>2476</v>
      </c>
      <c r="M93" t="str">
        <f>"PPIA"</f>
        <v>PPIA</v>
      </c>
      <c r="N93" t="s">
        <v>2477</v>
      </c>
      <c r="O93" t="s">
        <v>1465</v>
      </c>
      <c r="P93">
        <v>9606</v>
      </c>
      <c r="Q93" s="4" t="str">
        <f>HYPERLINK("http://www.uniprot.org/uniprot/P62937", "P62937")</f>
        <v>P62937</v>
      </c>
      <c r="R93" t="s">
        <v>2478</v>
      </c>
      <c r="S93" t="s">
        <v>1966</v>
      </c>
      <c r="T93" t="s">
        <v>2093</v>
      </c>
      <c r="U93" t="s">
        <v>2413</v>
      </c>
      <c r="V93" t="s">
        <v>1461</v>
      </c>
      <c r="W93" t="s">
        <v>1461</v>
      </c>
      <c r="X93" t="s">
        <v>1461</v>
      </c>
      <c r="Y93" t="s">
        <v>1461</v>
      </c>
      <c r="Z93" t="s">
        <v>2479</v>
      </c>
      <c r="AA93" t="s">
        <v>2480</v>
      </c>
      <c r="AB93" t="s">
        <v>1473</v>
      </c>
      <c r="AC93" t="s">
        <v>2481</v>
      </c>
      <c r="AD93" t="s">
        <v>2482</v>
      </c>
      <c r="AE93" t="s">
        <v>2483</v>
      </c>
      <c r="AF93" t="s">
        <v>1461</v>
      </c>
      <c r="AG93" t="s">
        <v>2484</v>
      </c>
    </row>
    <row r="94" spans="1:33">
      <c r="A94" s="6" t="s">
        <v>232</v>
      </c>
      <c r="B94" t="s">
        <v>232</v>
      </c>
      <c r="C94" t="s">
        <v>232</v>
      </c>
      <c r="D94" t="s">
        <v>795</v>
      </c>
      <c r="E94" t="s">
        <v>796</v>
      </c>
      <c r="F94" t="s">
        <v>797</v>
      </c>
      <c r="G94" t="s">
        <v>625</v>
      </c>
      <c r="H94" t="s">
        <v>2485</v>
      </c>
      <c r="I94" t="s">
        <v>2486</v>
      </c>
      <c r="J94" t="s">
        <v>2487</v>
      </c>
      <c r="K94" t="s">
        <v>2488</v>
      </c>
      <c r="L94" t="s">
        <v>2489</v>
      </c>
      <c r="M94" t="str">
        <f>"CFL1"</f>
        <v>CFL1</v>
      </c>
      <c r="N94" t="s">
        <v>2490</v>
      </c>
      <c r="O94" t="s">
        <v>1465</v>
      </c>
      <c r="P94">
        <v>9606</v>
      </c>
      <c r="Q94" s="4" t="str">
        <f>HYPERLINK("http://www.uniprot.org/uniprot/P23528", "P23528")</f>
        <v>P23528</v>
      </c>
      <c r="R94" t="s">
        <v>2491</v>
      </c>
      <c r="S94" t="s">
        <v>1461</v>
      </c>
      <c r="T94" t="s">
        <v>2492</v>
      </c>
      <c r="U94" t="s">
        <v>1461</v>
      </c>
      <c r="V94" t="s">
        <v>1461</v>
      </c>
      <c r="W94" t="s">
        <v>1461</v>
      </c>
      <c r="X94" t="s">
        <v>1461</v>
      </c>
      <c r="Y94" t="s">
        <v>1461</v>
      </c>
      <c r="Z94" t="s">
        <v>1610</v>
      </c>
      <c r="AA94" t="s">
        <v>2207</v>
      </c>
      <c r="AB94" t="s">
        <v>1473</v>
      </c>
      <c r="AC94" t="s">
        <v>2493</v>
      </c>
      <c r="AD94" t="s">
        <v>2494</v>
      </c>
      <c r="AE94" t="s">
        <v>2495</v>
      </c>
      <c r="AF94" t="s">
        <v>1461</v>
      </c>
      <c r="AG94" t="s">
        <v>2496</v>
      </c>
    </row>
    <row r="95" spans="1:33">
      <c r="A95" s="6" t="s">
        <v>234</v>
      </c>
      <c r="B95" t="s">
        <v>234</v>
      </c>
      <c r="C95" t="s">
        <v>234</v>
      </c>
      <c r="D95" t="s">
        <v>1323</v>
      </c>
      <c r="E95" t="s">
        <v>1324</v>
      </c>
      <c r="F95" t="s">
        <v>1325</v>
      </c>
      <c r="G95" t="s">
        <v>625</v>
      </c>
      <c r="H95" t="s">
        <v>2497</v>
      </c>
      <c r="I95" t="s">
        <v>2498</v>
      </c>
      <c r="J95" t="s">
        <v>2499</v>
      </c>
      <c r="K95" t="s">
        <v>2500</v>
      </c>
      <c r="L95" t="s">
        <v>2501</v>
      </c>
      <c r="M95" t="str">
        <f>"CFP"</f>
        <v>CFP</v>
      </c>
      <c r="N95" t="s">
        <v>2502</v>
      </c>
      <c r="O95" t="s">
        <v>1465</v>
      </c>
      <c r="P95">
        <v>9606</v>
      </c>
      <c r="Q95" s="4" t="str">
        <f>HYPERLINK("http://www.uniprot.org/uniprot/P27918", "P27918")</f>
        <v>P27918</v>
      </c>
      <c r="R95" t="s">
        <v>2503</v>
      </c>
      <c r="S95" t="s">
        <v>1791</v>
      </c>
      <c r="T95" t="s">
        <v>1467</v>
      </c>
      <c r="U95" t="s">
        <v>1485</v>
      </c>
      <c r="V95" t="s">
        <v>1461</v>
      </c>
      <c r="W95" t="s">
        <v>1469</v>
      </c>
      <c r="X95" t="s">
        <v>1470</v>
      </c>
      <c r="Y95" t="s">
        <v>1461</v>
      </c>
      <c r="Z95" t="s">
        <v>1461</v>
      </c>
      <c r="AA95" t="s">
        <v>1531</v>
      </c>
      <c r="AB95" t="s">
        <v>1473</v>
      </c>
      <c r="AC95" t="s">
        <v>2504</v>
      </c>
      <c r="AD95" t="s">
        <v>2505</v>
      </c>
      <c r="AE95" t="s">
        <v>1461</v>
      </c>
      <c r="AF95" t="s">
        <v>1461</v>
      </c>
      <c r="AG95" t="s">
        <v>2506</v>
      </c>
    </row>
    <row r="96" spans="1:33">
      <c r="A96" s="6" t="s">
        <v>236</v>
      </c>
      <c r="B96" t="s">
        <v>236</v>
      </c>
      <c r="C96" t="s">
        <v>236</v>
      </c>
      <c r="D96" t="s">
        <v>1104</v>
      </c>
      <c r="E96" t="s">
        <v>1105</v>
      </c>
      <c r="F96" t="s">
        <v>1106</v>
      </c>
      <c r="G96" t="s">
        <v>625</v>
      </c>
      <c r="H96" t="s">
        <v>2507</v>
      </c>
      <c r="I96" t="s">
        <v>2508</v>
      </c>
      <c r="J96" t="s">
        <v>2509</v>
      </c>
      <c r="K96" t="s">
        <v>2510</v>
      </c>
      <c r="L96" t="s">
        <v>2511</v>
      </c>
      <c r="M96" t="str">
        <f>"S100A9"</f>
        <v>S100A9</v>
      </c>
      <c r="N96" t="s">
        <v>2512</v>
      </c>
      <c r="O96" t="s">
        <v>1465</v>
      </c>
      <c r="P96">
        <v>9606</v>
      </c>
      <c r="Q96" s="4" t="str">
        <f>HYPERLINK("http://www.uniprot.org/uniprot/P06702", "P06702")</f>
        <v>P06702</v>
      </c>
      <c r="R96" t="s">
        <v>2513</v>
      </c>
      <c r="S96" t="s">
        <v>2514</v>
      </c>
      <c r="T96" t="s">
        <v>2344</v>
      </c>
      <c r="U96" t="s">
        <v>1485</v>
      </c>
      <c r="V96" t="s">
        <v>1461</v>
      </c>
      <c r="W96" t="s">
        <v>1461</v>
      </c>
      <c r="X96" t="s">
        <v>2345</v>
      </c>
      <c r="Y96" t="s">
        <v>2515</v>
      </c>
      <c r="Z96" t="s">
        <v>2516</v>
      </c>
      <c r="AA96" t="s">
        <v>2517</v>
      </c>
      <c r="AB96" t="s">
        <v>1473</v>
      </c>
      <c r="AC96" t="s">
        <v>2518</v>
      </c>
      <c r="AD96" t="s">
        <v>2519</v>
      </c>
      <c r="AE96" t="s">
        <v>2520</v>
      </c>
      <c r="AF96" t="s">
        <v>1461</v>
      </c>
      <c r="AG96" t="s">
        <v>2521</v>
      </c>
    </row>
    <row r="97" spans="1:33">
      <c r="A97" s="6" t="s">
        <v>238</v>
      </c>
      <c r="B97" t="s">
        <v>238</v>
      </c>
      <c r="C97" t="s">
        <v>238</v>
      </c>
      <c r="D97" t="s">
        <v>1395</v>
      </c>
      <c r="E97" t="s">
        <v>1396</v>
      </c>
      <c r="F97" t="s">
        <v>1397</v>
      </c>
      <c r="G97" t="s">
        <v>625</v>
      </c>
      <c r="H97" t="s">
        <v>2522</v>
      </c>
      <c r="I97" t="s">
        <v>2523</v>
      </c>
      <c r="J97" t="s">
        <v>2524</v>
      </c>
      <c r="K97" t="s">
        <v>2525</v>
      </c>
      <c r="L97" t="s">
        <v>2526</v>
      </c>
      <c r="M97" t="str">
        <f>"APOM"</f>
        <v>APOM</v>
      </c>
      <c r="N97" t="s">
        <v>2527</v>
      </c>
      <c r="O97" t="s">
        <v>1465</v>
      </c>
      <c r="P97">
        <v>9606</v>
      </c>
      <c r="Q97" s="4" t="str">
        <f>HYPERLINK("http://www.uniprot.org/uniprot/O95445", "O95445")</f>
        <v>O95445</v>
      </c>
      <c r="R97" t="s">
        <v>2528</v>
      </c>
      <c r="S97" t="s">
        <v>1777</v>
      </c>
      <c r="T97" t="s">
        <v>1557</v>
      </c>
      <c r="U97" t="s">
        <v>2413</v>
      </c>
      <c r="V97" t="s">
        <v>1461</v>
      </c>
      <c r="W97" t="s">
        <v>1461</v>
      </c>
      <c r="X97" t="s">
        <v>1558</v>
      </c>
      <c r="Y97" t="s">
        <v>1461</v>
      </c>
      <c r="Z97" t="s">
        <v>1461</v>
      </c>
      <c r="AA97" t="s">
        <v>1531</v>
      </c>
      <c r="AB97" t="s">
        <v>1473</v>
      </c>
      <c r="AC97" t="s">
        <v>2529</v>
      </c>
      <c r="AD97" t="s">
        <v>2530</v>
      </c>
      <c r="AE97" t="s">
        <v>2531</v>
      </c>
      <c r="AF97" t="s">
        <v>1461</v>
      </c>
      <c r="AG97" t="s">
        <v>2532</v>
      </c>
    </row>
    <row r="98" spans="1:33">
      <c r="A98" s="6" t="s">
        <v>240</v>
      </c>
      <c r="B98" t="s">
        <v>240</v>
      </c>
      <c r="C98" t="s">
        <v>240</v>
      </c>
      <c r="D98" t="s">
        <v>804</v>
      </c>
      <c r="E98" t="s">
        <v>805</v>
      </c>
      <c r="F98" t="s">
        <v>806</v>
      </c>
      <c r="G98" t="s">
        <v>625</v>
      </c>
      <c r="H98" t="s">
        <v>2533</v>
      </c>
      <c r="I98" t="s">
        <v>2534</v>
      </c>
      <c r="J98" t="s">
        <v>2535</v>
      </c>
      <c r="K98" t="s">
        <v>2536</v>
      </c>
      <c r="L98" t="s">
        <v>2537</v>
      </c>
      <c r="M98" t="str">
        <f>"SAA1"</f>
        <v>SAA1</v>
      </c>
      <c r="N98" t="s">
        <v>1461</v>
      </c>
      <c r="O98" t="s">
        <v>1465</v>
      </c>
      <c r="P98">
        <v>9606</v>
      </c>
      <c r="Q98" s="4" t="str">
        <f>HYPERLINK("http://www.uniprot.org/uniprot/P0DJI8", "P0DJI8")</f>
        <v>P0DJI8</v>
      </c>
      <c r="R98" t="s">
        <v>2538</v>
      </c>
      <c r="S98" t="s">
        <v>1743</v>
      </c>
      <c r="T98" t="s">
        <v>1499</v>
      </c>
      <c r="U98" t="s">
        <v>1485</v>
      </c>
      <c r="V98" t="s">
        <v>1461</v>
      </c>
      <c r="W98" t="s">
        <v>2539</v>
      </c>
      <c r="X98" t="s">
        <v>1558</v>
      </c>
      <c r="Y98" t="s">
        <v>1461</v>
      </c>
      <c r="Z98" t="s">
        <v>1819</v>
      </c>
      <c r="AA98" t="s">
        <v>2540</v>
      </c>
      <c r="AB98" t="s">
        <v>1473</v>
      </c>
      <c r="AC98" t="s">
        <v>2541</v>
      </c>
      <c r="AD98" t="s">
        <v>2542</v>
      </c>
      <c r="AE98" t="s">
        <v>2543</v>
      </c>
      <c r="AF98" t="s">
        <v>1461</v>
      </c>
      <c r="AG98" t="s">
        <v>2544</v>
      </c>
    </row>
    <row r="99" spans="1:33">
      <c r="A99" s="6" t="s">
        <v>242</v>
      </c>
      <c r="B99" t="s">
        <v>242</v>
      </c>
      <c r="C99" t="s">
        <v>242</v>
      </c>
      <c r="D99" t="s">
        <v>982</v>
      </c>
      <c r="E99" t="s">
        <v>983</v>
      </c>
      <c r="F99" t="s">
        <v>984</v>
      </c>
      <c r="G99" t="s">
        <v>625</v>
      </c>
      <c r="H99" t="s">
        <v>2545</v>
      </c>
      <c r="I99" t="s">
        <v>2546</v>
      </c>
      <c r="J99" t="s">
        <v>2547</v>
      </c>
      <c r="K99" t="s">
        <v>2548</v>
      </c>
      <c r="L99" t="s">
        <v>2549</v>
      </c>
      <c r="M99" t="str">
        <f>"TMSB4X"</f>
        <v>TMSB4X</v>
      </c>
      <c r="N99" t="s">
        <v>2550</v>
      </c>
      <c r="O99" t="s">
        <v>1465</v>
      </c>
      <c r="P99">
        <v>9606</v>
      </c>
      <c r="Q99" s="4" t="str">
        <f>HYPERLINK("http://www.uniprot.org/uniprot/P62328", "P62328")</f>
        <v>P62328</v>
      </c>
      <c r="R99" t="s">
        <v>2551</v>
      </c>
      <c r="S99" t="s">
        <v>1461</v>
      </c>
      <c r="T99" t="s">
        <v>2205</v>
      </c>
      <c r="U99" t="s">
        <v>1461</v>
      </c>
      <c r="V99" t="s">
        <v>1461</v>
      </c>
      <c r="W99" t="s">
        <v>1461</v>
      </c>
      <c r="X99" t="s">
        <v>1461</v>
      </c>
      <c r="Y99" t="s">
        <v>1461</v>
      </c>
      <c r="Z99" t="s">
        <v>1610</v>
      </c>
      <c r="AA99" t="s">
        <v>2207</v>
      </c>
      <c r="AB99" t="s">
        <v>1473</v>
      </c>
      <c r="AC99" t="s">
        <v>2552</v>
      </c>
      <c r="AD99" t="s">
        <v>2553</v>
      </c>
      <c r="AE99" t="s">
        <v>2554</v>
      </c>
      <c r="AF99" t="s">
        <v>1461</v>
      </c>
      <c r="AG99" t="s">
        <v>1747</v>
      </c>
    </row>
    <row r="100" spans="1:33">
      <c r="A100" s="6" t="s">
        <v>244</v>
      </c>
      <c r="B100" t="s">
        <v>244</v>
      </c>
      <c r="C100" t="s">
        <v>244</v>
      </c>
      <c r="D100" t="s">
        <v>927</v>
      </c>
      <c r="E100" t="s">
        <v>928</v>
      </c>
      <c r="F100" t="s">
        <v>929</v>
      </c>
      <c r="G100" t="s">
        <v>625</v>
      </c>
      <c r="H100" t="s">
        <v>2555</v>
      </c>
      <c r="I100" t="s">
        <v>2556</v>
      </c>
      <c r="J100" t="s">
        <v>2557</v>
      </c>
      <c r="K100" t="s">
        <v>2558</v>
      </c>
      <c r="L100" t="s">
        <v>2559</v>
      </c>
      <c r="M100" t="str">
        <f>"ADIPOQ"</f>
        <v>ADIPOQ</v>
      </c>
      <c r="N100" t="s">
        <v>1461</v>
      </c>
      <c r="O100" t="s">
        <v>1465</v>
      </c>
      <c r="P100">
        <v>9606</v>
      </c>
      <c r="Q100" s="4" t="str">
        <f>HYPERLINK("http://www.uniprot.org/uniprot/Q15848", "Q15848")</f>
        <v>Q15848</v>
      </c>
      <c r="R100" t="s">
        <v>2560</v>
      </c>
      <c r="S100" t="s">
        <v>1461</v>
      </c>
      <c r="T100" t="s">
        <v>1467</v>
      </c>
      <c r="U100" t="s">
        <v>1485</v>
      </c>
      <c r="V100" t="s">
        <v>1461</v>
      </c>
      <c r="W100" t="s">
        <v>2561</v>
      </c>
      <c r="X100" t="s">
        <v>1903</v>
      </c>
      <c r="Y100" t="s">
        <v>1461</v>
      </c>
      <c r="Z100" t="s">
        <v>2562</v>
      </c>
      <c r="AA100" t="s">
        <v>1904</v>
      </c>
      <c r="AB100" t="s">
        <v>1917</v>
      </c>
      <c r="AC100" t="s">
        <v>2563</v>
      </c>
      <c r="AD100" t="s">
        <v>2564</v>
      </c>
      <c r="AE100" t="s">
        <v>2565</v>
      </c>
      <c r="AF100" t="s">
        <v>1461</v>
      </c>
      <c r="AG100" t="s">
        <v>2566</v>
      </c>
    </row>
    <row r="101" spans="1:33">
      <c r="A101" s="6" t="s">
        <v>246</v>
      </c>
      <c r="B101" t="s">
        <v>246</v>
      </c>
      <c r="C101" t="s">
        <v>246</v>
      </c>
      <c r="D101" t="s">
        <v>934</v>
      </c>
      <c r="E101" t="s">
        <v>935</v>
      </c>
      <c r="F101" t="s">
        <v>936</v>
      </c>
      <c r="G101" t="s">
        <v>625</v>
      </c>
      <c r="H101" t="s">
        <v>2567</v>
      </c>
      <c r="I101" t="s">
        <v>2568</v>
      </c>
      <c r="J101" t="s">
        <v>2569</v>
      </c>
      <c r="K101" t="s">
        <v>2570</v>
      </c>
      <c r="L101" t="s">
        <v>2571</v>
      </c>
      <c r="M101" t="str">
        <f>"SOD1"</f>
        <v>SOD1</v>
      </c>
      <c r="N101" t="s">
        <v>1461</v>
      </c>
      <c r="O101" t="s">
        <v>1465</v>
      </c>
      <c r="P101">
        <v>9606</v>
      </c>
      <c r="Q101" s="4" t="str">
        <f>HYPERLINK("http://www.uniprot.org/uniprot/P00441", "P00441")</f>
        <v>P00441</v>
      </c>
      <c r="R101" t="s">
        <v>2572</v>
      </c>
      <c r="S101" t="s">
        <v>1461</v>
      </c>
      <c r="T101" t="s">
        <v>2573</v>
      </c>
      <c r="U101" t="s">
        <v>1461</v>
      </c>
      <c r="V101" t="s">
        <v>1461</v>
      </c>
      <c r="W101" t="s">
        <v>2206</v>
      </c>
      <c r="X101" t="s">
        <v>1461</v>
      </c>
      <c r="Y101" t="s">
        <v>2331</v>
      </c>
      <c r="Z101" t="s">
        <v>2574</v>
      </c>
      <c r="AA101" t="s">
        <v>2575</v>
      </c>
      <c r="AB101" t="s">
        <v>1473</v>
      </c>
      <c r="AC101" t="s">
        <v>2576</v>
      </c>
      <c r="AD101" t="s">
        <v>2577</v>
      </c>
      <c r="AE101" t="s">
        <v>2578</v>
      </c>
      <c r="AF101" t="s">
        <v>1461</v>
      </c>
      <c r="AG101" t="s">
        <v>2579</v>
      </c>
    </row>
    <row r="102" spans="1:33">
      <c r="A102" s="6" t="s">
        <v>248</v>
      </c>
      <c r="B102" t="s">
        <v>248</v>
      </c>
      <c r="C102" t="s">
        <v>248</v>
      </c>
      <c r="D102" t="s">
        <v>1293</v>
      </c>
      <c r="E102" t="s">
        <v>1294</v>
      </c>
      <c r="F102" t="s">
        <v>1295</v>
      </c>
      <c r="G102" t="s">
        <v>625</v>
      </c>
      <c r="H102" t="s">
        <v>2580</v>
      </c>
      <c r="I102" t="s">
        <v>2581</v>
      </c>
      <c r="J102" t="s">
        <v>2582</v>
      </c>
      <c r="K102" t="s">
        <v>2583</v>
      </c>
      <c r="L102" t="s">
        <v>2584</v>
      </c>
      <c r="M102" t="str">
        <f>"SERPINA10"</f>
        <v>SERPINA10</v>
      </c>
      <c r="N102" t="s">
        <v>2585</v>
      </c>
      <c r="O102" t="s">
        <v>1465</v>
      </c>
      <c r="P102">
        <v>9606</v>
      </c>
      <c r="Q102" s="4" t="str">
        <f>HYPERLINK("http://www.uniprot.org/uniprot/Q9UK55", "Q9UK55")</f>
        <v>Q9UK55</v>
      </c>
      <c r="R102" t="s">
        <v>2586</v>
      </c>
      <c r="S102" t="s">
        <v>1730</v>
      </c>
      <c r="T102" t="s">
        <v>1467</v>
      </c>
      <c r="U102" t="s">
        <v>1485</v>
      </c>
      <c r="V102" t="s">
        <v>1461</v>
      </c>
      <c r="W102" t="s">
        <v>1461</v>
      </c>
      <c r="X102" t="s">
        <v>1558</v>
      </c>
      <c r="Y102" t="s">
        <v>1461</v>
      </c>
      <c r="Z102" t="s">
        <v>1731</v>
      </c>
      <c r="AA102" t="s">
        <v>1681</v>
      </c>
      <c r="AB102" t="s">
        <v>1473</v>
      </c>
      <c r="AC102" t="s">
        <v>2587</v>
      </c>
      <c r="AD102" t="s">
        <v>2588</v>
      </c>
      <c r="AE102" t="s">
        <v>2589</v>
      </c>
      <c r="AF102" t="s">
        <v>1461</v>
      </c>
      <c r="AG102" t="s">
        <v>2430</v>
      </c>
    </row>
    <row r="103" spans="1:33">
      <c r="A103" s="6" t="s">
        <v>250</v>
      </c>
      <c r="B103" t="s">
        <v>250</v>
      </c>
      <c r="C103" t="s">
        <v>250</v>
      </c>
      <c r="D103" t="s">
        <v>921</v>
      </c>
      <c r="E103" t="s">
        <v>922</v>
      </c>
      <c r="F103" t="s">
        <v>923</v>
      </c>
      <c r="G103" t="s">
        <v>625</v>
      </c>
      <c r="H103" t="s">
        <v>2590</v>
      </c>
      <c r="I103" t="s">
        <v>1461</v>
      </c>
      <c r="J103" t="s">
        <v>2591</v>
      </c>
      <c r="K103" t="s">
        <v>2592</v>
      </c>
      <c r="L103" t="s">
        <v>2593</v>
      </c>
      <c r="M103" t="str">
        <f>"APOD"</f>
        <v>APOD</v>
      </c>
      <c r="N103" t="s">
        <v>1461</v>
      </c>
      <c r="O103" t="s">
        <v>1465</v>
      </c>
      <c r="P103">
        <v>9606</v>
      </c>
      <c r="Q103" s="4" t="str">
        <f>HYPERLINK("http://www.uniprot.org/uniprot/P05090", "P05090")</f>
        <v>P05090</v>
      </c>
      <c r="R103" t="s">
        <v>2594</v>
      </c>
      <c r="S103" t="s">
        <v>1608</v>
      </c>
      <c r="T103" t="s">
        <v>1467</v>
      </c>
      <c r="U103" t="s">
        <v>1485</v>
      </c>
      <c r="V103" t="s">
        <v>1461</v>
      </c>
      <c r="W103" t="s">
        <v>1461</v>
      </c>
      <c r="X103" t="s">
        <v>1558</v>
      </c>
      <c r="Y103" t="s">
        <v>2157</v>
      </c>
      <c r="Z103" t="s">
        <v>1461</v>
      </c>
      <c r="AA103" t="s">
        <v>1767</v>
      </c>
      <c r="AB103" t="s">
        <v>1473</v>
      </c>
      <c r="AC103" t="s">
        <v>2595</v>
      </c>
      <c r="AD103" t="s">
        <v>2596</v>
      </c>
      <c r="AE103" t="s">
        <v>2597</v>
      </c>
      <c r="AF103" t="s">
        <v>1461</v>
      </c>
      <c r="AG103" t="s">
        <v>2598</v>
      </c>
    </row>
    <row r="104" spans="1:33">
      <c r="A104" s="6" t="s">
        <v>252</v>
      </c>
      <c r="B104" t="s">
        <v>252</v>
      </c>
      <c r="C104" t="s">
        <v>252</v>
      </c>
      <c r="D104" t="s">
        <v>714</v>
      </c>
      <c r="E104" t="s">
        <v>715</v>
      </c>
      <c r="F104" t="s">
        <v>716</v>
      </c>
      <c r="G104" t="s">
        <v>625</v>
      </c>
      <c r="H104" t="s">
        <v>2599</v>
      </c>
      <c r="I104" t="s">
        <v>1461</v>
      </c>
      <c r="J104" t="s">
        <v>2600</v>
      </c>
      <c r="K104" t="s">
        <v>2601</v>
      </c>
      <c r="L104" t="s">
        <v>2602</v>
      </c>
      <c r="M104" t="str">
        <f>"FBLN1"</f>
        <v>FBLN1</v>
      </c>
      <c r="N104" t="s">
        <v>1461</v>
      </c>
      <c r="O104" t="s">
        <v>1465</v>
      </c>
      <c r="P104">
        <v>9606</v>
      </c>
      <c r="Q104" s="4" t="str">
        <f>HYPERLINK("http://www.uniprot.org/uniprot/P23142", "P23142")</f>
        <v>P23142</v>
      </c>
      <c r="R104" t="s">
        <v>2603</v>
      </c>
      <c r="S104" t="s">
        <v>1966</v>
      </c>
      <c r="T104" t="s">
        <v>2061</v>
      </c>
      <c r="U104" t="s">
        <v>2604</v>
      </c>
      <c r="V104" t="s">
        <v>1461</v>
      </c>
      <c r="W104" t="s">
        <v>1461</v>
      </c>
      <c r="X104" t="s">
        <v>2041</v>
      </c>
      <c r="Y104" t="s">
        <v>1915</v>
      </c>
      <c r="Z104" t="s">
        <v>1461</v>
      </c>
      <c r="AA104" t="s">
        <v>1531</v>
      </c>
      <c r="AB104" t="s">
        <v>1461</v>
      </c>
      <c r="AC104" t="s">
        <v>2605</v>
      </c>
      <c r="AD104" t="s">
        <v>2606</v>
      </c>
      <c r="AE104" t="s">
        <v>2607</v>
      </c>
      <c r="AF104" t="s">
        <v>1461</v>
      </c>
      <c r="AG104" t="s">
        <v>2608</v>
      </c>
    </row>
    <row r="105" spans="1:33">
      <c r="A105" s="6" t="s">
        <v>254</v>
      </c>
      <c r="B105" t="s">
        <v>254</v>
      </c>
      <c r="C105" t="s">
        <v>254</v>
      </c>
      <c r="D105" t="s">
        <v>1365</v>
      </c>
      <c r="E105" t="s">
        <v>1366</v>
      </c>
      <c r="F105" t="s">
        <v>1367</v>
      </c>
      <c r="G105" t="s">
        <v>625</v>
      </c>
      <c r="H105" t="s">
        <v>2609</v>
      </c>
      <c r="I105" t="s">
        <v>2610</v>
      </c>
      <c r="J105" t="s">
        <v>2611</v>
      </c>
      <c r="K105" t="s">
        <v>2612</v>
      </c>
      <c r="L105" t="s">
        <v>2613</v>
      </c>
      <c r="M105" t="str">
        <f>"ITIH3"</f>
        <v>ITIH3</v>
      </c>
      <c r="N105" t="s">
        <v>1461</v>
      </c>
      <c r="O105" t="s">
        <v>1465</v>
      </c>
      <c r="P105">
        <v>9606</v>
      </c>
      <c r="Q105" s="4" t="str">
        <f>HYPERLINK("http://www.uniprot.org/uniprot/Q06033", "Q06033")</f>
        <v>Q06033</v>
      </c>
      <c r="R105" t="s">
        <v>2614</v>
      </c>
      <c r="S105" t="s">
        <v>1461</v>
      </c>
      <c r="T105" t="s">
        <v>1467</v>
      </c>
      <c r="U105" t="s">
        <v>1468</v>
      </c>
      <c r="V105" t="s">
        <v>1461</v>
      </c>
      <c r="W105" t="s">
        <v>1461</v>
      </c>
      <c r="X105" t="s">
        <v>1558</v>
      </c>
      <c r="Y105" t="s">
        <v>1461</v>
      </c>
      <c r="Z105" t="s">
        <v>1544</v>
      </c>
      <c r="AA105" t="s">
        <v>2615</v>
      </c>
      <c r="AB105" t="s">
        <v>1461</v>
      </c>
      <c r="AC105" t="s">
        <v>2616</v>
      </c>
      <c r="AD105" t="s">
        <v>2617</v>
      </c>
      <c r="AE105" t="s">
        <v>1746</v>
      </c>
      <c r="AF105" t="s">
        <v>1461</v>
      </c>
      <c r="AG105" t="s">
        <v>1747</v>
      </c>
    </row>
    <row r="106" spans="1:33">
      <c r="A106" s="6" t="s">
        <v>256</v>
      </c>
      <c r="B106" t="s">
        <v>256</v>
      </c>
      <c r="C106" t="s">
        <v>256</v>
      </c>
      <c r="D106" t="s">
        <v>1281</v>
      </c>
      <c r="E106" t="s">
        <v>1282</v>
      </c>
      <c r="F106" t="s">
        <v>1283</v>
      </c>
      <c r="G106" t="s">
        <v>625</v>
      </c>
      <c r="H106" t="s">
        <v>2618</v>
      </c>
      <c r="I106" t="s">
        <v>1461</v>
      </c>
      <c r="J106" t="s">
        <v>2619</v>
      </c>
      <c r="K106" t="s">
        <v>2620</v>
      </c>
      <c r="L106" t="s">
        <v>2621</v>
      </c>
      <c r="M106" t="str">
        <f>"FGG"</f>
        <v>FGG</v>
      </c>
      <c r="N106" t="s">
        <v>1461</v>
      </c>
      <c r="O106" t="s">
        <v>1465</v>
      </c>
      <c r="P106">
        <v>9606</v>
      </c>
      <c r="Q106" s="4" t="str">
        <f>HYPERLINK("http://www.uniprot.org/uniprot/P02679", "P02679")</f>
        <v>P02679</v>
      </c>
      <c r="R106" t="s">
        <v>2622</v>
      </c>
      <c r="S106" t="s">
        <v>1730</v>
      </c>
      <c r="T106" t="s">
        <v>1467</v>
      </c>
      <c r="U106" t="s">
        <v>1468</v>
      </c>
      <c r="V106" t="s">
        <v>1461</v>
      </c>
      <c r="W106" t="s">
        <v>1469</v>
      </c>
      <c r="X106" t="s">
        <v>2171</v>
      </c>
      <c r="Y106" t="s">
        <v>2078</v>
      </c>
      <c r="Z106" t="s">
        <v>1461</v>
      </c>
      <c r="AA106" t="s">
        <v>2623</v>
      </c>
      <c r="AB106" t="s">
        <v>1473</v>
      </c>
      <c r="AC106" t="s">
        <v>2624</v>
      </c>
      <c r="AD106" t="s">
        <v>2625</v>
      </c>
      <c r="AE106" t="s">
        <v>2626</v>
      </c>
      <c r="AF106" t="s">
        <v>1461</v>
      </c>
      <c r="AG106" t="s">
        <v>2627</v>
      </c>
    </row>
    <row r="107" spans="1:33">
      <c r="A107" s="6" t="s">
        <v>258</v>
      </c>
      <c r="B107" t="s">
        <v>258</v>
      </c>
      <c r="C107" t="s">
        <v>258</v>
      </c>
      <c r="D107" t="s">
        <v>686</v>
      </c>
      <c r="E107" t="s">
        <v>687</v>
      </c>
      <c r="F107" t="s">
        <v>688</v>
      </c>
      <c r="G107" t="s">
        <v>625</v>
      </c>
      <c r="H107" t="s">
        <v>2628</v>
      </c>
      <c r="I107" t="s">
        <v>2629</v>
      </c>
      <c r="J107" t="s">
        <v>2630</v>
      </c>
      <c r="K107" t="s">
        <v>2631</v>
      </c>
      <c r="L107" t="s">
        <v>2632</v>
      </c>
      <c r="M107" t="str">
        <f>"LYZ"</f>
        <v>LYZ</v>
      </c>
      <c r="N107" t="s">
        <v>2633</v>
      </c>
      <c r="O107" t="s">
        <v>1465</v>
      </c>
      <c r="P107">
        <v>9606</v>
      </c>
      <c r="Q107" s="4" t="str">
        <f>HYPERLINK("http://www.uniprot.org/uniprot/P61626", "P61626")</f>
        <v>P61626</v>
      </c>
      <c r="R107" t="s">
        <v>2634</v>
      </c>
      <c r="S107" t="s">
        <v>1461</v>
      </c>
      <c r="T107" t="s">
        <v>2169</v>
      </c>
      <c r="U107" t="s">
        <v>1485</v>
      </c>
      <c r="V107" t="s">
        <v>1461</v>
      </c>
      <c r="W107" t="s">
        <v>2170</v>
      </c>
      <c r="X107" t="s">
        <v>1558</v>
      </c>
      <c r="Y107" t="s">
        <v>1461</v>
      </c>
      <c r="Z107" t="s">
        <v>2635</v>
      </c>
      <c r="AA107" t="s">
        <v>1892</v>
      </c>
      <c r="AB107" t="s">
        <v>1473</v>
      </c>
      <c r="AC107" t="s">
        <v>2636</v>
      </c>
      <c r="AD107" t="s">
        <v>2637</v>
      </c>
      <c r="AE107" t="s">
        <v>2638</v>
      </c>
      <c r="AF107" t="s">
        <v>1461</v>
      </c>
      <c r="AG107" t="s">
        <v>2639</v>
      </c>
    </row>
    <row r="108" spans="1:33">
      <c r="A108" s="6" t="s">
        <v>260</v>
      </c>
      <c r="B108" t="s">
        <v>260</v>
      </c>
      <c r="C108" t="s">
        <v>260</v>
      </c>
      <c r="D108" t="s">
        <v>882</v>
      </c>
      <c r="E108" t="s">
        <v>883</v>
      </c>
      <c r="F108" t="s">
        <v>884</v>
      </c>
      <c r="G108" t="s">
        <v>625</v>
      </c>
      <c r="H108" t="s">
        <v>2640</v>
      </c>
      <c r="I108" t="s">
        <v>2641</v>
      </c>
      <c r="J108" t="s">
        <v>2642</v>
      </c>
      <c r="K108" t="s">
        <v>2643</v>
      </c>
      <c r="L108" t="s">
        <v>2644</v>
      </c>
      <c r="M108" t="str">
        <f>"SERPINF1"</f>
        <v>SERPINF1</v>
      </c>
      <c r="N108" t="s">
        <v>2645</v>
      </c>
      <c r="O108" t="s">
        <v>1465</v>
      </c>
      <c r="P108">
        <v>9606</v>
      </c>
      <c r="Q108" s="4" t="str">
        <f>HYPERLINK("http://www.uniprot.org/uniprot/P36955", "P36955")</f>
        <v>P36955</v>
      </c>
      <c r="R108" t="s">
        <v>2646</v>
      </c>
      <c r="S108" t="s">
        <v>1461</v>
      </c>
      <c r="T108" t="s">
        <v>1467</v>
      </c>
      <c r="U108" t="s">
        <v>1485</v>
      </c>
      <c r="V108" t="s">
        <v>1461</v>
      </c>
      <c r="W108" t="s">
        <v>2647</v>
      </c>
      <c r="X108" t="s">
        <v>1558</v>
      </c>
      <c r="Y108" t="s">
        <v>1461</v>
      </c>
      <c r="Z108" t="s">
        <v>1461</v>
      </c>
      <c r="AA108" t="s">
        <v>2648</v>
      </c>
      <c r="AB108" t="s">
        <v>1473</v>
      </c>
      <c r="AC108" t="s">
        <v>2649</v>
      </c>
      <c r="AD108" t="s">
        <v>2650</v>
      </c>
      <c r="AE108" t="s">
        <v>1641</v>
      </c>
      <c r="AF108" t="s">
        <v>1461</v>
      </c>
      <c r="AG108" t="s">
        <v>1461</v>
      </c>
    </row>
    <row r="109" spans="1:33">
      <c r="A109" s="6" t="s">
        <v>262</v>
      </c>
      <c r="B109" t="s">
        <v>262</v>
      </c>
      <c r="C109" t="s">
        <v>262</v>
      </c>
      <c r="D109" t="s">
        <v>949</v>
      </c>
      <c r="E109" t="s">
        <v>950</v>
      </c>
      <c r="F109" t="s">
        <v>1001</v>
      </c>
      <c r="G109" t="s">
        <v>625</v>
      </c>
      <c r="H109" t="s">
        <v>1564</v>
      </c>
      <c r="I109" t="s">
        <v>1565</v>
      </c>
      <c r="J109" t="s">
        <v>1566</v>
      </c>
      <c r="K109" t="s">
        <v>1567</v>
      </c>
      <c r="L109" t="s">
        <v>1568</v>
      </c>
      <c r="M109" t="str">
        <f>"C3"</f>
        <v>C3</v>
      </c>
      <c r="N109" t="s">
        <v>1569</v>
      </c>
      <c r="O109" t="s">
        <v>1465</v>
      </c>
      <c r="P109">
        <v>9606</v>
      </c>
      <c r="Q109" s="4" t="str">
        <f>HYPERLINK("http://www.uniprot.org/uniprot/P01024", "P01024")</f>
        <v>P01024</v>
      </c>
      <c r="R109" t="s">
        <v>1570</v>
      </c>
      <c r="S109" t="s">
        <v>1571</v>
      </c>
      <c r="T109" t="s">
        <v>1467</v>
      </c>
      <c r="U109" t="s">
        <v>1485</v>
      </c>
      <c r="V109" t="s">
        <v>1461</v>
      </c>
      <c r="W109" t="s">
        <v>1572</v>
      </c>
      <c r="X109" t="s">
        <v>1558</v>
      </c>
      <c r="Y109" t="s">
        <v>1461</v>
      </c>
      <c r="Z109" t="s">
        <v>1461</v>
      </c>
      <c r="AA109" t="s">
        <v>1573</v>
      </c>
      <c r="AB109" t="s">
        <v>1473</v>
      </c>
      <c r="AC109" t="s">
        <v>1574</v>
      </c>
      <c r="AD109" t="s">
        <v>1575</v>
      </c>
      <c r="AE109" t="s">
        <v>1576</v>
      </c>
      <c r="AF109" t="s">
        <v>1461</v>
      </c>
      <c r="AG109" t="s">
        <v>1577</v>
      </c>
    </row>
    <row r="110" spans="1:33">
      <c r="A110" s="6" t="s">
        <v>264</v>
      </c>
      <c r="B110" t="s">
        <v>264</v>
      </c>
      <c r="C110" t="s">
        <v>264</v>
      </c>
      <c r="D110" t="s">
        <v>900</v>
      </c>
      <c r="E110" t="s">
        <v>901</v>
      </c>
      <c r="F110" t="s">
        <v>902</v>
      </c>
      <c r="G110" t="s">
        <v>625</v>
      </c>
      <c r="H110" t="s">
        <v>2651</v>
      </c>
      <c r="I110" t="s">
        <v>2652</v>
      </c>
      <c r="J110" t="s">
        <v>2653</v>
      </c>
      <c r="K110" t="s">
        <v>2654</v>
      </c>
      <c r="L110" t="s">
        <v>2655</v>
      </c>
      <c r="M110" t="str">
        <f>"HIST2H2BE"</f>
        <v>HIST2H2BE</v>
      </c>
      <c r="N110" t="s">
        <v>2656</v>
      </c>
      <c r="O110" t="s">
        <v>1465</v>
      </c>
      <c r="P110">
        <v>9606</v>
      </c>
      <c r="Q110" s="4" t="str">
        <f>HYPERLINK("http://www.uniprot.org/uniprot/Q16778", "Q16778")</f>
        <v>Q16778</v>
      </c>
      <c r="R110" t="s">
        <v>2657</v>
      </c>
      <c r="S110" t="s">
        <v>1461</v>
      </c>
      <c r="T110" t="s">
        <v>2658</v>
      </c>
      <c r="U110" t="s">
        <v>1461</v>
      </c>
      <c r="V110" t="s">
        <v>1461</v>
      </c>
      <c r="W110" t="s">
        <v>1461</v>
      </c>
      <c r="X110" t="s">
        <v>1461</v>
      </c>
      <c r="Y110" t="s">
        <v>1461</v>
      </c>
      <c r="Z110" t="s">
        <v>2659</v>
      </c>
      <c r="AA110" t="s">
        <v>2660</v>
      </c>
      <c r="AB110" t="s">
        <v>1473</v>
      </c>
      <c r="AC110" t="s">
        <v>2661</v>
      </c>
      <c r="AD110" t="s">
        <v>2662</v>
      </c>
      <c r="AE110" t="s">
        <v>2663</v>
      </c>
      <c r="AF110" t="s">
        <v>1461</v>
      </c>
      <c r="AG110" t="s">
        <v>4605</v>
      </c>
    </row>
    <row r="111" spans="1:33">
      <c r="A111" s="6" t="s">
        <v>266</v>
      </c>
      <c r="B111" t="s">
        <v>266</v>
      </c>
      <c r="C111" t="s">
        <v>266</v>
      </c>
      <c r="D111" t="s">
        <v>1326</v>
      </c>
      <c r="E111" t="s">
        <v>1327</v>
      </c>
      <c r="F111" t="s">
        <v>1328</v>
      </c>
      <c r="G111" t="s">
        <v>625</v>
      </c>
      <c r="H111" t="s">
        <v>2665</v>
      </c>
      <c r="I111" t="s">
        <v>2666</v>
      </c>
      <c r="J111" t="s">
        <v>2667</v>
      </c>
      <c r="K111" t="s">
        <v>2668</v>
      </c>
      <c r="L111" t="s">
        <v>2669</v>
      </c>
      <c r="M111" t="str">
        <f>"LCAT"</f>
        <v>LCAT</v>
      </c>
      <c r="N111" t="s">
        <v>1461</v>
      </c>
      <c r="O111" t="s">
        <v>1465</v>
      </c>
      <c r="P111">
        <v>9606</v>
      </c>
      <c r="Q111" s="4" t="str">
        <f>HYPERLINK("http://www.uniprot.org/uniprot/P04180", "P04180")</f>
        <v>P04180</v>
      </c>
      <c r="R111" t="s">
        <v>2670</v>
      </c>
      <c r="S111" t="s">
        <v>2671</v>
      </c>
      <c r="T111" t="s">
        <v>1467</v>
      </c>
      <c r="U111" t="s">
        <v>1485</v>
      </c>
      <c r="V111" t="s">
        <v>1461</v>
      </c>
      <c r="W111" t="s">
        <v>2672</v>
      </c>
      <c r="X111" t="s">
        <v>1558</v>
      </c>
      <c r="Y111" t="s">
        <v>1461</v>
      </c>
      <c r="Z111" t="s">
        <v>2673</v>
      </c>
      <c r="AA111" t="s">
        <v>1531</v>
      </c>
      <c r="AB111" t="s">
        <v>1473</v>
      </c>
      <c r="AC111" t="s">
        <v>2674</v>
      </c>
      <c r="AD111" t="s">
        <v>2675</v>
      </c>
      <c r="AE111" t="s">
        <v>2676</v>
      </c>
      <c r="AF111" t="s">
        <v>1461</v>
      </c>
      <c r="AG111" t="s">
        <v>2677</v>
      </c>
    </row>
    <row r="112" spans="1:33">
      <c r="A112" s="6" t="s">
        <v>268</v>
      </c>
      <c r="B112" t="s">
        <v>268</v>
      </c>
      <c r="C112" t="s">
        <v>268</v>
      </c>
      <c r="D112" t="s">
        <v>979</v>
      </c>
      <c r="E112" t="s">
        <v>980</v>
      </c>
      <c r="F112" t="s">
        <v>981</v>
      </c>
      <c r="G112" t="s">
        <v>625</v>
      </c>
      <c r="H112" t="s">
        <v>2678</v>
      </c>
      <c r="I112" t="s">
        <v>2679</v>
      </c>
      <c r="J112" t="s">
        <v>2680</v>
      </c>
      <c r="K112" t="s">
        <v>2681</v>
      </c>
      <c r="L112" t="s">
        <v>2682</v>
      </c>
      <c r="M112" t="str">
        <f>"TPM4"</f>
        <v>TPM4</v>
      </c>
      <c r="N112" t="s">
        <v>1461</v>
      </c>
      <c r="O112" t="s">
        <v>1465</v>
      </c>
      <c r="P112">
        <v>9606</v>
      </c>
      <c r="Q112" s="4" t="str">
        <f>HYPERLINK("http://www.uniprot.org/uniprot/P67936", "P67936")</f>
        <v>P67936</v>
      </c>
      <c r="R112" t="s">
        <v>2683</v>
      </c>
      <c r="S112" t="s">
        <v>1461</v>
      </c>
      <c r="T112" t="s">
        <v>2205</v>
      </c>
      <c r="U112" t="s">
        <v>1468</v>
      </c>
      <c r="V112" t="s">
        <v>1461</v>
      </c>
      <c r="W112" t="s">
        <v>1461</v>
      </c>
      <c r="X112" t="s">
        <v>2684</v>
      </c>
      <c r="Y112" t="s">
        <v>2078</v>
      </c>
      <c r="Z112" t="s">
        <v>2685</v>
      </c>
      <c r="AA112" t="s">
        <v>2686</v>
      </c>
      <c r="AB112" t="s">
        <v>1461</v>
      </c>
      <c r="AC112" t="s">
        <v>2687</v>
      </c>
      <c r="AD112" t="s">
        <v>2688</v>
      </c>
      <c r="AE112" t="s">
        <v>2689</v>
      </c>
      <c r="AF112" t="s">
        <v>1461</v>
      </c>
      <c r="AG112" t="s">
        <v>2690</v>
      </c>
    </row>
    <row r="113" spans="1:33">
      <c r="A113" s="6" t="s">
        <v>270</v>
      </c>
      <c r="B113" t="s">
        <v>270</v>
      </c>
      <c r="C113" t="s">
        <v>270</v>
      </c>
      <c r="D113" t="s">
        <v>707</v>
      </c>
      <c r="E113" t="s">
        <v>708</v>
      </c>
      <c r="F113" t="s">
        <v>709</v>
      </c>
      <c r="G113" t="s">
        <v>625</v>
      </c>
      <c r="H113" t="s">
        <v>2691</v>
      </c>
      <c r="I113" t="s">
        <v>2692</v>
      </c>
      <c r="J113" t="s">
        <v>2693</v>
      </c>
      <c r="K113" t="s">
        <v>2694</v>
      </c>
      <c r="L113" t="s">
        <v>2695</v>
      </c>
      <c r="M113" t="str">
        <f>"GAPDH"</f>
        <v>GAPDH</v>
      </c>
      <c r="N113" t="s">
        <v>2696</v>
      </c>
      <c r="O113" t="s">
        <v>1465</v>
      </c>
      <c r="P113">
        <v>9606</v>
      </c>
      <c r="Q113" s="4" t="str">
        <f>HYPERLINK("http://www.uniprot.org/uniprot/P04406", "P04406")</f>
        <v>P04406</v>
      </c>
      <c r="R113" t="s">
        <v>2697</v>
      </c>
      <c r="S113" t="s">
        <v>2698</v>
      </c>
      <c r="T113" t="s">
        <v>2699</v>
      </c>
      <c r="U113" t="s">
        <v>1468</v>
      </c>
      <c r="V113" t="s">
        <v>1461</v>
      </c>
      <c r="W113" t="s">
        <v>1461</v>
      </c>
      <c r="X113" t="s">
        <v>1461</v>
      </c>
      <c r="Y113" t="s">
        <v>2700</v>
      </c>
      <c r="Z113" t="s">
        <v>2701</v>
      </c>
      <c r="AA113" t="s">
        <v>2702</v>
      </c>
      <c r="AB113" t="s">
        <v>1473</v>
      </c>
      <c r="AC113" t="s">
        <v>2703</v>
      </c>
      <c r="AD113" t="s">
        <v>2704</v>
      </c>
      <c r="AE113" t="s">
        <v>2705</v>
      </c>
      <c r="AF113" t="s">
        <v>2706</v>
      </c>
      <c r="AG113" t="s">
        <v>2707</v>
      </c>
    </row>
    <row r="114" spans="1:33">
      <c r="A114" s="6" t="s">
        <v>272</v>
      </c>
      <c r="B114" t="s">
        <v>272</v>
      </c>
      <c r="C114" t="s">
        <v>272</v>
      </c>
      <c r="D114" t="s">
        <v>961</v>
      </c>
      <c r="E114" t="s">
        <v>962</v>
      </c>
      <c r="F114" t="s">
        <v>963</v>
      </c>
      <c r="G114" t="s">
        <v>625</v>
      </c>
      <c r="H114" t="s">
        <v>2708</v>
      </c>
      <c r="I114" t="s">
        <v>1461</v>
      </c>
      <c r="J114" t="s">
        <v>2709</v>
      </c>
      <c r="K114" t="s">
        <v>2710</v>
      </c>
      <c r="L114" t="s">
        <v>2711</v>
      </c>
      <c r="M114" t="str">
        <f>"SELENOP"</f>
        <v>SELENOP</v>
      </c>
      <c r="N114" t="s">
        <v>1461</v>
      </c>
      <c r="O114" t="s">
        <v>1465</v>
      </c>
      <c r="P114">
        <v>9606</v>
      </c>
      <c r="Q114" s="4" t="str">
        <f>HYPERLINK("http://www.uniprot.org/uniprot/P49908", "P49908")</f>
        <v>P49908</v>
      </c>
      <c r="R114" t="s">
        <v>2712</v>
      </c>
      <c r="S114" t="s">
        <v>1461</v>
      </c>
      <c r="T114" t="s">
        <v>1467</v>
      </c>
      <c r="U114" t="s">
        <v>1855</v>
      </c>
      <c r="V114" t="s">
        <v>1461</v>
      </c>
      <c r="W114" t="s">
        <v>1461</v>
      </c>
      <c r="X114" t="s">
        <v>1558</v>
      </c>
      <c r="Y114" t="s">
        <v>2713</v>
      </c>
      <c r="Z114" t="s">
        <v>1461</v>
      </c>
      <c r="AA114" t="s">
        <v>1681</v>
      </c>
      <c r="AB114" t="s">
        <v>1461</v>
      </c>
      <c r="AC114" t="s">
        <v>2714</v>
      </c>
      <c r="AD114" t="s">
        <v>2715</v>
      </c>
      <c r="AE114" t="s">
        <v>2716</v>
      </c>
      <c r="AF114" t="s">
        <v>1461</v>
      </c>
      <c r="AG114" t="s">
        <v>1747</v>
      </c>
    </row>
    <row r="115" spans="1:33">
      <c r="A115" s="6" t="s">
        <v>274</v>
      </c>
      <c r="B115" t="s">
        <v>274</v>
      </c>
      <c r="C115" t="s">
        <v>274</v>
      </c>
      <c r="D115" t="s">
        <v>1002</v>
      </c>
      <c r="E115" t="s">
        <v>1003</v>
      </c>
      <c r="F115" t="s">
        <v>1004</v>
      </c>
      <c r="G115" t="s">
        <v>625</v>
      </c>
      <c r="H115" t="s">
        <v>2717</v>
      </c>
      <c r="I115" t="s">
        <v>2718</v>
      </c>
      <c r="J115" t="s">
        <v>2719</v>
      </c>
      <c r="K115" t="s">
        <v>2720</v>
      </c>
      <c r="L115" t="s">
        <v>2721</v>
      </c>
      <c r="M115" t="str">
        <f>"PRDX2"</f>
        <v>PRDX2</v>
      </c>
      <c r="N115" t="s">
        <v>2722</v>
      </c>
      <c r="O115" t="s">
        <v>1465</v>
      </c>
      <c r="P115">
        <v>9606</v>
      </c>
      <c r="Q115" s="4" t="str">
        <f>HYPERLINK("http://www.uniprot.org/uniprot/P32119", "P32119")</f>
        <v>P32119</v>
      </c>
      <c r="R115" t="s">
        <v>2723</v>
      </c>
      <c r="S115" t="s">
        <v>1461</v>
      </c>
      <c r="T115" t="s">
        <v>2240</v>
      </c>
      <c r="U115" t="s">
        <v>1468</v>
      </c>
      <c r="V115" t="s">
        <v>1461</v>
      </c>
      <c r="W115" t="s">
        <v>1461</v>
      </c>
      <c r="X115" t="s">
        <v>2319</v>
      </c>
      <c r="Y115" t="s">
        <v>1461</v>
      </c>
      <c r="Z115" t="s">
        <v>2320</v>
      </c>
      <c r="AA115" t="s">
        <v>2080</v>
      </c>
      <c r="AB115" t="s">
        <v>1473</v>
      </c>
      <c r="AC115" t="s">
        <v>2724</v>
      </c>
      <c r="AD115" t="s">
        <v>2725</v>
      </c>
      <c r="AE115" t="s">
        <v>2726</v>
      </c>
      <c r="AF115" t="s">
        <v>1461</v>
      </c>
      <c r="AG115" t="s">
        <v>2325</v>
      </c>
    </row>
    <row r="116" spans="1:33">
      <c r="A116" s="6" t="s">
        <v>276</v>
      </c>
      <c r="B116" t="s">
        <v>276</v>
      </c>
      <c r="C116" t="s">
        <v>276</v>
      </c>
      <c r="D116" t="s">
        <v>1302</v>
      </c>
      <c r="E116" t="s">
        <v>1303</v>
      </c>
      <c r="F116" t="s">
        <v>1304</v>
      </c>
      <c r="G116" t="s">
        <v>625</v>
      </c>
      <c r="H116" t="s">
        <v>2727</v>
      </c>
      <c r="I116" t="s">
        <v>2728</v>
      </c>
      <c r="J116" t="s">
        <v>2729</v>
      </c>
      <c r="K116" t="s">
        <v>2730</v>
      </c>
      <c r="L116" t="s">
        <v>2731</v>
      </c>
      <c r="M116" t="str">
        <f>"SERPINA5"</f>
        <v>SERPINA5</v>
      </c>
      <c r="N116" t="s">
        <v>2732</v>
      </c>
      <c r="O116" t="s">
        <v>1465</v>
      </c>
      <c r="P116">
        <v>9606</v>
      </c>
      <c r="Q116" s="4" t="str">
        <f>HYPERLINK("http://www.uniprot.org/uniprot/P05154", "P05154")</f>
        <v>P05154</v>
      </c>
      <c r="R116" t="s">
        <v>2733</v>
      </c>
      <c r="S116" t="s">
        <v>2734</v>
      </c>
      <c r="T116" t="s">
        <v>1467</v>
      </c>
      <c r="U116" t="s">
        <v>1485</v>
      </c>
      <c r="V116" t="s">
        <v>1461</v>
      </c>
      <c r="W116" t="s">
        <v>1461</v>
      </c>
      <c r="X116" t="s">
        <v>1558</v>
      </c>
      <c r="Y116" t="s">
        <v>1461</v>
      </c>
      <c r="Z116" t="s">
        <v>1731</v>
      </c>
      <c r="AA116" t="s">
        <v>1626</v>
      </c>
      <c r="AB116" t="s">
        <v>1473</v>
      </c>
      <c r="AC116" t="s">
        <v>2735</v>
      </c>
      <c r="AD116" t="s">
        <v>2736</v>
      </c>
      <c r="AE116" t="s">
        <v>2737</v>
      </c>
      <c r="AF116" t="s">
        <v>1461</v>
      </c>
      <c r="AG116" t="s">
        <v>2738</v>
      </c>
    </row>
    <row r="117" spans="1:33">
      <c r="A117" s="6" t="s">
        <v>278</v>
      </c>
      <c r="B117" t="s">
        <v>278</v>
      </c>
      <c r="C117" t="s">
        <v>278</v>
      </c>
      <c r="D117" t="s">
        <v>1320</v>
      </c>
      <c r="E117" t="s">
        <v>1321</v>
      </c>
      <c r="F117" t="s">
        <v>1322</v>
      </c>
      <c r="G117" t="s">
        <v>625</v>
      </c>
      <c r="H117" t="s">
        <v>2739</v>
      </c>
      <c r="I117" t="s">
        <v>2740</v>
      </c>
      <c r="J117" t="s">
        <v>2741</v>
      </c>
      <c r="K117" t="s">
        <v>2742</v>
      </c>
      <c r="L117" t="s">
        <v>2743</v>
      </c>
      <c r="M117" t="str">
        <f>"SERPINA6"</f>
        <v>SERPINA6</v>
      </c>
      <c r="N117" t="s">
        <v>2744</v>
      </c>
      <c r="O117" t="s">
        <v>1465</v>
      </c>
      <c r="P117">
        <v>9606</v>
      </c>
      <c r="Q117" s="4" t="str">
        <f>HYPERLINK("http://www.uniprot.org/uniprot/P08185", "P08185")</f>
        <v>P08185</v>
      </c>
      <c r="R117" t="s">
        <v>2745</v>
      </c>
      <c r="S117" t="s">
        <v>1608</v>
      </c>
      <c r="T117" t="s">
        <v>1467</v>
      </c>
      <c r="U117" t="s">
        <v>1485</v>
      </c>
      <c r="V117" t="s">
        <v>1461</v>
      </c>
      <c r="W117" t="s">
        <v>1469</v>
      </c>
      <c r="X117" t="s">
        <v>1558</v>
      </c>
      <c r="Y117" t="s">
        <v>2746</v>
      </c>
      <c r="Z117" t="s">
        <v>1461</v>
      </c>
      <c r="AA117" t="s">
        <v>1626</v>
      </c>
      <c r="AB117" t="s">
        <v>1473</v>
      </c>
      <c r="AC117" t="s">
        <v>2747</v>
      </c>
      <c r="AD117" t="s">
        <v>2748</v>
      </c>
      <c r="AE117" t="s">
        <v>2749</v>
      </c>
      <c r="AF117" t="s">
        <v>1461</v>
      </c>
      <c r="AG117" t="s">
        <v>1461</v>
      </c>
    </row>
    <row r="118" spans="1:33">
      <c r="A118" s="6" t="s">
        <v>280</v>
      </c>
      <c r="B118" t="s">
        <v>280</v>
      </c>
      <c r="C118" t="s">
        <v>280</v>
      </c>
      <c r="D118" t="s">
        <v>1095</v>
      </c>
      <c r="E118" t="s">
        <v>1096</v>
      </c>
      <c r="F118" t="s">
        <v>1097</v>
      </c>
      <c r="G118" t="s">
        <v>625</v>
      </c>
      <c r="H118" t="s">
        <v>2750</v>
      </c>
      <c r="I118" t="s">
        <v>2751</v>
      </c>
      <c r="J118" t="s">
        <v>2752</v>
      </c>
      <c r="K118" t="s">
        <v>2753</v>
      </c>
      <c r="L118" t="s">
        <v>2754</v>
      </c>
      <c r="M118" t="str">
        <f>"PROC"</f>
        <v>PROC</v>
      </c>
      <c r="N118" t="s">
        <v>1461</v>
      </c>
      <c r="O118" t="s">
        <v>1465</v>
      </c>
      <c r="P118">
        <v>9606</v>
      </c>
      <c r="Q118" s="4" t="str">
        <f>HYPERLINK("http://www.uniprot.org/uniprot/P04070", "P04070")</f>
        <v>P04070</v>
      </c>
      <c r="R118" t="s">
        <v>2755</v>
      </c>
      <c r="S118" t="s">
        <v>1730</v>
      </c>
      <c r="T118" t="s">
        <v>2756</v>
      </c>
      <c r="U118" t="s">
        <v>1468</v>
      </c>
      <c r="V118" t="s">
        <v>1461</v>
      </c>
      <c r="W118" t="s">
        <v>1692</v>
      </c>
      <c r="X118" t="s">
        <v>2041</v>
      </c>
      <c r="Y118" t="s">
        <v>1915</v>
      </c>
      <c r="Z118" t="s">
        <v>1694</v>
      </c>
      <c r="AA118" t="s">
        <v>2757</v>
      </c>
      <c r="AB118" t="s">
        <v>1473</v>
      </c>
      <c r="AC118" t="s">
        <v>2758</v>
      </c>
      <c r="AD118" t="s">
        <v>2759</v>
      </c>
      <c r="AE118" t="s">
        <v>2760</v>
      </c>
      <c r="AF118" t="s">
        <v>1461</v>
      </c>
      <c r="AG118" t="s">
        <v>2761</v>
      </c>
    </row>
    <row r="119" spans="1:33">
      <c r="A119" s="6" t="s">
        <v>282</v>
      </c>
      <c r="B119" t="s">
        <v>282</v>
      </c>
      <c r="C119" t="s">
        <v>282</v>
      </c>
      <c r="D119" t="s">
        <v>1235</v>
      </c>
      <c r="E119" t="s">
        <v>1236</v>
      </c>
      <c r="F119" t="s">
        <v>1237</v>
      </c>
      <c r="G119" t="s">
        <v>625</v>
      </c>
      <c r="H119" t="s">
        <v>2762</v>
      </c>
      <c r="I119" t="s">
        <v>1461</v>
      </c>
      <c r="J119" t="s">
        <v>2763</v>
      </c>
      <c r="K119" t="s">
        <v>2764</v>
      </c>
      <c r="L119" t="s">
        <v>2765</v>
      </c>
      <c r="M119" t="str">
        <f>"IGFBP3"</f>
        <v>IGFBP3</v>
      </c>
      <c r="N119" t="s">
        <v>2766</v>
      </c>
      <c r="O119" t="s">
        <v>1465</v>
      </c>
      <c r="P119">
        <v>9606</v>
      </c>
      <c r="Q119" s="4" t="str">
        <f>HYPERLINK("http://www.uniprot.org/uniprot/P17936", "P17936")</f>
        <v>P17936</v>
      </c>
      <c r="R119" t="s">
        <v>2767</v>
      </c>
      <c r="S119" t="s">
        <v>2768</v>
      </c>
      <c r="T119" t="s">
        <v>1467</v>
      </c>
      <c r="U119" t="s">
        <v>1468</v>
      </c>
      <c r="V119" t="s">
        <v>1461</v>
      </c>
      <c r="W119" t="s">
        <v>1461</v>
      </c>
      <c r="X119" t="s">
        <v>1558</v>
      </c>
      <c r="Y119" t="s">
        <v>1461</v>
      </c>
      <c r="Z119" t="s">
        <v>2769</v>
      </c>
      <c r="AA119" t="s">
        <v>1586</v>
      </c>
      <c r="AB119" t="s">
        <v>1461</v>
      </c>
      <c r="AC119" t="s">
        <v>2770</v>
      </c>
      <c r="AD119" t="s">
        <v>2771</v>
      </c>
      <c r="AE119" t="s">
        <v>2772</v>
      </c>
      <c r="AF119" t="s">
        <v>1461</v>
      </c>
      <c r="AG119" t="s">
        <v>2773</v>
      </c>
    </row>
    <row r="120" spans="1:33">
      <c r="A120" s="6" t="s">
        <v>284</v>
      </c>
      <c r="B120" t="s">
        <v>284</v>
      </c>
      <c r="C120" t="s">
        <v>284</v>
      </c>
      <c r="D120" t="s">
        <v>1050</v>
      </c>
      <c r="E120" t="s">
        <v>1051</v>
      </c>
      <c r="F120" t="s">
        <v>1052</v>
      </c>
      <c r="G120" t="s">
        <v>625</v>
      </c>
      <c r="H120" t="s">
        <v>2774</v>
      </c>
      <c r="I120" t="s">
        <v>1461</v>
      </c>
      <c r="J120" t="s">
        <v>2775</v>
      </c>
      <c r="K120" t="s">
        <v>2776</v>
      </c>
      <c r="L120" t="s">
        <v>2777</v>
      </c>
      <c r="M120" t="str">
        <f>"IGFALS"</f>
        <v>IGFALS</v>
      </c>
      <c r="N120" t="s">
        <v>2778</v>
      </c>
      <c r="O120" t="s">
        <v>1465</v>
      </c>
      <c r="P120">
        <v>9606</v>
      </c>
      <c r="Q120" s="4" t="str">
        <f>HYPERLINK("http://www.uniprot.org/uniprot/P35858", "P35858")</f>
        <v>P35858</v>
      </c>
      <c r="R120" t="s">
        <v>2779</v>
      </c>
      <c r="S120" t="s">
        <v>1818</v>
      </c>
      <c r="T120" t="s">
        <v>1467</v>
      </c>
      <c r="U120" t="s">
        <v>1468</v>
      </c>
      <c r="V120" t="s">
        <v>1461</v>
      </c>
      <c r="W120" t="s">
        <v>1469</v>
      </c>
      <c r="X120" t="s">
        <v>2358</v>
      </c>
      <c r="Y120" t="s">
        <v>1461</v>
      </c>
      <c r="Z120" t="s">
        <v>1461</v>
      </c>
      <c r="AA120" t="s">
        <v>1626</v>
      </c>
      <c r="AB120" t="s">
        <v>1461</v>
      </c>
      <c r="AC120" t="s">
        <v>2780</v>
      </c>
      <c r="AD120" t="s">
        <v>2781</v>
      </c>
      <c r="AE120" t="s">
        <v>2782</v>
      </c>
      <c r="AF120" t="s">
        <v>1461</v>
      </c>
      <c r="AG120" t="s">
        <v>2783</v>
      </c>
    </row>
    <row r="121" spans="1:33">
      <c r="A121" s="6" t="s">
        <v>286</v>
      </c>
      <c r="B121" t="s">
        <v>286</v>
      </c>
      <c r="C121" t="s">
        <v>286</v>
      </c>
      <c r="D121" t="s">
        <v>1356</v>
      </c>
      <c r="E121" t="s">
        <v>1357</v>
      </c>
      <c r="F121" t="s">
        <v>1358</v>
      </c>
      <c r="G121" t="s">
        <v>625</v>
      </c>
      <c r="H121" t="s">
        <v>2784</v>
      </c>
      <c r="I121" t="s">
        <v>2785</v>
      </c>
      <c r="J121" t="s">
        <v>2786</v>
      </c>
      <c r="K121" t="s">
        <v>2787</v>
      </c>
      <c r="L121" t="s">
        <v>2788</v>
      </c>
      <c r="M121" t="str">
        <f>"F13A1"</f>
        <v>F13A1</v>
      </c>
      <c r="N121" t="s">
        <v>2789</v>
      </c>
      <c r="O121" t="s">
        <v>1465</v>
      </c>
      <c r="P121">
        <v>9606</v>
      </c>
      <c r="Q121" s="4" t="str">
        <f>HYPERLINK("http://www.uniprot.org/uniprot/P00488", "P00488")</f>
        <v>P00488</v>
      </c>
      <c r="R121" t="s">
        <v>2790</v>
      </c>
      <c r="S121" t="s">
        <v>1730</v>
      </c>
      <c r="T121" t="s">
        <v>2093</v>
      </c>
      <c r="U121" t="s">
        <v>1485</v>
      </c>
      <c r="V121" t="s">
        <v>1461</v>
      </c>
      <c r="W121" t="s">
        <v>1469</v>
      </c>
      <c r="X121" t="s">
        <v>1461</v>
      </c>
      <c r="Y121" t="s">
        <v>2078</v>
      </c>
      <c r="Z121" t="s">
        <v>2673</v>
      </c>
      <c r="AA121" t="s">
        <v>2791</v>
      </c>
      <c r="AB121" t="s">
        <v>1473</v>
      </c>
      <c r="AC121" t="s">
        <v>2792</v>
      </c>
      <c r="AD121" t="s">
        <v>2793</v>
      </c>
      <c r="AE121" t="s">
        <v>2794</v>
      </c>
      <c r="AF121" t="s">
        <v>1461</v>
      </c>
      <c r="AG121" t="s">
        <v>2795</v>
      </c>
    </row>
    <row r="122" spans="1:33">
      <c r="A122" s="6" t="s">
        <v>288</v>
      </c>
      <c r="B122" t="s">
        <v>288</v>
      </c>
      <c r="C122" t="s">
        <v>288</v>
      </c>
      <c r="D122" t="s">
        <v>1299</v>
      </c>
      <c r="E122" t="s">
        <v>1300</v>
      </c>
      <c r="F122" t="s">
        <v>1301</v>
      </c>
      <c r="G122" t="s">
        <v>625</v>
      </c>
      <c r="H122" t="s">
        <v>2796</v>
      </c>
      <c r="I122" t="s">
        <v>2797</v>
      </c>
      <c r="J122" t="s">
        <v>2798</v>
      </c>
      <c r="K122" t="s">
        <v>2799</v>
      </c>
      <c r="L122" t="s">
        <v>2800</v>
      </c>
      <c r="M122" t="str">
        <f>"PKM"</f>
        <v>PKM</v>
      </c>
      <c r="N122" t="s">
        <v>2801</v>
      </c>
      <c r="O122" t="s">
        <v>1465</v>
      </c>
      <c r="P122">
        <v>9606</v>
      </c>
      <c r="Q122" s="4" t="str">
        <f>HYPERLINK("http://www.uniprot.org/uniprot/P14618", "P14618")</f>
        <v>P14618</v>
      </c>
      <c r="R122" t="s">
        <v>2802</v>
      </c>
      <c r="S122" t="s">
        <v>2803</v>
      </c>
      <c r="T122" t="s">
        <v>2804</v>
      </c>
      <c r="U122" t="s">
        <v>1468</v>
      </c>
      <c r="V122" t="s">
        <v>1461</v>
      </c>
      <c r="W122" t="s">
        <v>1461</v>
      </c>
      <c r="X122" t="s">
        <v>1461</v>
      </c>
      <c r="Y122" t="s">
        <v>2805</v>
      </c>
      <c r="Z122" t="s">
        <v>2806</v>
      </c>
      <c r="AA122" t="s">
        <v>2807</v>
      </c>
      <c r="AB122" t="s">
        <v>1473</v>
      </c>
      <c r="AC122" t="s">
        <v>2808</v>
      </c>
      <c r="AD122" t="s">
        <v>2809</v>
      </c>
      <c r="AE122" t="s">
        <v>2810</v>
      </c>
      <c r="AF122" t="s">
        <v>2811</v>
      </c>
      <c r="AG122" t="s">
        <v>2812</v>
      </c>
    </row>
    <row r="123" spans="1:33">
      <c r="A123" s="6" t="s">
        <v>290</v>
      </c>
      <c r="B123" t="s">
        <v>290</v>
      </c>
      <c r="C123" t="s">
        <v>290</v>
      </c>
      <c r="D123" t="s">
        <v>1196</v>
      </c>
      <c r="E123" t="s">
        <v>1197</v>
      </c>
      <c r="F123" t="s">
        <v>1198</v>
      </c>
      <c r="G123" t="s">
        <v>625</v>
      </c>
      <c r="H123" t="s">
        <v>2813</v>
      </c>
      <c r="I123" t="s">
        <v>2814</v>
      </c>
      <c r="J123" t="s">
        <v>2815</v>
      </c>
      <c r="K123" t="s">
        <v>2816</v>
      </c>
      <c r="L123" t="s">
        <v>2817</v>
      </c>
      <c r="M123" t="str">
        <f>"PIGR"</f>
        <v>PIGR</v>
      </c>
      <c r="N123" t="s">
        <v>1461</v>
      </c>
      <c r="O123" t="s">
        <v>1465</v>
      </c>
      <c r="P123">
        <v>9606</v>
      </c>
      <c r="Q123" s="4" t="str">
        <f>HYPERLINK("http://www.uniprot.org/uniprot/P01833", "P01833")</f>
        <v>P01833</v>
      </c>
      <c r="R123" t="s">
        <v>2818</v>
      </c>
      <c r="S123" t="s">
        <v>1461</v>
      </c>
      <c r="T123" t="s">
        <v>2819</v>
      </c>
      <c r="U123" t="s">
        <v>1485</v>
      </c>
      <c r="V123" t="s">
        <v>1461</v>
      </c>
      <c r="W123" t="s">
        <v>1461</v>
      </c>
      <c r="X123" t="s">
        <v>2820</v>
      </c>
      <c r="Y123" t="s">
        <v>1461</v>
      </c>
      <c r="Z123" t="s">
        <v>1461</v>
      </c>
      <c r="AA123" t="s">
        <v>1586</v>
      </c>
      <c r="AB123" t="s">
        <v>1473</v>
      </c>
      <c r="AC123" t="s">
        <v>2821</v>
      </c>
      <c r="AD123" t="s">
        <v>2822</v>
      </c>
      <c r="AE123" t="s">
        <v>2823</v>
      </c>
      <c r="AF123" t="s">
        <v>1461</v>
      </c>
      <c r="AG123" t="s">
        <v>2362</v>
      </c>
    </row>
    <row r="124" spans="1:33">
      <c r="A124" s="6" t="s">
        <v>292</v>
      </c>
      <c r="B124" t="s">
        <v>292</v>
      </c>
      <c r="C124" t="s">
        <v>292</v>
      </c>
      <c r="D124" t="s">
        <v>1217</v>
      </c>
      <c r="E124" t="s">
        <v>1218</v>
      </c>
      <c r="F124" t="s">
        <v>1219</v>
      </c>
      <c r="G124" t="s">
        <v>625</v>
      </c>
      <c r="H124" t="s">
        <v>2824</v>
      </c>
      <c r="I124" t="s">
        <v>2825</v>
      </c>
      <c r="J124" t="s">
        <v>2826</v>
      </c>
      <c r="K124" t="s">
        <v>2827</v>
      </c>
      <c r="L124" t="s">
        <v>2828</v>
      </c>
      <c r="M124" t="str">
        <f>"SFTPB"</f>
        <v>SFTPB</v>
      </c>
      <c r="N124" t="s">
        <v>2829</v>
      </c>
      <c r="O124" t="s">
        <v>1465</v>
      </c>
      <c r="P124">
        <v>9606</v>
      </c>
      <c r="Q124" s="4" t="str">
        <f>HYPERLINK("http://www.uniprot.org/uniprot/P07988", "P07988")</f>
        <v>P07988</v>
      </c>
      <c r="R124" t="s">
        <v>2830</v>
      </c>
      <c r="S124" t="s">
        <v>2831</v>
      </c>
      <c r="T124" t="s">
        <v>2832</v>
      </c>
      <c r="U124" t="s">
        <v>1485</v>
      </c>
      <c r="V124" t="s">
        <v>1461</v>
      </c>
      <c r="W124" t="s">
        <v>1469</v>
      </c>
      <c r="X124" t="s">
        <v>1470</v>
      </c>
      <c r="Y124" t="s">
        <v>1461</v>
      </c>
      <c r="Z124" t="s">
        <v>1461</v>
      </c>
      <c r="AA124" t="s">
        <v>1531</v>
      </c>
      <c r="AB124" t="s">
        <v>1473</v>
      </c>
      <c r="AC124" t="s">
        <v>4606</v>
      </c>
      <c r="AD124" t="s">
        <v>2834</v>
      </c>
      <c r="AE124" t="s">
        <v>1461</v>
      </c>
      <c r="AF124" t="s">
        <v>1461</v>
      </c>
      <c r="AG124" t="s">
        <v>2835</v>
      </c>
    </row>
    <row r="125" spans="1:33">
      <c r="A125" s="6" t="s">
        <v>294</v>
      </c>
      <c r="B125" t="s">
        <v>294</v>
      </c>
      <c r="C125" t="s">
        <v>294</v>
      </c>
      <c r="D125" t="s">
        <v>1120</v>
      </c>
      <c r="E125" t="s">
        <v>1121</v>
      </c>
      <c r="F125" t="s">
        <v>1122</v>
      </c>
      <c r="G125" t="s">
        <v>625</v>
      </c>
      <c r="H125" t="s">
        <v>2836</v>
      </c>
      <c r="I125" t="s">
        <v>2837</v>
      </c>
      <c r="J125" t="s">
        <v>2838</v>
      </c>
      <c r="K125" t="s">
        <v>2839</v>
      </c>
      <c r="L125" t="s">
        <v>2840</v>
      </c>
      <c r="M125" t="str">
        <f>"F13B"</f>
        <v>F13B</v>
      </c>
      <c r="N125" t="s">
        <v>1461</v>
      </c>
      <c r="O125" t="s">
        <v>1465</v>
      </c>
      <c r="P125">
        <v>9606</v>
      </c>
      <c r="Q125" s="4" t="str">
        <f>HYPERLINK("http://www.uniprot.org/uniprot/P05160", "P05160")</f>
        <v>P05160</v>
      </c>
      <c r="R125" t="s">
        <v>2841</v>
      </c>
      <c r="S125" t="s">
        <v>1730</v>
      </c>
      <c r="T125" t="s">
        <v>1467</v>
      </c>
      <c r="U125" t="s">
        <v>1485</v>
      </c>
      <c r="V125" t="s">
        <v>1461</v>
      </c>
      <c r="W125" t="s">
        <v>1469</v>
      </c>
      <c r="X125" t="s">
        <v>1528</v>
      </c>
      <c r="Y125" t="s">
        <v>1461</v>
      </c>
      <c r="Z125" t="s">
        <v>1461</v>
      </c>
      <c r="AA125" t="s">
        <v>1531</v>
      </c>
      <c r="AB125" t="s">
        <v>1461</v>
      </c>
      <c r="AC125" t="s">
        <v>2842</v>
      </c>
      <c r="AD125" t="s">
        <v>2843</v>
      </c>
      <c r="AE125" t="s">
        <v>1461</v>
      </c>
      <c r="AF125" t="s">
        <v>1461</v>
      </c>
      <c r="AG125" t="s">
        <v>2844</v>
      </c>
    </row>
    <row r="126" spans="1:33">
      <c r="A126" s="6" t="s">
        <v>296</v>
      </c>
      <c r="B126" t="s">
        <v>296</v>
      </c>
      <c r="C126" t="s">
        <v>296</v>
      </c>
      <c r="D126" t="s">
        <v>1380</v>
      </c>
      <c r="E126" t="s">
        <v>1381</v>
      </c>
      <c r="F126" t="s">
        <v>1382</v>
      </c>
      <c r="G126" t="s">
        <v>625</v>
      </c>
      <c r="H126" t="s">
        <v>2845</v>
      </c>
      <c r="I126" t="s">
        <v>2846</v>
      </c>
      <c r="J126" t="s">
        <v>2847</v>
      </c>
      <c r="K126" t="s">
        <v>2848</v>
      </c>
      <c r="L126" t="s">
        <v>2849</v>
      </c>
      <c r="M126" t="str">
        <f>"LTF"</f>
        <v>LTF</v>
      </c>
      <c r="N126" t="s">
        <v>2850</v>
      </c>
      <c r="O126" t="s">
        <v>1465</v>
      </c>
      <c r="P126">
        <v>9606</v>
      </c>
      <c r="Q126" s="4" t="str">
        <f>HYPERLINK("http://www.uniprot.org/uniprot/P02788", "P02788")</f>
        <v>P02788</v>
      </c>
      <c r="R126" t="s">
        <v>2851</v>
      </c>
      <c r="S126" t="s">
        <v>2852</v>
      </c>
      <c r="T126" t="s">
        <v>2853</v>
      </c>
      <c r="U126" t="s">
        <v>2854</v>
      </c>
      <c r="V126" t="s">
        <v>1461</v>
      </c>
      <c r="W126" t="s">
        <v>1461</v>
      </c>
      <c r="X126" t="s">
        <v>1470</v>
      </c>
      <c r="Y126" t="s">
        <v>1486</v>
      </c>
      <c r="Z126" t="s">
        <v>2855</v>
      </c>
      <c r="AA126" t="s">
        <v>2856</v>
      </c>
      <c r="AB126" t="s">
        <v>1473</v>
      </c>
      <c r="AC126" t="s">
        <v>2857</v>
      </c>
      <c r="AD126" t="s">
        <v>2858</v>
      </c>
      <c r="AE126" t="s">
        <v>2859</v>
      </c>
      <c r="AF126" t="s">
        <v>1461</v>
      </c>
      <c r="AG126" t="s">
        <v>2860</v>
      </c>
    </row>
    <row r="127" spans="1:33">
      <c r="A127" s="6" t="s">
        <v>298</v>
      </c>
      <c r="B127" t="s">
        <v>298</v>
      </c>
      <c r="C127" t="s">
        <v>298</v>
      </c>
      <c r="D127" t="s">
        <v>1423</v>
      </c>
      <c r="E127" t="s">
        <v>1424</v>
      </c>
      <c r="F127" t="s">
        <v>1425</v>
      </c>
      <c r="G127" t="s">
        <v>625</v>
      </c>
      <c r="H127" t="s">
        <v>2861</v>
      </c>
      <c r="I127" t="s">
        <v>2862</v>
      </c>
      <c r="J127" t="s">
        <v>2863</v>
      </c>
      <c r="K127" t="s">
        <v>2864</v>
      </c>
      <c r="L127" t="s">
        <v>2865</v>
      </c>
      <c r="M127" t="str">
        <f>"VCL"</f>
        <v>VCL</v>
      </c>
      <c r="N127" t="s">
        <v>1461</v>
      </c>
      <c r="O127" t="s">
        <v>1465</v>
      </c>
      <c r="P127">
        <v>9606</v>
      </c>
      <c r="Q127" s="4" t="str">
        <f>HYPERLINK("http://www.uniprot.org/uniprot/P18206", "P18206")</f>
        <v>P18206</v>
      </c>
      <c r="R127" t="s">
        <v>2866</v>
      </c>
      <c r="S127" t="s">
        <v>1818</v>
      </c>
      <c r="T127" t="s">
        <v>2867</v>
      </c>
      <c r="U127" t="s">
        <v>1468</v>
      </c>
      <c r="V127" t="s">
        <v>1461</v>
      </c>
      <c r="W127" t="s">
        <v>2868</v>
      </c>
      <c r="X127" t="s">
        <v>2345</v>
      </c>
      <c r="Y127" t="s">
        <v>1461</v>
      </c>
      <c r="Z127" t="s">
        <v>1610</v>
      </c>
      <c r="AA127" t="s">
        <v>2869</v>
      </c>
      <c r="AB127" t="s">
        <v>1473</v>
      </c>
      <c r="AC127" t="s">
        <v>2870</v>
      </c>
      <c r="AD127" t="s">
        <v>2871</v>
      </c>
      <c r="AE127" t="s">
        <v>2872</v>
      </c>
      <c r="AF127" t="s">
        <v>1461</v>
      </c>
      <c r="AG127" t="s">
        <v>2873</v>
      </c>
    </row>
    <row r="128" spans="1:33">
      <c r="A128" s="6" t="s">
        <v>300</v>
      </c>
      <c r="B128" t="s">
        <v>300</v>
      </c>
      <c r="C128" t="s">
        <v>300</v>
      </c>
      <c r="D128" t="s">
        <v>1023</v>
      </c>
      <c r="E128" t="s">
        <v>1024</v>
      </c>
      <c r="F128" t="s">
        <v>1025</v>
      </c>
      <c r="G128" t="s">
        <v>625</v>
      </c>
      <c r="H128" t="s">
        <v>2874</v>
      </c>
      <c r="I128" t="s">
        <v>2875</v>
      </c>
      <c r="J128" t="s">
        <v>2876</v>
      </c>
      <c r="K128" t="s">
        <v>2877</v>
      </c>
      <c r="L128" t="s">
        <v>2878</v>
      </c>
      <c r="M128" t="str">
        <f>"CFD"</f>
        <v>CFD</v>
      </c>
      <c r="N128" t="s">
        <v>2879</v>
      </c>
      <c r="O128" t="s">
        <v>1465</v>
      </c>
      <c r="P128">
        <v>9606</v>
      </c>
      <c r="Q128" s="4" t="str">
        <f>HYPERLINK("http://www.uniprot.org/uniprot/P00746", "P00746")</f>
        <v>P00746</v>
      </c>
      <c r="R128" t="s">
        <v>2880</v>
      </c>
      <c r="S128" t="s">
        <v>1791</v>
      </c>
      <c r="T128" t="s">
        <v>1467</v>
      </c>
      <c r="U128" t="s">
        <v>1485</v>
      </c>
      <c r="V128" t="s">
        <v>1461</v>
      </c>
      <c r="W128" t="s">
        <v>1469</v>
      </c>
      <c r="X128" t="s">
        <v>1558</v>
      </c>
      <c r="Y128" t="s">
        <v>1461</v>
      </c>
      <c r="Z128" t="s">
        <v>1694</v>
      </c>
      <c r="AA128" t="s">
        <v>2881</v>
      </c>
      <c r="AB128" t="s">
        <v>1473</v>
      </c>
      <c r="AC128" t="s">
        <v>4607</v>
      </c>
      <c r="AD128" t="s">
        <v>2883</v>
      </c>
      <c r="AE128" t="s">
        <v>2884</v>
      </c>
      <c r="AF128" t="s">
        <v>1461</v>
      </c>
      <c r="AG128" t="s">
        <v>2885</v>
      </c>
    </row>
    <row r="129" spans="1:33">
      <c r="A129" s="6" t="s">
        <v>302</v>
      </c>
      <c r="B129" t="s">
        <v>302</v>
      </c>
      <c r="C129" t="s">
        <v>302</v>
      </c>
      <c r="D129" t="s">
        <v>1074</v>
      </c>
      <c r="E129" t="s">
        <v>1075</v>
      </c>
      <c r="F129" t="s">
        <v>1076</v>
      </c>
      <c r="G129" t="s">
        <v>625</v>
      </c>
      <c r="H129" t="s">
        <v>2886</v>
      </c>
      <c r="I129" t="s">
        <v>2887</v>
      </c>
      <c r="J129" t="s">
        <v>2888</v>
      </c>
      <c r="K129" t="s">
        <v>2889</v>
      </c>
      <c r="L129" t="s">
        <v>1461</v>
      </c>
      <c r="M129" t="str">
        <f>"CA1"</f>
        <v>CA1</v>
      </c>
      <c r="N129" t="s">
        <v>1461</v>
      </c>
      <c r="O129" t="s">
        <v>1465</v>
      </c>
      <c r="P129">
        <v>9606</v>
      </c>
      <c r="Q129" s="4" t="str">
        <f>HYPERLINK("http://www.uniprot.org/uniprot/P00915", "P00915")</f>
        <v>P00915</v>
      </c>
      <c r="R129" t="s">
        <v>2890</v>
      </c>
      <c r="S129" t="s">
        <v>1461</v>
      </c>
      <c r="T129" t="s">
        <v>2240</v>
      </c>
      <c r="U129" t="s">
        <v>1485</v>
      </c>
      <c r="V129" t="s">
        <v>1461</v>
      </c>
      <c r="W129" t="s">
        <v>1461</v>
      </c>
      <c r="X129" t="s">
        <v>1461</v>
      </c>
      <c r="Y129" t="s">
        <v>2289</v>
      </c>
      <c r="Z129" t="s">
        <v>2891</v>
      </c>
      <c r="AA129" t="s">
        <v>2892</v>
      </c>
      <c r="AB129" t="s">
        <v>1473</v>
      </c>
      <c r="AC129" t="s">
        <v>2893</v>
      </c>
      <c r="AD129" t="s">
        <v>2126</v>
      </c>
      <c r="AE129" t="s">
        <v>2894</v>
      </c>
      <c r="AF129" t="s">
        <v>1461</v>
      </c>
      <c r="AG129" t="s">
        <v>2895</v>
      </c>
    </row>
    <row r="130" spans="1:33">
      <c r="A130" s="6" t="s">
        <v>304</v>
      </c>
      <c r="B130" t="s">
        <v>304</v>
      </c>
      <c r="C130" t="s">
        <v>304</v>
      </c>
      <c r="D130" t="s">
        <v>1077</v>
      </c>
      <c r="E130" t="s">
        <v>1078</v>
      </c>
      <c r="F130" t="s">
        <v>1079</v>
      </c>
      <c r="G130" t="s">
        <v>625</v>
      </c>
      <c r="H130" t="s">
        <v>2896</v>
      </c>
      <c r="I130" t="s">
        <v>2897</v>
      </c>
      <c r="J130" t="s">
        <v>2898</v>
      </c>
      <c r="K130" t="s">
        <v>2899</v>
      </c>
      <c r="L130" t="s">
        <v>2900</v>
      </c>
      <c r="M130" t="str">
        <f>"CA2"</f>
        <v>CA2</v>
      </c>
      <c r="N130" t="s">
        <v>1461</v>
      </c>
      <c r="O130" t="s">
        <v>1465</v>
      </c>
      <c r="P130">
        <v>9606</v>
      </c>
      <c r="Q130" s="4" t="str">
        <f>HYPERLINK("http://www.uniprot.org/uniprot/P00918", "P00918")</f>
        <v>P00918</v>
      </c>
      <c r="R130" t="s">
        <v>2901</v>
      </c>
      <c r="S130" t="s">
        <v>1461</v>
      </c>
      <c r="T130" t="s">
        <v>2902</v>
      </c>
      <c r="U130" t="s">
        <v>1485</v>
      </c>
      <c r="V130" t="s">
        <v>1461</v>
      </c>
      <c r="W130" t="s">
        <v>2903</v>
      </c>
      <c r="X130" t="s">
        <v>1461</v>
      </c>
      <c r="Y130" t="s">
        <v>2289</v>
      </c>
      <c r="Z130" t="s">
        <v>2891</v>
      </c>
      <c r="AA130" t="s">
        <v>2686</v>
      </c>
      <c r="AB130" t="s">
        <v>1473</v>
      </c>
      <c r="AC130" t="s">
        <v>2904</v>
      </c>
      <c r="AD130" t="s">
        <v>2905</v>
      </c>
      <c r="AE130" t="s">
        <v>2906</v>
      </c>
      <c r="AF130" t="s">
        <v>1461</v>
      </c>
      <c r="AG130" t="s">
        <v>2907</v>
      </c>
    </row>
    <row r="131" spans="1:33">
      <c r="A131" s="6" t="s">
        <v>306</v>
      </c>
      <c r="B131" t="s">
        <v>306</v>
      </c>
      <c r="C131" t="s">
        <v>306</v>
      </c>
      <c r="D131" t="s">
        <v>814</v>
      </c>
      <c r="E131" t="s">
        <v>815</v>
      </c>
      <c r="F131" t="s">
        <v>816</v>
      </c>
      <c r="G131" t="s">
        <v>625</v>
      </c>
      <c r="H131" t="s">
        <v>2908</v>
      </c>
      <c r="I131" t="s">
        <v>2909</v>
      </c>
      <c r="J131" t="s">
        <v>2910</v>
      </c>
      <c r="K131" t="s">
        <v>2911</v>
      </c>
      <c r="L131" t="s">
        <v>2912</v>
      </c>
      <c r="M131" t="str">
        <f>"LCP1"</f>
        <v>LCP1</v>
      </c>
      <c r="N131" t="s">
        <v>2913</v>
      </c>
      <c r="O131" t="s">
        <v>1465</v>
      </c>
      <c r="P131">
        <v>9606</v>
      </c>
      <c r="Q131" s="4" t="str">
        <f>HYPERLINK("http://www.uniprot.org/uniprot/P13796", "P13796")</f>
        <v>P13796</v>
      </c>
      <c r="R131" t="s">
        <v>2914</v>
      </c>
      <c r="S131" t="s">
        <v>1461</v>
      </c>
      <c r="T131" t="s">
        <v>2915</v>
      </c>
      <c r="U131" t="s">
        <v>2604</v>
      </c>
      <c r="V131" t="s">
        <v>1461</v>
      </c>
      <c r="W131" t="s">
        <v>1469</v>
      </c>
      <c r="X131" t="s">
        <v>2345</v>
      </c>
      <c r="Y131" t="s">
        <v>2078</v>
      </c>
      <c r="Z131" t="s">
        <v>1610</v>
      </c>
      <c r="AA131" t="s">
        <v>2686</v>
      </c>
      <c r="AB131" t="s">
        <v>1473</v>
      </c>
      <c r="AC131" t="s">
        <v>2916</v>
      </c>
      <c r="AD131" t="s">
        <v>2917</v>
      </c>
      <c r="AE131" t="s">
        <v>2918</v>
      </c>
      <c r="AF131" t="s">
        <v>1461</v>
      </c>
      <c r="AG131" t="s">
        <v>2919</v>
      </c>
    </row>
    <row r="132" spans="1:33">
      <c r="A132" s="6" t="s">
        <v>308</v>
      </c>
      <c r="B132" t="s">
        <v>308</v>
      </c>
      <c r="C132" t="s">
        <v>308</v>
      </c>
      <c r="D132" t="s">
        <v>1187</v>
      </c>
      <c r="E132" t="s">
        <v>1188</v>
      </c>
      <c r="F132" t="s">
        <v>1189</v>
      </c>
      <c r="G132" t="s">
        <v>625</v>
      </c>
      <c r="H132" t="s">
        <v>2920</v>
      </c>
      <c r="I132" t="s">
        <v>2921</v>
      </c>
      <c r="J132" t="s">
        <v>2922</v>
      </c>
      <c r="K132" t="s">
        <v>2923</v>
      </c>
      <c r="L132" t="s">
        <v>2924</v>
      </c>
      <c r="M132" t="str">
        <f>"PARK7"</f>
        <v>PARK7</v>
      </c>
      <c r="N132" t="s">
        <v>1461</v>
      </c>
      <c r="O132" t="s">
        <v>1465</v>
      </c>
      <c r="P132">
        <v>9606</v>
      </c>
      <c r="Q132" s="4" t="str">
        <f>HYPERLINK("http://www.uniprot.org/uniprot/Q99497", "Q99497")</f>
        <v>Q99497</v>
      </c>
      <c r="R132" t="s">
        <v>2925</v>
      </c>
      <c r="S132" t="s">
        <v>2926</v>
      </c>
      <c r="T132" t="s">
        <v>2927</v>
      </c>
      <c r="U132" t="s">
        <v>1485</v>
      </c>
      <c r="V132" t="s">
        <v>1461</v>
      </c>
      <c r="W132" t="s">
        <v>2928</v>
      </c>
      <c r="X132" t="s">
        <v>1461</v>
      </c>
      <c r="Y132" t="s">
        <v>2929</v>
      </c>
      <c r="Z132" t="s">
        <v>2930</v>
      </c>
      <c r="AA132" t="s">
        <v>2931</v>
      </c>
      <c r="AB132" t="s">
        <v>1473</v>
      </c>
      <c r="AC132" t="s">
        <v>2932</v>
      </c>
      <c r="AD132" t="s">
        <v>2933</v>
      </c>
      <c r="AE132" t="s">
        <v>4608</v>
      </c>
      <c r="AF132" t="s">
        <v>1461</v>
      </c>
      <c r="AG132" t="s">
        <v>2935</v>
      </c>
    </row>
    <row r="133" spans="1:33">
      <c r="A133" s="6" t="s">
        <v>310</v>
      </c>
      <c r="B133" t="s">
        <v>310</v>
      </c>
      <c r="C133" t="s">
        <v>310</v>
      </c>
      <c r="D133" t="s">
        <v>1268</v>
      </c>
      <c r="E133" t="s">
        <v>1269</v>
      </c>
      <c r="F133" t="s">
        <v>1270</v>
      </c>
      <c r="G133" t="s">
        <v>625</v>
      </c>
      <c r="H133" t="s">
        <v>2936</v>
      </c>
      <c r="I133" t="s">
        <v>1461</v>
      </c>
      <c r="J133" t="s">
        <v>2937</v>
      </c>
      <c r="K133" t="s">
        <v>2938</v>
      </c>
      <c r="L133" t="s">
        <v>2939</v>
      </c>
      <c r="M133" t="str">
        <f>"HGFAC"</f>
        <v>HGFAC</v>
      </c>
      <c r="N133" t="s">
        <v>1461</v>
      </c>
      <c r="O133" t="s">
        <v>1465</v>
      </c>
      <c r="P133">
        <v>9606</v>
      </c>
      <c r="Q133" s="4" t="str">
        <f>HYPERLINK("http://www.uniprot.org/uniprot/Q04756", "Q04756")</f>
        <v>Q04756</v>
      </c>
      <c r="R133" t="s">
        <v>2940</v>
      </c>
      <c r="S133" t="s">
        <v>1461</v>
      </c>
      <c r="T133" t="s">
        <v>1467</v>
      </c>
      <c r="U133" t="s">
        <v>1485</v>
      </c>
      <c r="V133" t="s">
        <v>1461</v>
      </c>
      <c r="W133" t="s">
        <v>1461</v>
      </c>
      <c r="X133" t="s">
        <v>2941</v>
      </c>
      <c r="Y133" t="s">
        <v>1461</v>
      </c>
      <c r="Z133" t="s">
        <v>1694</v>
      </c>
      <c r="AA133" t="s">
        <v>2291</v>
      </c>
      <c r="AB133" t="s">
        <v>1473</v>
      </c>
      <c r="AC133" t="s">
        <v>2942</v>
      </c>
      <c r="AD133" t="s">
        <v>2943</v>
      </c>
      <c r="AE133" t="s">
        <v>2884</v>
      </c>
      <c r="AF133" t="s">
        <v>1461</v>
      </c>
      <c r="AG133" t="s">
        <v>2944</v>
      </c>
    </row>
    <row r="134" spans="1:33">
      <c r="A134" s="6" t="s">
        <v>312</v>
      </c>
      <c r="B134" t="s">
        <v>312</v>
      </c>
      <c r="C134" t="s">
        <v>312</v>
      </c>
      <c r="D134" t="s">
        <v>744</v>
      </c>
      <c r="E134" t="s">
        <v>745</v>
      </c>
      <c r="F134" t="s">
        <v>746</v>
      </c>
      <c r="G134" t="s">
        <v>625</v>
      </c>
      <c r="H134" t="s">
        <v>2945</v>
      </c>
      <c r="I134" t="s">
        <v>2946</v>
      </c>
      <c r="J134" t="s">
        <v>2947</v>
      </c>
      <c r="K134" t="s">
        <v>2948</v>
      </c>
      <c r="L134" t="s">
        <v>2949</v>
      </c>
      <c r="M134" t="str">
        <f>"TPI1"</f>
        <v>TPI1</v>
      </c>
      <c r="N134" t="s">
        <v>2950</v>
      </c>
      <c r="O134" t="s">
        <v>1465</v>
      </c>
      <c r="P134">
        <v>9606</v>
      </c>
      <c r="Q134" s="4" t="str">
        <f>HYPERLINK("http://www.uniprot.org/uniprot/P60174", "P60174")</f>
        <v>P60174</v>
      </c>
      <c r="R134" t="s">
        <v>2951</v>
      </c>
      <c r="S134" t="s">
        <v>2952</v>
      </c>
      <c r="T134" t="s">
        <v>2240</v>
      </c>
      <c r="U134" t="s">
        <v>2953</v>
      </c>
      <c r="V134" t="s">
        <v>1461</v>
      </c>
      <c r="W134" t="s">
        <v>2954</v>
      </c>
      <c r="X134" t="s">
        <v>1461</v>
      </c>
      <c r="Y134" t="s">
        <v>1461</v>
      </c>
      <c r="Z134" t="s">
        <v>2955</v>
      </c>
      <c r="AA134" t="s">
        <v>2956</v>
      </c>
      <c r="AB134" t="s">
        <v>1473</v>
      </c>
      <c r="AC134" t="s">
        <v>2957</v>
      </c>
      <c r="AD134" t="s">
        <v>2958</v>
      </c>
      <c r="AE134" t="s">
        <v>2959</v>
      </c>
      <c r="AF134" t="s">
        <v>2960</v>
      </c>
      <c r="AG134" t="s">
        <v>2707</v>
      </c>
    </row>
    <row r="135" spans="1:33">
      <c r="A135" s="6" t="s">
        <v>314</v>
      </c>
      <c r="B135" t="s">
        <v>314</v>
      </c>
      <c r="C135" t="s">
        <v>314</v>
      </c>
      <c r="D135" t="s">
        <v>1170</v>
      </c>
      <c r="E135" t="s">
        <v>1171</v>
      </c>
      <c r="F135" t="s">
        <v>1172</v>
      </c>
      <c r="G135" t="s">
        <v>625</v>
      </c>
      <c r="H135" t="s">
        <v>2961</v>
      </c>
      <c r="I135" t="s">
        <v>2962</v>
      </c>
      <c r="J135" t="s">
        <v>2963</v>
      </c>
      <c r="K135" t="s">
        <v>2964</v>
      </c>
      <c r="L135" t="s">
        <v>2965</v>
      </c>
      <c r="M135" t="str">
        <f>"S100A6"</f>
        <v>S100A6</v>
      </c>
      <c r="N135" t="s">
        <v>2966</v>
      </c>
      <c r="O135" t="s">
        <v>1465</v>
      </c>
      <c r="P135">
        <v>9606</v>
      </c>
      <c r="Q135" s="4" t="str">
        <f>HYPERLINK("http://www.uniprot.org/uniprot/P06703", "P06703")</f>
        <v>P06703</v>
      </c>
      <c r="R135" t="s">
        <v>2967</v>
      </c>
      <c r="S135" t="s">
        <v>1461</v>
      </c>
      <c r="T135" t="s">
        <v>2968</v>
      </c>
      <c r="U135" t="s">
        <v>1485</v>
      </c>
      <c r="V135" t="s">
        <v>1461</v>
      </c>
      <c r="W135" t="s">
        <v>1461</v>
      </c>
      <c r="X135" t="s">
        <v>2345</v>
      </c>
      <c r="Y135" t="s">
        <v>2078</v>
      </c>
      <c r="Z135" t="s">
        <v>1461</v>
      </c>
      <c r="AA135" t="s">
        <v>2686</v>
      </c>
      <c r="AB135" t="s">
        <v>1473</v>
      </c>
      <c r="AC135" t="s">
        <v>2969</v>
      </c>
      <c r="AD135" t="s">
        <v>2970</v>
      </c>
      <c r="AE135" t="s">
        <v>2971</v>
      </c>
      <c r="AF135" t="s">
        <v>1461</v>
      </c>
      <c r="AG135" t="s">
        <v>1461</v>
      </c>
    </row>
    <row r="136" spans="1:33">
      <c r="A136" s="6" t="s">
        <v>316</v>
      </c>
      <c r="B136" t="s">
        <v>316</v>
      </c>
      <c r="C136" t="s">
        <v>316</v>
      </c>
      <c r="D136" t="s">
        <v>829</v>
      </c>
      <c r="E136" t="s">
        <v>830</v>
      </c>
      <c r="F136" t="s">
        <v>831</v>
      </c>
      <c r="G136" t="s">
        <v>625</v>
      </c>
      <c r="H136" t="s">
        <v>2972</v>
      </c>
      <c r="I136" t="s">
        <v>2973</v>
      </c>
      <c r="J136" t="s">
        <v>2974</v>
      </c>
      <c r="K136" t="s">
        <v>2975</v>
      </c>
      <c r="L136" t="s">
        <v>2976</v>
      </c>
      <c r="M136" t="str">
        <f>"F10"</f>
        <v>F10</v>
      </c>
      <c r="N136" t="s">
        <v>1461</v>
      </c>
      <c r="O136" t="s">
        <v>1465</v>
      </c>
      <c r="P136">
        <v>9606</v>
      </c>
      <c r="Q136" s="4" t="str">
        <f>HYPERLINK("http://www.uniprot.org/uniprot/P00742", "P00742")</f>
        <v>P00742</v>
      </c>
      <c r="R136" t="s">
        <v>2977</v>
      </c>
      <c r="S136" t="s">
        <v>1730</v>
      </c>
      <c r="T136" t="s">
        <v>1467</v>
      </c>
      <c r="U136" t="s">
        <v>1485</v>
      </c>
      <c r="V136" t="s">
        <v>1461</v>
      </c>
      <c r="W136" t="s">
        <v>1469</v>
      </c>
      <c r="X136" t="s">
        <v>2041</v>
      </c>
      <c r="Y136" t="s">
        <v>1915</v>
      </c>
      <c r="Z136" t="s">
        <v>1694</v>
      </c>
      <c r="AA136" t="s">
        <v>2136</v>
      </c>
      <c r="AB136" t="s">
        <v>1473</v>
      </c>
      <c r="AC136" t="s">
        <v>2978</v>
      </c>
      <c r="AD136" t="s">
        <v>2979</v>
      </c>
      <c r="AE136" t="s">
        <v>2980</v>
      </c>
      <c r="AF136" t="s">
        <v>1461</v>
      </c>
      <c r="AG136" t="s">
        <v>2981</v>
      </c>
    </row>
    <row r="137" spans="1:33">
      <c r="A137" s="6" t="s">
        <v>318</v>
      </c>
      <c r="B137" t="s">
        <v>318</v>
      </c>
      <c r="C137" t="s">
        <v>318</v>
      </c>
      <c r="D137" t="s">
        <v>1386</v>
      </c>
      <c r="E137" t="s">
        <v>1387</v>
      </c>
      <c r="F137" t="s">
        <v>1388</v>
      </c>
      <c r="G137" t="s">
        <v>625</v>
      </c>
      <c r="H137" t="s">
        <v>2982</v>
      </c>
      <c r="I137" t="s">
        <v>2983</v>
      </c>
      <c r="J137" t="s">
        <v>2984</v>
      </c>
      <c r="K137" t="s">
        <v>2985</v>
      </c>
      <c r="L137" t="s">
        <v>2986</v>
      </c>
      <c r="M137" t="str">
        <f>"HIST1H1D"</f>
        <v>HIST1H1D</v>
      </c>
      <c r="N137" t="s">
        <v>2987</v>
      </c>
      <c r="O137" t="s">
        <v>1465</v>
      </c>
      <c r="P137">
        <v>9606</v>
      </c>
      <c r="Q137" s="4" t="str">
        <f>HYPERLINK("http://www.uniprot.org/uniprot/P16402", "P16402")</f>
        <v>P16402</v>
      </c>
      <c r="R137" t="s">
        <v>2988</v>
      </c>
      <c r="S137" t="s">
        <v>1461</v>
      </c>
      <c r="T137" t="s">
        <v>2989</v>
      </c>
      <c r="U137" t="s">
        <v>1485</v>
      </c>
      <c r="V137" t="s">
        <v>1461</v>
      </c>
      <c r="W137" t="s">
        <v>1461</v>
      </c>
      <c r="X137" t="s">
        <v>1461</v>
      </c>
      <c r="Y137" t="s">
        <v>1461</v>
      </c>
      <c r="Z137" t="s">
        <v>2990</v>
      </c>
      <c r="AA137" t="s">
        <v>2991</v>
      </c>
      <c r="AB137" t="s">
        <v>1461</v>
      </c>
      <c r="AC137" t="s">
        <v>2992</v>
      </c>
      <c r="AD137" t="s">
        <v>2993</v>
      </c>
      <c r="AE137" t="s">
        <v>2994</v>
      </c>
      <c r="AF137" t="s">
        <v>1461</v>
      </c>
      <c r="AG137" t="s">
        <v>2995</v>
      </c>
    </row>
    <row r="138" spans="1:33">
      <c r="A138" s="6" t="s">
        <v>320</v>
      </c>
      <c r="B138" t="s">
        <v>320</v>
      </c>
      <c r="C138" t="s">
        <v>320</v>
      </c>
      <c r="D138" t="s">
        <v>844</v>
      </c>
      <c r="E138" t="s">
        <v>845</v>
      </c>
      <c r="F138" t="s">
        <v>846</v>
      </c>
      <c r="G138" t="s">
        <v>625</v>
      </c>
      <c r="H138" t="s">
        <v>2996</v>
      </c>
      <c r="I138" t="s">
        <v>2997</v>
      </c>
      <c r="J138" t="s">
        <v>2998</v>
      </c>
      <c r="K138" t="s">
        <v>2999</v>
      </c>
      <c r="L138" t="s">
        <v>3000</v>
      </c>
      <c r="M138" t="str">
        <f>"CCL14"</f>
        <v>CCL14</v>
      </c>
      <c r="N138" t="s">
        <v>3001</v>
      </c>
      <c r="O138" t="s">
        <v>1465</v>
      </c>
      <c r="P138">
        <v>9606</v>
      </c>
      <c r="Q138" s="4" t="str">
        <f>HYPERLINK("http://www.uniprot.org/uniprot/Q16627", "Q16627")</f>
        <v>Q16627</v>
      </c>
      <c r="R138" t="s">
        <v>3002</v>
      </c>
      <c r="S138" t="s">
        <v>1461</v>
      </c>
      <c r="T138" t="s">
        <v>1467</v>
      </c>
      <c r="U138" t="s">
        <v>1468</v>
      </c>
      <c r="V138" t="s">
        <v>1461</v>
      </c>
      <c r="W138" t="s">
        <v>1461</v>
      </c>
      <c r="X138" t="s">
        <v>1558</v>
      </c>
      <c r="Y138" t="s">
        <v>1461</v>
      </c>
      <c r="Z138" t="s">
        <v>3003</v>
      </c>
      <c r="AA138" t="s">
        <v>1531</v>
      </c>
      <c r="AB138" t="s">
        <v>1473</v>
      </c>
      <c r="AC138" t="s">
        <v>3004</v>
      </c>
      <c r="AD138" t="s">
        <v>3005</v>
      </c>
      <c r="AE138" t="s">
        <v>3006</v>
      </c>
      <c r="AF138" t="s">
        <v>1461</v>
      </c>
      <c r="AG138" t="s">
        <v>1461</v>
      </c>
    </row>
    <row r="139" spans="1:33">
      <c r="A139" s="6" t="s">
        <v>322</v>
      </c>
      <c r="B139" t="s">
        <v>322</v>
      </c>
      <c r="C139" t="s">
        <v>322</v>
      </c>
      <c r="D139" t="s">
        <v>1176</v>
      </c>
      <c r="E139" t="s">
        <v>1177</v>
      </c>
      <c r="F139" t="s">
        <v>1178</v>
      </c>
      <c r="G139" t="s">
        <v>625</v>
      </c>
      <c r="H139" t="s">
        <v>3007</v>
      </c>
      <c r="I139" t="s">
        <v>3008</v>
      </c>
      <c r="J139" t="s">
        <v>3009</v>
      </c>
      <c r="K139" t="s">
        <v>3010</v>
      </c>
      <c r="L139" t="s">
        <v>3011</v>
      </c>
      <c r="M139" t="str">
        <f>"TAGLN2"</f>
        <v>TAGLN2</v>
      </c>
      <c r="N139" t="s">
        <v>3012</v>
      </c>
      <c r="O139" t="s">
        <v>1465</v>
      </c>
      <c r="P139">
        <v>9606</v>
      </c>
      <c r="Q139" s="4" t="str">
        <f>HYPERLINK("http://www.uniprot.org/uniprot/P37802", "P37802")</f>
        <v>P37802</v>
      </c>
      <c r="R139" t="s">
        <v>3013</v>
      </c>
      <c r="S139" t="s">
        <v>1461</v>
      </c>
      <c r="T139" t="s">
        <v>1461</v>
      </c>
      <c r="U139" t="s">
        <v>1468</v>
      </c>
      <c r="V139" t="s">
        <v>1461</v>
      </c>
      <c r="W139" t="s">
        <v>1461</v>
      </c>
      <c r="X139" t="s">
        <v>1461</v>
      </c>
      <c r="Y139" t="s">
        <v>1461</v>
      </c>
      <c r="Z139" t="s">
        <v>1461</v>
      </c>
      <c r="AA139" t="s">
        <v>3014</v>
      </c>
      <c r="AB139" t="s">
        <v>1473</v>
      </c>
      <c r="AC139" t="s">
        <v>3015</v>
      </c>
      <c r="AD139" t="s">
        <v>3016</v>
      </c>
      <c r="AE139" t="s">
        <v>3017</v>
      </c>
      <c r="AF139" t="s">
        <v>1461</v>
      </c>
      <c r="AG139" t="s">
        <v>1747</v>
      </c>
    </row>
    <row r="140" spans="1:33">
      <c r="A140" s="6" t="s">
        <v>324</v>
      </c>
      <c r="B140" t="s">
        <v>324</v>
      </c>
      <c r="C140" t="s">
        <v>324</v>
      </c>
      <c r="D140" t="s">
        <v>1208</v>
      </c>
      <c r="E140" t="s">
        <v>1209</v>
      </c>
      <c r="F140" t="s">
        <v>1210</v>
      </c>
      <c r="G140" t="s">
        <v>625</v>
      </c>
      <c r="H140" t="s">
        <v>3018</v>
      </c>
      <c r="I140" t="s">
        <v>3019</v>
      </c>
      <c r="J140" t="s">
        <v>3020</v>
      </c>
      <c r="K140" t="s">
        <v>3021</v>
      </c>
      <c r="L140" t="s">
        <v>3022</v>
      </c>
      <c r="M140" t="str">
        <f>"EFEMP1"</f>
        <v>EFEMP1</v>
      </c>
      <c r="N140" t="s">
        <v>3023</v>
      </c>
      <c r="O140" t="s">
        <v>1465</v>
      </c>
      <c r="P140">
        <v>9606</v>
      </c>
      <c r="Q140" s="4" t="str">
        <f>HYPERLINK("http://www.uniprot.org/uniprot/Q12805", "Q12805")</f>
        <v>Q12805</v>
      </c>
      <c r="R140" t="s">
        <v>3024</v>
      </c>
      <c r="S140" t="s">
        <v>1461</v>
      </c>
      <c r="T140" t="s">
        <v>2061</v>
      </c>
      <c r="U140" t="s">
        <v>1468</v>
      </c>
      <c r="V140" t="s">
        <v>1461</v>
      </c>
      <c r="W140" t="s">
        <v>1469</v>
      </c>
      <c r="X140" t="s">
        <v>2041</v>
      </c>
      <c r="Y140" t="s">
        <v>1915</v>
      </c>
      <c r="Z140" t="s">
        <v>3025</v>
      </c>
      <c r="AA140" t="s">
        <v>1531</v>
      </c>
      <c r="AB140" t="s">
        <v>1461</v>
      </c>
      <c r="AC140" t="s">
        <v>3026</v>
      </c>
      <c r="AD140" t="s">
        <v>3027</v>
      </c>
      <c r="AE140" t="s">
        <v>3028</v>
      </c>
      <c r="AF140" t="s">
        <v>1461</v>
      </c>
      <c r="AG140" t="s">
        <v>2608</v>
      </c>
    </row>
    <row r="141" spans="1:33">
      <c r="A141" s="6" t="s">
        <v>326</v>
      </c>
      <c r="B141" t="s">
        <v>326</v>
      </c>
      <c r="C141" t="s">
        <v>326</v>
      </c>
      <c r="D141" t="s">
        <v>711</v>
      </c>
      <c r="E141" t="s">
        <v>712</v>
      </c>
      <c r="F141" t="s">
        <v>713</v>
      </c>
      <c r="G141" t="s">
        <v>625</v>
      </c>
      <c r="H141" t="s">
        <v>3029</v>
      </c>
      <c r="I141" t="s">
        <v>3030</v>
      </c>
      <c r="J141" t="s">
        <v>3031</v>
      </c>
      <c r="K141" t="s">
        <v>3032</v>
      </c>
      <c r="L141" t="s">
        <v>3033</v>
      </c>
      <c r="M141" t="str">
        <f>"ARHGDIB"</f>
        <v>ARHGDIB</v>
      </c>
      <c r="N141" t="s">
        <v>3034</v>
      </c>
      <c r="O141" t="s">
        <v>1465</v>
      </c>
      <c r="P141">
        <v>9606</v>
      </c>
      <c r="Q141" s="4" t="str">
        <f>HYPERLINK("http://www.uniprot.org/uniprot/P52566", "P52566")</f>
        <v>P52566</v>
      </c>
      <c r="R141" t="s">
        <v>3035</v>
      </c>
      <c r="S141" t="s">
        <v>1461</v>
      </c>
      <c r="T141" t="s">
        <v>2240</v>
      </c>
      <c r="U141" t="s">
        <v>1461</v>
      </c>
      <c r="V141" t="s">
        <v>1461</v>
      </c>
      <c r="W141" t="s">
        <v>1461</v>
      </c>
      <c r="X141" t="s">
        <v>1461</v>
      </c>
      <c r="Y141" t="s">
        <v>1461</v>
      </c>
      <c r="Z141" t="s">
        <v>3036</v>
      </c>
      <c r="AA141" t="s">
        <v>2686</v>
      </c>
      <c r="AB141" t="s">
        <v>1473</v>
      </c>
      <c r="AC141" t="s">
        <v>3037</v>
      </c>
      <c r="AD141" t="s">
        <v>3038</v>
      </c>
      <c r="AE141" t="s">
        <v>3039</v>
      </c>
      <c r="AF141" t="s">
        <v>1461</v>
      </c>
      <c r="AG141" t="s">
        <v>3040</v>
      </c>
    </row>
    <row r="142" spans="1:33">
      <c r="A142" s="6" t="s">
        <v>328</v>
      </c>
      <c r="B142" t="s">
        <v>328</v>
      </c>
      <c r="C142" t="s">
        <v>328</v>
      </c>
      <c r="D142" t="s">
        <v>912</v>
      </c>
      <c r="E142" t="s">
        <v>913</v>
      </c>
      <c r="F142" t="s">
        <v>914</v>
      </c>
      <c r="G142" t="s">
        <v>625</v>
      </c>
      <c r="H142" t="s">
        <v>3041</v>
      </c>
      <c r="I142" t="s">
        <v>3042</v>
      </c>
      <c r="J142" t="s">
        <v>3043</v>
      </c>
      <c r="K142" t="s">
        <v>3044</v>
      </c>
      <c r="L142" t="s">
        <v>3045</v>
      </c>
      <c r="M142" t="str">
        <f>"MASP1"</f>
        <v>MASP1</v>
      </c>
      <c r="N142" t="s">
        <v>3046</v>
      </c>
      <c r="O142" t="s">
        <v>1465</v>
      </c>
      <c r="P142">
        <v>9606</v>
      </c>
      <c r="Q142" s="4" t="str">
        <f>HYPERLINK("http://www.uniprot.org/uniprot/P48740", "P48740")</f>
        <v>P48740</v>
      </c>
      <c r="R142" t="s">
        <v>3047</v>
      </c>
      <c r="S142" t="s">
        <v>3048</v>
      </c>
      <c r="T142" t="s">
        <v>1467</v>
      </c>
      <c r="U142" t="s">
        <v>1468</v>
      </c>
      <c r="V142" t="s">
        <v>1461</v>
      </c>
      <c r="W142" t="s">
        <v>1469</v>
      </c>
      <c r="X142" t="s">
        <v>2251</v>
      </c>
      <c r="Y142" t="s">
        <v>2078</v>
      </c>
      <c r="Z142" t="s">
        <v>1694</v>
      </c>
      <c r="AA142" t="s">
        <v>3049</v>
      </c>
      <c r="AB142" t="s">
        <v>1473</v>
      </c>
      <c r="AC142" t="s">
        <v>3050</v>
      </c>
      <c r="AD142" t="s">
        <v>3051</v>
      </c>
      <c r="AE142" t="s">
        <v>3052</v>
      </c>
      <c r="AF142" t="s">
        <v>1461</v>
      </c>
      <c r="AG142" t="s">
        <v>3053</v>
      </c>
    </row>
    <row r="143" spans="1:33">
      <c r="A143" s="6" t="s">
        <v>330</v>
      </c>
      <c r="B143" t="s">
        <v>330</v>
      </c>
      <c r="C143" t="s">
        <v>330</v>
      </c>
      <c r="D143" t="s">
        <v>1205</v>
      </c>
      <c r="E143" t="s">
        <v>1206</v>
      </c>
      <c r="F143" t="s">
        <v>1207</v>
      </c>
      <c r="G143" t="s">
        <v>625</v>
      </c>
      <c r="H143" t="s">
        <v>3054</v>
      </c>
      <c r="I143" t="s">
        <v>3055</v>
      </c>
      <c r="J143" t="s">
        <v>3056</v>
      </c>
      <c r="K143" t="s">
        <v>3057</v>
      </c>
      <c r="L143" t="s">
        <v>3058</v>
      </c>
      <c r="M143" t="str">
        <f>"PCYOX1"</f>
        <v>PCYOX1</v>
      </c>
      <c r="N143" t="s">
        <v>3059</v>
      </c>
      <c r="O143" t="s">
        <v>1465</v>
      </c>
      <c r="P143">
        <v>9606</v>
      </c>
      <c r="Q143" s="4" t="str">
        <f>HYPERLINK("http://www.uniprot.org/uniprot/Q9UHG3", "Q9UHG3")</f>
        <v>Q9UHG3</v>
      </c>
      <c r="R143" t="s">
        <v>3060</v>
      </c>
      <c r="S143" t="s">
        <v>1461</v>
      </c>
      <c r="T143" t="s">
        <v>3061</v>
      </c>
      <c r="U143" t="s">
        <v>1468</v>
      </c>
      <c r="V143" t="s">
        <v>1461</v>
      </c>
      <c r="W143" t="s">
        <v>1461</v>
      </c>
      <c r="X143" t="s">
        <v>1558</v>
      </c>
      <c r="Y143" t="s">
        <v>3062</v>
      </c>
      <c r="Z143" t="s">
        <v>1667</v>
      </c>
      <c r="AA143" t="s">
        <v>1626</v>
      </c>
      <c r="AB143" t="s">
        <v>1461</v>
      </c>
      <c r="AC143" t="s">
        <v>4609</v>
      </c>
      <c r="AD143" t="s">
        <v>3064</v>
      </c>
      <c r="AE143" t="s">
        <v>4610</v>
      </c>
      <c r="AF143" t="s">
        <v>1461</v>
      </c>
      <c r="AG143" t="s">
        <v>1461</v>
      </c>
    </row>
    <row r="144" spans="1:33">
      <c r="A144" s="6" t="s">
        <v>332</v>
      </c>
      <c r="B144" t="s">
        <v>332</v>
      </c>
      <c r="C144" t="s">
        <v>332</v>
      </c>
      <c r="D144" t="s">
        <v>1167</v>
      </c>
      <c r="E144" t="s">
        <v>1168</v>
      </c>
      <c r="F144" t="s">
        <v>1169</v>
      </c>
      <c r="G144" t="s">
        <v>625</v>
      </c>
      <c r="H144" t="s">
        <v>3066</v>
      </c>
      <c r="I144" t="s">
        <v>3067</v>
      </c>
      <c r="J144" t="s">
        <v>3068</v>
      </c>
      <c r="K144" t="s">
        <v>3069</v>
      </c>
      <c r="L144" t="s">
        <v>3070</v>
      </c>
      <c r="M144" t="str">
        <f>"ENO1"</f>
        <v>ENO1</v>
      </c>
      <c r="N144" t="s">
        <v>3071</v>
      </c>
      <c r="O144" t="s">
        <v>1465</v>
      </c>
      <c r="P144">
        <v>9606</v>
      </c>
      <c r="Q144" s="4" t="str">
        <f>HYPERLINK("http://www.uniprot.org/uniprot/P06733", "P06733")</f>
        <v>P06733</v>
      </c>
      <c r="R144" t="s">
        <v>3072</v>
      </c>
      <c r="S144" t="s">
        <v>3073</v>
      </c>
      <c r="T144" t="s">
        <v>2968</v>
      </c>
      <c r="U144" t="s">
        <v>3074</v>
      </c>
      <c r="V144" t="s">
        <v>1461</v>
      </c>
      <c r="W144" t="s">
        <v>1461</v>
      </c>
      <c r="X144" t="s">
        <v>1461</v>
      </c>
      <c r="Y144" t="s">
        <v>3075</v>
      </c>
      <c r="Z144" t="s">
        <v>3076</v>
      </c>
      <c r="AA144" t="s">
        <v>2207</v>
      </c>
      <c r="AB144" t="s">
        <v>1473</v>
      </c>
      <c r="AC144" t="s">
        <v>3077</v>
      </c>
      <c r="AD144" t="s">
        <v>3078</v>
      </c>
      <c r="AE144" t="s">
        <v>3079</v>
      </c>
      <c r="AF144" t="s">
        <v>3080</v>
      </c>
      <c r="AG144" t="s">
        <v>2707</v>
      </c>
    </row>
    <row r="145" spans="1:33">
      <c r="A145" s="6" t="s">
        <v>334</v>
      </c>
      <c r="B145" t="s">
        <v>334</v>
      </c>
      <c r="C145" t="s">
        <v>334</v>
      </c>
      <c r="D145" t="s">
        <v>1068</v>
      </c>
      <c r="E145" t="s">
        <v>1069</v>
      </c>
      <c r="F145" t="s">
        <v>1070</v>
      </c>
      <c r="G145" t="s">
        <v>625</v>
      </c>
      <c r="H145" t="s">
        <v>3081</v>
      </c>
      <c r="I145" t="s">
        <v>3082</v>
      </c>
      <c r="J145" t="s">
        <v>3083</v>
      </c>
      <c r="K145" t="s">
        <v>3084</v>
      </c>
      <c r="L145" t="s">
        <v>1461</v>
      </c>
      <c r="M145" t="str">
        <f>"GGH"</f>
        <v>GGH</v>
      </c>
      <c r="N145" t="s">
        <v>1461</v>
      </c>
      <c r="O145" t="s">
        <v>1465</v>
      </c>
      <c r="P145">
        <v>9606</v>
      </c>
      <c r="Q145" s="4" t="str">
        <f>HYPERLINK("http://www.uniprot.org/uniprot/Q92820", "Q92820")</f>
        <v>Q92820</v>
      </c>
      <c r="R145" t="s">
        <v>3085</v>
      </c>
      <c r="S145" t="s">
        <v>1461</v>
      </c>
      <c r="T145" t="s">
        <v>3086</v>
      </c>
      <c r="U145" t="s">
        <v>1485</v>
      </c>
      <c r="V145" t="s">
        <v>1461</v>
      </c>
      <c r="W145" t="s">
        <v>1461</v>
      </c>
      <c r="X145" t="s">
        <v>1558</v>
      </c>
      <c r="Y145" t="s">
        <v>1461</v>
      </c>
      <c r="Z145" t="s">
        <v>2370</v>
      </c>
      <c r="AA145" t="s">
        <v>1626</v>
      </c>
      <c r="AB145" t="s">
        <v>1473</v>
      </c>
      <c r="AC145" t="s">
        <v>3087</v>
      </c>
      <c r="AD145" t="s">
        <v>3088</v>
      </c>
      <c r="AE145" t="s">
        <v>3089</v>
      </c>
      <c r="AF145" t="s">
        <v>1461</v>
      </c>
      <c r="AG145" t="s">
        <v>2362</v>
      </c>
    </row>
    <row r="146" spans="1:33">
      <c r="A146" s="6" t="s">
        <v>336</v>
      </c>
      <c r="B146" t="s">
        <v>336</v>
      </c>
      <c r="C146" t="s">
        <v>336</v>
      </c>
      <c r="D146" t="s">
        <v>792</v>
      </c>
      <c r="E146" t="s">
        <v>793</v>
      </c>
      <c r="F146" t="s">
        <v>794</v>
      </c>
      <c r="G146" t="s">
        <v>625</v>
      </c>
      <c r="H146" t="s">
        <v>3090</v>
      </c>
      <c r="I146" t="s">
        <v>3091</v>
      </c>
      <c r="J146" t="s">
        <v>3092</v>
      </c>
      <c r="K146" t="s">
        <v>3093</v>
      </c>
      <c r="L146" t="s">
        <v>3094</v>
      </c>
      <c r="M146" t="str">
        <f>"GSTP1"</f>
        <v>GSTP1</v>
      </c>
      <c r="N146" t="s">
        <v>3095</v>
      </c>
      <c r="O146" t="s">
        <v>1465</v>
      </c>
      <c r="P146">
        <v>9606</v>
      </c>
      <c r="Q146" s="4" t="str">
        <f>HYPERLINK("http://www.uniprot.org/uniprot/P09211", "P09211")</f>
        <v>P09211</v>
      </c>
      <c r="R146" t="s">
        <v>3096</v>
      </c>
      <c r="S146" t="s">
        <v>1461</v>
      </c>
      <c r="T146" t="s">
        <v>2573</v>
      </c>
      <c r="U146" t="s">
        <v>1485</v>
      </c>
      <c r="V146" t="s">
        <v>1461</v>
      </c>
      <c r="W146" t="s">
        <v>1461</v>
      </c>
      <c r="X146" t="s">
        <v>1461</v>
      </c>
      <c r="Y146" t="s">
        <v>1461</v>
      </c>
      <c r="Z146" t="s">
        <v>3097</v>
      </c>
      <c r="AA146" t="s">
        <v>2686</v>
      </c>
      <c r="AB146" t="s">
        <v>1473</v>
      </c>
      <c r="AC146" t="s">
        <v>3098</v>
      </c>
      <c r="AD146" t="s">
        <v>3099</v>
      </c>
      <c r="AE146" t="s">
        <v>3100</v>
      </c>
      <c r="AF146" t="s">
        <v>1461</v>
      </c>
      <c r="AG146" t="s">
        <v>3101</v>
      </c>
    </row>
    <row r="147" spans="1:33">
      <c r="A147" s="6" t="s">
        <v>338</v>
      </c>
      <c r="B147" t="s">
        <v>338</v>
      </c>
      <c r="C147" t="s">
        <v>338</v>
      </c>
      <c r="D147" t="s">
        <v>1262</v>
      </c>
      <c r="E147" t="s">
        <v>1263</v>
      </c>
      <c r="F147" t="s">
        <v>1264</v>
      </c>
      <c r="G147" t="s">
        <v>625</v>
      </c>
      <c r="H147" t="s">
        <v>3102</v>
      </c>
      <c r="I147" t="s">
        <v>3103</v>
      </c>
      <c r="J147" t="s">
        <v>3104</v>
      </c>
      <c r="K147" t="s">
        <v>3105</v>
      </c>
      <c r="L147" t="s">
        <v>3106</v>
      </c>
      <c r="M147" t="str">
        <f>"PF4"</f>
        <v>PF4</v>
      </c>
      <c r="N147" t="s">
        <v>3107</v>
      </c>
      <c r="O147" t="s">
        <v>1465</v>
      </c>
      <c r="P147">
        <v>9606</v>
      </c>
      <c r="Q147" s="4" t="str">
        <f>HYPERLINK("http://www.uniprot.org/uniprot/P02776", "P02776")</f>
        <v>P02776</v>
      </c>
      <c r="R147" t="s">
        <v>3108</v>
      </c>
      <c r="S147" t="s">
        <v>3109</v>
      </c>
      <c r="T147" t="s">
        <v>1467</v>
      </c>
      <c r="U147" t="s">
        <v>1461</v>
      </c>
      <c r="V147" t="s">
        <v>1461</v>
      </c>
      <c r="W147" t="s">
        <v>1461</v>
      </c>
      <c r="X147" t="s">
        <v>1558</v>
      </c>
      <c r="Y147" t="s">
        <v>1461</v>
      </c>
      <c r="Z147" t="s">
        <v>3110</v>
      </c>
      <c r="AA147" t="s">
        <v>3111</v>
      </c>
      <c r="AB147" t="s">
        <v>1473</v>
      </c>
      <c r="AC147" t="s">
        <v>3112</v>
      </c>
      <c r="AD147" t="s">
        <v>4611</v>
      </c>
      <c r="AE147" t="s">
        <v>3114</v>
      </c>
      <c r="AF147" t="s">
        <v>1461</v>
      </c>
      <c r="AG147" t="s">
        <v>3115</v>
      </c>
    </row>
    <row r="148" spans="1:33">
      <c r="A148" s="6" t="s">
        <v>340</v>
      </c>
      <c r="B148" t="s">
        <v>340</v>
      </c>
      <c r="C148" t="s">
        <v>340</v>
      </c>
      <c r="D148" t="s">
        <v>671</v>
      </c>
      <c r="E148" t="s">
        <v>672</v>
      </c>
      <c r="F148" t="s">
        <v>673</v>
      </c>
      <c r="G148" t="s">
        <v>625</v>
      </c>
      <c r="H148" t="s">
        <v>3116</v>
      </c>
      <c r="I148" t="s">
        <v>3117</v>
      </c>
      <c r="J148" t="s">
        <v>3118</v>
      </c>
      <c r="K148" t="s">
        <v>3119</v>
      </c>
      <c r="L148" t="s">
        <v>3120</v>
      </c>
      <c r="M148" t="str">
        <f>"TXN"</f>
        <v>TXN</v>
      </c>
      <c r="N148" t="s">
        <v>3121</v>
      </c>
      <c r="O148" t="s">
        <v>1465</v>
      </c>
      <c r="P148">
        <v>9606</v>
      </c>
      <c r="Q148" s="4" t="str">
        <f>HYPERLINK("http://www.uniprot.org/uniprot/P10599", "P10599")</f>
        <v>P10599</v>
      </c>
      <c r="R148" t="s">
        <v>3122</v>
      </c>
      <c r="S148" t="s">
        <v>3123</v>
      </c>
      <c r="T148" t="s">
        <v>2853</v>
      </c>
      <c r="U148" t="s">
        <v>2413</v>
      </c>
      <c r="V148" t="s">
        <v>1461</v>
      </c>
      <c r="W148" t="s">
        <v>1461</v>
      </c>
      <c r="X148" t="s">
        <v>2319</v>
      </c>
      <c r="Y148" t="s">
        <v>1461</v>
      </c>
      <c r="Z148" t="s">
        <v>3124</v>
      </c>
      <c r="AA148" t="s">
        <v>3125</v>
      </c>
      <c r="AB148" t="s">
        <v>1473</v>
      </c>
      <c r="AC148" t="s">
        <v>3126</v>
      </c>
      <c r="AD148" t="s">
        <v>3127</v>
      </c>
      <c r="AE148" t="s">
        <v>3128</v>
      </c>
      <c r="AF148" t="s">
        <v>1461</v>
      </c>
      <c r="AG148" t="s">
        <v>3129</v>
      </c>
    </row>
    <row r="149" spans="1:33">
      <c r="A149" s="6" t="s">
        <v>342</v>
      </c>
      <c r="B149" t="s">
        <v>342</v>
      </c>
      <c r="C149" t="s">
        <v>342</v>
      </c>
      <c r="D149" t="s">
        <v>915</v>
      </c>
      <c r="E149" t="s">
        <v>916</v>
      </c>
      <c r="F149" t="s">
        <v>917</v>
      </c>
      <c r="G149" t="s">
        <v>625</v>
      </c>
      <c r="H149" t="s">
        <v>3130</v>
      </c>
      <c r="I149" t="s">
        <v>3131</v>
      </c>
      <c r="J149" t="s">
        <v>3132</v>
      </c>
      <c r="K149" t="s">
        <v>3133</v>
      </c>
      <c r="L149" t="s">
        <v>3134</v>
      </c>
      <c r="M149" t="str">
        <f>"TFRC"</f>
        <v>TFRC</v>
      </c>
      <c r="N149" t="s">
        <v>1461</v>
      </c>
      <c r="O149" t="s">
        <v>1465</v>
      </c>
      <c r="P149">
        <v>9606</v>
      </c>
      <c r="Q149" s="4" t="str">
        <f>HYPERLINK("http://www.uniprot.org/uniprot/P02786", "P02786")</f>
        <v>P02786</v>
      </c>
      <c r="R149" t="s">
        <v>3135</v>
      </c>
      <c r="S149" t="s">
        <v>3136</v>
      </c>
      <c r="T149" t="s">
        <v>2819</v>
      </c>
      <c r="U149" t="s">
        <v>1485</v>
      </c>
      <c r="V149" t="s">
        <v>1461</v>
      </c>
      <c r="W149" t="s">
        <v>1469</v>
      </c>
      <c r="X149" t="s">
        <v>3137</v>
      </c>
      <c r="Y149" t="s">
        <v>1461</v>
      </c>
      <c r="Z149" t="s">
        <v>3138</v>
      </c>
      <c r="AA149" t="s">
        <v>3139</v>
      </c>
      <c r="AB149" t="s">
        <v>1473</v>
      </c>
      <c r="AC149" t="s">
        <v>3140</v>
      </c>
      <c r="AD149" t="s">
        <v>3141</v>
      </c>
      <c r="AE149" t="s">
        <v>4612</v>
      </c>
      <c r="AF149" t="s">
        <v>1461</v>
      </c>
      <c r="AG149" t="s">
        <v>3143</v>
      </c>
    </row>
    <row r="150" spans="1:33">
      <c r="A150" s="6" t="s">
        <v>344</v>
      </c>
      <c r="B150" t="s">
        <v>344</v>
      </c>
      <c r="C150" t="s">
        <v>344</v>
      </c>
      <c r="D150" t="s">
        <v>1420</v>
      </c>
      <c r="E150" t="s">
        <v>1421</v>
      </c>
      <c r="F150" t="s">
        <v>1422</v>
      </c>
      <c r="G150" t="s">
        <v>625</v>
      </c>
      <c r="H150" t="s">
        <v>3144</v>
      </c>
      <c r="I150" t="s">
        <v>3145</v>
      </c>
      <c r="J150" t="s">
        <v>3146</v>
      </c>
      <c r="K150" t="s">
        <v>3147</v>
      </c>
      <c r="L150" t="s">
        <v>3148</v>
      </c>
      <c r="M150" t="str">
        <f>"HABP2"</f>
        <v>HABP2</v>
      </c>
      <c r="N150" t="s">
        <v>3149</v>
      </c>
      <c r="O150" t="s">
        <v>1465</v>
      </c>
      <c r="P150">
        <v>9606</v>
      </c>
      <c r="Q150" s="4" t="str">
        <f>HYPERLINK("http://www.uniprot.org/uniprot/Q14520", "Q14520")</f>
        <v>Q14520</v>
      </c>
      <c r="R150" t="s">
        <v>3150</v>
      </c>
      <c r="S150" t="s">
        <v>1461</v>
      </c>
      <c r="T150" t="s">
        <v>1467</v>
      </c>
      <c r="U150" t="s">
        <v>1468</v>
      </c>
      <c r="V150" t="s">
        <v>1461</v>
      </c>
      <c r="W150" t="s">
        <v>1461</v>
      </c>
      <c r="X150" t="s">
        <v>2941</v>
      </c>
      <c r="Y150" t="s">
        <v>1461</v>
      </c>
      <c r="Z150" t="s">
        <v>1694</v>
      </c>
      <c r="AA150" t="s">
        <v>1940</v>
      </c>
      <c r="AB150" t="s">
        <v>1461</v>
      </c>
      <c r="AC150" t="s">
        <v>3151</v>
      </c>
      <c r="AD150" t="s">
        <v>3152</v>
      </c>
      <c r="AE150" t="s">
        <v>3153</v>
      </c>
      <c r="AF150" t="s">
        <v>1461</v>
      </c>
      <c r="AG150" t="s">
        <v>1461</v>
      </c>
    </row>
    <row r="151" spans="1:33">
      <c r="A151" s="6" t="s">
        <v>346</v>
      </c>
      <c r="B151" t="s">
        <v>346</v>
      </c>
      <c r="C151" t="s">
        <v>346</v>
      </c>
      <c r="D151" t="s">
        <v>1132</v>
      </c>
      <c r="E151" t="s">
        <v>1133</v>
      </c>
      <c r="F151" t="s">
        <v>1134</v>
      </c>
      <c r="G151" t="s">
        <v>625</v>
      </c>
      <c r="H151" t="s">
        <v>3154</v>
      </c>
      <c r="I151" t="s">
        <v>1461</v>
      </c>
      <c r="J151" t="s">
        <v>3155</v>
      </c>
      <c r="K151" t="s">
        <v>3156</v>
      </c>
      <c r="L151" t="s">
        <v>3157</v>
      </c>
      <c r="M151" t="str">
        <f>"CTSS"</f>
        <v>CTSS</v>
      </c>
      <c r="N151" t="s">
        <v>1461</v>
      </c>
      <c r="O151" t="s">
        <v>1465</v>
      </c>
      <c r="P151">
        <v>9606</v>
      </c>
      <c r="Q151" s="4" t="str">
        <f>HYPERLINK("http://www.uniprot.org/uniprot/P25774", "P25774")</f>
        <v>P25774</v>
      </c>
      <c r="R151" t="s">
        <v>3158</v>
      </c>
      <c r="S151" t="s">
        <v>1461</v>
      </c>
      <c r="T151" t="s">
        <v>3061</v>
      </c>
      <c r="U151" t="s">
        <v>1468</v>
      </c>
      <c r="V151" t="s">
        <v>1461</v>
      </c>
      <c r="W151" t="s">
        <v>1461</v>
      </c>
      <c r="X151" t="s">
        <v>1558</v>
      </c>
      <c r="Y151" t="s">
        <v>1461</v>
      </c>
      <c r="Z151" t="s">
        <v>3159</v>
      </c>
      <c r="AA151" t="s">
        <v>2291</v>
      </c>
      <c r="AB151" t="s">
        <v>1473</v>
      </c>
      <c r="AC151" t="s">
        <v>3160</v>
      </c>
      <c r="AD151" t="s">
        <v>3161</v>
      </c>
      <c r="AE151" t="s">
        <v>3162</v>
      </c>
      <c r="AF151" t="s">
        <v>1461</v>
      </c>
      <c r="AG151" t="s">
        <v>3163</v>
      </c>
    </row>
    <row r="152" spans="1:33">
      <c r="A152" s="6" t="s">
        <v>348</v>
      </c>
      <c r="B152" t="s">
        <v>348</v>
      </c>
      <c r="C152" t="s">
        <v>348</v>
      </c>
      <c r="D152" t="s">
        <v>1226</v>
      </c>
      <c r="E152" t="s">
        <v>1227</v>
      </c>
      <c r="F152" t="s">
        <v>1228</v>
      </c>
      <c r="G152" t="s">
        <v>625</v>
      </c>
      <c r="H152" t="s">
        <v>3164</v>
      </c>
      <c r="I152" t="s">
        <v>3165</v>
      </c>
      <c r="J152" t="s">
        <v>3166</v>
      </c>
      <c r="K152" t="s">
        <v>3167</v>
      </c>
      <c r="L152" t="s">
        <v>1461</v>
      </c>
      <c r="M152" t="str">
        <f>"MTPN"</f>
        <v>MTPN</v>
      </c>
      <c r="N152" t="s">
        <v>1461</v>
      </c>
      <c r="O152" t="s">
        <v>1465</v>
      </c>
      <c r="P152">
        <v>9606</v>
      </c>
      <c r="Q152" s="4" t="str">
        <f>HYPERLINK("http://www.uniprot.org/uniprot/P58546", "P58546")</f>
        <v>P58546</v>
      </c>
      <c r="R152" t="s">
        <v>3168</v>
      </c>
      <c r="S152" t="s">
        <v>1461</v>
      </c>
      <c r="T152" t="s">
        <v>2804</v>
      </c>
      <c r="U152" t="s">
        <v>1461</v>
      </c>
      <c r="V152" t="s">
        <v>1461</v>
      </c>
      <c r="W152" t="s">
        <v>1461</v>
      </c>
      <c r="X152" t="s">
        <v>3169</v>
      </c>
      <c r="Y152" t="s">
        <v>1461</v>
      </c>
      <c r="Z152" t="s">
        <v>1461</v>
      </c>
      <c r="AA152" t="s">
        <v>2686</v>
      </c>
      <c r="AB152" t="s">
        <v>1473</v>
      </c>
      <c r="AC152" t="s">
        <v>3170</v>
      </c>
      <c r="AD152" t="s">
        <v>3171</v>
      </c>
      <c r="AE152" t="s">
        <v>3172</v>
      </c>
      <c r="AF152" t="s">
        <v>1461</v>
      </c>
      <c r="AG152" t="s">
        <v>1461</v>
      </c>
    </row>
    <row r="153" spans="1:33">
      <c r="A153" s="6" t="s">
        <v>350</v>
      </c>
      <c r="B153" t="s">
        <v>350</v>
      </c>
      <c r="C153" t="s">
        <v>350</v>
      </c>
      <c r="D153" t="s">
        <v>1414</v>
      </c>
      <c r="E153" t="s">
        <v>1415</v>
      </c>
      <c r="F153" t="s">
        <v>1416</v>
      </c>
      <c r="G153" t="s">
        <v>625</v>
      </c>
      <c r="H153" t="s">
        <v>3173</v>
      </c>
      <c r="I153" t="s">
        <v>3174</v>
      </c>
      <c r="J153" t="s">
        <v>3175</v>
      </c>
      <c r="K153" t="s">
        <v>3176</v>
      </c>
      <c r="L153" t="s">
        <v>3177</v>
      </c>
      <c r="M153" t="str">
        <f>"CPN1"</f>
        <v>CPN1</v>
      </c>
      <c r="N153" t="s">
        <v>3178</v>
      </c>
      <c r="O153" t="s">
        <v>1465</v>
      </c>
      <c r="P153">
        <v>9606</v>
      </c>
      <c r="Q153" s="4" t="str">
        <f>HYPERLINK("http://www.uniprot.org/uniprot/P15169", "P15169")</f>
        <v>P15169</v>
      </c>
      <c r="R153" t="s">
        <v>3179</v>
      </c>
      <c r="S153" t="s">
        <v>1461</v>
      </c>
      <c r="T153" t="s">
        <v>1467</v>
      </c>
      <c r="U153" t="s">
        <v>1461</v>
      </c>
      <c r="V153" t="s">
        <v>1461</v>
      </c>
      <c r="W153" t="s">
        <v>1469</v>
      </c>
      <c r="X153" t="s">
        <v>1558</v>
      </c>
      <c r="Y153" t="s">
        <v>2289</v>
      </c>
      <c r="Z153" t="s">
        <v>2290</v>
      </c>
      <c r="AA153" t="s">
        <v>1531</v>
      </c>
      <c r="AB153" t="s">
        <v>1473</v>
      </c>
      <c r="AC153" t="s">
        <v>3180</v>
      </c>
      <c r="AD153" t="s">
        <v>3152</v>
      </c>
      <c r="AE153" t="s">
        <v>2294</v>
      </c>
      <c r="AF153" t="s">
        <v>1461</v>
      </c>
      <c r="AG153" t="s">
        <v>1711</v>
      </c>
    </row>
    <row r="154" spans="1:33">
      <c r="A154" s="6" t="s">
        <v>352</v>
      </c>
      <c r="B154" t="s">
        <v>352</v>
      </c>
      <c r="C154" t="s">
        <v>352</v>
      </c>
      <c r="D154" t="s">
        <v>674</v>
      </c>
      <c r="E154" t="s">
        <v>675</v>
      </c>
      <c r="F154" t="s">
        <v>676</v>
      </c>
      <c r="G154" t="s">
        <v>625</v>
      </c>
      <c r="H154" t="s">
        <v>3181</v>
      </c>
      <c r="I154" t="s">
        <v>3182</v>
      </c>
      <c r="J154" t="s">
        <v>3183</v>
      </c>
      <c r="K154" t="s">
        <v>3184</v>
      </c>
      <c r="L154" t="s">
        <v>3185</v>
      </c>
      <c r="M154" t="str">
        <f>"FOLR1"</f>
        <v>FOLR1</v>
      </c>
      <c r="N154" t="s">
        <v>3186</v>
      </c>
      <c r="O154" t="s">
        <v>1465</v>
      </c>
      <c r="P154">
        <v>9606</v>
      </c>
      <c r="Q154" s="4" t="str">
        <f>HYPERLINK("http://www.uniprot.org/uniprot/P15328", "P15328")</f>
        <v>P15328</v>
      </c>
      <c r="R154" t="s">
        <v>3187</v>
      </c>
      <c r="S154" t="s">
        <v>1608</v>
      </c>
      <c r="T154" t="s">
        <v>3188</v>
      </c>
      <c r="U154" t="s">
        <v>1485</v>
      </c>
      <c r="V154" t="s">
        <v>1461</v>
      </c>
      <c r="W154" t="s">
        <v>3189</v>
      </c>
      <c r="X154" t="s">
        <v>1558</v>
      </c>
      <c r="Y154" t="s">
        <v>3190</v>
      </c>
      <c r="Z154" t="s">
        <v>3191</v>
      </c>
      <c r="AA154" t="s">
        <v>2467</v>
      </c>
      <c r="AB154" t="s">
        <v>1473</v>
      </c>
      <c r="AC154" t="s">
        <v>3192</v>
      </c>
      <c r="AD154" t="s">
        <v>3193</v>
      </c>
      <c r="AE154" t="s">
        <v>3194</v>
      </c>
      <c r="AF154" t="s">
        <v>1461</v>
      </c>
      <c r="AG154" t="s">
        <v>3195</v>
      </c>
    </row>
    <row r="155" spans="1:33">
      <c r="A155" s="6" t="s">
        <v>354</v>
      </c>
      <c r="B155" t="s">
        <v>354</v>
      </c>
      <c r="C155" t="s">
        <v>354</v>
      </c>
      <c r="D155" t="s">
        <v>931</v>
      </c>
      <c r="E155" t="s">
        <v>932</v>
      </c>
      <c r="F155" t="s">
        <v>933</v>
      </c>
      <c r="G155" t="s">
        <v>625</v>
      </c>
      <c r="H155" t="s">
        <v>3196</v>
      </c>
      <c r="I155" t="s">
        <v>1461</v>
      </c>
      <c r="J155" t="s">
        <v>3197</v>
      </c>
      <c r="K155" t="s">
        <v>3198</v>
      </c>
      <c r="L155" t="s">
        <v>3199</v>
      </c>
      <c r="M155" t="str">
        <f>"B2M HDCMA22P"</f>
        <v>B2M HDCMA22P</v>
      </c>
      <c r="N155" t="s">
        <v>1461</v>
      </c>
      <c r="O155" t="s">
        <v>1465</v>
      </c>
      <c r="P155">
        <v>9606</v>
      </c>
      <c r="Q155" s="4" t="str">
        <f>HYPERLINK("http://www.uniprot.org/uniprot/P61769", "P61769")</f>
        <v>P61769</v>
      </c>
      <c r="R155" t="s">
        <v>3200</v>
      </c>
      <c r="S155" t="s">
        <v>3201</v>
      </c>
      <c r="T155" t="s">
        <v>3202</v>
      </c>
      <c r="U155" t="s">
        <v>1461</v>
      </c>
      <c r="V155" t="s">
        <v>1461</v>
      </c>
      <c r="W155" t="s">
        <v>2170</v>
      </c>
      <c r="X155" t="s">
        <v>1891</v>
      </c>
      <c r="Y155" t="s">
        <v>1461</v>
      </c>
      <c r="Z155" t="s">
        <v>1461</v>
      </c>
      <c r="AA155" t="s">
        <v>3203</v>
      </c>
      <c r="AB155" t="s">
        <v>1473</v>
      </c>
      <c r="AC155" t="s">
        <v>4613</v>
      </c>
      <c r="AD155" t="s">
        <v>3205</v>
      </c>
      <c r="AE155" t="s">
        <v>4614</v>
      </c>
      <c r="AF155" t="s">
        <v>1461</v>
      </c>
      <c r="AG155" t="s">
        <v>3207</v>
      </c>
    </row>
    <row r="156" spans="1:33">
      <c r="A156" s="6" t="s">
        <v>356</v>
      </c>
      <c r="B156" t="s">
        <v>356</v>
      </c>
      <c r="C156" t="s">
        <v>356</v>
      </c>
      <c r="D156" t="s">
        <v>1071</v>
      </c>
      <c r="E156" t="s">
        <v>1072</v>
      </c>
      <c r="F156" t="s">
        <v>1073</v>
      </c>
      <c r="G156" t="s">
        <v>625</v>
      </c>
      <c r="H156" t="s">
        <v>3208</v>
      </c>
      <c r="I156" t="s">
        <v>3209</v>
      </c>
      <c r="J156" t="s">
        <v>3210</v>
      </c>
      <c r="K156" t="s">
        <v>3211</v>
      </c>
      <c r="L156" t="s">
        <v>3212</v>
      </c>
      <c r="M156" t="str">
        <f>"YWHAZ"</f>
        <v>YWHAZ</v>
      </c>
      <c r="N156" t="s">
        <v>1461</v>
      </c>
      <c r="O156" t="s">
        <v>1465</v>
      </c>
      <c r="P156">
        <v>9606</v>
      </c>
      <c r="Q156" s="4" t="str">
        <f>HYPERLINK("http://www.uniprot.org/uniprot/P63104", "P63104")</f>
        <v>P63104</v>
      </c>
      <c r="R156" t="s">
        <v>3213</v>
      </c>
      <c r="S156" t="s">
        <v>1461</v>
      </c>
      <c r="T156" t="s">
        <v>2240</v>
      </c>
      <c r="U156" t="s">
        <v>2413</v>
      </c>
      <c r="V156" t="s">
        <v>1461</v>
      </c>
      <c r="W156" t="s">
        <v>1461</v>
      </c>
      <c r="X156" t="s">
        <v>1461</v>
      </c>
      <c r="Y156" t="s">
        <v>1461</v>
      </c>
      <c r="Z156" t="s">
        <v>1461</v>
      </c>
      <c r="AA156" t="s">
        <v>2686</v>
      </c>
      <c r="AB156" t="s">
        <v>1473</v>
      </c>
      <c r="AC156" t="s">
        <v>3214</v>
      </c>
      <c r="AD156" t="s">
        <v>3215</v>
      </c>
      <c r="AE156" t="s">
        <v>3216</v>
      </c>
      <c r="AF156" t="s">
        <v>1461</v>
      </c>
      <c r="AG156" t="s">
        <v>3217</v>
      </c>
    </row>
    <row r="157" spans="1:33">
      <c r="A157" s="6" t="s">
        <v>358</v>
      </c>
      <c r="B157" t="s">
        <v>358</v>
      </c>
      <c r="C157" t="s">
        <v>358</v>
      </c>
      <c r="D157" t="s">
        <v>1259</v>
      </c>
      <c r="E157" t="s">
        <v>1260</v>
      </c>
      <c r="F157" t="s">
        <v>1261</v>
      </c>
      <c r="G157" t="s">
        <v>625</v>
      </c>
      <c r="H157" t="s">
        <v>3218</v>
      </c>
      <c r="I157" t="s">
        <v>3219</v>
      </c>
      <c r="J157" t="s">
        <v>3220</v>
      </c>
      <c r="K157" t="s">
        <v>3221</v>
      </c>
      <c r="L157" t="s">
        <v>3222</v>
      </c>
      <c r="M157" t="str">
        <f>"PPBP"</f>
        <v>PPBP</v>
      </c>
      <c r="N157" t="s">
        <v>3223</v>
      </c>
      <c r="O157" t="s">
        <v>1465</v>
      </c>
      <c r="P157">
        <v>9606</v>
      </c>
      <c r="Q157" s="4" t="str">
        <f>HYPERLINK("http://www.uniprot.org/uniprot/P02775", "P02775")</f>
        <v>P02775</v>
      </c>
      <c r="R157" t="s">
        <v>3224</v>
      </c>
      <c r="S157" t="s">
        <v>3109</v>
      </c>
      <c r="T157" t="s">
        <v>1467</v>
      </c>
      <c r="U157" t="s">
        <v>1461</v>
      </c>
      <c r="V157" t="s">
        <v>1461</v>
      </c>
      <c r="W157" t="s">
        <v>1461</v>
      </c>
      <c r="X157" t="s">
        <v>1558</v>
      </c>
      <c r="Y157" t="s">
        <v>1461</v>
      </c>
      <c r="Z157" t="s">
        <v>3225</v>
      </c>
      <c r="AA157" t="s">
        <v>2219</v>
      </c>
      <c r="AB157" t="s">
        <v>1473</v>
      </c>
      <c r="AC157" t="s">
        <v>3226</v>
      </c>
      <c r="AD157" t="s">
        <v>3227</v>
      </c>
      <c r="AE157" t="s">
        <v>3228</v>
      </c>
      <c r="AF157" t="s">
        <v>1461</v>
      </c>
      <c r="AG157" t="s">
        <v>3229</v>
      </c>
    </row>
    <row r="158" spans="1:33">
      <c r="A158" s="6" t="s">
        <v>360</v>
      </c>
      <c r="B158" t="s">
        <v>360</v>
      </c>
      <c r="C158" t="s">
        <v>360</v>
      </c>
      <c r="D158" t="s">
        <v>804</v>
      </c>
      <c r="E158" t="s">
        <v>805</v>
      </c>
      <c r="F158" t="s">
        <v>807</v>
      </c>
      <c r="G158" t="s">
        <v>625</v>
      </c>
      <c r="H158" t="s">
        <v>2533</v>
      </c>
      <c r="I158" t="s">
        <v>2534</v>
      </c>
      <c r="J158" t="s">
        <v>2535</v>
      </c>
      <c r="K158" t="s">
        <v>2536</v>
      </c>
      <c r="L158" t="s">
        <v>2537</v>
      </c>
      <c r="M158" t="str">
        <f>"SAA1"</f>
        <v>SAA1</v>
      </c>
      <c r="N158" t="s">
        <v>1461</v>
      </c>
      <c r="O158" t="s">
        <v>1465</v>
      </c>
      <c r="P158">
        <v>9606</v>
      </c>
      <c r="Q158" s="4" t="str">
        <f>HYPERLINK("http://www.uniprot.org/uniprot/P0DJI8", "P0DJI8")</f>
        <v>P0DJI8</v>
      </c>
      <c r="R158" t="s">
        <v>2538</v>
      </c>
      <c r="S158" t="s">
        <v>1743</v>
      </c>
      <c r="T158" t="s">
        <v>1499</v>
      </c>
      <c r="U158" t="s">
        <v>1485</v>
      </c>
      <c r="V158" t="s">
        <v>1461</v>
      </c>
      <c r="W158" t="s">
        <v>2539</v>
      </c>
      <c r="X158" t="s">
        <v>1558</v>
      </c>
      <c r="Y158" t="s">
        <v>1461</v>
      </c>
      <c r="Z158" t="s">
        <v>1819</v>
      </c>
      <c r="AA158" t="s">
        <v>2540</v>
      </c>
      <c r="AB158" t="s">
        <v>1473</v>
      </c>
      <c r="AC158" t="s">
        <v>2541</v>
      </c>
      <c r="AD158" t="s">
        <v>2542</v>
      </c>
      <c r="AE158" t="s">
        <v>2543</v>
      </c>
      <c r="AF158" t="s">
        <v>1461</v>
      </c>
      <c r="AG158" t="s">
        <v>2544</v>
      </c>
    </row>
    <row r="159" spans="1:33">
      <c r="A159" s="6" t="s">
        <v>362</v>
      </c>
      <c r="B159" t="s">
        <v>362</v>
      </c>
      <c r="C159" t="s">
        <v>362</v>
      </c>
      <c r="D159" t="s">
        <v>1244</v>
      </c>
      <c r="E159" t="s">
        <v>1245</v>
      </c>
      <c r="F159" t="s">
        <v>1246</v>
      </c>
      <c r="G159" t="s">
        <v>625</v>
      </c>
      <c r="H159" t="s">
        <v>3230</v>
      </c>
      <c r="I159" t="s">
        <v>3231</v>
      </c>
      <c r="J159" t="s">
        <v>3232</v>
      </c>
      <c r="K159" t="s">
        <v>3233</v>
      </c>
      <c r="L159" t="s">
        <v>3234</v>
      </c>
      <c r="M159" t="str">
        <f>"SNCA"</f>
        <v>SNCA</v>
      </c>
      <c r="N159" t="s">
        <v>3235</v>
      </c>
      <c r="O159" t="s">
        <v>1465</v>
      </c>
      <c r="P159">
        <v>9606</v>
      </c>
      <c r="Q159" s="4" t="str">
        <f>HYPERLINK("http://www.uniprot.org/uniprot/P37840", "P37840")</f>
        <v>P37840</v>
      </c>
      <c r="R159" t="s">
        <v>3236</v>
      </c>
      <c r="S159" t="s">
        <v>1461</v>
      </c>
      <c r="T159" t="s">
        <v>3237</v>
      </c>
      <c r="U159" t="s">
        <v>2413</v>
      </c>
      <c r="V159" t="s">
        <v>1461</v>
      </c>
      <c r="W159" t="s">
        <v>3238</v>
      </c>
      <c r="X159" t="s">
        <v>2345</v>
      </c>
      <c r="Y159" t="s">
        <v>1666</v>
      </c>
      <c r="Z159" t="s">
        <v>1461</v>
      </c>
      <c r="AA159" t="s">
        <v>3239</v>
      </c>
      <c r="AB159" t="s">
        <v>1473</v>
      </c>
      <c r="AC159" t="s">
        <v>4615</v>
      </c>
      <c r="AD159" t="s">
        <v>3241</v>
      </c>
      <c r="AE159" t="s">
        <v>3242</v>
      </c>
      <c r="AF159" t="s">
        <v>1461</v>
      </c>
      <c r="AG159" t="s">
        <v>3243</v>
      </c>
    </row>
    <row r="160" spans="1:33">
      <c r="A160" s="6" t="s">
        <v>364</v>
      </c>
      <c r="B160" t="s">
        <v>364</v>
      </c>
      <c r="C160" t="s">
        <v>364</v>
      </c>
      <c r="D160" t="s">
        <v>870</v>
      </c>
      <c r="E160" t="s">
        <v>871</v>
      </c>
      <c r="F160" t="s">
        <v>872</v>
      </c>
      <c r="G160" t="s">
        <v>625</v>
      </c>
      <c r="H160" t="s">
        <v>3244</v>
      </c>
      <c r="I160" t="s">
        <v>1461</v>
      </c>
      <c r="J160" t="s">
        <v>3245</v>
      </c>
      <c r="K160" t="s">
        <v>3246</v>
      </c>
      <c r="L160" t="s">
        <v>3247</v>
      </c>
      <c r="M160" t="str">
        <f>"H3F3A"</f>
        <v>H3F3A</v>
      </c>
      <c r="N160" t="s">
        <v>3248</v>
      </c>
      <c r="O160" t="s">
        <v>1465</v>
      </c>
      <c r="P160">
        <v>9606</v>
      </c>
      <c r="Q160" s="4" t="str">
        <f>HYPERLINK("http://www.uniprot.org/uniprot/P84243", "P84243")</f>
        <v>P84243</v>
      </c>
      <c r="R160" t="s">
        <v>3249</v>
      </c>
      <c r="S160" t="s">
        <v>1461</v>
      </c>
      <c r="T160" t="s">
        <v>2658</v>
      </c>
      <c r="U160" t="s">
        <v>1461</v>
      </c>
      <c r="V160" t="s">
        <v>1461</v>
      </c>
      <c r="W160" t="s">
        <v>1469</v>
      </c>
      <c r="X160" t="s">
        <v>1461</v>
      </c>
      <c r="Y160" t="s">
        <v>1461</v>
      </c>
      <c r="Z160" t="s">
        <v>2990</v>
      </c>
      <c r="AA160" t="s">
        <v>3250</v>
      </c>
      <c r="AB160" t="s">
        <v>1473</v>
      </c>
      <c r="AC160" t="s">
        <v>4616</v>
      </c>
      <c r="AD160" t="s">
        <v>3252</v>
      </c>
      <c r="AE160" t="s">
        <v>3253</v>
      </c>
      <c r="AF160" t="s">
        <v>1461</v>
      </c>
      <c r="AG160" t="s">
        <v>4617</v>
      </c>
    </row>
    <row r="161" spans="1:33">
      <c r="A161" s="6" t="s">
        <v>366</v>
      </c>
      <c r="B161" t="s">
        <v>366</v>
      </c>
      <c r="C161" t="s">
        <v>366</v>
      </c>
      <c r="D161" t="s">
        <v>1056</v>
      </c>
      <c r="E161" t="s">
        <v>1057</v>
      </c>
      <c r="F161" t="s">
        <v>1058</v>
      </c>
      <c r="G161" t="s">
        <v>860</v>
      </c>
      <c r="H161" t="s">
        <v>3255</v>
      </c>
      <c r="I161" t="s">
        <v>3256</v>
      </c>
      <c r="J161" t="s">
        <v>3257</v>
      </c>
      <c r="K161" t="s">
        <v>3258</v>
      </c>
      <c r="L161" t="s">
        <v>3259</v>
      </c>
      <c r="M161" t="str">
        <f>"SLPI"</f>
        <v>SLPI</v>
      </c>
      <c r="N161" t="s">
        <v>3260</v>
      </c>
      <c r="O161" t="s">
        <v>1465</v>
      </c>
      <c r="P161">
        <v>9606</v>
      </c>
      <c r="Q161" s="4" t="str">
        <f>HYPERLINK("http://www.uniprot.org/uniprot/P03973", "P03973")</f>
        <v>P03973</v>
      </c>
      <c r="R161" t="s">
        <v>3261</v>
      </c>
      <c r="S161" t="s">
        <v>3262</v>
      </c>
      <c r="T161" t="s">
        <v>1467</v>
      </c>
      <c r="U161" t="s">
        <v>1461</v>
      </c>
      <c r="V161" t="s">
        <v>1461</v>
      </c>
      <c r="W161" t="s">
        <v>1461</v>
      </c>
      <c r="X161" t="s">
        <v>1470</v>
      </c>
      <c r="Y161" t="s">
        <v>1461</v>
      </c>
      <c r="Z161" t="s">
        <v>3263</v>
      </c>
      <c r="AA161" t="s">
        <v>1892</v>
      </c>
      <c r="AB161" t="s">
        <v>1473</v>
      </c>
      <c r="AC161" t="s">
        <v>3264</v>
      </c>
      <c r="AD161" t="s">
        <v>3265</v>
      </c>
      <c r="AE161" t="s">
        <v>3266</v>
      </c>
      <c r="AF161" t="s">
        <v>1461</v>
      </c>
      <c r="AG161" t="s">
        <v>2362</v>
      </c>
    </row>
    <row r="162" spans="1:33">
      <c r="A162" s="6" t="s">
        <v>368</v>
      </c>
      <c r="B162" t="s">
        <v>368</v>
      </c>
      <c r="C162" t="s">
        <v>368</v>
      </c>
      <c r="D162" t="s">
        <v>1032</v>
      </c>
      <c r="E162" t="s">
        <v>1033</v>
      </c>
      <c r="F162" t="s">
        <v>1034</v>
      </c>
      <c r="G162" t="s">
        <v>625</v>
      </c>
      <c r="H162" t="s">
        <v>3267</v>
      </c>
      <c r="I162" t="s">
        <v>3268</v>
      </c>
      <c r="J162" t="s">
        <v>3269</v>
      </c>
      <c r="K162" t="s">
        <v>3270</v>
      </c>
      <c r="L162" t="s">
        <v>3271</v>
      </c>
      <c r="M162" t="str">
        <f>"CST3"</f>
        <v>CST3</v>
      </c>
      <c r="N162" t="s">
        <v>1461</v>
      </c>
      <c r="O162" t="s">
        <v>1465</v>
      </c>
      <c r="P162">
        <v>9606</v>
      </c>
      <c r="Q162" s="4" t="str">
        <f>HYPERLINK("http://www.uniprot.org/uniprot/P01034", "P01034")</f>
        <v>P01034</v>
      </c>
      <c r="R162" t="s">
        <v>3272</v>
      </c>
      <c r="S162" t="s">
        <v>1461</v>
      </c>
      <c r="T162" t="s">
        <v>2169</v>
      </c>
      <c r="U162" t="s">
        <v>1485</v>
      </c>
      <c r="V162" t="s">
        <v>1461</v>
      </c>
      <c r="W162" t="s">
        <v>3273</v>
      </c>
      <c r="X162" t="s">
        <v>1558</v>
      </c>
      <c r="Y162" t="s">
        <v>1461</v>
      </c>
      <c r="Z162" t="s">
        <v>3274</v>
      </c>
      <c r="AA162" t="s">
        <v>1586</v>
      </c>
      <c r="AB162" t="s">
        <v>1473</v>
      </c>
      <c r="AC162" t="s">
        <v>4618</v>
      </c>
      <c r="AD162" t="s">
        <v>4619</v>
      </c>
      <c r="AE162" t="s">
        <v>3277</v>
      </c>
      <c r="AF162" t="s">
        <v>1461</v>
      </c>
      <c r="AG162" t="s">
        <v>3278</v>
      </c>
    </row>
    <row r="163" spans="1:33">
      <c r="A163" s="6" t="s">
        <v>370</v>
      </c>
      <c r="B163" t="s">
        <v>370</v>
      </c>
      <c r="C163" t="s">
        <v>370</v>
      </c>
      <c r="D163" t="s">
        <v>1398</v>
      </c>
      <c r="E163" t="s">
        <v>1399</v>
      </c>
      <c r="F163" t="s">
        <v>1400</v>
      </c>
      <c r="G163" t="s">
        <v>625</v>
      </c>
      <c r="H163" t="s">
        <v>3279</v>
      </c>
      <c r="I163" t="s">
        <v>1461</v>
      </c>
      <c r="J163" t="s">
        <v>3280</v>
      </c>
      <c r="K163" t="s">
        <v>3281</v>
      </c>
      <c r="L163" t="s">
        <v>3282</v>
      </c>
      <c r="M163" t="str">
        <f>"TKT"</f>
        <v>TKT</v>
      </c>
      <c r="N163" t="s">
        <v>1461</v>
      </c>
      <c r="O163" t="s">
        <v>1465</v>
      </c>
      <c r="P163">
        <v>9606</v>
      </c>
      <c r="Q163" s="4" t="str">
        <f>HYPERLINK("http://www.uniprot.org/uniprot/P29401", "P29401")</f>
        <v>P29401</v>
      </c>
      <c r="R163" t="s">
        <v>3283</v>
      </c>
      <c r="S163" t="s">
        <v>1461</v>
      </c>
      <c r="T163" t="s">
        <v>1461</v>
      </c>
      <c r="U163" t="s">
        <v>1468</v>
      </c>
      <c r="V163" t="s">
        <v>1461</v>
      </c>
      <c r="W163" t="s">
        <v>2062</v>
      </c>
      <c r="X163" t="s">
        <v>1461</v>
      </c>
      <c r="Y163" t="s">
        <v>3284</v>
      </c>
      <c r="Z163" t="s">
        <v>3097</v>
      </c>
      <c r="AA163" t="s">
        <v>2207</v>
      </c>
      <c r="AB163" t="s">
        <v>1473</v>
      </c>
      <c r="AC163" t="s">
        <v>3285</v>
      </c>
      <c r="AD163" t="s">
        <v>3286</v>
      </c>
      <c r="AE163" t="s">
        <v>3287</v>
      </c>
      <c r="AF163" t="s">
        <v>1461</v>
      </c>
      <c r="AG163" t="s">
        <v>3288</v>
      </c>
    </row>
    <row r="164" spans="1:33">
      <c r="A164" s="6" t="s">
        <v>372</v>
      </c>
      <c r="B164" t="s">
        <v>372</v>
      </c>
      <c r="C164" t="s">
        <v>372</v>
      </c>
      <c r="D164" t="s">
        <v>780</v>
      </c>
      <c r="E164" t="s">
        <v>781</v>
      </c>
      <c r="F164" t="s">
        <v>782</v>
      </c>
      <c r="G164" t="s">
        <v>625</v>
      </c>
      <c r="H164" t="s">
        <v>3289</v>
      </c>
      <c r="I164" t="s">
        <v>1461</v>
      </c>
      <c r="J164" t="s">
        <v>3290</v>
      </c>
      <c r="K164" t="s">
        <v>3291</v>
      </c>
      <c r="L164" t="s">
        <v>3292</v>
      </c>
      <c r="M164" t="str">
        <f>"CALM3"</f>
        <v>CALM3</v>
      </c>
      <c r="N164" t="s">
        <v>1461</v>
      </c>
      <c r="O164" t="s">
        <v>1465</v>
      </c>
      <c r="P164">
        <v>9606</v>
      </c>
      <c r="Q164" s="4" t="str">
        <f>HYPERLINK("http://www.uniprot.org/uniprot/P0DP25", "P0DP25")</f>
        <v>P0DP25</v>
      </c>
      <c r="R164" t="s">
        <v>3293</v>
      </c>
      <c r="S164" t="s">
        <v>1461</v>
      </c>
      <c r="T164" t="s">
        <v>2205</v>
      </c>
      <c r="U164" t="s">
        <v>1485</v>
      </c>
      <c r="V164" t="s">
        <v>1461</v>
      </c>
      <c r="W164" t="s">
        <v>3294</v>
      </c>
      <c r="X164" t="s">
        <v>2345</v>
      </c>
      <c r="Y164" t="s">
        <v>2078</v>
      </c>
      <c r="Z164" t="s">
        <v>1461</v>
      </c>
      <c r="AA164" t="s">
        <v>3014</v>
      </c>
      <c r="AB164" t="s">
        <v>1473</v>
      </c>
      <c r="AC164" t="s">
        <v>3295</v>
      </c>
      <c r="AD164" t="s">
        <v>3296</v>
      </c>
      <c r="AE164" t="s">
        <v>3297</v>
      </c>
      <c r="AF164" t="s">
        <v>1461</v>
      </c>
      <c r="AG164" t="s">
        <v>1461</v>
      </c>
    </row>
    <row r="165" spans="1:33">
      <c r="A165" s="6" t="s">
        <v>374</v>
      </c>
      <c r="B165" t="s">
        <v>374</v>
      </c>
      <c r="C165" t="s">
        <v>374</v>
      </c>
      <c r="D165" t="s">
        <v>1089</v>
      </c>
      <c r="E165" t="s">
        <v>1090</v>
      </c>
      <c r="F165" t="s">
        <v>1091</v>
      </c>
      <c r="G165" t="s">
        <v>625</v>
      </c>
      <c r="H165" t="s">
        <v>3298</v>
      </c>
      <c r="I165" t="s">
        <v>1461</v>
      </c>
      <c r="J165" t="s">
        <v>3299</v>
      </c>
      <c r="K165" t="s">
        <v>3300</v>
      </c>
      <c r="L165" t="s">
        <v>3301</v>
      </c>
      <c r="M165" t="str">
        <f>"IGFBP2"</f>
        <v>IGFBP2</v>
      </c>
      <c r="N165" t="s">
        <v>3302</v>
      </c>
      <c r="O165" t="s">
        <v>1465</v>
      </c>
      <c r="P165">
        <v>9606</v>
      </c>
      <c r="Q165" s="4" t="str">
        <f>HYPERLINK("http://www.uniprot.org/uniprot/P18065", "P18065")</f>
        <v>P18065</v>
      </c>
      <c r="R165" t="s">
        <v>3303</v>
      </c>
      <c r="S165" t="s">
        <v>3304</v>
      </c>
      <c r="T165" t="s">
        <v>1467</v>
      </c>
      <c r="U165" t="s">
        <v>1485</v>
      </c>
      <c r="V165" t="s">
        <v>1461</v>
      </c>
      <c r="W165" t="s">
        <v>1461</v>
      </c>
      <c r="X165" t="s">
        <v>1558</v>
      </c>
      <c r="Y165" t="s">
        <v>1461</v>
      </c>
      <c r="Z165" t="s">
        <v>2769</v>
      </c>
      <c r="AA165" t="s">
        <v>1531</v>
      </c>
      <c r="AB165" t="s">
        <v>1473</v>
      </c>
      <c r="AC165" t="s">
        <v>3305</v>
      </c>
      <c r="AD165" t="s">
        <v>3306</v>
      </c>
      <c r="AE165" t="s">
        <v>3307</v>
      </c>
      <c r="AF165" t="s">
        <v>1461</v>
      </c>
      <c r="AG165" t="s">
        <v>2783</v>
      </c>
    </row>
    <row r="166" spans="1:33">
      <c r="A166" s="6" t="s">
        <v>376</v>
      </c>
      <c r="B166" t="s">
        <v>376</v>
      </c>
      <c r="C166" t="s">
        <v>376</v>
      </c>
      <c r="D166" t="s">
        <v>738</v>
      </c>
      <c r="E166" t="s">
        <v>739</v>
      </c>
      <c r="F166" t="s">
        <v>740</v>
      </c>
      <c r="G166" t="s">
        <v>625</v>
      </c>
      <c r="H166" t="s">
        <v>3308</v>
      </c>
      <c r="I166" t="s">
        <v>3309</v>
      </c>
      <c r="J166" t="s">
        <v>3310</v>
      </c>
      <c r="K166" t="s">
        <v>3311</v>
      </c>
      <c r="L166" t="s">
        <v>3312</v>
      </c>
      <c r="M166" t="str">
        <f>"APOF"</f>
        <v>APOF</v>
      </c>
      <c r="N166" t="s">
        <v>1461</v>
      </c>
      <c r="O166" t="s">
        <v>1465</v>
      </c>
      <c r="P166">
        <v>9606</v>
      </c>
      <c r="Q166" s="4" t="str">
        <f>HYPERLINK("http://www.uniprot.org/uniprot/Q13790", "Q13790")</f>
        <v>Q13790</v>
      </c>
      <c r="R166" t="s">
        <v>3313</v>
      </c>
      <c r="S166" t="s">
        <v>1498</v>
      </c>
      <c r="T166" t="s">
        <v>3314</v>
      </c>
      <c r="U166" t="s">
        <v>1485</v>
      </c>
      <c r="V166" t="s">
        <v>1461</v>
      </c>
      <c r="W166" t="s">
        <v>1461</v>
      </c>
      <c r="X166" t="s">
        <v>1558</v>
      </c>
      <c r="Y166" t="s">
        <v>1461</v>
      </c>
      <c r="Z166" t="s">
        <v>1461</v>
      </c>
      <c r="AA166" t="s">
        <v>1681</v>
      </c>
      <c r="AB166" t="s">
        <v>1461</v>
      </c>
      <c r="AC166" t="s">
        <v>3315</v>
      </c>
      <c r="AD166" t="s">
        <v>3316</v>
      </c>
      <c r="AE166" t="s">
        <v>3317</v>
      </c>
      <c r="AF166" t="s">
        <v>1461</v>
      </c>
      <c r="AG166" t="s">
        <v>3318</v>
      </c>
    </row>
    <row r="167" spans="1:33">
      <c r="A167" s="6" t="s">
        <v>378</v>
      </c>
      <c r="B167" t="s">
        <v>378</v>
      </c>
      <c r="C167" t="s">
        <v>378</v>
      </c>
      <c r="D167" t="s">
        <v>635</v>
      </c>
      <c r="E167" t="s">
        <v>636</v>
      </c>
      <c r="F167" t="s">
        <v>637</v>
      </c>
      <c r="G167" t="s">
        <v>625</v>
      </c>
      <c r="H167" t="s">
        <v>3319</v>
      </c>
      <c r="I167" t="s">
        <v>3320</v>
      </c>
      <c r="J167" t="s">
        <v>3321</v>
      </c>
      <c r="K167" t="s">
        <v>3322</v>
      </c>
      <c r="L167" t="s">
        <v>3323</v>
      </c>
      <c r="M167" t="str">
        <f>"OGN"</f>
        <v>OGN</v>
      </c>
      <c r="N167" t="s">
        <v>3324</v>
      </c>
      <c r="O167" t="s">
        <v>1465</v>
      </c>
      <c r="P167">
        <v>9606</v>
      </c>
      <c r="Q167" s="4" t="str">
        <f>HYPERLINK("http://www.uniprot.org/uniprot/P20774", "P20774")</f>
        <v>P20774</v>
      </c>
      <c r="R167" t="s">
        <v>3325</v>
      </c>
      <c r="S167" t="s">
        <v>1461</v>
      </c>
      <c r="T167" t="s">
        <v>2061</v>
      </c>
      <c r="U167" t="s">
        <v>1461</v>
      </c>
      <c r="V167" t="s">
        <v>1461</v>
      </c>
      <c r="W167" t="s">
        <v>1461</v>
      </c>
      <c r="X167" t="s">
        <v>2358</v>
      </c>
      <c r="Y167" t="s">
        <v>1461</v>
      </c>
      <c r="Z167" t="s">
        <v>3025</v>
      </c>
      <c r="AA167" t="s">
        <v>1531</v>
      </c>
      <c r="AB167" t="s">
        <v>1461</v>
      </c>
      <c r="AC167" t="s">
        <v>3326</v>
      </c>
      <c r="AD167" t="s">
        <v>3327</v>
      </c>
      <c r="AE167" t="s">
        <v>3328</v>
      </c>
      <c r="AF167" t="s">
        <v>1461</v>
      </c>
      <c r="AG167" t="s">
        <v>3329</v>
      </c>
    </row>
    <row r="168" spans="1:33">
      <c r="A168" s="6" t="s">
        <v>380</v>
      </c>
      <c r="B168" t="s">
        <v>380</v>
      </c>
      <c r="C168" t="s">
        <v>380</v>
      </c>
      <c r="D168" t="s">
        <v>876</v>
      </c>
      <c r="E168" t="s">
        <v>877</v>
      </c>
      <c r="F168" t="s">
        <v>878</v>
      </c>
      <c r="G168" t="s">
        <v>625</v>
      </c>
      <c r="H168" t="s">
        <v>3330</v>
      </c>
      <c r="I168" t="s">
        <v>3331</v>
      </c>
      <c r="J168" t="s">
        <v>3332</v>
      </c>
      <c r="K168" t="s">
        <v>3333</v>
      </c>
      <c r="L168" t="s">
        <v>3334</v>
      </c>
      <c r="M168" t="str">
        <f>"EIF5A"</f>
        <v>EIF5A</v>
      </c>
      <c r="N168" t="s">
        <v>1461</v>
      </c>
      <c r="O168" t="s">
        <v>1465</v>
      </c>
      <c r="P168">
        <v>9606</v>
      </c>
      <c r="Q168" s="4" t="str">
        <f>HYPERLINK("http://www.uniprot.org/uniprot/P63241", "P63241")</f>
        <v>P63241</v>
      </c>
      <c r="R168" t="s">
        <v>3335</v>
      </c>
      <c r="S168" t="s">
        <v>3336</v>
      </c>
      <c r="T168" t="s">
        <v>3337</v>
      </c>
      <c r="U168" t="s">
        <v>2413</v>
      </c>
      <c r="V168" t="s">
        <v>1461</v>
      </c>
      <c r="W168" t="s">
        <v>1461</v>
      </c>
      <c r="X168" t="s">
        <v>1461</v>
      </c>
      <c r="Y168" t="s">
        <v>1461</v>
      </c>
      <c r="Z168" t="s">
        <v>3338</v>
      </c>
      <c r="AA168" t="s">
        <v>3339</v>
      </c>
      <c r="AB168" t="s">
        <v>1473</v>
      </c>
      <c r="AC168" t="s">
        <v>3340</v>
      </c>
      <c r="AD168" t="s">
        <v>3341</v>
      </c>
      <c r="AE168" t="s">
        <v>3342</v>
      </c>
      <c r="AF168" t="s">
        <v>1461</v>
      </c>
      <c r="AG168" t="s">
        <v>3343</v>
      </c>
    </row>
    <row r="169" spans="1:33">
      <c r="A169" s="6" t="s">
        <v>382</v>
      </c>
      <c r="B169" t="s">
        <v>382</v>
      </c>
      <c r="C169" t="s">
        <v>382</v>
      </c>
      <c r="D169" t="s">
        <v>1098</v>
      </c>
      <c r="E169" t="s">
        <v>1099</v>
      </c>
      <c r="F169" t="s">
        <v>1100</v>
      </c>
      <c r="G169" t="s">
        <v>625</v>
      </c>
      <c r="H169" t="s">
        <v>3344</v>
      </c>
      <c r="I169" t="s">
        <v>3345</v>
      </c>
      <c r="J169" t="s">
        <v>3346</v>
      </c>
      <c r="K169" t="s">
        <v>3347</v>
      </c>
      <c r="L169" t="s">
        <v>3348</v>
      </c>
      <c r="M169" t="str">
        <f>"F11"</f>
        <v>F11</v>
      </c>
      <c r="N169" t="s">
        <v>1461</v>
      </c>
      <c r="O169" t="s">
        <v>1465</v>
      </c>
      <c r="P169">
        <v>9606</v>
      </c>
      <c r="Q169" s="4" t="str">
        <f>HYPERLINK("http://www.uniprot.org/uniprot/P03951", "P03951")</f>
        <v>P03951</v>
      </c>
      <c r="R169" t="s">
        <v>3349</v>
      </c>
      <c r="S169" t="s">
        <v>1730</v>
      </c>
      <c r="T169" t="s">
        <v>1467</v>
      </c>
      <c r="U169" t="s">
        <v>1468</v>
      </c>
      <c r="V169" t="s">
        <v>1461</v>
      </c>
      <c r="W169" t="s">
        <v>1469</v>
      </c>
      <c r="X169" t="s">
        <v>1470</v>
      </c>
      <c r="Y169" t="s">
        <v>1461</v>
      </c>
      <c r="Z169" t="s">
        <v>3350</v>
      </c>
      <c r="AA169" t="s">
        <v>1531</v>
      </c>
      <c r="AB169" t="s">
        <v>1473</v>
      </c>
      <c r="AC169" t="s">
        <v>3351</v>
      </c>
      <c r="AD169" t="s">
        <v>3352</v>
      </c>
      <c r="AE169" t="s">
        <v>3353</v>
      </c>
      <c r="AF169" t="s">
        <v>1461</v>
      </c>
      <c r="AG169" t="s">
        <v>3354</v>
      </c>
    </row>
    <row r="170" spans="1:33">
      <c r="A170" s="6" t="s">
        <v>384</v>
      </c>
      <c r="B170" t="s">
        <v>384</v>
      </c>
      <c r="C170" t="s">
        <v>384</v>
      </c>
      <c r="D170" t="s">
        <v>998</v>
      </c>
      <c r="E170" t="s">
        <v>999</v>
      </c>
      <c r="F170" t="s">
        <v>1000</v>
      </c>
      <c r="G170" t="s">
        <v>625</v>
      </c>
      <c r="H170" t="s">
        <v>3355</v>
      </c>
      <c r="I170" t="s">
        <v>3356</v>
      </c>
      <c r="J170" t="s">
        <v>3357</v>
      </c>
      <c r="K170" t="s">
        <v>3358</v>
      </c>
      <c r="L170" t="s">
        <v>3359</v>
      </c>
      <c r="M170" t="str">
        <f>"TGFBI"</f>
        <v>TGFBI</v>
      </c>
      <c r="N170" t="s">
        <v>3360</v>
      </c>
      <c r="O170" t="s">
        <v>1465</v>
      </c>
      <c r="P170">
        <v>9606</v>
      </c>
      <c r="Q170" s="4" t="str">
        <f>HYPERLINK("http://www.uniprot.org/uniprot/Q15582", "Q15582")</f>
        <v>Q15582</v>
      </c>
      <c r="R170" t="s">
        <v>3361</v>
      </c>
      <c r="S170" t="s">
        <v>3362</v>
      </c>
      <c r="T170" t="s">
        <v>3363</v>
      </c>
      <c r="U170" t="s">
        <v>1485</v>
      </c>
      <c r="V170" t="s">
        <v>1461</v>
      </c>
      <c r="W170" t="s">
        <v>2077</v>
      </c>
      <c r="X170" t="s">
        <v>1470</v>
      </c>
      <c r="Y170" t="s">
        <v>1461</v>
      </c>
      <c r="Z170" t="s">
        <v>1461</v>
      </c>
      <c r="AA170" t="s">
        <v>3364</v>
      </c>
      <c r="AB170" t="s">
        <v>1473</v>
      </c>
      <c r="AC170" t="s">
        <v>3365</v>
      </c>
      <c r="AD170" t="s">
        <v>3366</v>
      </c>
      <c r="AE170" t="s">
        <v>3367</v>
      </c>
      <c r="AF170" t="s">
        <v>1461</v>
      </c>
      <c r="AG170" t="s">
        <v>3243</v>
      </c>
    </row>
    <row r="171" spans="1:33">
      <c r="A171" s="6" t="s">
        <v>386</v>
      </c>
      <c r="B171" t="s">
        <v>386</v>
      </c>
      <c r="C171" t="s">
        <v>386</v>
      </c>
      <c r="D171" t="s">
        <v>717</v>
      </c>
      <c r="E171" t="s">
        <v>718</v>
      </c>
      <c r="F171" t="s">
        <v>719</v>
      </c>
      <c r="G171" t="s">
        <v>625</v>
      </c>
      <c r="H171" t="s">
        <v>3368</v>
      </c>
      <c r="I171" t="s">
        <v>3369</v>
      </c>
      <c r="J171" t="s">
        <v>3370</v>
      </c>
      <c r="K171" t="s">
        <v>3371</v>
      </c>
      <c r="L171" t="s">
        <v>1461</v>
      </c>
      <c r="M171" t="str">
        <f>"LDHB"</f>
        <v>LDHB</v>
      </c>
      <c r="N171" t="s">
        <v>1461</v>
      </c>
      <c r="O171" t="s">
        <v>1465</v>
      </c>
      <c r="P171">
        <v>9606</v>
      </c>
      <c r="Q171" s="4" t="str">
        <f>HYPERLINK("http://www.uniprot.org/uniprot/P07195", "P07195")</f>
        <v>P07195</v>
      </c>
      <c r="R171" t="s">
        <v>3372</v>
      </c>
      <c r="S171" t="s">
        <v>1461</v>
      </c>
      <c r="T171" t="s">
        <v>2240</v>
      </c>
      <c r="U171" t="s">
        <v>1485</v>
      </c>
      <c r="V171" t="s">
        <v>1461</v>
      </c>
      <c r="W171" t="s">
        <v>1469</v>
      </c>
      <c r="X171" t="s">
        <v>1461</v>
      </c>
      <c r="Y171" t="s">
        <v>2700</v>
      </c>
      <c r="Z171" t="s">
        <v>1667</v>
      </c>
      <c r="AA171" t="s">
        <v>2686</v>
      </c>
      <c r="AB171" t="s">
        <v>1473</v>
      </c>
      <c r="AC171" t="s">
        <v>4620</v>
      </c>
      <c r="AD171" t="s">
        <v>3374</v>
      </c>
      <c r="AE171" t="s">
        <v>4621</v>
      </c>
      <c r="AF171" t="s">
        <v>3376</v>
      </c>
      <c r="AG171" t="s">
        <v>3377</v>
      </c>
    </row>
    <row r="172" spans="1:33">
      <c r="A172" s="6" t="s">
        <v>388</v>
      </c>
      <c r="B172" t="s">
        <v>388</v>
      </c>
      <c r="C172" t="s">
        <v>388</v>
      </c>
      <c r="D172" t="s">
        <v>1287</v>
      </c>
      <c r="E172" t="s">
        <v>1288</v>
      </c>
      <c r="F172" t="s">
        <v>1289</v>
      </c>
      <c r="G172" t="s">
        <v>625</v>
      </c>
      <c r="H172" t="s">
        <v>3378</v>
      </c>
      <c r="I172" t="s">
        <v>3379</v>
      </c>
      <c r="J172" t="s">
        <v>3380</v>
      </c>
      <c r="K172" t="s">
        <v>3381</v>
      </c>
      <c r="L172" t="s">
        <v>3382</v>
      </c>
      <c r="M172" t="str">
        <f>"RNASE2"</f>
        <v>RNASE2</v>
      </c>
      <c r="N172" t="s">
        <v>3383</v>
      </c>
      <c r="O172" t="s">
        <v>1465</v>
      </c>
      <c r="P172">
        <v>9606</v>
      </c>
      <c r="Q172" s="4" t="str">
        <f>HYPERLINK("http://www.uniprot.org/uniprot/P10153", "P10153")</f>
        <v>P10153</v>
      </c>
      <c r="R172" t="s">
        <v>3384</v>
      </c>
      <c r="S172" t="s">
        <v>3109</v>
      </c>
      <c r="T172" t="s">
        <v>3061</v>
      </c>
      <c r="U172" t="s">
        <v>1485</v>
      </c>
      <c r="V172" t="s">
        <v>1461</v>
      </c>
      <c r="W172" t="s">
        <v>1461</v>
      </c>
      <c r="X172" t="s">
        <v>1558</v>
      </c>
      <c r="Y172" t="s">
        <v>1461</v>
      </c>
      <c r="Z172" t="s">
        <v>3385</v>
      </c>
      <c r="AA172" t="s">
        <v>3386</v>
      </c>
      <c r="AB172" t="s">
        <v>1473</v>
      </c>
      <c r="AC172" t="s">
        <v>3387</v>
      </c>
      <c r="AD172" t="s">
        <v>3388</v>
      </c>
      <c r="AE172" t="s">
        <v>3389</v>
      </c>
      <c r="AF172" t="s">
        <v>1461</v>
      </c>
      <c r="AG172" t="s">
        <v>2362</v>
      </c>
    </row>
    <row r="173" spans="1:33">
      <c r="A173" s="6" t="s">
        <v>390</v>
      </c>
      <c r="B173" t="s">
        <v>390</v>
      </c>
      <c r="C173" t="s">
        <v>390</v>
      </c>
      <c r="D173" t="s">
        <v>903</v>
      </c>
      <c r="E173" t="s">
        <v>904</v>
      </c>
      <c r="F173" t="s">
        <v>905</v>
      </c>
      <c r="G173" t="s">
        <v>625</v>
      </c>
      <c r="H173" t="s">
        <v>3390</v>
      </c>
      <c r="I173" t="s">
        <v>3391</v>
      </c>
      <c r="J173" t="s">
        <v>3392</v>
      </c>
      <c r="K173" t="s">
        <v>3393</v>
      </c>
      <c r="L173" t="s">
        <v>3394</v>
      </c>
      <c r="M173" t="str">
        <f>"CD86"</f>
        <v>CD86</v>
      </c>
      <c r="N173" t="s">
        <v>3395</v>
      </c>
      <c r="O173" t="s">
        <v>1465</v>
      </c>
      <c r="P173">
        <v>9606</v>
      </c>
      <c r="Q173" s="4" t="str">
        <f>HYPERLINK("http://www.uniprot.org/uniprot/P42081", "P42081")</f>
        <v>P42081</v>
      </c>
      <c r="R173" t="s">
        <v>3396</v>
      </c>
      <c r="S173" t="s">
        <v>3397</v>
      </c>
      <c r="T173" t="s">
        <v>3398</v>
      </c>
      <c r="U173" t="s">
        <v>1468</v>
      </c>
      <c r="V173" t="s">
        <v>1461</v>
      </c>
      <c r="W173" t="s">
        <v>1461</v>
      </c>
      <c r="X173" t="s">
        <v>3399</v>
      </c>
      <c r="Y173" t="s">
        <v>1461</v>
      </c>
      <c r="Z173" t="s">
        <v>3138</v>
      </c>
      <c r="AA173" t="s">
        <v>3400</v>
      </c>
      <c r="AB173" t="s">
        <v>1473</v>
      </c>
      <c r="AC173" t="s">
        <v>3401</v>
      </c>
      <c r="AD173" t="s">
        <v>3402</v>
      </c>
      <c r="AE173" t="s">
        <v>3403</v>
      </c>
      <c r="AF173" t="s">
        <v>1461</v>
      </c>
      <c r="AG173" t="s">
        <v>3404</v>
      </c>
    </row>
    <row r="174" spans="1:33">
      <c r="A174" s="6" t="s">
        <v>392</v>
      </c>
      <c r="B174" t="s">
        <v>392</v>
      </c>
      <c r="C174" t="s">
        <v>392</v>
      </c>
      <c r="D174" t="s">
        <v>888</v>
      </c>
      <c r="E174" t="s">
        <v>889</v>
      </c>
      <c r="F174" t="s">
        <v>890</v>
      </c>
      <c r="G174" t="s">
        <v>625</v>
      </c>
      <c r="H174" t="s">
        <v>3405</v>
      </c>
      <c r="I174" t="s">
        <v>1461</v>
      </c>
      <c r="J174" t="s">
        <v>3406</v>
      </c>
      <c r="K174" t="s">
        <v>3407</v>
      </c>
      <c r="L174" t="s">
        <v>3408</v>
      </c>
      <c r="M174" t="str">
        <f>"BTD"</f>
        <v>BTD</v>
      </c>
      <c r="N174" t="s">
        <v>1461</v>
      </c>
      <c r="O174" t="s">
        <v>1465</v>
      </c>
      <c r="P174">
        <v>9606</v>
      </c>
      <c r="Q174" s="4" t="str">
        <f>HYPERLINK("http://www.uniprot.org/uniprot/P43251", "P43251")</f>
        <v>P43251</v>
      </c>
      <c r="R174" t="s">
        <v>3409</v>
      </c>
      <c r="S174" t="s">
        <v>1461</v>
      </c>
      <c r="T174" t="s">
        <v>1467</v>
      </c>
      <c r="U174" t="s">
        <v>1468</v>
      </c>
      <c r="V174" t="s">
        <v>1461</v>
      </c>
      <c r="W174" t="s">
        <v>1469</v>
      </c>
      <c r="X174" t="s">
        <v>1558</v>
      </c>
      <c r="Y174" t="s">
        <v>1461</v>
      </c>
      <c r="Z174" t="s">
        <v>2370</v>
      </c>
      <c r="AA174" t="s">
        <v>1626</v>
      </c>
      <c r="AB174" t="s">
        <v>1461</v>
      </c>
      <c r="AC174" t="s">
        <v>3410</v>
      </c>
      <c r="AD174" t="s">
        <v>3411</v>
      </c>
      <c r="AE174" t="s">
        <v>3412</v>
      </c>
      <c r="AF174" t="s">
        <v>1461</v>
      </c>
      <c r="AG174" t="s">
        <v>3413</v>
      </c>
    </row>
    <row r="175" spans="1:33">
      <c r="A175" s="6" t="s">
        <v>394</v>
      </c>
      <c r="B175" t="s">
        <v>394</v>
      </c>
      <c r="C175" t="s">
        <v>394</v>
      </c>
      <c r="D175" t="s">
        <v>1053</v>
      </c>
      <c r="E175" t="s">
        <v>1054</v>
      </c>
      <c r="F175" t="s">
        <v>1055</v>
      </c>
      <c r="G175" t="s">
        <v>625</v>
      </c>
      <c r="H175" t="s">
        <v>3414</v>
      </c>
      <c r="I175" t="s">
        <v>1461</v>
      </c>
      <c r="J175" t="s">
        <v>3415</v>
      </c>
      <c r="K175" t="s">
        <v>3416</v>
      </c>
      <c r="L175" t="s">
        <v>3417</v>
      </c>
      <c r="M175" t="str">
        <f>"LBP"</f>
        <v>LBP</v>
      </c>
      <c r="N175" t="s">
        <v>1461</v>
      </c>
      <c r="O175" t="s">
        <v>1465</v>
      </c>
      <c r="P175">
        <v>9606</v>
      </c>
      <c r="Q175" s="4" t="str">
        <f>HYPERLINK("http://www.uniprot.org/uniprot/P18428", "P18428")</f>
        <v>P18428</v>
      </c>
      <c r="R175" t="s">
        <v>3418</v>
      </c>
      <c r="S175" t="s">
        <v>3419</v>
      </c>
      <c r="T175" t="s">
        <v>3420</v>
      </c>
      <c r="U175" t="s">
        <v>1485</v>
      </c>
      <c r="V175" t="s">
        <v>1461</v>
      </c>
      <c r="W175" t="s">
        <v>1461</v>
      </c>
      <c r="X175" t="s">
        <v>1558</v>
      </c>
      <c r="Y175" t="s">
        <v>1461</v>
      </c>
      <c r="Z175" t="s">
        <v>2218</v>
      </c>
      <c r="AA175" t="s">
        <v>1531</v>
      </c>
      <c r="AB175" t="s">
        <v>1461</v>
      </c>
      <c r="AC175" t="s">
        <v>4622</v>
      </c>
      <c r="AD175" t="s">
        <v>3422</v>
      </c>
      <c r="AE175" t="s">
        <v>3423</v>
      </c>
      <c r="AF175" t="s">
        <v>1461</v>
      </c>
      <c r="AG175" t="s">
        <v>3424</v>
      </c>
    </row>
    <row r="176" spans="1:33">
      <c r="A176" s="6" t="s">
        <v>396</v>
      </c>
      <c r="B176" t="s">
        <v>396</v>
      </c>
      <c r="C176" t="s">
        <v>396</v>
      </c>
      <c r="D176" t="s">
        <v>1350</v>
      </c>
      <c r="E176" t="s">
        <v>1351</v>
      </c>
      <c r="F176" t="s">
        <v>1352</v>
      </c>
      <c r="G176" t="s">
        <v>625</v>
      </c>
      <c r="H176" t="s">
        <v>3425</v>
      </c>
      <c r="I176" t="s">
        <v>3426</v>
      </c>
      <c r="J176" t="s">
        <v>3427</v>
      </c>
      <c r="K176" t="s">
        <v>3428</v>
      </c>
      <c r="L176" t="s">
        <v>3429</v>
      </c>
      <c r="M176" t="str">
        <f>"TAZ"</f>
        <v>TAZ</v>
      </c>
      <c r="N176" t="s">
        <v>3430</v>
      </c>
      <c r="O176" t="s">
        <v>1465</v>
      </c>
      <c r="P176">
        <v>9606</v>
      </c>
      <c r="Q176" s="4" t="str">
        <f>HYPERLINK("http://www.uniprot.org/uniprot/Q16635", "Q16635")</f>
        <v>Q16635</v>
      </c>
      <c r="R176" t="s">
        <v>3431</v>
      </c>
      <c r="S176" t="s">
        <v>1461</v>
      </c>
      <c r="T176" t="s">
        <v>3432</v>
      </c>
      <c r="U176" t="s">
        <v>2413</v>
      </c>
      <c r="V176" t="s">
        <v>1461</v>
      </c>
      <c r="W176" t="s">
        <v>2868</v>
      </c>
      <c r="X176" t="s">
        <v>3433</v>
      </c>
      <c r="Y176" t="s">
        <v>1461</v>
      </c>
      <c r="Z176" t="s">
        <v>1461</v>
      </c>
      <c r="AA176" t="s">
        <v>1461</v>
      </c>
      <c r="AB176" t="s">
        <v>1461</v>
      </c>
      <c r="AC176" t="s">
        <v>3434</v>
      </c>
      <c r="AD176" t="s">
        <v>3435</v>
      </c>
      <c r="AE176" t="s">
        <v>3436</v>
      </c>
      <c r="AF176" t="s">
        <v>1461</v>
      </c>
      <c r="AG176" t="s">
        <v>3437</v>
      </c>
    </row>
    <row r="177" spans="1:33">
      <c r="A177" s="6" t="s">
        <v>398</v>
      </c>
      <c r="B177" t="s">
        <v>398</v>
      </c>
      <c r="C177" t="s">
        <v>398</v>
      </c>
      <c r="D177" t="s">
        <v>937</v>
      </c>
      <c r="E177" t="s">
        <v>938</v>
      </c>
      <c r="F177" t="s">
        <v>939</v>
      </c>
      <c r="G177" t="s">
        <v>625</v>
      </c>
      <c r="H177" t="s">
        <v>3438</v>
      </c>
      <c r="I177" t="s">
        <v>3439</v>
      </c>
      <c r="J177" t="s">
        <v>3440</v>
      </c>
      <c r="K177" t="s">
        <v>3441</v>
      </c>
      <c r="L177" t="s">
        <v>3442</v>
      </c>
      <c r="M177" t="str">
        <f>"IL1RAP"</f>
        <v>IL1RAP</v>
      </c>
      <c r="N177" t="s">
        <v>3443</v>
      </c>
      <c r="O177" t="s">
        <v>1465</v>
      </c>
      <c r="P177">
        <v>9606</v>
      </c>
      <c r="Q177" s="4" t="str">
        <f>HYPERLINK("http://www.uniprot.org/uniprot/Q9NPH3", "Q9NPH3")</f>
        <v>Q9NPH3</v>
      </c>
      <c r="R177" t="s">
        <v>3444</v>
      </c>
      <c r="S177" t="s">
        <v>2343</v>
      </c>
      <c r="T177" t="s">
        <v>2819</v>
      </c>
      <c r="U177" t="s">
        <v>1468</v>
      </c>
      <c r="V177" t="s">
        <v>1461</v>
      </c>
      <c r="W177" t="s">
        <v>1461</v>
      </c>
      <c r="X177" t="s">
        <v>2820</v>
      </c>
      <c r="Y177" t="s">
        <v>1461</v>
      </c>
      <c r="Z177" t="s">
        <v>3191</v>
      </c>
      <c r="AA177" t="s">
        <v>1586</v>
      </c>
      <c r="AB177" t="s">
        <v>1473</v>
      </c>
      <c r="AC177" t="s">
        <v>3445</v>
      </c>
      <c r="AD177" t="s">
        <v>3446</v>
      </c>
      <c r="AE177" t="s">
        <v>3447</v>
      </c>
      <c r="AF177" t="s">
        <v>1461</v>
      </c>
      <c r="AG177" t="s">
        <v>3448</v>
      </c>
    </row>
    <row r="178" spans="1:33">
      <c r="A178" s="6" t="s">
        <v>400</v>
      </c>
      <c r="B178" t="s">
        <v>400</v>
      </c>
      <c r="C178" t="s">
        <v>400</v>
      </c>
      <c r="D178" t="s">
        <v>1277</v>
      </c>
      <c r="E178" t="s">
        <v>1278</v>
      </c>
      <c r="F178" t="s">
        <v>1280</v>
      </c>
      <c r="G178" t="s">
        <v>1180</v>
      </c>
      <c r="H178" t="s">
        <v>2163</v>
      </c>
      <c r="I178" t="s">
        <v>1461</v>
      </c>
      <c r="J178" t="s">
        <v>2164</v>
      </c>
      <c r="K178" t="s">
        <v>2165</v>
      </c>
      <c r="L178" t="s">
        <v>2166</v>
      </c>
      <c r="M178" t="str">
        <f>"FGA"</f>
        <v>FGA</v>
      </c>
      <c r="N178" t="s">
        <v>1461</v>
      </c>
      <c r="O178" t="s">
        <v>1465</v>
      </c>
      <c r="P178">
        <v>9606</v>
      </c>
      <c r="Q178" s="4" t="str">
        <f>HYPERLINK("http://www.uniprot.org/uniprot/P02671", "P02671")</f>
        <v>P02671</v>
      </c>
      <c r="R178" t="s">
        <v>2167</v>
      </c>
      <c r="S178" t="s">
        <v>2168</v>
      </c>
      <c r="T178" t="s">
        <v>2169</v>
      </c>
      <c r="U178" t="s">
        <v>1468</v>
      </c>
      <c r="V178" t="s">
        <v>1461</v>
      </c>
      <c r="W178" t="s">
        <v>2170</v>
      </c>
      <c r="X178" t="s">
        <v>2171</v>
      </c>
      <c r="Y178" t="s">
        <v>2078</v>
      </c>
      <c r="Z178" t="s">
        <v>1461</v>
      </c>
      <c r="AA178" t="s">
        <v>2172</v>
      </c>
      <c r="AB178" t="s">
        <v>1473</v>
      </c>
      <c r="AC178" t="s">
        <v>2173</v>
      </c>
      <c r="AD178" t="s">
        <v>4600</v>
      </c>
      <c r="AE178" t="s">
        <v>2175</v>
      </c>
      <c r="AF178" t="s">
        <v>1461</v>
      </c>
      <c r="AG178" t="s">
        <v>2176</v>
      </c>
    </row>
    <row r="179" spans="1:33">
      <c r="A179" s="6" t="s">
        <v>402</v>
      </c>
      <c r="B179" t="s">
        <v>402</v>
      </c>
      <c r="C179" t="s">
        <v>402</v>
      </c>
      <c r="D179" t="s">
        <v>677</v>
      </c>
      <c r="E179" t="s">
        <v>678</v>
      </c>
      <c r="F179" t="s">
        <v>679</v>
      </c>
      <c r="G179" t="s">
        <v>625</v>
      </c>
      <c r="H179" t="s">
        <v>3449</v>
      </c>
      <c r="I179" t="s">
        <v>3450</v>
      </c>
      <c r="J179" t="s">
        <v>3451</v>
      </c>
      <c r="K179" t="s">
        <v>3452</v>
      </c>
      <c r="L179" t="s">
        <v>3453</v>
      </c>
      <c r="M179" t="str">
        <f>"PAEP"</f>
        <v>PAEP</v>
      </c>
      <c r="N179" t="s">
        <v>1461</v>
      </c>
      <c r="O179" t="s">
        <v>1465</v>
      </c>
      <c r="P179">
        <v>9606</v>
      </c>
      <c r="Q179" s="4" t="str">
        <f>HYPERLINK("http://www.uniprot.org/uniprot/P09466", "P09466")</f>
        <v>P09466</v>
      </c>
      <c r="R179" t="s">
        <v>3454</v>
      </c>
      <c r="S179" t="s">
        <v>1461</v>
      </c>
      <c r="T179" t="s">
        <v>1467</v>
      </c>
      <c r="U179" t="s">
        <v>1468</v>
      </c>
      <c r="V179" t="s">
        <v>1461</v>
      </c>
      <c r="W179" t="s">
        <v>1461</v>
      </c>
      <c r="X179" t="s">
        <v>1558</v>
      </c>
      <c r="Y179" t="s">
        <v>1461</v>
      </c>
      <c r="Z179" t="s">
        <v>1461</v>
      </c>
      <c r="AA179" t="s">
        <v>1531</v>
      </c>
      <c r="AB179" t="s">
        <v>1473</v>
      </c>
      <c r="AC179" t="s">
        <v>3455</v>
      </c>
      <c r="AD179" t="s">
        <v>2843</v>
      </c>
      <c r="AE179" t="s">
        <v>3456</v>
      </c>
      <c r="AF179" t="s">
        <v>1461</v>
      </c>
      <c r="AG179" t="s">
        <v>1461</v>
      </c>
    </row>
    <row r="180" spans="1:33">
      <c r="A180" s="6" t="s">
        <v>404</v>
      </c>
      <c r="B180" t="s">
        <v>404</v>
      </c>
      <c r="C180" t="s">
        <v>404</v>
      </c>
      <c r="D180" t="s">
        <v>1151</v>
      </c>
      <c r="E180" t="s">
        <v>1152</v>
      </c>
      <c r="F180" t="s">
        <v>1153</v>
      </c>
      <c r="G180" t="s">
        <v>1154</v>
      </c>
      <c r="H180" t="s">
        <v>3457</v>
      </c>
      <c r="I180" t="s">
        <v>3458</v>
      </c>
      <c r="J180" t="s">
        <v>3459</v>
      </c>
      <c r="K180" t="s">
        <v>3460</v>
      </c>
      <c r="L180" t="s">
        <v>3461</v>
      </c>
      <c r="M180" t="str">
        <f>"PRG4"</f>
        <v>PRG4</v>
      </c>
      <c r="N180" t="s">
        <v>3462</v>
      </c>
      <c r="O180" t="s">
        <v>1465</v>
      </c>
      <c r="P180">
        <v>9606</v>
      </c>
      <c r="Q180" s="4" t="str">
        <f>HYPERLINK("http://www.uniprot.org/uniprot/Q92954", "Q92954")</f>
        <v>Q92954</v>
      </c>
      <c r="R180" t="s">
        <v>3463</v>
      </c>
      <c r="S180" t="s">
        <v>1461</v>
      </c>
      <c r="T180" t="s">
        <v>1467</v>
      </c>
      <c r="U180" t="s">
        <v>1468</v>
      </c>
      <c r="V180" t="s">
        <v>1461</v>
      </c>
      <c r="W180" t="s">
        <v>1461</v>
      </c>
      <c r="X180" t="s">
        <v>1470</v>
      </c>
      <c r="Y180" t="s">
        <v>1461</v>
      </c>
      <c r="Z180" t="s">
        <v>1461</v>
      </c>
      <c r="AA180" t="s">
        <v>3464</v>
      </c>
      <c r="AB180" t="s">
        <v>1461</v>
      </c>
      <c r="AC180" t="s">
        <v>3465</v>
      </c>
      <c r="AD180" t="s">
        <v>3466</v>
      </c>
      <c r="AE180" t="s">
        <v>3467</v>
      </c>
      <c r="AF180" t="s">
        <v>1461</v>
      </c>
      <c r="AG180" t="s">
        <v>1461</v>
      </c>
    </row>
    <row r="181" spans="1:33">
      <c r="A181" s="6" t="s">
        <v>406</v>
      </c>
      <c r="B181" t="s">
        <v>406</v>
      </c>
      <c r="C181" t="s">
        <v>406</v>
      </c>
      <c r="D181" t="s">
        <v>1164</v>
      </c>
      <c r="E181" t="s">
        <v>1165</v>
      </c>
      <c r="F181" t="s">
        <v>1179</v>
      </c>
      <c r="G181" t="s">
        <v>1180</v>
      </c>
      <c r="H181" t="s">
        <v>1700</v>
      </c>
      <c r="I181" t="s">
        <v>1701</v>
      </c>
      <c r="J181" t="s">
        <v>1702</v>
      </c>
      <c r="K181" t="s">
        <v>1703</v>
      </c>
      <c r="L181" t="s">
        <v>1704</v>
      </c>
      <c r="M181" t="str">
        <f>"C4BPA"</f>
        <v>C4BPA</v>
      </c>
      <c r="N181" t="s">
        <v>1705</v>
      </c>
      <c r="O181" t="s">
        <v>1465</v>
      </c>
      <c r="P181">
        <v>9606</v>
      </c>
      <c r="Q181" s="4" t="str">
        <f>HYPERLINK("http://www.uniprot.org/uniprot/P04003", "P04003")</f>
        <v>P04003</v>
      </c>
      <c r="R181" t="s">
        <v>1706</v>
      </c>
      <c r="S181" t="s">
        <v>1707</v>
      </c>
      <c r="T181" t="s">
        <v>1467</v>
      </c>
      <c r="U181" t="s">
        <v>1485</v>
      </c>
      <c r="V181" t="s">
        <v>1461</v>
      </c>
      <c r="W181" t="s">
        <v>1461</v>
      </c>
      <c r="X181" t="s">
        <v>1528</v>
      </c>
      <c r="Y181" t="s">
        <v>1461</v>
      </c>
      <c r="Z181" t="s">
        <v>1461</v>
      </c>
      <c r="AA181" t="s">
        <v>1531</v>
      </c>
      <c r="AB181" t="s">
        <v>1473</v>
      </c>
      <c r="AC181" t="s">
        <v>4588</v>
      </c>
      <c r="AD181" t="s">
        <v>4589</v>
      </c>
      <c r="AE181" t="s">
        <v>1710</v>
      </c>
      <c r="AF181" t="s">
        <v>1461</v>
      </c>
      <c r="AG181" t="s">
        <v>1711</v>
      </c>
    </row>
    <row r="182" spans="1:33">
      <c r="A182" s="6" t="s">
        <v>408</v>
      </c>
      <c r="B182" t="s">
        <v>408</v>
      </c>
      <c r="C182" t="s">
        <v>408</v>
      </c>
      <c r="D182" t="s">
        <v>677</v>
      </c>
      <c r="E182" t="s">
        <v>678</v>
      </c>
      <c r="F182" t="s">
        <v>859</v>
      </c>
      <c r="G182" t="s">
        <v>860</v>
      </c>
      <c r="H182" t="s">
        <v>3449</v>
      </c>
      <c r="I182" t="s">
        <v>3450</v>
      </c>
      <c r="J182" t="s">
        <v>3451</v>
      </c>
      <c r="K182" t="s">
        <v>3452</v>
      </c>
      <c r="L182" t="s">
        <v>3453</v>
      </c>
      <c r="M182" t="str">
        <f>"PAEP"</f>
        <v>PAEP</v>
      </c>
      <c r="N182" t="s">
        <v>1461</v>
      </c>
      <c r="O182" t="s">
        <v>1465</v>
      </c>
      <c r="P182">
        <v>9606</v>
      </c>
      <c r="Q182" s="4" t="str">
        <f>HYPERLINK("http://www.uniprot.org/uniprot/P09466", "P09466")</f>
        <v>P09466</v>
      </c>
      <c r="R182" t="s">
        <v>3454</v>
      </c>
      <c r="S182" t="s">
        <v>1461</v>
      </c>
      <c r="T182" t="s">
        <v>1467</v>
      </c>
      <c r="U182" t="s">
        <v>1468</v>
      </c>
      <c r="V182" t="s">
        <v>1461</v>
      </c>
      <c r="W182" t="s">
        <v>1461</v>
      </c>
      <c r="X182" t="s">
        <v>1558</v>
      </c>
      <c r="Y182" t="s">
        <v>1461</v>
      </c>
      <c r="Z182" t="s">
        <v>1461</v>
      </c>
      <c r="AA182" t="s">
        <v>1531</v>
      </c>
      <c r="AB182" t="s">
        <v>1473</v>
      </c>
      <c r="AC182" t="s">
        <v>3455</v>
      </c>
      <c r="AD182" t="s">
        <v>2843</v>
      </c>
      <c r="AE182" t="s">
        <v>3456</v>
      </c>
      <c r="AF182" t="s">
        <v>1461</v>
      </c>
      <c r="AG182" t="s">
        <v>1461</v>
      </c>
    </row>
    <row r="183" spans="1:33">
      <c r="A183" s="6" t="s">
        <v>410</v>
      </c>
      <c r="B183" t="s">
        <v>410</v>
      </c>
      <c r="C183" t="s">
        <v>410</v>
      </c>
      <c r="D183" t="s">
        <v>1344</v>
      </c>
      <c r="E183" t="s">
        <v>1345</v>
      </c>
      <c r="F183" t="s">
        <v>1346</v>
      </c>
      <c r="G183" t="s">
        <v>625</v>
      </c>
      <c r="H183" t="s">
        <v>3468</v>
      </c>
      <c r="I183" t="s">
        <v>3469</v>
      </c>
      <c r="J183" t="s">
        <v>3470</v>
      </c>
      <c r="K183" t="s">
        <v>3471</v>
      </c>
      <c r="L183" t="s">
        <v>3472</v>
      </c>
      <c r="M183" t="str">
        <f>"PGK1"</f>
        <v>PGK1</v>
      </c>
      <c r="N183" t="s">
        <v>3473</v>
      </c>
      <c r="O183" t="s">
        <v>1465</v>
      </c>
      <c r="P183">
        <v>9606</v>
      </c>
      <c r="Q183" s="4" t="str">
        <f>HYPERLINK("http://www.uniprot.org/uniprot/P00558", "P00558")</f>
        <v>P00558</v>
      </c>
      <c r="R183" t="s">
        <v>3474</v>
      </c>
      <c r="S183" t="s">
        <v>2803</v>
      </c>
      <c r="T183" t="s">
        <v>2240</v>
      </c>
      <c r="U183" t="s">
        <v>1468</v>
      </c>
      <c r="V183" t="s">
        <v>1461</v>
      </c>
      <c r="W183" t="s">
        <v>2954</v>
      </c>
      <c r="X183" t="s">
        <v>1461</v>
      </c>
      <c r="Y183" t="s">
        <v>2006</v>
      </c>
      <c r="Z183" t="s">
        <v>3475</v>
      </c>
      <c r="AA183" t="s">
        <v>2686</v>
      </c>
      <c r="AB183" t="s">
        <v>1473</v>
      </c>
      <c r="AC183" t="s">
        <v>3476</v>
      </c>
      <c r="AD183" t="s">
        <v>3477</v>
      </c>
      <c r="AE183" t="s">
        <v>3478</v>
      </c>
      <c r="AF183" t="s">
        <v>3479</v>
      </c>
      <c r="AG183" t="s">
        <v>2707</v>
      </c>
    </row>
    <row r="184" spans="1:33">
      <c r="A184" s="6" t="s">
        <v>412</v>
      </c>
      <c r="B184" t="s">
        <v>412</v>
      </c>
      <c r="C184" t="s">
        <v>412</v>
      </c>
      <c r="D184" t="s">
        <v>720</v>
      </c>
      <c r="E184" t="s">
        <v>721</v>
      </c>
      <c r="F184" t="s">
        <v>722</v>
      </c>
      <c r="G184" t="s">
        <v>625</v>
      </c>
      <c r="H184" t="s">
        <v>3480</v>
      </c>
      <c r="I184" t="s">
        <v>3481</v>
      </c>
      <c r="J184" t="s">
        <v>3482</v>
      </c>
      <c r="K184" t="s">
        <v>3483</v>
      </c>
      <c r="L184" t="s">
        <v>3484</v>
      </c>
      <c r="M184" t="str">
        <f>"CNTN1"</f>
        <v>CNTN1</v>
      </c>
      <c r="N184" t="s">
        <v>1461</v>
      </c>
      <c r="O184" t="s">
        <v>1465</v>
      </c>
      <c r="P184">
        <v>9606</v>
      </c>
      <c r="Q184" s="4" t="str">
        <f>HYPERLINK("http://www.uniprot.org/uniprot/Q12860", "Q12860")</f>
        <v>Q12860</v>
      </c>
      <c r="R184" t="s">
        <v>3485</v>
      </c>
      <c r="S184" t="s">
        <v>3486</v>
      </c>
      <c r="T184" t="s">
        <v>3398</v>
      </c>
      <c r="U184" t="s">
        <v>1468</v>
      </c>
      <c r="V184" t="s">
        <v>1461</v>
      </c>
      <c r="W184" t="s">
        <v>1461</v>
      </c>
      <c r="X184" t="s">
        <v>3487</v>
      </c>
      <c r="Y184" t="s">
        <v>1461</v>
      </c>
      <c r="Z184" t="s">
        <v>1461</v>
      </c>
      <c r="AA184" t="s">
        <v>2467</v>
      </c>
      <c r="AB184" t="s">
        <v>1473</v>
      </c>
      <c r="AC184" t="s">
        <v>3488</v>
      </c>
      <c r="AD184" t="s">
        <v>3489</v>
      </c>
      <c r="AE184" t="s">
        <v>3490</v>
      </c>
      <c r="AF184" t="s">
        <v>1461</v>
      </c>
      <c r="AG184" t="s">
        <v>3491</v>
      </c>
    </row>
    <row r="185" spans="1:33">
      <c r="A185" s="6" t="s">
        <v>414</v>
      </c>
      <c r="B185" t="s">
        <v>414</v>
      </c>
      <c r="C185" t="s">
        <v>414</v>
      </c>
      <c r="D185" t="s">
        <v>759</v>
      </c>
      <c r="E185" t="s">
        <v>760</v>
      </c>
      <c r="F185" t="s">
        <v>761</v>
      </c>
      <c r="G185" t="s">
        <v>625</v>
      </c>
      <c r="H185" t="s">
        <v>3492</v>
      </c>
      <c r="I185" t="s">
        <v>3493</v>
      </c>
      <c r="J185" t="s">
        <v>3494</v>
      </c>
      <c r="K185" t="s">
        <v>3495</v>
      </c>
      <c r="L185" t="s">
        <v>3496</v>
      </c>
      <c r="M185" t="str">
        <f>"LDHA"</f>
        <v>LDHA</v>
      </c>
      <c r="N185" t="s">
        <v>1461</v>
      </c>
      <c r="O185" t="s">
        <v>1465</v>
      </c>
      <c r="P185">
        <v>9606</v>
      </c>
      <c r="Q185" s="4" t="str">
        <f>HYPERLINK("http://www.uniprot.org/uniprot/P00338", "P00338")</f>
        <v>P00338</v>
      </c>
      <c r="R185" t="s">
        <v>3497</v>
      </c>
      <c r="S185" t="s">
        <v>1461</v>
      </c>
      <c r="T185" t="s">
        <v>2240</v>
      </c>
      <c r="U185" t="s">
        <v>1468</v>
      </c>
      <c r="V185" t="s">
        <v>1461</v>
      </c>
      <c r="W185" t="s">
        <v>3498</v>
      </c>
      <c r="X185" t="s">
        <v>1461</v>
      </c>
      <c r="Y185" t="s">
        <v>2700</v>
      </c>
      <c r="Z185" t="s">
        <v>1667</v>
      </c>
      <c r="AA185" t="s">
        <v>2207</v>
      </c>
      <c r="AB185" t="s">
        <v>1473</v>
      </c>
      <c r="AC185" t="s">
        <v>4623</v>
      </c>
      <c r="AD185" t="s">
        <v>3500</v>
      </c>
      <c r="AE185" t="s">
        <v>4624</v>
      </c>
      <c r="AF185" t="s">
        <v>3376</v>
      </c>
      <c r="AG185" t="s">
        <v>3377</v>
      </c>
    </row>
    <row r="186" spans="1:33">
      <c r="A186" s="6" t="s">
        <v>416</v>
      </c>
      <c r="B186" t="s">
        <v>416</v>
      </c>
      <c r="C186" t="s">
        <v>416</v>
      </c>
      <c r="D186" t="s">
        <v>1338</v>
      </c>
      <c r="E186" t="s">
        <v>1339</v>
      </c>
      <c r="F186" t="s">
        <v>1340</v>
      </c>
      <c r="G186" t="s">
        <v>625</v>
      </c>
      <c r="H186" t="s">
        <v>3502</v>
      </c>
      <c r="I186" t="s">
        <v>3503</v>
      </c>
      <c r="J186" t="s">
        <v>3504</v>
      </c>
      <c r="K186" t="s">
        <v>3505</v>
      </c>
      <c r="L186" t="s">
        <v>3506</v>
      </c>
      <c r="M186" t="str">
        <f>"LAMP2"</f>
        <v>LAMP2</v>
      </c>
      <c r="N186" t="s">
        <v>1461</v>
      </c>
      <c r="O186" t="s">
        <v>1465</v>
      </c>
      <c r="P186">
        <v>9606</v>
      </c>
      <c r="Q186" s="4" t="str">
        <f>HYPERLINK("http://www.uniprot.org/uniprot/P13473", "P13473")</f>
        <v>P13473</v>
      </c>
      <c r="R186" t="s">
        <v>3507</v>
      </c>
      <c r="S186" t="s">
        <v>3508</v>
      </c>
      <c r="T186" t="s">
        <v>3509</v>
      </c>
      <c r="U186" t="s">
        <v>1468</v>
      </c>
      <c r="V186" t="s">
        <v>1461</v>
      </c>
      <c r="W186" t="s">
        <v>3498</v>
      </c>
      <c r="X186" t="s">
        <v>3510</v>
      </c>
      <c r="Y186" t="s">
        <v>1461</v>
      </c>
      <c r="Z186" t="s">
        <v>1461</v>
      </c>
      <c r="AA186" t="s">
        <v>1531</v>
      </c>
      <c r="AB186" t="s">
        <v>1473</v>
      </c>
      <c r="AC186" t="s">
        <v>3511</v>
      </c>
      <c r="AD186" t="s">
        <v>3512</v>
      </c>
      <c r="AE186" t="s">
        <v>3513</v>
      </c>
      <c r="AF186" t="s">
        <v>1461</v>
      </c>
      <c r="AG186" t="s">
        <v>4625</v>
      </c>
    </row>
    <row r="187" spans="1:33">
      <c r="A187" s="6" t="s">
        <v>418</v>
      </c>
      <c r="B187" t="s">
        <v>418</v>
      </c>
      <c r="C187" t="s">
        <v>418</v>
      </c>
      <c r="D187" t="s">
        <v>1411</v>
      </c>
      <c r="E187" t="s">
        <v>1412</v>
      </c>
      <c r="F187" t="s">
        <v>1413</v>
      </c>
      <c r="G187" t="s">
        <v>625</v>
      </c>
      <c r="H187" t="s">
        <v>3514</v>
      </c>
      <c r="I187" t="s">
        <v>3515</v>
      </c>
      <c r="J187" t="s">
        <v>3516</v>
      </c>
      <c r="K187" t="s">
        <v>3517</v>
      </c>
      <c r="L187" t="s">
        <v>3518</v>
      </c>
      <c r="M187" t="str">
        <f>"GPX1"</f>
        <v>GPX1</v>
      </c>
      <c r="N187" t="s">
        <v>1461</v>
      </c>
      <c r="O187" t="s">
        <v>1465</v>
      </c>
      <c r="P187">
        <v>9606</v>
      </c>
      <c r="Q187" s="4" t="str">
        <f>HYPERLINK("http://www.uniprot.org/uniprot/P07203", "P07203")</f>
        <v>P07203</v>
      </c>
      <c r="R187" t="s">
        <v>3519</v>
      </c>
      <c r="S187" t="s">
        <v>1461</v>
      </c>
      <c r="T187" t="s">
        <v>2240</v>
      </c>
      <c r="U187" t="s">
        <v>3520</v>
      </c>
      <c r="V187" t="s">
        <v>1461</v>
      </c>
      <c r="W187" t="s">
        <v>1461</v>
      </c>
      <c r="X187" t="s">
        <v>1461</v>
      </c>
      <c r="Y187" t="s">
        <v>1461</v>
      </c>
      <c r="Z187" t="s">
        <v>1856</v>
      </c>
      <c r="AA187" t="s">
        <v>2686</v>
      </c>
      <c r="AB187" t="s">
        <v>1473</v>
      </c>
      <c r="AC187" t="s">
        <v>4626</v>
      </c>
      <c r="AD187" t="s">
        <v>3522</v>
      </c>
      <c r="AE187" t="s">
        <v>3523</v>
      </c>
      <c r="AF187" t="s">
        <v>1461</v>
      </c>
      <c r="AG187" t="s">
        <v>3524</v>
      </c>
    </row>
    <row r="188" spans="1:33">
      <c r="A188" s="6" t="s">
        <v>420</v>
      </c>
      <c r="B188" t="s">
        <v>420</v>
      </c>
      <c r="C188" t="s">
        <v>420</v>
      </c>
      <c r="D188" t="s">
        <v>632</v>
      </c>
      <c r="E188" t="s">
        <v>633</v>
      </c>
      <c r="F188" t="s">
        <v>634</v>
      </c>
      <c r="G188" t="s">
        <v>625</v>
      </c>
      <c r="H188" t="s">
        <v>3525</v>
      </c>
      <c r="I188" t="s">
        <v>3526</v>
      </c>
      <c r="J188" t="s">
        <v>3527</v>
      </c>
      <c r="K188" t="s">
        <v>3528</v>
      </c>
      <c r="L188" t="s">
        <v>3529</v>
      </c>
      <c r="M188" t="str">
        <f>"GOLM1"</f>
        <v>GOLM1</v>
      </c>
      <c r="N188" t="s">
        <v>3530</v>
      </c>
      <c r="O188" t="s">
        <v>1465</v>
      </c>
      <c r="P188">
        <v>9606</v>
      </c>
      <c r="Q188" s="4" t="str">
        <f>HYPERLINK("http://www.uniprot.org/uniprot/Q8NBJ4", "Q8NBJ4")</f>
        <v>Q8NBJ4</v>
      </c>
      <c r="R188" t="s">
        <v>3531</v>
      </c>
      <c r="S188" t="s">
        <v>1461</v>
      </c>
      <c r="T188" t="s">
        <v>3532</v>
      </c>
      <c r="U188" t="s">
        <v>3074</v>
      </c>
      <c r="V188" t="s">
        <v>1461</v>
      </c>
      <c r="W188" t="s">
        <v>1461</v>
      </c>
      <c r="X188" t="s">
        <v>3533</v>
      </c>
      <c r="Y188" t="s">
        <v>1461</v>
      </c>
      <c r="Z188" t="s">
        <v>1461</v>
      </c>
      <c r="AA188" t="s">
        <v>3534</v>
      </c>
      <c r="AB188" t="s">
        <v>1461</v>
      </c>
      <c r="AC188" t="s">
        <v>3535</v>
      </c>
      <c r="AD188" t="s">
        <v>3536</v>
      </c>
      <c r="AE188" t="s">
        <v>1461</v>
      </c>
      <c r="AF188" t="s">
        <v>1461</v>
      </c>
      <c r="AG188" t="s">
        <v>2430</v>
      </c>
    </row>
    <row r="189" spans="1:33">
      <c r="A189" s="6" t="s">
        <v>422</v>
      </c>
      <c r="B189" t="s">
        <v>422</v>
      </c>
      <c r="C189" t="s">
        <v>422</v>
      </c>
      <c r="D189" t="s">
        <v>1135</v>
      </c>
      <c r="E189" t="s">
        <v>1136</v>
      </c>
      <c r="F189" t="s">
        <v>1137</v>
      </c>
      <c r="G189" t="s">
        <v>625</v>
      </c>
      <c r="H189" t="s">
        <v>3537</v>
      </c>
      <c r="I189" t="s">
        <v>3538</v>
      </c>
      <c r="J189" t="s">
        <v>3539</v>
      </c>
      <c r="K189" t="s">
        <v>3540</v>
      </c>
      <c r="L189" t="s">
        <v>3541</v>
      </c>
      <c r="M189" t="str">
        <f>"RHOC"</f>
        <v>RHOC</v>
      </c>
      <c r="N189" t="s">
        <v>3542</v>
      </c>
      <c r="O189" t="s">
        <v>1465</v>
      </c>
      <c r="P189">
        <v>9606</v>
      </c>
      <c r="Q189" s="4" t="str">
        <f>HYPERLINK("http://www.uniprot.org/uniprot/P08134", "P08134")</f>
        <v>P08134</v>
      </c>
      <c r="R189" t="s">
        <v>3543</v>
      </c>
      <c r="S189" t="s">
        <v>1461</v>
      </c>
      <c r="T189" t="s">
        <v>3398</v>
      </c>
      <c r="U189" t="s">
        <v>1485</v>
      </c>
      <c r="V189" t="s">
        <v>1461</v>
      </c>
      <c r="W189" t="s">
        <v>1461</v>
      </c>
      <c r="X189" t="s">
        <v>1461</v>
      </c>
      <c r="Y189" t="s">
        <v>2414</v>
      </c>
      <c r="Z189" t="s">
        <v>1461</v>
      </c>
      <c r="AA189" t="s">
        <v>3544</v>
      </c>
      <c r="AB189" t="s">
        <v>1473</v>
      </c>
      <c r="AC189" t="s">
        <v>3545</v>
      </c>
      <c r="AD189" t="s">
        <v>3546</v>
      </c>
      <c r="AE189" t="s">
        <v>3547</v>
      </c>
      <c r="AF189" t="s">
        <v>1461</v>
      </c>
      <c r="AG189" t="s">
        <v>3548</v>
      </c>
    </row>
    <row r="190" spans="1:33">
      <c r="A190" s="6" t="s">
        <v>424</v>
      </c>
      <c r="B190" t="s">
        <v>424</v>
      </c>
      <c r="C190" t="s">
        <v>424</v>
      </c>
      <c r="D190" t="s">
        <v>750</v>
      </c>
      <c r="E190" t="s">
        <v>751</v>
      </c>
      <c r="F190" t="s">
        <v>752</v>
      </c>
      <c r="G190" t="s">
        <v>625</v>
      </c>
      <c r="H190" t="s">
        <v>3549</v>
      </c>
      <c r="I190" t="s">
        <v>3550</v>
      </c>
      <c r="J190" t="s">
        <v>3551</v>
      </c>
      <c r="K190" t="s">
        <v>3552</v>
      </c>
      <c r="L190" t="s">
        <v>3553</v>
      </c>
      <c r="M190" t="str">
        <f>"B4GAT1"</f>
        <v>B4GAT1</v>
      </c>
      <c r="N190" t="s">
        <v>1461</v>
      </c>
      <c r="O190" t="s">
        <v>1465</v>
      </c>
      <c r="P190">
        <v>9606</v>
      </c>
      <c r="Q190" s="4" t="str">
        <f>HYPERLINK("http://www.uniprot.org/uniprot/O43505", "O43505")</f>
        <v>O43505</v>
      </c>
      <c r="R190" t="s">
        <v>3554</v>
      </c>
      <c r="S190" t="s">
        <v>1461</v>
      </c>
      <c r="T190" t="s">
        <v>3532</v>
      </c>
      <c r="U190" t="s">
        <v>1485</v>
      </c>
      <c r="V190" t="s">
        <v>1461</v>
      </c>
      <c r="W190" t="s">
        <v>3555</v>
      </c>
      <c r="X190" t="s">
        <v>3137</v>
      </c>
      <c r="Y190" t="s">
        <v>3556</v>
      </c>
      <c r="Z190" t="s">
        <v>3557</v>
      </c>
      <c r="AA190" t="s">
        <v>1626</v>
      </c>
      <c r="AB190" t="s">
        <v>1461</v>
      </c>
      <c r="AC190" t="s">
        <v>3558</v>
      </c>
      <c r="AD190" t="s">
        <v>3559</v>
      </c>
      <c r="AE190" t="s">
        <v>3560</v>
      </c>
      <c r="AF190" t="s">
        <v>3561</v>
      </c>
      <c r="AG190" t="s">
        <v>3562</v>
      </c>
    </row>
    <row r="191" spans="1:33">
      <c r="A191" s="6" t="s">
        <v>426</v>
      </c>
      <c r="B191" t="s">
        <v>426</v>
      </c>
      <c r="C191" t="s">
        <v>426</v>
      </c>
      <c r="D191" t="s">
        <v>698</v>
      </c>
      <c r="E191" t="s">
        <v>699</v>
      </c>
      <c r="F191" t="s">
        <v>700</v>
      </c>
      <c r="G191" t="s">
        <v>625</v>
      </c>
      <c r="H191" t="s">
        <v>3563</v>
      </c>
      <c r="I191" t="s">
        <v>1461</v>
      </c>
      <c r="J191" t="s">
        <v>3564</v>
      </c>
      <c r="K191" t="s">
        <v>3565</v>
      </c>
      <c r="L191" t="s">
        <v>3566</v>
      </c>
      <c r="M191" t="str">
        <f>"ARF3"</f>
        <v>ARF3</v>
      </c>
      <c r="N191" t="s">
        <v>1461</v>
      </c>
      <c r="O191" t="s">
        <v>1465</v>
      </c>
      <c r="P191">
        <v>9606</v>
      </c>
      <c r="Q191" s="4" t="str">
        <f>HYPERLINK("http://www.uniprot.org/uniprot/P61204", "P61204")</f>
        <v>P61204</v>
      </c>
      <c r="R191" t="s">
        <v>3567</v>
      </c>
      <c r="S191" t="s">
        <v>3568</v>
      </c>
      <c r="T191" t="s">
        <v>3569</v>
      </c>
      <c r="U191" t="s">
        <v>2413</v>
      </c>
      <c r="V191" t="s">
        <v>1461</v>
      </c>
      <c r="W191" t="s">
        <v>1461</v>
      </c>
      <c r="X191" t="s">
        <v>1461</v>
      </c>
      <c r="Y191" t="s">
        <v>2414</v>
      </c>
      <c r="Z191" t="s">
        <v>1461</v>
      </c>
      <c r="AA191" t="s">
        <v>3570</v>
      </c>
      <c r="AB191" t="s">
        <v>1461</v>
      </c>
      <c r="AC191" t="s">
        <v>3571</v>
      </c>
      <c r="AD191" t="s">
        <v>3572</v>
      </c>
      <c r="AE191" t="s">
        <v>3573</v>
      </c>
      <c r="AF191" t="s">
        <v>1461</v>
      </c>
      <c r="AG191" t="s">
        <v>3574</v>
      </c>
    </row>
    <row r="192" spans="1:33">
      <c r="A192" s="6" t="s">
        <v>428</v>
      </c>
      <c r="B192" t="s">
        <v>428</v>
      </c>
      <c r="C192" t="s">
        <v>428</v>
      </c>
      <c r="D192" t="s">
        <v>1389</v>
      </c>
      <c r="E192" t="s">
        <v>1390</v>
      </c>
      <c r="F192" t="s">
        <v>1391</v>
      </c>
      <c r="G192" t="s">
        <v>625</v>
      </c>
      <c r="H192" t="s">
        <v>3575</v>
      </c>
      <c r="I192" t="s">
        <v>3576</v>
      </c>
      <c r="J192" t="s">
        <v>3577</v>
      </c>
      <c r="K192" t="s">
        <v>3578</v>
      </c>
      <c r="L192" t="s">
        <v>3579</v>
      </c>
      <c r="M192" t="str">
        <f>"HYAL1"</f>
        <v>HYAL1</v>
      </c>
      <c r="N192" t="s">
        <v>3580</v>
      </c>
      <c r="O192" t="s">
        <v>1465</v>
      </c>
      <c r="P192">
        <v>9606</v>
      </c>
      <c r="Q192" s="4" t="str">
        <f>HYPERLINK("http://www.uniprot.org/uniprot/Q12794", "Q12794")</f>
        <v>Q12794</v>
      </c>
      <c r="R192" t="s">
        <v>3581</v>
      </c>
      <c r="S192" t="s">
        <v>1461</v>
      </c>
      <c r="T192" t="s">
        <v>3086</v>
      </c>
      <c r="U192" t="s">
        <v>2413</v>
      </c>
      <c r="V192" t="s">
        <v>1461</v>
      </c>
      <c r="W192" t="s">
        <v>3582</v>
      </c>
      <c r="X192" t="s">
        <v>3583</v>
      </c>
      <c r="Y192" t="s">
        <v>1461</v>
      </c>
      <c r="Z192" t="s">
        <v>3584</v>
      </c>
      <c r="AA192" t="s">
        <v>1531</v>
      </c>
      <c r="AB192" t="s">
        <v>1473</v>
      </c>
      <c r="AC192" t="s">
        <v>3585</v>
      </c>
      <c r="AD192" t="s">
        <v>3586</v>
      </c>
      <c r="AE192" t="s">
        <v>3587</v>
      </c>
      <c r="AF192" t="s">
        <v>1461</v>
      </c>
      <c r="AG192" t="s">
        <v>3588</v>
      </c>
    </row>
    <row r="193" spans="1:33">
      <c r="A193" s="6" t="s">
        <v>430</v>
      </c>
      <c r="B193" t="s">
        <v>430</v>
      </c>
      <c r="C193" t="s">
        <v>430</v>
      </c>
      <c r="D193" t="s">
        <v>1129</v>
      </c>
      <c r="E193" t="s">
        <v>1130</v>
      </c>
      <c r="F193" t="s">
        <v>1131</v>
      </c>
      <c r="G193" t="s">
        <v>625</v>
      </c>
      <c r="H193" t="s">
        <v>3589</v>
      </c>
      <c r="I193" t="s">
        <v>1461</v>
      </c>
      <c r="J193" t="s">
        <v>3590</v>
      </c>
      <c r="K193" t="s">
        <v>3591</v>
      </c>
      <c r="L193" t="s">
        <v>3592</v>
      </c>
      <c r="M193" t="str">
        <f>"CAP1"</f>
        <v>CAP1</v>
      </c>
      <c r="N193" t="s">
        <v>3593</v>
      </c>
      <c r="O193" t="s">
        <v>1465</v>
      </c>
      <c r="P193">
        <v>9606</v>
      </c>
      <c r="Q193" s="4" t="str">
        <f>HYPERLINK("http://www.uniprot.org/uniprot/Q01518", "Q01518")</f>
        <v>Q01518</v>
      </c>
      <c r="R193" t="s">
        <v>3594</v>
      </c>
      <c r="S193" t="s">
        <v>1461</v>
      </c>
      <c r="T193" t="s">
        <v>3398</v>
      </c>
      <c r="U193" t="s">
        <v>1468</v>
      </c>
      <c r="V193" t="s">
        <v>1461</v>
      </c>
      <c r="W193" t="s">
        <v>1461</v>
      </c>
      <c r="X193" t="s">
        <v>1461</v>
      </c>
      <c r="Y193" t="s">
        <v>1461</v>
      </c>
      <c r="Z193" t="s">
        <v>1610</v>
      </c>
      <c r="AA193" t="s">
        <v>3014</v>
      </c>
      <c r="AB193" t="s">
        <v>1473</v>
      </c>
      <c r="AC193" t="s">
        <v>3595</v>
      </c>
      <c r="AD193" t="s">
        <v>3596</v>
      </c>
      <c r="AE193" t="s">
        <v>3597</v>
      </c>
      <c r="AF193" t="s">
        <v>1461</v>
      </c>
      <c r="AG193" t="s">
        <v>3598</v>
      </c>
    </row>
    <row r="194" spans="1:33">
      <c r="A194" s="6" t="s">
        <v>432</v>
      </c>
      <c r="B194" t="s">
        <v>432</v>
      </c>
      <c r="C194" t="s">
        <v>432</v>
      </c>
      <c r="D194" t="s">
        <v>1241</v>
      </c>
      <c r="E194" t="s">
        <v>1242</v>
      </c>
      <c r="F194" t="s">
        <v>1243</v>
      </c>
      <c r="G194" t="s">
        <v>625</v>
      </c>
      <c r="H194" t="s">
        <v>3599</v>
      </c>
      <c r="I194" t="s">
        <v>3600</v>
      </c>
      <c r="J194" t="s">
        <v>3601</v>
      </c>
      <c r="K194" t="s">
        <v>3602</v>
      </c>
      <c r="L194" t="s">
        <v>3603</v>
      </c>
      <c r="M194" t="str">
        <f>"PSMA2"</f>
        <v>PSMA2</v>
      </c>
      <c r="N194" t="s">
        <v>3604</v>
      </c>
      <c r="O194" t="s">
        <v>1465</v>
      </c>
      <c r="P194">
        <v>9606</v>
      </c>
      <c r="Q194" s="4" t="str">
        <f>HYPERLINK("http://www.uniprot.org/uniprot/P25787", "P25787")</f>
        <v>P25787</v>
      </c>
      <c r="R194" t="s">
        <v>3605</v>
      </c>
      <c r="S194" t="s">
        <v>1461</v>
      </c>
      <c r="T194" t="s">
        <v>3606</v>
      </c>
      <c r="U194" t="s">
        <v>1485</v>
      </c>
      <c r="V194" t="s">
        <v>1461</v>
      </c>
      <c r="W194" t="s">
        <v>1461</v>
      </c>
      <c r="X194" t="s">
        <v>1461</v>
      </c>
      <c r="Y194" t="s">
        <v>1461</v>
      </c>
      <c r="Z194" t="s">
        <v>3607</v>
      </c>
      <c r="AA194" t="s">
        <v>2686</v>
      </c>
      <c r="AB194" t="s">
        <v>1473</v>
      </c>
      <c r="AC194" t="s">
        <v>3608</v>
      </c>
      <c r="AD194" t="s">
        <v>3609</v>
      </c>
      <c r="AE194" t="s">
        <v>3610</v>
      </c>
      <c r="AF194" t="s">
        <v>1461</v>
      </c>
      <c r="AG194" t="s">
        <v>3611</v>
      </c>
    </row>
    <row r="195" spans="1:33">
      <c r="A195" s="6" t="s">
        <v>434</v>
      </c>
      <c r="B195" t="s">
        <v>434</v>
      </c>
      <c r="C195" t="s">
        <v>434</v>
      </c>
      <c r="D195" t="s">
        <v>729</v>
      </c>
      <c r="E195" t="s">
        <v>730</v>
      </c>
      <c r="F195" t="s">
        <v>731</v>
      </c>
      <c r="G195" t="s">
        <v>625</v>
      </c>
      <c r="H195" t="s">
        <v>3612</v>
      </c>
      <c r="I195" t="s">
        <v>1461</v>
      </c>
      <c r="J195" t="s">
        <v>3613</v>
      </c>
      <c r="K195" t="s">
        <v>3614</v>
      </c>
      <c r="L195" t="s">
        <v>3615</v>
      </c>
      <c r="M195" t="str">
        <f>"IGFBP6"</f>
        <v>IGFBP6</v>
      </c>
      <c r="N195" t="s">
        <v>3616</v>
      </c>
      <c r="O195" t="s">
        <v>1465</v>
      </c>
      <c r="P195">
        <v>9606</v>
      </c>
      <c r="Q195" s="4" t="str">
        <f>HYPERLINK("http://www.uniprot.org/uniprot/P24592", "P24592")</f>
        <v>P24592</v>
      </c>
      <c r="R195" t="s">
        <v>3617</v>
      </c>
      <c r="S195" t="s">
        <v>1461</v>
      </c>
      <c r="T195" t="s">
        <v>1467</v>
      </c>
      <c r="U195" t="s">
        <v>1485</v>
      </c>
      <c r="V195" t="s">
        <v>1461</v>
      </c>
      <c r="W195" t="s">
        <v>1461</v>
      </c>
      <c r="X195" t="s">
        <v>1558</v>
      </c>
      <c r="Y195" t="s">
        <v>1461</v>
      </c>
      <c r="Z195" t="s">
        <v>2769</v>
      </c>
      <c r="AA195" t="s">
        <v>1531</v>
      </c>
      <c r="AB195" t="s">
        <v>1473</v>
      </c>
      <c r="AC195" t="s">
        <v>3618</v>
      </c>
      <c r="AD195" t="s">
        <v>3619</v>
      </c>
      <c r="AE195" t="s">
        <v>3620</v>
      </c>
      <c r="AF195" t="s">
        <v>1461</v>
      </c>
      <c r="AG195" t="s">
        <v>2783</v>
      </c>
    </row>
    <row r="196" spans="1:33">
      <c r="A196" s="6" t="s">
        <v>436</v>
      </c>
      <c r="B196" t="s">
        <v>436</v>
      </c>
      <c r="C196" t="s">
        <v>436</v>
      </c>
      <c r="D196" t="s">
        <v>1014</v>
      </c>
      <c r="E196" t="s">
        <v>1015</v>
      </c>
      <c r="F196" t="s">
        <v>1016</v>
      </c>
      <c r="G196" t="s">
        <v>625</v>
      </c>
      <c r="H196" t="s">
        <v>3621</v>
      </c>
      <c r="I196" t="s">
        <v>1461</v>
      </c>
      <c r="J196" t="s">
        <v>3622</v>
      </c>
      <c r="K196" t="s">
        <v>3623</v>
      </c>
      <c r="L196" t="s">
        <v>3624</v>
      </c>
      <c r="M196" t="str">
        <f>"THBS4"</f>
        <v>THBS4</v>
      </c>
      <c r="N196" t="s">
        <v>3625</v>
      </c>
      <c r="O196" t="s">
        <v>1465</v>
      </c>
      <c r="P196">
        <v>9606</v>
      </c>
      <c r="Q196" s="4" t="str">
        <f>HYPERLINK("http://www.uniprot.org/uniprot/P35443", "P35443")</f>
        <v>P35443</v>
      </c>
      <c r="R196" t="s">
        <v>3626</v>
      </c>
      <c r="S196" t="s">
        <v>3627</v>
      </c>
      <c r="T196" t="s">
        <v>3628</v>
      </c>
      <c r="U196" t="s">
        <v>1485</v>
      </c>
      <c r="V196" t="s">
        <v>1461</v>
      </c>
      <c r="W196" t="s">
        <v>1461</v>
      </c>
      <c r="X196" t="s">
        <v>2041</v>
      </c>
      <c r="Y196" t="s">
        <v>1915</v>
      </c>
      <c r="Z196" t="s">
        <v>3629</v>
      </c>
      <c r="AA196" t="s">
        <v>1531</v>
      </c>
      <c r="AB196" t="s">
        <v>1461</v>
      </c>
      <c r="AC196" t="s">
        <v>3630</v>
      </c>
      <c r="AD196" t="s">
        <v>3631</v>
      </c>
      <c r="AE196" t="s">
        <v>3632</v>
      </c>
      <c r="AF196" t="s">
        <v>1461</v>
      </c>
      <c r="AG196" t="s">
        <v>3633</v>
      </c>
    </row>
    <row r="197" spans="1:33">
      <c r="A197" s="6" t="s">
        <v>438</v>
      </c>
      <c r="B197" t="s">
        <v>438</v>
      </c>
      <c r="C197" t="s">
        <v>438</v>
      </c>
      <c r="D197" t="s">
        <v>1305</v>
      </c>
      <c r="E197" t="s">
        <v>1306</v>
      </c>
      <c r="F197" t="s">
        <v>1307</v>
      </c>
      <c r="G197" t="s">
        <v>625</v>
      </c>
      <c r="H197" t="s">
        <v>3634</v>
      </c>
      <c r="I197" t="s">
        <v>3635</v>
      </c>
      <c r="J197" t="s">
        <v>3636</v>
      </c>
      <c r="K197" t="s">
        <v>3637</v>
      </c>
      <c r="L197" t="s">
        <v>3638</v>
      </c>
      <c r="M197" t="str">
        <f>"THBS1"</f>
        <v>THBS1</v>
      </c>
      <c r="N197" t="s">
        <v>3639</v>
      </c>
      <c r="O197" t="s">
        <v>1465</v>
      </c>
      <c r="P197">
        <v>9606</v>
      </c>
      <c r="Q197" s="4" t="str">
        <f>HYPERLINK("http://www.uniprot.org/uniprot/P07996", "P07996")</f>
        <v>P07996</v>
      </c>
      <c r="R197" t="s">
        <v>3640</v>
      </c>
      <c r="S197" t="s">
        <v>3641</v>
      </c>
      <c r="T197" t="s">
        <v>3628</v>
      </c>
      <c r="U197" t="s">
        <v>1468</v>
      </c>
      <c r="V197" t="s">
        <v>1461</v>
      </c>
      <c r="W197" t="s">
        <v>1461</v>
      </c>
      <c r="X197" t="s">
        <v>2041</v>
      </c>
      <c r="Y197" t="s">
        <v>1915</v>
      </c>
      <c r="Z197" t="s">
        <v>1819</v>
      </c>
      <c r="AA197" t="s">
        <v>1531</v>
      </c>
      <c r="AB197" t="s">
        <v>1473</v>
      </c>
      <c r="AC197" t="s">
        <v>3642</v>
      </c>
      <c r="AD197" t="s">
        <v>3643</v>
      </c>
      <c r="AE197" t="s">
        <v>3644</v>
      </c>
      <c r="AF197" t="s">
        <v>1461</v>
      </c>
      <c r="AG197" t="s">
        <v>3645</v>
      </c>
    </row>
    <row r="198" spans="1:33">
      <c r="A198" s="6" t="s">
        <v>440</v>
      </c>
      <c r="B198" t="s">
        <v>440</v>
      </c>
      <c r="C198" t="s">
        <v>440</v>
      </c>
      <c r="D198" t="s">
        <v>1038</v>
      </c>
      <c r="E198" t="s">
        <v>1039</v>
      </c>
      <c r="F198" t="s">
        <v>1040</v>
      </c>
      <c r="G198" t="s">
        <v>625</v>
      </c>
      <c r="H198" t="s">
        <v>3646</v>
      </c>
      <c r="I198" t="s">
        <v>3647</v>
      </c>
      <c r="J198" t="s">
        <v>3648</v>
      </c>
      <c r="K198" t="s">
        <v>3649</v>
      </c>
      <c r="L198" t="s">
        <v>3650</v>
      </c>
      <c r="M198" t="str">
        <f>"PLTP"</f>
        <v>PLTP</v>
      </c>
      <c r="N198" t="s">
        <v>1461</v>
      </c>
      <c r="O198" t="s">
        <v>1465</v>
      </c>
      <c r="P198">
        <v>9606</v>
      </c>
      <c r="Q198" s="4" t="str">
        <f>HYPERLINK("http://www.uniprot.org/uniprot/P55058", "P55058")</f>
        <v>P55058</v>
      </c>
      <c r="R198" t="s">
        <v>3651</v>
      </c>
      <c r="S198" t="s">
        <v>1777</v>
      </c>
      <c r="T198" t="s">
        <v>1467</v>
      </c>
      <c r="U198" t="s">
        <v>1468</v>
      </c>
      <c r="V198" t="s">
        <v>1461</v>
      </c>
      <c r="W198" t="s">
        <v>1461</v>
      </c>
      <c r="X198" t="s">
        <v>1558</v>
      </c>
      <c r="Y198" t="s">
        <v>1461</v>
      </c>
      <c r="Z198" t="s">
        <v>1461</v>
      </c>
      <c r="AA198" t="s">
        <v>1531</v>
      </c>
      <c r="AB198" t="s">
        <v>1461</v>
      </c>
      <c r="AC198" t="s">
        <v>3652</v>
      </c>
      <c r="AD198" t="s">
        <v>3653</v>
      </c>
      <c r="AE198" t="s">
        <v>4627</v>
      </c>
      <c r="AF198" t="s">
        <v>1461</v>
      </c>
      <c r="AG198" t="s">
        <v>2677</v>
      </c>
    </row>
    <row r="199" spans="1:33">
      <c r="A199" s="6" t="s">
        <v>442</v>
      </c>
      <c r="B199" t="s">
        <v>442</v>
      </c>
      <c r="C199" t="s">
        <v>442</v>
      </c>
      <c r="D199" t="s">
        <v>861</v>
      </c>
      <c r="E199" t="s">
        <v>862</v>
      </c>
      <c r="F199" t="s">
        <v>863</v>
      </c>
      <c r="G199" t="s">
        <v>625</v>
      </c>
      <c r="H199" t="s">
        <v>3655</v>
      </c>
      <c r="I199" t="s">
        <v>3656</v>
      </c>
      <c r="J199" t="s">
        <v>3657</v>
      </c>
      <c r="K199" t="s">
        <v>3658</v>
      </c>
      <c r="L199" t="s">
        <v>3659</v>
      </c>
      <c r="M199" t="str">
        <f>"CDH5"</f>
        <v>CDH5</v>
      </c>
      <c r="N199" t="s">
        <v>1461</v>
      </c>
      <c r="O199" t="s">
        <v>1465</v>
      </c>
      <c r="P199">
        <v>9606</v>
      </c>
      <c r="Q199" s="4" t="str">
        <f>HYPERLINK("http://www.uniprot.org/uniprot/P33151", "P33151")</f>
        <v>P33151</v>
      </c>
      <c r="R199" t="s">
        <v>3660</v>
      </c>
      <c r="S199" t="s">
        <v>1818</v>
      </c>
      <c r="T199" t="s">
        <v>3661</v>
      </c>
      <c r="U199" t="s">
        <v>1468</v>
      </c>
      <c r="V199" t="s">
        <v>1461</v>
      </c>
      <c r="W199" t="s">
        <v>1461</v>
      </c>
      <c r="X199" t="s">
        <v>3662</v>
      </c>
      <c r="Y199" t="s">
        <v>2078</v>
      </c>
      <c r="Z199" t="s">
        <v>1461</v>
      </c>
      <c r="AA199" t="s">
        <v>3663</v>
      </c>
      <c r="AB199" t="s">
        <v>1461</v>
      </c>
      <c r="AC199" t="s">
        <v>4628</v>
      </c>
      <c r="AD199" t="s">
        <v>3665</v>
      </c>
      <c r="AE199" t="s">
        <v>4629</v>
      </c>
      <c r="AF199" t="s">
        <v>1461</v>
      </c>
      <c r="AG199" t="s">
        <v>3667</v>
      </c>
    </row>
    <row r="200" spans="1:33">
      <c r="A200" s="6" t="s">
        <v>444</v>
      </c>
      <c r="B200" t="s">
        <v>444</v>
      </c>
      <c r="C200" t="s">
        <v>444</v>
      </c>
      <c r="D200" t="s">
        <v>976</v>
      </c>
      <c r="E200" t="s">
        <v>977</v>
      </c>
      <c r="F200" t="s">
        <v>978</v>
      </c>
      <c r="G200" t="s">
        <v>625</v>
      </c>
      <c r="H200" t="s">
        <v>3668</v>
      </c>
      <c r="I200" t="s">
        <v>3669</v>
      </c>
      <c r="J200" t="s">
        <v>3670</v>
      </c>
      <c r="K200" t="s">
        <v>3671</v>
      </c>
      <c r="L200" t="s">
        <v>3672</v>
      </c>
      <c r="M200" t="str">
        <f>"PSMA8"</f>
        <v>PSMA8</v>
      </c>
      <c r="N200" t="s">
        <v>3673</v>
      </c>
      <c r="O200" t="s">
        <v>1465</v>
      </c>
      <c r="P200">
        <v>9606</v>
      </c>
      <c r="Q200" s="4" t="str">
        <f>HYPERLINK("http://www.uniprot.org/uniprot/Q8TAA3", "Q8TAA3")</f>
        <v>Q8TAA3</v>
      </c>
      <c r="R200" t="s">
        <v>3674</v>
      </c>
      <c r="S200" t="s">
        <v>1461</v>
      </c>
      <c r="T200" t="s">
        <v>3606</v>
      </c>
      <c r="U200" t="s">
        <v>2413</v>
      </c>
      <c r="V200" t="s">
        <v>1461</v>
      </c>
      <c r="W200" t="s">
        <v>1461</v>
      </c>
      <c r="X200" t="s">
        <v>1461</v>
      </c>
      <c r="Y200" t="s">
        <v>1461</v>
      </c>
      <c r="Z200" t="s">
        <v>3607</v>
      </c>
      <c r="AA200" t="s">
        <v>1461</v>
      </c>
      <c r="AB200" t="s">
        <v>1461</v>
      </c>
      <c r="AC200" t="s">
        <v>3675</v>
      </c>
      <c r="AD200" t="s">
        <v>3676</v>
      </c>
      <c r="AE200" t="s">
        <v>3610</v>
      </c>
      <c r="AF200" t="s">
        <v>1461</v>
      </c>
      <c r="AG200" t="s">
        <v>3677</v>
      </c>
    </row>
    <row r="201" spans="1:33">
      <c r="A201" s="6" t="s">
        <v>446</v>
      </c>
      <c r="B201" t="s">
        <v>446</v>
      </c>
      <c r="C201" t="s">
        <v>446</v>
      </c>
      <c r="D201" t="s">
        <v>1047</v>
      </c>
      <c r="E201" t="s">
        <v>1048</v>
      </c>
      <c r="F201" t="s">
        <v>1049</v>
      </c>
      <c r="G201" t="s">
        <v>625</v>
      </c>
      <c r="H201" t="s">
        <v>3678</v>
      </c>
      <c r="I201" t="s">
        <v>3679</v>
      </c>
      <c r="J201" t="s">
        <v>3680</v>
      </c>
      <c r="K201" t="s">
        <v>3681</v>
      </c>
      <c r="L201" t="s">
        <v>3682</v>
      </c>
      <c r="M201" t="str">
        <f>"BPIFA1"</f>
        <v>BPIFA1</v>
      </c>
      <c r="N201" t="s">
        <v>3683</v>
      </c>
      <c r="O201" t="s">
        <v>1465</v>
      </c>
      <c r="P201">
        <v>9606</v>
      </c>
      <c r="Q201" s="4" t="str">
        <f>HYPERLINK("http://www.uniprot.org/uniprot/Q9NP55", "Q9NP55")</f>
        <v>Q9NP55</v>
      </c>
      <c r="R201" t="s">
        <v>3684</v>
      </c>
      <c r="S201" t="s">
        <v>3262</v>
      </c>
      <c r="T201" t="s">
        <v>1467</v>
      </c>
      <c r="U201" t="s">
        <v>2413</v>
      </c>
      <c r="V201" t="s">
        <v>1461</v>
      </c>
      <c r="W201" t="s">
        <v>1461</v>
      </c>
      <c r="X201" t="s">
        <v>1558</v>
      </c>
      <c r="Y201" t="s">
        <v>2157</v>
      </c>
      <c r="Z201" t="s">
        <v>2218</v>
      </c>
      <c r="AA201" t="s">
        <v>1531</v>
      </c>
      <c r="AB201" t="s">
        <v>1473</v>
      </c>
      <c r="AC201" t="s">
        <v>3685</v>
      </c>
      <c r="AD201" t="s">
        <v>3152</v>
      </c>
      <c r="AE201" t="s">
        <v>3686</v>
      </c>
      <c r="AF201" t="s">
        <v>1461</v>
      </c>
      <c r="AG201" t="s">
        <v>3687</v>
      </c>
    </row>
    <row r="202" spans="1:33">
      <c r="A202" s="6" t="s">
        <v>448</v>
      </c>
      <c r="B202" t="s">
        <v>448</v>
      </c>
      <c r="C202" t="s">
        <v>448</v>
      </c>
      <c r="D202" t="s">
        <v>622</v>
      </c>
      <c r="E202" t="s">
        <v>623</v>
      </c>
      <c r="F202" t="s">
        <v>624</v>
      </c>
      <c r="G202" t="s">
        <v>625</v>
      </c>
      <c r="H202" t="s">
        <v>3688</v>
      </c>
      <c r="I202" t="s">
        <v>3689</v>
      </c>
      <c r="J202" t="s">
        <v>3690</v>
      </c>
      <c r="K202" t="s">
        <v>3691</v>
      </c>
      <c r="L202" t="s">
        <v>3692</v>
      </c>
      <c r="M202" t="str">
        <f>"PGAM1"</f>
        <v>PGAM1</v>
      </c>
      <c r="N202" t="s">
        <v>3693</v>
      </c>
      <c r="O202" t="s">
        <v>1465</v>
      </c>
      <c r="P202">
        <v>9606</v>
      </c>
      <c r="Q202" s="4" t="str">
        <f>HYPERLINK("http://www.uniprot.org/uniprot/P18669", "P18669")</f>
        <v>P18669</v>
      </c>
      <c r="R202" t="s">
        <v>3694</v>
      </c>
      <c r="S202" t="s">
        <v>2803</v>
      </c>
      <c r="T202" t="s">
        <v>1461</v>
      </c>
      <c r="U202" t="s">
        <v>1461</v>
      </c>
      <c r="V202" t="s">
        <v>1461</v>
      </c>
      <c r="W202" t="s">
        <v>1461</v>
      </c>
      <c r="X202" t="s">
        <v>1461</v>
      </c>
      <c r="Y202" t="s">
        <v>1461</v>
      </c>
      <c r="Z202" t="s">
        <v>3695</v>
      </c>
      <c r="AA202" t="s">
        <v>2686</v>
      </c>
      <c r="AB202" t="s">
        <v>1473</v>
      </c>
      <c r="AC202" t="s">
        <v>3696</v>
      </c>
      <c r="AD202" t="s">
        <v>4630</v>
      </c>
      <c r="AE202" t="s">
        <v>3698</v>
      </c>
      <c r="AF202" t="s">
        <v>1461</v>
      </c>
      <c r="AG202" t="s">
        <v>3699</v>
      </c>
    </row>
    <row r="203" spans="1:33">
      <c r="A203" s="6" t="s">
        <v>450</v>
      </c>
      <c r="B203" t="s">
        <v>450</v>
      </c>
      <c r="C203" t="s">
        <v>450</v>
      </c>
      <c r="D203" t="s">
        <v>820</v>
      </c>
      <c r="E203" t="s">
        <v>821</v>
      </c>
      <c r="F203" t="s">
        <v>822</v>
      </c>
      <c r="G203" t="s">
        <v>625</v>
      </c>
      <c r="H203" t="s">
        <v>3700</v>
      </c>
      <c r="I203" t="s">
        <v>3701</v>
      </c>
      <c r="J203" t="s">
        <v>3702</v>
      </c>
      <c r="K203" t="s">
        <v>3703</v>
      </c>
      <c r="L203" t="s">
        <v>3704</v>
      </c>
      <c r="M203" t="str">
        <f>"NECTIN2 PVRL2"</f>
        <v>NECTIN2 PVRL2</v>
      </c>
      <c r="N203" t="s">
        <v>1461</v>
      </c>
      <c r="O203" t="s">
        <v>1465</v>
      </c>
      <c r="P203">
        <v>9606</v>
      </c>
      <c r="Q203" s="4" t="str">
        <f>HYPERLINK("http://www.uniprot.org/uniprot/Q92692", "Q92692")</f>
        <v>Q92692</v>
      </c>
      <c r="R203" t="s">
        <v>3705</v>
      </c>
      <c r="S203" t="s">
        <v>3706</v>
      </c>
      <c r="T203" t="s">
        <v>3398</v>
      </c>
      <c r="U203" t="s">
        <v>2413</v>
      </c>
      <c r="V203" t="s">
        <v>1461</v>
      </c>
      <c r="W203" t="s">
        <v>1461</v>
      </c>
      <c r="X203" t="s">
        <v>2820</v>
      </c>
      <c r="Y203" t="s">
        <v>1461</v>
      </c>
      <c r="Z203" t="s">
        <v>3138</v>
      </c>
      <c r="AA203" t="s">
        <v>1586</v>
      </c>
      <c r="AB203" t="s">
        <v>1473</v>
      </c>
      <c r="AC203" t="s">
        <v>3707</v>
      </c>
      <c r="AD203" t="s">
        <v>3708</v>
      </c>
      <c r="AE203" t="s">
        <v>3709</v>
      </c>
      <c r="AF203" t="s">
        <v>1461</v>
      </c>
      <c r="AG203" t="s">
        <v>3710</v>
      </c>
    </row>
    <row r="204" spans="1:33">
      <c r="A204" s="6" t="s">
        <v>452</v>
      </c>
      <c r="B204" t="s">
        <v>452</v>
      </c>
      <c r="C204" t="s">
        <v>452</v>
      </c>
      <c r="D204" t="s">
        <v>1429</v>
      </c>
      <c r="E204" t="s">
        <v>1430</v>
      </c>
      <c r="F204" t="s">
        <v>1431</v>
      </c>
      <c r="G204" t="s">
        <v>625</v>
      </c>
      <c r="H204" t="s">
        <v>3711</v>
      </c>
      <c r="I204" t="s">
        <v>3712</v>
      </c>
      <c r="J204" t="s">
        <v>3713</v>
      </c>
      <c r="K204" t="s">
        <v>3714</v>
      </c>
      <c r="L204" t="s">
        <v>3715</v>
      </c>
      <c r="M204" t="str">
        <f>"PSAP"</f>
        <v>PSAP</v>
      </c>
      <c r="N204" t="s">
        <v>3716</v>
      </c>
      <c r="O204" t="s">
        <v>1465</v>
      </c>
      <c r="P204">
        <v>9606</v>
      </c>
      <c r="Q204" s="4" t="str">
        <f>HYPERLINK("http://www.uniprot.org/uniprot/P07602", "P07602")</f>
        <v>P07602</v>
      </c>
      <c r="R204" t="s">
        <v>3717</v>
      </c>
      <c r="S204" t="s">
        <v>3718</v>
      </c>
      <c r="T204" t="s">
        <v>3086</v>
      </c>
      <c r="U204" t="s">
        <v>2413</v>
      </c>
      <c r="V204" t="s">
        <v>1461</v>
      </c>
      <c r="W204" t="s">
        <v>3719</v>
      </c>
      <c r="X204" t="s">
        <v>1470</v>
      </c>
      <c r="Y204" t="s">
        <v>1461</v>
      </c>
      <c r="Z204" t="s">
        <v>1461</v>
      </c>
      <c r="AA204" t="s">
        <v>1531</v>
      </c>
      <c r="AB204" t="s">
        <v>1473</v>
      </c>
      <c r="AC204" t="s">
        <v>3720</v>
      </c>
      <c r="AD204" t="s">
        <v>3721</v>
      </c>
      <c r="AE204" t="s">
        <v>3722</v>
      </c>
      <c r="AF204" t="s">
        <v>1461</v>
      </c>
      <c r="AG204" t="s">
        <v>3723</v>
      </c>
    </row>
    <row r="205" spans="1:33">
      <c r="A205" s="6" t="s">
        <v>454</v>
      </c>
      <c r="B205" t="s">
        <v>454</v>
      </c>
      <c r="C205" t="s">
        <v>454</v>
      </c>
      <c r="D205" t="s">
        <v>979</v>
      </c>
      <c r="E205" t="s">
        <v>980</v>
      </c>
      <c r="F205" t="s">
        <v>1141</v>
      </c>
      <c r="G205" t="s">
        <v>625</v>
      </c>
      <c r="H205" t="s">
        <v>2678</v>
      </c>
      <c r="I205" t="s">
        <v>2679</v>
      </c>
      <c r="J205" t="s">
        <v>2680</v>
      </c>
      <c r="K205" t="s">
        <v>2681</v>
      </c>
      <c r="L205" t="s">
        <v>2682</v>
      </c>
      <c r="M205" t="str">
        <f>"TPM4"</f>
        <v>TPM4</v>
      </c>
      <c r="N205" t="s">
        <v>1461</v>
      </c>
      <c r="O205" t="s">
        <v>1465</v>
      </c>
      <c r="P205">
        <v>9606</v>
      </c>
      <c r="Q205" s="4" t="str">
        <f>HYPERLINK("http://www.uniprot.org/uniprot/P67936", "P67936")</f>
        <v>P67936</v>
      </c>
      <c r="R205" t="s">
        <v>2683</v>
      </c>
      <c r="S205" t="s">
        <v>1461</v>
      </c>
      <c r="T205" t="s">
        <v>2205</v>
      </c>
      <c r="U205" t="s">
        <v>1468</v>
      </c>
      <c r="V205" t="s">
        <v>1461</v>
      </c>
      <c r="W205" t="s">
        <v>1461</v>
      </c>
      <c r="X205" t="s">
        <v>2684</v>
      </c>
      <c r="Y205" t="s">
        <v>2078</v>
      </c>
      <c r="Z205" t="s">
        <v>2685</v>
      </c>
      <c r="AA205" t="s">
        <v>2686</v>
      </c>
      <c r="AB205" t="s">
        <v>1461</v>
      </c>
      <c r="AC205" t="s">
        <v>2687</v>
      </c>
      <c r="AD205" t="s">
        <v>2688</v>
      </c>
      <c r="AE205" t="s">
        <v>2689</v>
      </c>
      <c r="AF205" t="s">
        <v>1461</v>
      </c>
      <c r="AG205" t="s">
        <v>2690</v>
      </c>
    </row>
    <row r="206" spans="1:33">
      <c r="A206" s="6" t="s">
        <v>456</v>
      </c>
      <c r="B206" t="s">
        <v>456</v>
      </c>
      <c r="C206" t="s">
        <v>456</v>
      </c>
      <c r="D206" t="s">
        <v>747</v>
      </c>
      <c r="E206" t="s">
        <v>748</v>
      </c>
      <c r="F206" t="s">
        <v>749</v>
      </c>
      <c r="G206" t="s">
        <v>625</v>
      </c>
      <c r="H206" t="s">
        <v>3724</v>
      </c>
      <c r="I206" t="s">
        <v>1461</v>
      </c>
      <c r="J206" t="s">
        <v>3725</v>
      </c>
      <c r="K206" t="s">
        <v>3726</v>
      </c>
      <c r="L206" t="s">
        <v>3727</v>
      </c>
      <c r="M206" t="str">
        <f>"SKA1"</f>
        <v>SKA1</v>
      </c>
      <c r="N206" t="s">
        <v>3728</v>
      </c>
      <c r="O206" t="s">
        <v>1465</v>
      </c>
      <c r="P206">
        <v>9606</v>
      </c>
      <c r="Q206" s="4" t="str">
        <f>HYPERLINK("http://www.uniprot.org/uniprot/Q96BD8", "Q96BD8")</f>
        <v>Q96BD8</v>
      </c>
      <c r="R206" t="s">
        <v>3729</v>
      </c>
      <c r="S206" t="s">
        <v>3730</v>
      </c>
      <c r="T206" t="s">
        <v>3731</v>
      </c>
      <c r="U206" t="s">
        <v>1468</v>
      </c>
      <c r="V206" t="s">
        <v>1461</v>
      </c>
      <c r="W206" t="s">
        <v>1461</v>
      </c>
      <c r="X206" t="s">
        <v>2684</v>
      </c>
      <c r="Y206" t="s">
        <v>1461</v>
      </c>
      <c r="Z206" t="s">
        <v>1461</v>
      </c>
      <c r="AA206" t="s">
        <v>2892</v>
      </c>
      <c r="AB206" t="s">
        <v>1473</v>
      </c>
      <c r="AC206" t="s">
        <v>3732</v>
      </c>
      <c r="AD206" t="s">
        <v>3733</v>
      </c>
      <c r="AE206" t="s">
        <v>3734</v>
      </c>
      <c r="AF206" t="s">
        <v>1461</v>
      </c>
      <c r="AG206" t="s">
        <v>3735</v>
      </c>
    </row>
    <row r="207" spans="1:33">
      <c r="A207" s="6" t="s">
        <v>458</v>
      </c>
      <c r="B207" t="s">
        <v>458</v>
      </c>
      <c r="C207" t="s">
        <v>458</v>
      </c>
      <c r="D207" t="s">
        <v>1107</v>
      </c>
      <c r="E207" t="s">
        <v>1108</v>
      </c>
      <c r="F207" t="s">
        <v>1109</v>
      </c>
      <c r="G207" t="s">
        <v>625</v>
      </c>
      <c r="H207" t="s">
        <v>3736</v>
      </c>
      <c r="I207" t="s">
        <v>3737</v>
      </c>
      <c r="J207" t="s">
        <v>3738</v>
      </c>
      <c r="K207" t="s">
        <v>3739</v>
      </c>
      <c r="L207" t="s">
        <v>3740</v>
      </c>
      <c r="M207" t="str">
        <f>"CD58"</f>
        <v>CD58</v>
      </c>
      <c r="N207" t="s">
        <v>3741</v>
      </c>
      <c r="O207" t="s">
        <v>1465</v>
      </c>
      <c r="P207">
        <v>9606</v>
      </c>
      <c r="Q207" s="4" t="str">
        <f>HYPERLINK("http://www.uniprot.org/uniprot/P19256", "P19256")</f>
        <v>P19256</v>
      </c>
      <c r="R207" t="s">
        <v>3742</v>
      </c>
      <c r="S207" t="s">
        <v>1461</v>
      </c>
      <c r="T207" t="s">
        <v>3398</v>
      </c>
      <c r="U207" t="s">
        <v>1468</v>
      </c>
      <c r="V207" t="s">
        <v>1461</v>
      </c>
      <c r="W207" t="s">
        <v>1461</v>
      </c>
      <c r="X207" t="s">
        <v>3399</v>
      </c>
      <c r="Y207" t="s">
        <v>1461</v>
      </c>
      <c r="Z207" t="s">
        <v>1461</v>
      </c>
      <c r="AA207" t="s">
        <v>1531</v>
      </c>
      <c r="AB207" t="s">
        <v>1473</v>
      </c>
      <c r="AC207" t="s">
        <v>3743</v>
      </c>
      <c r="AD207" t="s">
        <v>3744</v>
      </c>
      <c r="AE207" t="s">
        <v>3745</v>
      </c>
      <c r="AF207" t="s">
        <v>1461</v>
      </c>
      <c r="AG207" t="s">
        <v>3746</v>
      </c>
    </row>
    <row r="208" spans="1:33">
      <c r="A208" s="6" t="s">
        <v>460</v>
      </c>
      <c r="B208" t="s">
        <v>460</v>
      </c>
      <c r="C208" t="s">
        <v>460</v>
      </c>
      <c r="D208" t="s">
        <v>1142</v>
      </c>
      <c r="E208" t="s">
        <v>1143</v>
      </c>
      <c r="F208" t="s">
        <v>1144</v>
      </c>
      <c r="G208" t="s">
        <v>625</v>
      </c>
      <c r="H208" t="s">
        <v>3747</v>
      </c>
      <c r="I208" t="s">
        <v>3748</v>
      </c>
      <c r="J208" t="s">
        <v>3749</v>
      </c>
      <c r="K208" t="s">
        <v>3750</v>
      </c>
      <c r="L208" t="s">
        <v>3751</v>
      </c>
      <c r="M208" t="str">
        <f>"ICMT"</f>
        <v>ICMT</v>
      </c>
      <c r="N208" t="s">
        <v>3752</v>
      </c>
      <c r="O208" t="s">
        <v>1465</v>
      </c>
      <c r="P208">
        <v>9606</v>
      </c>
      <c r="Q208" s="4" t="str">
        <f>HYPERLINK("http://www.uniprot.org/uniprot/O60725", "O60725")</f>
        <v>O60725</v>
      </c>
      <c r="R208" t="s">
        <v>3753</v>
      </c>
      <c r="S208" t="s">
        <v>1461</v>
      </c>
      <c r="T208" t="s">
        <v>3754</v>
      </c>
      <c r="U208" t="s">
        <v>1461</v>
      </c>
      <c r="V208" t="s">
        <v>1461</v>
      </c>
      <c r="W208" t="s">
        <v>1461</v>
      </c>
      <c r="X208" t="s">
        <v>3433</v>
      </c>
      <c r="Y208" t="s">
        <v>3755</v>
      </c>
      <c r="Z208" t="s">
        <v>3756</v>
      </c>
      <c r="AA208" t="s">
        <v>1461</v>
      </c>
      <c r="AB208" t="s">
        <v>1461</v>
      </c>
      <c r="AC208" t="s">
        <v>3757</v>
      </c>
      <c r="AD208" t="s">
        <v>3758</v>
      </c>
      <c r="AE208" t="s">
        <v>3759</v>
      </c>
      <c r="AF208" t="s">
        <v>1461</v>
      </c>
      <c r="AG208" t="s">
        <v>3760</v>
      </c>
    </row>
    <row r="209" spans="1:33">
      <c r="A209" s="6" t="s">
        <v>462</v>
      </c>
      <c r="B209" t="s">
        <v>462</v>
      </c>
      <c r="C209" t="s">
        <v>462</v>
      </c>
      <c r="D209" t="s">
        <v>1202</v>
      </c>
      <c r="E209" t="s">
        <v>1203</v>
      </c>
      <c r="F209" t="s">
        <v>1204</v>
      </c>
      <c r="G209" t="s">
        <v>625</v>
      </c>
      <c r="H209" t="s">
        <v>3761</v>
      </c>
      <c r="I209" t="s">
        <v>1461</v>
      </c>
      <c r="J209" t="s">
        <v>3762</v>
      </c>
      <c r="K209" t="s">
        <v>3763</v>
      </c>
      <c r="L209" t="s">
        <v>3764</v>
      </c>
      <c r="M209" t="str">
        <f>"CREG2"</f>
        <v>CREG2</v>
      </c>
      <c r="N209" t="s">
        <v>1461</v>
      </c>
      <c r="O209" t="s">
        <v>1465</v>
      </c>
      <c r="P209">
        <v>9606</v>
      </c>
      <c r="Q209" s="4" t="str">
        <f>HYPERLINK("http://www.uniprot.org/uniprot/Q8IUH2", "Q8IUH2")</f>
        <v>Q8IUH2</v>
      </c>
      <c r="R209" t="s">
        <v>3765</v>
      </c>
      <c r="S209" t="s">
        <v>1461</v>
      </c>
      <c r="T209" t="s">
        <v>1467</v>
      </c>
      <c r="U209" t="s">
        <v>1485</v>
      </c>
      <c r="V209" t="s">
        <v>1461</v>
      </c>
      <c r="W209" t="s">
        <v>1461</v>
      </c>
      <c r="X209" t="s">
        <v>1558</v>
      </c>
      <c r="Y209" t="s">
        <v>1461</v>
      </c>
      <c r="Z209" t="s">
        <v>1461</v>
      </c>
      <c r="AA209" t="s">
        <v>1626</v>
      </c>
      <c r="AB209" t="s">
        <v>1461</v>
      </c>
      <c r="AC209" t="s">
        <v>1461</v>
      </c>
      <c r="AD209" t="s">
        <v>3766</v>
      </c>
      <c r="AE209" t="s">
        <v>3767</v>
      </c>
      <c r="AF209" t="s">
        <v>1461</v>
      </c>
      <c r="AG209" t="s">
        <v>1461</v>
      </c>
    </row>
    <row r="210" spans="1:33">
      <c r="A210" s="6" t="s">
        <v>464</v>
      </c>
      <c r="B210" t="s">
        <v>464</v>
      </c>
      <c r="C210" t="s">
        <v>464</v>
      </c>
      <c r="D210" t="s">
        <v>1020</v>
      </c>
      <c r="E210" t="s">
        <v>1021</v>
      </c>
      <c r="F210" t="s">
        <v>1022</v>
      </c>
      <c r="G210" t="s">
        <v>625</v>
      </c>
      <c r="H210" t="s">
        <v>3768</v>
      </c>
      <c r="I210" t="s">
        <v>3769</v>
      </c>
      <c r="J210" t="s">
        <v>3770</v>
      </c>
      <c r="K210" t="s">
        <v>3771</v>
      </c>
      <c r="L210" t="s">
        <v>3772</v>
      </c>
      <c r="M210" t="str">
        <f>"ELANE"</f>
        <v>ELANE</v>
      </c>
      <c r="N210" t="s">
        <v>3773</v>
      </c>
      <c r="O210" t="s">
        <v>1465</v>
      </c>
      <c r="P210">
        <v>9606</v>
      </c>
      <c r="Q210" s="4" t="str">
        <f>HYPERLINK("http://www.uniprot.org/uniprot/P08246", "P08246")</f>
        <v>P08246</v>
      </c>
      <c r="R210" t="s">
        <v>3774</v>
      </c>
      <c r="S210" t="s">
        <v>1461</v>
      </c>
      <c r="T210" t="s">
        <v>3775</v>
      </c>
      <c r="U210" t="s">
        <v>1485</v>
      </c>
      <c r="V210" t="s">
        <v>1461</v>
      </c>
      <c r="W210" t="s">
        <v>1469</v>
      </c>
      <c r="X210" t="s">
        <v>1558</v>
      </c>
      <c r="Y210" t="s">
        <v>1461</v>
      </c>
      <c r="Z210" t="s">
        <v>1694</v>
      </c>
      <c r="AA210" t="s">
        <v>2291</v>
      </c>
      <c r="AB210" t="s">
        <v>1473</v>
      </c>
      <c r="AC210" t="s">
        <v>4631</v>
      </c>
      <c r="AD210" t="s">
        <v>4632</v>
      </c>
      <c r="AE210" t="s">
        <v>3778</v>
      </c>
      <c r="AF210" t="s">
        <v>1461</v>
      </c>
      <c r="AG210" t="s">
        <v>3779</v>
      </c>
    </row>
    <row r="211" spans="1:33">
      <c r="A211" s="6" t="s">
        <v>466</v>
      </c>
      <c r="B211" t="s">
        <v>466</v>
      </c>
      <c r="C211" t="s">
        <v>466</v>
      </c>
      <c r="D211" t="s">
        <v>1408</v>
      </c>
      <c r="E211" t="s">
        <v>1409</v>
      </c>
      <c r="F211" t="s">
        <v>1410</v>
      </c>
      <c r="G211" t="s">
        <v>625</v>
      </c>
      <c r="H211" t="s">
        <v>3780</v>
      </c>
      <c r="I211" t="s">
        <v>3781</v>
      </c>
      <c r="J211" t="s">
        <v>3782</v>
      </c>
      <c r="K211" t="s">
        <v>3783</v>
      </c>
      <c r="L211" t="s">
        <v>3784</v>
      </c>
      <c r="M211" t="str">
        <f>"HSD17B3"</f>
        <v>HSD17B3</v>
      </c>
      <c r="N211" t="s">
        <v>3785</v>
      </c>
      <c r="O211" t="s">
        <v>1465</v>
      </c>
      <c r="P211">
        <v>9606</v>
      </c>
      <c r="Q211" s="4" t="str">
        <f>HYPERLINK("http://www.uniprot.org/uniprot/P37058", "P37058")</f>
        <v>P37058</v>
      </c>
      <c r="R211" t="s">
        <v>3786</v>
      </c>
      <c r="S211" t="s">
        <v>3787</v>
      </c>
      <c r="T211" t="s">
        <v>3788</v>
      </c>
      <c r="U211" t="s">
        <v>1468</v>
      </c>
      <c r="V211" t="s">
        <v>1461</v>
      </c>
      <c r="W211" t="s">
        <v>3789</v>
      </c>
      <c r="X211" t="s">
        <v>1461</v>
      </c>
      <c r="Y211" t="s">
        <v>2241</v>
      </c>
      <c r="Z211" t="s">
        <v>1667</v>
      </c>
      <c r="AA211" t="s">
        <v>1461</v>
      </c>
      <c r="AB211" t="s">
        <v>1461</v>
      </c>
      <c r="AC211" t="s">
        <v>3790</v>
      </c>
      <c r="AD211" t="s">
        <v>3791</v>
      </c>
      <c r="AE211" t="s">
        <v>3792</v>
      </c>
      <c r="AF211" t="s">
        <v>3793</v>
      </c>
      <c r="AG211" t="s">
        <v>3794</v>
      </c>
    </row>
    <row r="212" spans="1:33">
      <c r="A212" s="6" t="s">
        <v>468</v>
      </c>
      <c r="B212" t="s">
        <v>468</v>
      </c>
      <c r="C212" t="s">
        <v>468</v>
      </c>
      <c r="D212" t="s">
        <v>665</v>
      </c>
      <c r="E212" t="s">
        <v>666</v>
      </c>
      <c r="F212" t="s">
        <v>667</v>
      </c>
      <c r="G212" t="s">
        <v>625</v>
      </c>
      <c r="H212" t="s">
        <v>3795</v>
      </c>
      <c r="I212" t="s">
        <v>3796</v>
      </c>
      <c r="J212" t="s">
        <v>3797</v>
      </c>
      <c r="K212" t="s">
        <v>3798</v>
      </c>
      <c r="L212" t="s">
        <v>3799</v>
      </c>
      <c r="M212" t="str">
        <f>"HSPA5"</f>
        <v>HSPA5</v>
      </c>
      <c r="N212" t="s">
        <v>1461</v>
      </c>
      <c r="O212" t="s">
        <v>1465</v>
      </c>
      <c r="P212">
        <v>9606</v>
      </c>
      <c r="Q212" s="4" t="str">
        <f>HYPERLINK("http://www.uniprot.org/uniprot/P11021", "P11021")</f>
        <v>P11021</v>
      </c>
      <c r="R212" t="s">
        <v>3800</v>
      </c>
      <c r="S212" t="s">
        <v>1461</v>
      </c>
      <c r="T212" t="s">
        <v>3801</v>
      </c>
      <c r="U212" t="s">
        <v>1485</v>
      </c>
      <c r="V212" t="s">
        <v>1461</v>
      </c>
      <c r="W212" t="s">
        <v>1461</v>
      </c>
      <c r="X212" t="s">
        <v>1558</v>
      </c>
      <c r="Y212" t="s">
        <v>2006</v>
      </c>
      <c r="Z212" t="s">
        <v>3802</v>
      </c>
      <c r="AA212" t="s">
        <v>2956</v>
      </c>
      <c r="AB212" t="s">
        <v>1473</v>
      </c>
      <c r="AC212" t="s">
        <v>3803</v>
      </c>
      <c r="AD212" t="s">
        <v>3804</v>
      </c>
      <c r="AE212" t="s">
        <v>3805</v>
      </c>
      <c r="AF212" t="s">
        <v>1461</v>
      </c>
      <c r="AG212" t="s">
        <v>3806</v>
      </c>
    </row>
    <row r="213" spans="1:33">
      <c r="A213" s="6" t="s">
        <v>470</v>
      </c>
      <c r="B213" t="s">
        <v>470</v>
      </c>
      <c r="C213" t="s">
        <v>470</v>
      </c>
      <c r="D213" t="s">
        <v>1029</v>
      </c>
      <c r="E213" t="s">
        <v>1030</v>
      </c>
      <c r="F213" t="s">
        <v>1031</v>
      </c>
      <c r="G213" t="s">
        <v>625</v>
      </c>
      <c r="H213" t="s">
        <v>3807</v>
      </c>
      <c r="I213" t="s">
        <v>3808</v>
      </c>
      <c r="J213" t="s">
        <v>3809</v>
      </c>
      <c r="K213" t="s">
        <v>3810</v>
      </c>
      <c r="L213" t="s">
        <v>3811</v>
      </c>
      <c r="M213" t="str">
        <f>"VASN"</f>
        <v>VASN</v>
      </c>
      <c r="N213" t="s">
        <v>3812</v>
      </c>
      <c r="O213" t="s">
        <v>1465</v>
      </c>
      <c r="P213">
        <v>9606</v>
      </c>
      <c r="Q213" s="4" t="str">
        <f>HYPERLINK("http://www.uniprot.org/uniprot/Q6EMK4", "Q6EMK4")</f>
        <v>Q6EMK4</v>
      </c>
      <c r="R213" t="s">
        <v>3813</v>
      </c>
      <c r="S213" t="s">
        <v>1461</v>
      </c>
      <c r="T213" t="s">
        <v>3420</v>
      </c>
      <c r="U213" t="s">
        <v>1485</v>
      </c>
      <c r="V213" t="s">
        <v>1461</v>
      </c>
      <c r="W213" t="s">
        <v>1461</v>
      </c>
      <c r="X213" t="s">
        <v>3814</v>
      </c>
      <c r="Y213" t="s">
        <v>1461</v>
      </c>
      <c r="Z213" t="s">
        <v>1461</v>
      </c>
      <c r="AA213" t="s">
        <v>1531</v>
      </c>
      <c r="AB213" t="s">
        <v>1461</v>
      </c>
      <c r="AC213" t="s">
        <v>3815</v>
      </c>
      <c r="AD213" t="s">
        <v>3816</v>
      </c>
      <c r="AE213" t="s">
        <v>3817</v>
      </c>
      <c r="AF213" t="s">
        <v>1461</v>
      </c>
      <c r="AG213" t="s">
        <v>1461</v>
      </c>
    </row>
    <row r="214" spans="1:33">
      <c r="A214" s="6" t="s">
        <v>472</v>
      </c>
      <c r="B214" t="s">
        <v>472</v>
      </c>
      <c r="C214" t="s">
        <v>472</v>
      </c>
      <c r="D214" t="s">
        <v>689</v>
      </c>
      <c r="E214" t="s">
        <v>690</v>
      </c>
      <c r="F214" t="s">
        <v>691</v>
      </c>
      <c r="G214" t="s">
        <v>625</v>
      </c>
      <c r="H214" t="s">
        <v>3818</v>
      </c>
      <c r="I214" t="s">
        <v>3819</v>
      </c>
      <c r="J214" t="s">
        <v>3820</v>
      </c>
      <c r="K214" t="s">
        <v>3821</v>
      </c>
      <c r="L214" t="s">
        <v>3822</v>
      </c>
      <c r="M214" t="str">
        <f>"VWF"</f>
        <v>VWF</v>
      </c>
      <c r="N214" t="s">
        <v>3823</v>
      </c>
      <c r="O214" t="s">
        <v>1465</v>
      </c>
      <c r="P214">
        <v>9606</v>
      </c>
      <c r="Q214" s="4" t="str">
        <f>HYPERLINK("http://www.uniprot.org/uniprot/P04275", "P04275")</f>
        <v>P04275</v>
      </c>
      <c r="R214" t="s">
        <v>3824</v>
      </c>
      <c r="S214" t="s">
        <v>3825</v>
      </c>
      <c r="T214" t="s">
        <v>2061</v>
      </c>
      <c r="U214" t="s">
        <v>1468</v>
      </c>
      <c r="V214" t="s">
        <v>1461</v>
      </c>
      <c r="W214" t="s">
        <v>3826</v>
      </c>
      <c r="X214" t="s">
        <v>1470</v>
      </c>
      <c r="Y214" t="s">
        <v>1461</v>
      </c>
      <c r="Z214" t="s">
        <v>1461</v>
      </c>
      <c r="AA214" t="s">
        <v>1940</v>
      </c>
      <c r="AB214" t="s">
        <v>1473</v>
      </c>
      <c r="AC214" t="s">
        <v>3827</v>
      </c>
      <c r="AD214" t="s">
        <v>3828</v>
      </c>
      <c r="AE214" t="s">
        <v>3829</v>
      </c>
      <c r="AF214" t="s">
        <v>1461</v>
      </c>
      <c r="AG214" t="s">
        <v>3830</v>
      </c>
    </row>
    <row r="215" spans="1:33">
      <c r="A215" s="6" t="s">
        <v>474</v>
      </c>
      <c r="B215" t="s">
        <v>474</v>
      </c>
      <c r="C215" t="s">
        <v>474</v>
      </c>
      <c r="D215" t="s">
        <v>644</v>
      </c>
      <c r="E215" t="s">
        <v>645</v>
      </c>
      <c r="F215" t="s">
        <v>646</v>
      </c>
      <c r="G215" t="s">
        <v>625</v>
      </c>
      <c r="H215" t="s">
        <v>3831</v>
      </c>
      <c r="I215" t="s">
        <v>1461</v>
      </c>
      <c r="J215" t="s">
        <v>3832</v>
      </c>
      <c r="K215" t="s">
        <v>3833</v>
      </c>
      <c r="L215" t="s">
        <v>3834</v>
      </c>
      <c r="M215" t="str">
        <f>"TLN1"</f>
        <v>TLN1</v>
      </c>
      <c r="N215" t="s">
        <v>3835</v>
      </c>
      <c r="O215" t="s">
        <v>1465</v>
      </c>
      <c r="P215">
        <v>9606</v>
      </c>
      <c r="Q215" s="4" t="str">
        <f>HYPERLINK("http://www.uniprot.org/uniprot/Q9Y490", "Q9Y490")</f>
        <v>Q9Y490</v>
      </c>
      <c r="R215" t="s">
        <v>3836</v>
      </c>
      <c r="S215" t="s">
        <v>1966</v>
      </c>
      <c r="T215" t="s">
        <v>2915</v>
      </c>
      <c r="U215" t="s">
        <v>1485</v>
      </c>
      <c r="V215" t="s">
        <v>1461</v>
      </c>
      <c r="W215" t="s">
        <v>1461</v>
      </c>
      <c r="X215" t="s">
        <v>1461</v>
      </c>
      <c r="Y215" t="s">
        <v>1461</v>
      </c>
      <c r="Z215" t="s">
        <v>1461</v>
      </c>
      <c r="AA215" t="s">
        <v>2686</v>
      </c>
      <c r="AB215" t="s">
        <v>1473</v>
      </c>
      <c r="AC215" t="s">
        <v>3837</v>
      </c>
      <c r="AD215" t="s">
        <v>3838</v>
      </c>
      <c r="AE215" t="s">
        <v>3839</v>
      </c>
      <c r="AF215" t="s">
        <v>1461</v>
      </c>
      <c r="AG215" t="s">
        <v>3840</v>
      </c>
    </row>
    <row r="216" spans="1:33">
      <c r="A216" s="6" t="s">
        <v>476</v>
      </c>
      <c r="B216" t="s">
        <v>476</v>
      </c>
      <c r="C216" t="s">
        <v>476</v>
      </c>
      <c r="D216" t="s">
        <v>1417</v>
      </c>
      <c r="E216" t="s">
        <v>1418</v>
      </c>
      <c r="F216" t="s">
        <v>1419</v>
      </c>
      <c r="G216" t="s">
        <v>1180</v>
      </c>
      <c r="H216" t="s">
        <v>3841</v>
      </c>
      <c r="I216" t="s">
        <v>3842</v>
      </c>
      <c r="J216" t="s">
        <v>3843</v>
      </c>
      <c r="K216" t="s">
        <v>3844</v>
      </c>
      <c r="L216" t="s">
        <v>3845</v>
      </c>
      <c r="M216" t="str">
        <f>"DMBT1"</f>
        <v>DMBT1</v>
      </c>
      <c r="N216" t="s">
        <v>1461</v>
      </c>
      <c r="O216" t="s">
        <v>1465</v>
      </c>
      <c r="P216">
        <v>9606</v>
      </c>
      <c r="Q216" s="4" t="str">
        <f>HYPERLINK("http://www.uniprot.org/uniprot/Q9UGM3", "Q9UGM3")</f>
        <v>Q9UGM3</v>
      </c>
      <c r="R216" t="s">
        <v>3846</v>
      </c>
      <c r="S216" t="s">
        <v>3847</v>
      </c>
      <c r="T216" t="s">
        <v>1467</v>
      </c>
      <c r="U216" t="s">
        <v>1468</v>
      </c>
      <c r="V216" t="s">
        <v>1461</v>
      </c>
      <c r="W216" t="s">
        <v>3848</v>
      </c>
      <c r="X216" t="s">
        <v>1470</v>
      </c>
      <c r="Y216" t="s">
        <v>1461</v>
      </c>
      <c r="Z216" t="s">
        <v>3849</v>
      </c>
      <c r="AA216" t="s">
        <v>1531</v>
      </c>
      <c r="AB216" t="s">
        <v>1461</v>
      </c>
      <c r="AC216" t="s">
        <v>3850</v>
      </c>
      <c r="AD216" t="s">
        <v>3851</v>
      </c>
      <c r="AE216" t="s">
        <v>3852</v>
      </c>
      <c r="AF216" t="s">
        <v>1461</v>
      </c>
      <c r="AG216" t="s">
        <v>3853</v>
      </c>
    </row>
    <row r="217" spans="1:33">
      <c r="A217" s="6" t="s">
        <v>478</v>
      </c>
      <c r="B217" t="s">
        <v>478</v>
      </c>
      <c r="C217" t="s">
        <v>478</v>
      </c>
      <c r="D217" t="s">
        <v>1138</v>
      </c>
      <c r="E217" t="s">
        <v>1139</v>
      </c>
      <c r="F217" t="s">
        <v>1140</v>
      </c>
      <c r="G217" t="s">
        <v>625</v>
      </c>
      <c r="H217" t="s">
        <v>3854</v>
      </c>
      <c r="I217" t="s">
        <v>3855</v>
      </c>
      <c r="J217" t="s">
        <v>3856</v>
      </c>
      <c r="K217" t="s">
        <v>3857</v>
      </c>
      <c r="L217" t="s">
        <v>3858</v>
      </c>
      <c r="M217" t="str">
        <f>"MASP2"</f>
        <v>MASP2</v>
      </c>
      <c r="N217" t="s">
        <v>1461</v>
      </c>
      <c r="O217" t="s">
        <v>1465</v>
      </c>
      <c r="P217">
        <v>9606</v>
      </c>
      <c r="Q217" s="4" t="str">
        <f>HYPERLINK("http://www.uniprot.org/uniprot/O00187", "O00187")</f>
        <v>O00187</v>
      </c>
      <c r="R217" t="s">
        <v>3859</v>
      </c>
      <c r="S217" t="s">
        <v>1707</v>
      </c>
      <c r="T217" t="s">
        <v>1467</v>
      </c>
      <c r="U217" t="s">
        <v>1468</v>
      </c>
      <c r="V217" t="s">
        <v>1461</v>
      </c>
      <c r="W217" t="s">
        <v>1469</v>
      </c>
      <c r="X217" t="s">
        <v>2251</v>
      </c>
      <c r="Y217" t="s">
        <v>2078</v>
      </c>
      <c r="Z217" t="s">
        <v>1694</v>
      </c>
      <c r="AA217" t="s">
        <v>3860</v>
      </c>
      <c r="AB217" t="s">
        <v>1473</v>
      </c>
      <c r="AC217" t="s">
        <v>3861</v>
      </c>
      <c r="AD217" t="s">
        <v>1858</v>
      </c>
      <c r="AE217" t="s">
        <v>3862</v>
      </c>
      <c r="AF217" t="s">
        <v>1461</v>
      </c>
      <c r="AG217" t="s">
        <v>3863</v>
      </c>
    </row>
    <row r="218" spans="1:33">
      <c r="A218" s="6" t="s">
        <v>480</v>
      </c>
      <c r="B218" t="s">
        <v>480</v>
      </c>
      <c r="C218" t="s">
        <v>480</v>
      </c>
      <c r="D218" t="s">
        <v>1359</v>
      </c>
      <c r="E218" t="s">
        <v>1360</v>
      </c>
      <c r="F218" t="s">
        <v>1361</v>
      </c>
      <c r="G218" t="s">
        <v>625</v>
      </c>
      <c r="H218" t="s">
        <v>3864</v>
      </c>
      <c r="I218" t="s">
        <v>3865</v>
      </c>
      <c r="J218" t="s">
        <v>3866</v>
      </c>
      <c r="K218" t="s">
        <v>3867</v>
      </c>
      <c r="L218" t="s">
        <v>3868</v>
      </c>
      <c r="M218" t="str">
        <f>"LYPD3"</f>
        <v>LYPD3</v>
      </c>
      <c r="N218" t="s">
        <v>3869</v>
      </c>
      <c r="O218" t="s">
        <v>1465</v>
      </c>
      <c r="P218">
        <v>9606</v>
      </c>
      <c r="Q218" s="4" t="str">
        <f>HYPERLINK("http://www.uniprot.org/uniprot/O95274", "O95274")</f>
        <v>O95274</v>
      </c>
      <c r="R218" t="s">
        <v>3870</v>
      </c>
      <c r="S218" t="s">
        <v>1461</v>
      </c>
      <c r="T218" t="s">
        <v>3398</v>
      </c>
      <c r="U218" t="s">
        <v>1461</v>
      </c>
      <c r="V218" t="s">
        <v>1461</v>
      </c>
      <c r="W218" t="s">
        <v>1461</v>
      </c>
      <c r="X218" t="s">
        <v>1470</v>
      </c>
      <c r="Y218" t="s">
        <v>1461</v>
      </c>
      <c r="Z218" t="s">
        <v>1461</v>
      </c>
      <c r="AA218" t="s">
        <v>3871</v>
      </c>
      <c r="AB218" t="s">
        <v>1461</v>
      </c>
      <c r="AC218" t="s">
        <v>3872</v>
      </c>
      <c r="AD218" t="s">
        <v>3873</v>
      </c>
      <c r="AE218" t="s">
        <v>3874</v>
      </c>
      <c r="AF218" t="s">
        <v>1461</v>
      </c>
      <c r="AG218" t="s">
        <v>2374</v>
      </c>
    </row>
    <row r="219" spans="1:33">
      <c r="A219" s="6" t="s">
        <v>482</v>
      </c>
      <c r="B219" t="s">
        <v>482</v>
      </c>
      <c r="C219" t="s">
        <v>482</v>
      </c>
      <c r="D219" t="s">
        <v>1059</v>
      </c>
      <c r="E219" t="s">
        <v>1060</v>
      </c>
      <c r="F219" t="s">
        <v>1061</v>
      </c>
      <c r="G219" t="s">
        <v>625</v>
      </c>
      <c r="H219" t="s">
        <v>3875</v>
      </c>
      <c r="I219" t="s">
        <v>3876</v>
      </c>
      <c r="J219" t="s">
        <v>3877</v>
      </c>
      <c r="K219" t="s">
        <v>3878</v>
      </c>
      <c r="L219" t="s">
        <v>3879</v>
      </c>
      <c r="M219" t="str">
        <f>"ALDOA"</f>
        <v>ALDOA</v>
      </c>
      <c r="N219" t="s">
        <v>3880</v>
      </c>
      <c r="O219" t="s">
        <v>1465</v>
      </c>
      <c r="P219">
        <v>9606</v>
      </c>
      <c r="Q219" s="4" t="str">
        <f>HYPERLINK("http://www.uniprot.org/uniprot/P04075", "P04075")</f>
        <v>P04075</v>
      </c>
      <c r="R219" t="s">
        <v>3881</v>
      </c>
      <c r="S219" t="s">
        <v>2803</v>
      </c>
      <c r="T219" t="s">
        <v>2240</v>
      </c>
      <c r="U219" t="s">
        <v>1468</v>
      </c>
      <c r="V219" t="s">
        <v>1461</v>
      </c>
      <c r="W219" t="s">
        <v>3882</v>
      </c>
      <c r="X219" t="s">
        <v>1461</v>
      </c>
      <c r="Y219" t="s">
        <v>3883</v>
      </c>
      <c r="Z219" t="s">
        <v>2891</v>
      </c>
      <c r="AA219" t="s">
        <v>2207</v>
      </c>
      <c r="AB219" t="s">
        <v>1473</v>
      </c>
      <c r="AC219" t="s">
        <v>3884</v>
      </c>
      <c r="AD219" t="s">
        <v>3885</v>
      </c>
      <c r="AE219" t="s">
        <v>3886</v>
      </c>
      <c r="AF219" t="s">
        <v>3887</v>
      </c>
      <c r="AG219" t="s">
        <v>3888</v>
      </c>
    </row>
    <row r="220" spans="1:33">
      <c r="A220" s="6" t="s">
        <v>484</v>
      </c>
      <c r="B220" t="s">
        <v>484</v>
      </c>
      <c r="C220" t="s">
        <v>484</v>
      </c>
      <c r="D220" t="s">
        <v>995</v>
      </c>
      <c r="E220" t="s">
        <v>996</v>
      </c>
      <c r="F220" t="s">
        <v>997</v>
      </c>
      <c r="G220" t="s">
        <v>625</v>
      </c>
      <c r="H220" t="s">
        <v>3889</v>
      </c>
      <c r="I220" t="s">
        <v>1461</v>
      </c>
      <c r="J220" t="s">
        <v>3890</v>
      </c>
      <c r="K220" t="s">
        <v>3891</v>
      </c>
      <c r="L220" t="s">
        <v>3892</v>
      </c>
      <c r="M220" t="str">
        <f>"RAD23A"</f>
        <v>RAD23A</v>
      </c>
      <c r="N220" t="s">
        <v>1461</v>
      </c>
      <c r="O220" t="s">
        <v>1465</v>
      </c>
      <c r="P220">
        <v>9606</v>
      </c>
      <c r="Q220" s="4" t="str">
        <f>HYPERLINK("http://www.uniprot.org/uniprot/P54725", "P54725")</f>
        <v>P54725</v>
      </c>
      <c r="R220" t="s">
        <v>3893</v>
      </c>
      <c r="S220" t="s">
        <v>3894</v>
      </c>
      <c r="T220" t="s">
        <v>3895</v>
      </c>
      <c r="U220" t="s">
        <v>1468</v>
      </c>
      <c r="V220" t="s">
        <v>1461</v>
      </c>
      <c r="W220" t="s">
        <v>1461</v>
      </c>
      <c r="X220" t="s">
        <v>2345</v>
      </c>
      <c r="Y220" t="s">
        <v>1461</v>
      </c>
      <c r="Z220" t="s">
        <v>1461</v>
      </c>
      <c r="AA220" t="s">
        <v>3896</v>
      </c>
      <c r="AB220" t="s">
        <v>1473</v>
      </c>
      <c r="AC220" t="s">
        <v>3897</v>
      </c>
      <c r="AD220" t="s">
        <v>3898</v>
      </c>
      <c r="AE220" t="s">
        <v>3899</v>
      </c>
      <c r="AF220" t="s">
        <v>1461</v>
      </c>
      <c r="AG220" t="s">
        <v>3900</v>
      </c>
    </row>
    <row r="221" spans="1:33">
      <c r="A221" s="6" t="s">
        <v>486</v>
      </c>
      <c r="B221" t="s">
        <v>486</v>
      </c>
      <c r="C221" t="s">
        <v>486</v>
      </c>
      <c r="D221" t="s">
        <v>1017</v>
      </c>
      <c r="E221" t="s">
        <v>1018</v>
      </c>
      <c r="F221" t="s">
        <v>1019</v>
      </c>
      <c r="G221" t="s">
        <v>625</v>
      </c>
      <c r="H221" t="s">
        <v>3901</v>
      </c>
      <c r="I221" t="s">
        <v>3902</v>
      </c>
      <c r="J221" t="s">
        <v>3903</v>
      </c>
      <c r="K221" t="s">
        <v>3904</v>
      </c>
      <c r="L221" t="s">
        <v>3905</v>
      </c>
      <c r="M221" t="str">
        <f>"COMP"</f>
        <v>COMP</v>
      </c>
      <c r="N221" t="s">
        <v>1461</v>
      </c>
      <c r="O221" t="s">
        <v>1465</v>
      </c>
      <c r="P221">
        <v>9606</v>
      </c>
      <c r="Q221" s="4" t="str">
        <f>HYPERLINK("http://www.uniprot.org/uniprot/P49747", "P49747")</f>
        <v>P49747</v>
      </c>
      <c r="R221" t="s">
        <v>3906</v>
      </c>
      <c r="S221" t="s">
        <v>3907</v>
      </c>
      <c r="T221" t="s">
        <v>2061</v>
      </c>
      <c r="U221" t="s">
        <v>1468</v>
      </c>
      <c r="V221" t="s">
        <v>1461</v>
      </c>
      <c r="W221" t="s">
        <v>2062</v>
      </c>
      <c r="X221" t="s">
        <v>2041</v>
      </c>
      <c r="Y221" t="s">
        <v>1915</v>
      </c>
      <c r="Z221" t="s">
        <v>1819</v>
      </c>
      <c r="AA221" t="s">
        <v>1531</v>
      </c>
      <c r="AB221" t="s">
        <v>1473</v>
      </c>
      <c r="AC221" t="s">
        <v>3908</v>
      </c>
      <c r="AD221" t="s">
        <v>3909</v>
      </c>
      <c r="AE221" t="s">
        <v>3910</v>
      </c>
      <c r="AF221" t="s">
        <v>1461</v>
      </c>
      <c r="AG221" t="s">
        <v>3911</v>
      </c>
    </row>
    <row r="222" spans="1:33">
      <c r="A222" s="6" t="s">
        <v>488</v>
      </c>
      <c r="B222" t="s">
        <v>488</v>
      </c>
      <c r="C222" t="s">
        <v>488</v>
      </c>
      <c r="D222" t="s">
        <v>1405</v>
      </c>
      <c r="E222" t="s">
        <v>1406</v>
      </c>
      <c r="F222" t="s">
        <v>1407</v>
      </c>
      <c r="G222" t="s">
        <v>625</v>
      </c>
      <c r="H222" t="s">
        <v>3912</v>
      </c>
      <c r="I222" t="s">
        <v>1461</v>
      </c>
      <c r="J222" t="s">
        <v>3913</v>
      </c>
      <c r="K222" t="s">
        <v>3914</v>
      </c>
      <c r="L222" t="s">
        <v>3915</v>
      </c>
      <c r="M222" t="str">
        <f>"VASP"</f>
        <v>VASP</v>
      </c>
      <c r="N222" t="s">
        <v>1461</v>
      </c>
      <c r="O222" t="s">
        <v>1465</v>
      </c>
      <c r="P222">
        <v>9606</v>
      </c>
      <c r="Q222" s="4" t="str">
        <f>HYPERLINK("http://www.uniprot.org/uniprot/P50552", "P50552")</f>
        <v>P50552</v>
      </c>
      <c r="R222" t="s">
        <v>3916</v>
      </c>
      <c r="S222" t="s">
        <v>1461</v>
      </c>
      <c r="T222" t="s">
        <v>3917</v>
      </c>
      <c r="U222" t="s">
        <v>1485</v>
      </c>
      <c r="V222" t="s">
        <v>1461</v>
      </c>
      <c r="W222" t="s">
        <v>1461</v>
      </c>
      <c r="X222" t="s">
        <v>3918</v>
      </c>
      <c r="Y222" t="s">
        <v>1461</v>
      </c>
      <c r="Z222" t="s">
        <v>1610</v>
      </c>
      <c r="AA222" t="s">
        <v>2686</v>
      </c>
      <c r="AB222" t="s">
        <v>1473</v>
      </c>
      <c r="AC222" t="s">
        <v>3919</v>
      </c>
      <c r="AD222" t="s">
        <v>3920</v>
      </c>
      <c r="AE222" t="s">
        <v>3921</v>
      </c>
      <c r="AF222" t="s">
        <v>1461</v>
      </c>
      <c r="AG222" t="s">
        <v>3922</v>
      </c>
    </row>
    <row r="223" spans="1:33">
      <c r="A223" s="6" t="s">
        <v>490</v>
      </c>
      <c r="B223" t="s">
        <v>490</v>
      </c>
      <c r="C223" t="s">
        <v>490</v>
      </c>
      <c r="D223" t="s">
        <v>765</v>
      </c>
      <c r="E223" t="s">
        <v>766</v>
      </c>
      <c r="F223" t="s">
        <v>767</v>
      </c>
      <c r="G223" t="s">
        <v>625</v>
      </c>
      <c r="H223" t="s">
        <v>3923</v>
      </c>
      <c r="I223" t="s">
        <v>3924</v>
      </c>
      <c r="J223" t="s">
        <v>3925</v>
      </c>
      <c r="K223" t="s">
        <v>3926</v>
      </c>
      <c r="L223" t="s">
        <v>3927</v>
      </c>
      <c r="M223" t="str">
        <f>"PGA5"</f>
        <v>PGA5</v>
      </c>
      <c r="N223" t="s">
        <v>1461</v>
      </c>
      <c r="O223" t="s">
        <v>1465</v>
      </c>
      <c r="P223">
        <v>9606</v>
      </c>
      <c r="Q223" s="4" t="str">
        <f>HYPERLINK("http://www.uniprot.org/uniprot/P0DJD9", "P0DJD9")</f>
        <v>P0DJD9</v>
      </c>
      <c r="R223" t="s">
        <v>3928</v>
      </c>
      <c r="S223" t="s">
        <v>3929</v>
      </c>
      <c r="T223" t="s">
        <v>1467</v>
      </c>
      <c r="U223" t="s">
        <v>1461</v>
      </c>
      <c r="V223" t="s">
        <v>1461</v>
      </c>
      <c r="W223" t="s">
        <v>1461</v>
      </c>
      <c r="X223" t="s">
        <v>1558</v>
      </c>
      <c r="Y223" t="s">
        <v>1461</v>
      </c>
      <c r="Z223" t="s">
        <v>3930</v>
      </c>
      <c r="AA223" t="s">
        <v>3931</v>
      </c>
      <c r="AB223" t="s">
        <v>1461</v>
      </c>
      <c r="AC223" t="s">
        <v>3932</v>
      </c>
      <c r="AD223" t="s">
        <v>3933</v>
      </c>
      <c r="AE223" t="s">
        <v>3934</v>
      </c>
      <c r="AF223" t="s">
        <v>1461</v>
      </c>
      <c r="AG223" t="s">
        <v>3853</v>
      </c>
    </row>
    <row r="224" spans="1:33">
      <c r="A224" s="6" t="s">
        <v>492</v>
      </c>
      <c r="B224" t="s">
        <v>492</v>
      </c>
      <c r="C224" t="s">
        <v>492</v>
      </c>
      <c r="D224" t="s">
        <v>823</v>
      </c>
      <c r="E224" t="s">
        <v>824</v>
      </c>
      <c r="F224" t="s">
        <v>825</v>
      </c>
      <c r="G224" t="s">
        <v>625</v>
      </c>
      <c r="H224" t="s">
        <v>3935</v>
      </c>
      <c r="I224" t="s">
        <v>3936</v>
      </c>
      <c r="J224" t="s">
        <v>3937</v>
      </c>
      <c r="K224" t="s">
        <v>3938</v>
      </c>
      <c r="L224" t="s">
        <v>3939</v>
      </c>
      <c r="M224" t="str">
        <f>"LAMP1"</f>
        <v>LAMP1</v>
      </c>
      <c r="N224" t="s">
        <v>1461</v>
      </c>
      <c r="O224" t="s">
        <v>1465</v>
      </c>
      <c r="P224">
        <v>9606</v>
      </c>
      <c r="Q224" s="4" t="str">
        <f>HYPERLINK("http://www.uniprot.org/uniprot/P11279", "P11279")</f>
        <v>P11279</v>
      </c>
      <c r="R224" t="s">
        <v>3940</v>
      </c>
      <c r="S224" t="s">
        <v>1966</v>
      </c>
      <c r="T224" t="s">
        <v>3941</v>
      </c>
      <c r="U224" t="s">
        <v>1468</v>
      </c>
      <c r="V224" t="s">
        <v>1461</v>
      </c>
      <c r="W224" t="s">
        <v>1461</v>
      </c>
      <c r="X224" t="s">
        <v>3510</v>
      </c>
      <c r="Y224" t="s">
        <v>1461</v>
      </c>
      <c r="Z224" t="s">
        <v>3138</v>
      </c>
      <c r="AA224" t="s">
        <v>1531</v>
      </c>
      <c r="AB224" t="s">
        <v>1461</v>
      </c>
      <c r="AC224" t="s">
        <v>3942</v>
      </c>
      <c r="AD224" t="s">
        <v>3943</v>
      </c>
      <c r="AE224" t="s">
        <v>3944</v>
      </c>
      <c r="AF224" t="s">
        <v>1461</v>
      </c>
      <c r="AG224" t="s">
        <v>2362</v>
      </c>
    </row>
    <row r="225" spans="1:33">
      <c r="A225" s="6" t="s">
        <v>494</v>
      </c>
      <c r="B225" t="s">
        <v>494</v>
      </c>
      <c r="C225" t="s">
        <v>494</v>
      </c>
      <c r="D225" t="s">
        <v>1126</v>
      </c>
      <c r="E225" t="s">
        <v>1127</v>
      </c>
      <c r="F225" t="s">
        <v>1128</v>
      </c>
      <c r="G225" t="s">
        <v>625</v>
      </c>
      <c r="H225" t="s">
        <v>3945</v>
      </c>
      <c r="I225" t="s">
        <v>3946</v>
      </c>
      <c r="J225" t="s">
        <v>3947</v>
      </c>
      <c r="K225" t="s">
        <v>3948</v>
      </c>
      <c r="L225" t="s">
        <v>3949</v>
      </c>
      <c r="M225" t="str">
        <f>"SERPINB10"</f>
        <v>SERPINB10</v>
      </c>
      <c r="N225" t="s">
        <v>3950</v>
      </c>
      <c r="O225" t="s">
        <v>1465</v>
      </c>
      <c r="P225">
        <v>9606</v>
      </c>
      <c r="Q225" s="4" t="str">
        <f>HYPERLINK("http://www.uniprot.org/uniprot/P48595", "P48595")</f>
        <v>P48595</v>
      </c>
      <c r="R225" t="s">
        <v>3951</v>
      </c>
      <c r="S225" t="s">
        <v>1461</v>
      </c>
      <c r="T225" t="s">
        <v>2804</v>
      </c>
      <c r="U225" t="s">
        <v>1485</v>
      </c>
      <c r="V225" t="s">
        <v>1461</v>
      </c>
      <c r="W225" t="s">
        <v>1461</v>
      </c>
      <c r="X225" t="s">
        <v>1461</v>
      </c>
      <c r="Y225" t="s">
        <v>1461</v>
      </c>
      <c r="Z225" t="s">
        <v>1544</v>
      </c>
      <c r="AA225" t="s">
        <v>1892</v>
      </c>
      <c r="AB225" t="s">
        <v>1461</v>
      </c>
      <c r="AC225" t="s">
        <v>3952</v>
      </c>
      <c r="AD225" t="s">
        <v>3953</v>
      </c>
      <c r="AE225" t="s">
        <v>1641</v>
      </c>
      <c r="AF225" t="s">
        <v>1461</v>
      </c>
      <c r="AG225" t="s">
        <v>2362</v>
      </c>
    </row>
    <row r="226" spans="1:33">
      <c r="A226" s="6" t="s">
        <v>496</v>
      </c>
      <c r="B226" t="s">
        <v>496</v>
      </c>
      <c r="C226" t="s">
        <v>496</v>
      </c>
      <c r="D226" t="s">
        <v>695</v>
      </c>
      <c r="E226" t="s">
        <v>696</v>
      </c>
      <c r="F226" t="s">
        <v>697</v>
      </c>
      <c r="G226" t="s">
        <v>625</v>
      </c>
      <c r="H226" t="s">
        <v>3954</v>
      </c>
      <c r="I226" t="s">
        <v>3955</v>
      </c>
      <c r="J226" t="s">
        <v>3956</v>
      </c>
      <c r="K226" t="s">
        <v>3957</v>
      </c>
      <c r="L226" t="s">
        <v>3958</v>
      </c>
      <c r="M226" t="str">
        <f>"TUBA1B"</f>
        <v>TUBA1B</v>
      </c>
      <c r="N226" t="s">
        <v>1461</v>
      </c>
      <c r="O226" t="s">
        <v>1465</v>
      </c>
      <c r="P226">
        <v>9606</v>
      </c>
      <c r="Q226" s="4" t="str">
        <f>HYPERLINK("http://www.uniprot.org/uniprot/P68363", "P68363")</f>
        <v>P68363</v>
      </c>
      <c r="R226" t="s">
        <v>3959</v>
      </c>
      <c r="S226" t="s">
        <v>1461</v>
      </c>
      <c r="T226" t="s">
        <v>3960</v>
      </c>
      <c r="U226" t="s">
        <v>2413</v>
      </c>
      <c r="V226" t="s">
        <v>1461</v>
      </c>
      <c r="W226" t="s">
        <v>1461</v>
      </c>
      <c r="X226" t="s">
        <v>1461</v>
      </c>
      <c r="Y226" t="s">
        <v>2414</v>
      </c>
      <c r="Z226" t="s">
        <v>1461</v>
      </c>
      <c r="AA226" t="s">
        <v>2956</v>
      </c>
      <c r="AB226" t="s">
        <v>1473</v>
      </c>
      <c r="AC226" t="s">
        <v>3961</v>
      </c>
      <c r="AD226" t="s">
        <v>3962</v>
      </c>
      <c r="AE226" t="s">
        <v>3963</v>
      </c>
      <c r="AF226" t="s">
        <v>1461</v>
      </c>
      <c r="AG226" t="s">
        <v>3964</v>
      </c>
    </row>
    <row r="227" spans="1:33">
      <c r="A227" s="6" t="s">
        <v>498</v>
      </c>
      <c r="B227" t="s">
        <v>498</v>
      </c>
      <c r="C227" t="s">
        <v>498</v>
      </c>
      <c r="D227" t="s">
        <v>841</v>
      </c>
      <c r="E227" t="s">
        <v>842</v>
      </c>
      <c r="F227" t="s">
        <v>843</v>
      </c>
      <c r="G227" t="s">
        <v>625</v>
      </c>
      <c r="H227" t="s">
        <v>3965</v>
      </c>
      <c r="I227" t="s">
        <v>3966</v>
      </c>
      <c r="J227" t="s">
        <v>3967</v>
      </c>
      <c r="K227" t="s">
        <v>3968</v>
      </c>
      <c r="L227" t="s">
        <v>3969</v>
      </c>
      <c r="M227" t="str">
        <f>"F7"</f>
        <v>F7</v>
      </c>
      <c r="N227" t="s">
        <v>1461</v>
      </c>
      <c r="O227" t="s">
        <v>1465</v>
      </c>
      <c r="P227">
        <v>9606</v>
      </c>
      <c r="Q227" s="4" t="str">
        <f>HYPERLINK("http://www.uniprot.org/uniprot/P08709", "P08709")</f>
        <v>P08709</v>
      </c>
      <c r="R227" t="s">
        <v>3970</v>
      </c>
      <c r="S227" t="s">
        <v>1730</v>
      </c>
      <c r="T227" t="s">
        <v>1467</v>
      </c>
      <c r="U227" t="s">
        <v>1468</v>
      </c>
      <c r="V227" t="s">
        <v>1461</v>
      </c>
      <c r="W227" t="s">
        <v>1469</v>
      </c>
      <c r="X227" t="s">
        <v>2041</v>
      </c>
      <c r="Y227" t="s">
        <v>1915</v>
      </c>
      <c r="Z227" t="s">
        <v>1694</v>
      </c>
      <c r="AA227" t="s">
        <v>2136</v>
      </c>
      <c r="AB227" t="s">
        <v>1917</v>
      </c>
      <c r="AC227" t="s">
        <v>3971</v>
      </c>
      <c r="AD227" t="s">
        <v>3972</v>
      </c>
      <c r="AE227" t="s">
        <v>3973</v>
      </c>
      <c r="AF227" t="s">
        <v>1461</v>
      </c>
      <c r="AG227" t="s">
        <v>3974</v>
      </c>
    </row>
    <row r="228" spans="1:33">
      <c r="A228" s="6" t="s">
        <v>500</v>
      </c>
      <c r="B228" t="s">
        <v>500</v>
      </c>
      <c r="C228" t="s">
        <v>500</v>
      </c>
      <c r="D228" t="s">
        <v>680</v>
      </c>
      <c r="E228" t="s">
        <v>681</v>
      </c>
      <c r="F228" t="s">
        <v>682</v>
      </c>
      <c r="G228" t="s">
        <v>625</v>
      </c>
      <c r="H228" t="s">
        <v>3975</v>
      </c>
      <c r="I228" t="s">
        <v>3976</v>
      </c>
      <c r="J228" t="s">
        <v>3977</v>
      </c>
      <c r="K228" t="s">
        <v>3978</v>
      </c>
      <c r="L228" t="s">
        <v>3979</v>
      </c>
      <c r="M228" t="str">
        <f>"TUBB4B"</f>
        <v>TUBB4B</v>
      </c>
      <c r="N228" t="s">
        <v>3980</v>
      </c>
      <c r="O228" t="s">
        <v>1465</v>
      </c>
      <c r="P228">
        <v>9606</v>
      </c>
      <c r="Q228" s="4" t="str">
        <f>HYPERLINK("http://www.uniprot.org/uniprot/P68371", "P68371")</f>
        <v>P68371</v>
      </c>
      <c r="R228" t="s">
        <v>3981</v>
      </c>
      <c r="S228" t="s">
        <v>1461</v>
      </c>
      <c r="T228" t="s">
        <v>3960</v>
      </c>
      <c r="U228" t="s">
        <v>1461</v>
      </c>
      <c r="V228" t="s">
        <v>1461</v>
      </c>
      <c r="W228" t="s">
        <v>3982</v>
      </c>
      <c r="X228" t="s">
        <v>1461</v>
      </c>
      <c r="Y228" t="s">
        <v>2414</v>
      </c>
      <c r="Z228" t="s">
        <v>1461</v>
      </c>
      <c r="AA228" t="s">
        <v>3983</v>
      </c>
      <c r="AB228" t="s">
        <v>1461</v>
      </c>
      <c r="AC228" t="s">
        <v>3984</v>
      </c>
      <c r="AD228" t="s">
        <v>3985</v>
      </c>
      <c r="AE228" t="s">
        <v>3986</v>
      </c>
      <c r="AF228" t="s">
        <v>1461</v>
      </c>
      <c r="AG228" t="s">
        <v>3987</v>
      </c>
    </row>
    <row r="229" spans="1:33">
      <c r="A229" s="6" t="s">
        <v>502</v>
      </c>
      <c r="B229" t="s">
        <v>502</v>
      </c>
      <c r="C229" t="s">
        <v>502</v>
      </c>
      <c r="D229" t="s">
        <v>1062</v>
      </c>
      <c r="E229" t="s">
        <v>1063</v>
      </c>
      <c r="F229" t="s">
        <v>1064</v>
      </c>
      <c r="G229" t="s">
        <v>625</v>
      </c>
      <c r="H229" t="s">
        <v>3988</v>
      </c>
      <c r="I229" t="s">
        <v>3989</v>
      </c>
      <c r="J229" t="s">
        <v>3990</v>
      </c>
      <c r="K229" t="s">
        <v>3991</v>
      </c>
      <c r="L229" t="s">
        <v>3992</v>
      </c>
      <c r="M229" t="str">
        <f>"NPTX2"</f>
        <v>NPTX2</v>
      </c>
      <c r="N229" t="s">
        <v>1461</v>
      </c>
      <c r="O229" t="s">
        <v>1465</v>
      </c>
      <c r="P229">
        <v>9606</v>
      </c>
      <c r="Q229" s="4" t="str">
        <f>HYPERLINK("http://www.uniprot.org/uniprot/P47972", "P47972")</f>
        <v>P47972</v>
      </c>
      <c r="R229" t="s">
        <v>3993</v>
      </c>
      <c r="S229" t="s">
        <v>1461</v>
      </c>
      <c r="T229" t="s">
        <v>1467</v>
      </c>
      <c r="U229" t="s">
        <v>1461</v>
      </c>
      <c r="V229" t="s">
        <v>1461</v>
      </c>
      <c r="W229" t="s">
        <v>1461</v>
      </c>
      <c r="X229" t="s">
        <v>1558</v>
      </c>
      <c r="Y229" t="s">
        <v>3994</v>
      </c>
      <c r="Z229" t="s">
        <v>1461</v>
      </c>
      <c r="AA229" t="s">
        <v>1531</v>
      </c>
      <c r="AB229" t="s">
        <v>1461</v>
      </c>
      <c r="AC229" t="s">
        <v>3995</v>
      </c>
      <c r="AD229" t="s">
        <v>3996</v>
      </c>
      <c r="AE229" t="s">
        <v>3997</v>
      </c>
      <c r="AF229" t="s">
        <v>1461</v>
      </c>
      <c r="AG229" t="s">
        <v>1461</v>
      </c>
    </row>
    <row r="230" spans="1:33">
      <c r="A230" s="6" t="s">
        <v>504</v>
      </c>
      <c r="B230" t="s">
        <v>504</v>
      </c>
      <c r="C230" t="s">
        <v>504</v>
      </c>
      <c r="D230" t="s">
        <v>838</v>
      </c>
      <c r="E230" t="s">
        <v>839</v>
      </c>
      <c r="F230" t="s">
        <v>840</v>
      </c>
      <c r="G230" t="s">
        <v>625</v>
      </c>
      <c r="H230" t="s">
        <v>3998</v>
      </c>
      <c r="I230" t="s">
        <v>3999</v>
      </c>
      <c r="J230" t="s">
        <v>4000</v>
      </c>
      <c r="K230" t="s">
        <v>4001</v>
      </c>
      <c r="L230" t="s">
        <v>4002</v>
      </c>
      <c r="M230" t="str">
        <f>"EDNRB"</f>
        <v>EDNRB</v>
      </c>
      <c r="N230" t="s">
        <v>4003</v>
      </c>
      <c r="O230" t="s">
        <v>1465</v>
      </c>
      <c r="P230">
        <v>9606</v>
      </c>
      <c r="Q230" s="4" t="str">
        <f>HYPERLINK("http://www.uniprot.org/uniprot/P24530", "P24530")</f>
        <v>P24530</v>
      </c>
      <c r="R230" t="s">
        <v>4004</v>
      </c>
      <c r="S230" t="s">
        <v>1461</v>
      </c>
      <c r="T230" t="s">
        <v>3398</v>
      </c>
      <c r="U230" t="s">
        <v>1468</v>
      </c>
      <c r="V230" t="s">
        <v>1461</v>
      </c>
      <c r="W230" t="s">
        <v>4005</v>
      </c>
      <c r="X230" t="s">
        <v>3510</v>
      </c>
      <c r="Y230" t="s">
        <v>1461</v>
      </c>
      <c r="Z230" t="s">
        <v>4006</v>
      </c>
      <c r="AA230" t="s">
        <v>3139</v>
      </c>
      <c r="AB230" t="s">
        <v>1473</v>
      </c>
      <c r="AC230" t="s">
        <v>4007</v>
      </c>
      <c r="AD230" t="s">
        <v>4008</v>
      </c>
      <c r="AE230" t="s">
        <v>4009</v>
      </c>
      <c r="AF230" t="s">
        <v>1461</v>
      </c>
      <c r="AG230" t="s">
        <v>4010</v>
      </c>
    </row>
    <row r="231" spans="1:33">
      <c r="A231" s="6" t="s">
        <v>506</v>
      </c>
      <c r="B231" t="s">
        <v>506</v>
      </c>
      <c r="C231" t="s">
        <v>506</v>
      </c>
      <c r="D231" t="s">
        <v>1290</v>
      </c>
      <c r="E231" t="s">
        <v>1291</v>
      </c>
      <c r="F231" t="s">
        <v>1292</v>
      </c>
      <c r="G231" t="s">
        <v>625</v>
      </c>
      <c r="H231" t="s">
        <v>4011</v>
      </c>
      <c r="I231" t="s">
        <v>4012</v>
      </c>
      <c r="J231" t="s">
        <v>4013</v>
      </c>
      <c r="K231" t="s">
        <v>4014</v>
      </c>
      <c r="L231" t="s">
        <v>4015</v>
      </c>
      <c r="M231" t="str">
        <f>"CHGA"</f>
        <v>CHGA</v>
      </c>
      <c r="N231" t="s">
        <v>1461</v>
      </c>
      <c r="O231" t="s">
        <v>1465</v>
      </c>
      <c r="P231">
        <v>9606</v>
      </c>
      <c r="Q231" s="4" t="str">
        <f>HYPERLINK("http://www.uniprot.org/uniprot/P10645", "P10645")</f>
        <v>P10645</v>
      </c>
      <c r="R231" t="s">
        <v>4016</v>
      </c>
      <c r="S231" t="s">
        <v>1461</v>
      </c>
      <c r="T231" t="s">
        <v>4017</v>
      </c>
      <c r="U231" t="s">
        <v>1485</v>
      </c>
      <c r="V231" t="s">
        <v>1461</v>
      </c>
      <c r="W231" t="s">
        <v>1461</v>
      </c>
      <c r="X231" t="s">
        <v>1558</v>
      </c>
      <c r="Y231" t="s">
        <v>1915</v>
      </c>
      <c r="Z231" t="s">
        <v>2347</v>
      </c>
      <c r="AA231" t="s">
        <v>4018</v>
      </c>
      <c r="AB231" t="s">
        <v>1473</v>
      </c>
      <c r="AC231" t="s">
        <v>4019</v>
      </c>
      <c r="AD231" t="s">
        <v>4020</v>
      </c>
      <c r="AE231" t="s">
        <v>1461</v>
      </c>
      <c r="AF231" t="s">
        <v>1461</v>
      </c>
      <c r="AG231" t="s">
        <v>3687</v>
      </c>
    </row>
    <row r="232" spans="1:33">
      <c r="A232" s="6" t="s">
        <v>508</v>
      </c>
      <c r="B232" t="s">
        <v>508</v>
      </c>
      <c r="C232" t="s">
        <v>508</v>
      </c>
      <c r="D232" t="s">
        <v>1041</v>
      </c>
      <c r="E232" t="s">
        <v>1042</v>
      </c>
      <c r="F232" t="s">
        <v>1043</v>
      </c>
      <c r="G232" t="s">
        <v>625</v>
      </c>
      <c r="H232" t="s">
        <v>4021</v>
      </c>
      <c r="I232" t="s">
        <v>4022</v>
      </c>
      <c r="J232" t="s">
        <v>4023</v>
      </c>
      <c r="K232" t="s">
        <v>4024</v>
      </c>
      <c r="L232" t="s">
        <v>4025</v>
      </c>
      <c r="M232" t="str">
        <f>"ATRN"</f>
        <v>ATRN</v>
      </c>
      <c r="N232" t="s">
        <v>4026</v>
      </c>
      <c r="O232" t="s">
        <v>1465</v>
      </c>
      <c r="P232">
        <v>9606</v>
      </c>
      <c r="Q232" s="4" t="str">
        <f>HYPERLINK("http://www.uniprot.org/uniprot/O75882", "O75882")</f>
        <v>O75882</v>
      </c>
      <c r="R232" t="s">
        <v>4027</v>
      </c>
      <c r="S232" t="s">
        <v>4028</v>
      </c>
      <c r="T232" t="s">
        <v>2819</v>
      </c>
      <c r="U232" t="s">
        <v>1468</v>
      </c>
      <c r="V232" t="s">
        <v>1461</v>
      </c>
      <c r="W232" t="s">
        <v>1461</v>
      </c>
      <c r="X232" t="s">
        <v>4029</v>
      </c>
      <c r="Y232" t="s">
        <v>2104</v>
      </c>
      <c r="Z232" t="s">
        <v>3191</v>
      </c>
      <c r="AA232" t="s">
        <v>1531</v>
      </c>
      <c r="AB232" t="s">
        <v>1461</v>
      </c>
      <c r="AC232" t="s">
        <v>4030</v>
      </c>
      <c r="AD232" t="s">
        <v>4031</v>
      </c>
      <c r="AE232" t="s">
        <v>4032</v>
      </c>
      <c r="AF232" t="s">
        <v>1461</v>
      </c>
      <c r="AG232" t="s">
        <v>1461</v>
      </c>
    </row>
    <row r="233" spans="1:33">
      <c r="A233" s="6" t="s">
        <v>510</v>
      </c>
      <c r="B233" t="s">
        <v>510</v>
      </c>
      <c r="C233" t="s">
        <v>510</v>
      </c>
      <c r="D233" t="s">
        <v>970</v>
      </c>
      <c r="E233" t="s">
        <v>971</v>
      </c>
      <c r="F233" t="s">
        <v>972</v>
      </c>
      <c r="G233" t="s">
        <v>625</v>
      </c>
      <c r="H233" t="s">
        <v>4033</v>
      </c>
      <c r="I233" t="s">
        <v>4034</v>
      </c>
      <c r="J233" t="s">
        <v>4035</v>
      </c>
      <c r="K233" t="s">
        <v>4036</v>
      </c>
      <c r="L233" t="s">
        <v>4037</v>
      </c>
      <c r="M233" t="str">
        <f>"CSF1R"</f>
        <v>CSF1R</v>
      </c>
      <c r="N233" t="s">
        <v>4038</v>
      </c>
      <c r="O233" t="s">
        <v>1465</v>
      </c>
      <c r="P233">
        <v>9606</v>
      </c>
      <c r="Q233" s="4" t="str">
        <f>HYPERLINK("http://www.uniprot.org/uniprot/P07333", "P07333")</f>
        <v>P07333</v>
      </c>
      <c r="R233" t="s">
        <v>4039</v>
      </c>
      <c r="S233" t="s">
        <v>2343</v>
      </c>
      <c r="T233" t="s">
        <v>3398</v>
      </c>
      <c r="U233" t="s">
        <v>1468</v>
      </c>
      <c r="V233" t="s">
        <v>1461</v>
      </c>
      <c r="W233" t="s">
        <v>4040</v>
      </c>
      <c r="X233" t="s">
        <v>2820</v>
      </c>
      <c r="Y233" t="s">
        <v>2006</v>
      </c>
      <c r="Z233" t="s">
        <v>4041</v>
      </c>
      <c r="AA233" t="s">
        <v>1954</v>
      </c>
      <c r="AB233" t="s">
        <v>1473</v>
      </c>
      <c r="AC233" t="s">
        <v>4633</v>
      </c>
      <c r="AD233" t="s">
        <v>4043</v>
      </c>
      <c r="AE233" t="s">
        <v>4044</v>
      </c>
      <c r="AF233" t="s">
        <v>1461</v>
      </c>
      <c r="AG233" t="s">
        <v>4045</v>
      </c>
    </row>
    <row r="234" spans="1:33">
      <c r="A234" s="6" t="s">
        <v>512</v>
      </c>
      <c r="B234" t="s">
        <v>512</v>
      </c>
      <c r="C234" t="s">
        <v>512</v>
      </c>
      <c r="D234" t="s">
        <v>1214</v>
      </c>
      <c r="E234" t="s">
        <v>1215</v>
      </c>
      <c r="F234" t="s">
        <v>1216</v>
      </c>
      <c r="G234" t="s">
        <v>625</v>
      </c>
      <c r="H234" t="s">
        <v>4046</v>
      </c>
      <c r="I234" t="s">
        <v>4047</v>
      </c>
      <c r="J234" t="s">
        <v>4048</v>
      </c>
      <c r="K234" t="s">
        <v>4049</v>
      </c>
      <c r="L234" t="s">
        <v>4050</v>
      </c>
      <c r="M234" t="str">
        <f>"MERTK"</f>
        <v>MERTK</v>
      </c>
      <c r="N234" t="s">
        <v>4051</v>
      </c>
      <c r="O234" t="s">
        <v>1465</v>
      </c>
      <c r="P234">
        <v>9606</v>
      </c>
      <c r="Q234" s="4" t="str">
        <f>HYPERLINK("http://www.uniprot.org/uniprot/Q12866", "Q12866")</f>
        <v>Q12866</v>
      </c>
      <c r="R234" t="s">
        <v>4052</v>
      </c>
      <c r="S234" t="s">
        <v>1461</v>
      </c>
      <c r="T234" t="s">
        <v>4053</v>
      </c>
      <c r="U234" t="s">
        <v>1485</v>
      </c>
      <c r="V234" t="s">
        <v>1461</v>
      </c>
      <c r="W234" t="s">
        <v>4054</v>
      </c>
      <c r="X234" t="s">
        <v>2820</v>
      </c>
      <c r="Y234" t="s">
        <v>2006</v>
      </c>
      <c r="Z234" t="s">
        <v>4041</v>
      </c>
      <c r="AA234" t="s">
        <v>1586</v>
      </c>
      <c r="AB234" t="s">
        <v>1473</v>
      </c>
      <c r="AC234" t="s">
        <v>4055</v>
      </c>
      <c r="AD234" t="s">
        <v>4056</v>
      </c>
      <c r="AE234" t="s">
        <v>4057</v>
      </c>
      <c r="AF234" t="s">
        <v>1461</v>
      </c>
      <c r="AG234" t="s">
        <v>1896</v>
      </c>
    </row>
    <row r="235" spans="1:33">
      <c r="A235" s="6" t="s">
        <v>514</v>
      </c>
      <c r="B235" t="s">
        <v>514</v>
      </c>
      <c r="C235" t="s">
        <v>514</v>
      </c>
      <c r="D235" t="s">
        <v>1065</v>
      </c>
      <c r="E235" t="s">
        <v>1066</v>
      </c>
      <c r="F235" t="s">
        <v>1067</v>
      </c>
      <c r="G235" t="s">
        <v>625</v>
      </c>
      <c r="H235" t="s">
        <v>4058</v>
      </c>
      <c r="I235" t="s">
        <v>4059</v>
      </c>
      <c r="J235" t="s">
        <v>4060</v>
      </c>
      <c r="K235" t="s">
        <v>4061</v>
      </c>
      <c r="L235" t="s">
        <v>4062</v>
      </c>
      <c r="M235" t="str">
        <f>"PKMYT1"</f>
        <v>PKMYT1</v>
      </c>
      <c r="N235" t="s">
        <v>4063</v>
      </c>
      <c r="O235" t="s">
        <v>1465</v>
      </c>
      <c r="P235">
        <v>9606</v>
      </c>
      <c r="Q235" s="4" t="str">
        <f>HYPERLINK("http://www.uniprot.org/uniprot/Q99640", "Q99640")</f>
        <v>Q99640</v>
      </c>
      <c r="R235" t="s">
        <v>4064</v>
      </c>
      <c r="S235" t="s">
        <v>4065</v>
      </c>
      <c r="T235" t="s">
        <v>4066</v>
      </c>
      <c r="U235" t="s">
        <v>1468</v>
      </c>
      <c r="V235" t="s">
        <v>1461</v>
      </c>
      <c r="W235" t="s">
        <v>1461</v>
      </c>
      <c r="X235" t="s">
        <v>1461</v>
      </c>
      <c r="Y235" t="s">
        <v>4067</v>
      </c>
      <c r="Z235" t="s">
        <v>4068</v>
      </c>
      <c r="AA235" t="s">
        <v>2686</v>
      </c>
      <c r="AB235" t="s">
        <v>1473</v>
      </c>
      <c r="AC235" t="s">
        <v>4069</v>
      </c>
      <c r="AD235" t="s">
        <v>4070</v>
      </c>
      <c r="AE235" t="s">
        <v>4071</v>
      </c>
      <c r="AF235" t="s">
        <v>1461</v>
      </c>
      <c r="AG235" t="s">
        <v>4072</v>
      </c>
    </row>
    <row r="236" spans="1:33">
      <c r="A236" s="6" t="s">
        <v>516</v>
      </c>
      <c r="B236" t="s">
        <v>516</v>
      </c>
      <c r="C236" t="s">
        <v>516</v>
      </c>
      <c r="D236" t="s">
        <v>1402</v>
      </c>
      <c r="E236" t="s">
        <v>1403</v>
      </c>
      <c r="F236" t="s">
        <v>1404</v>
      </c>
      <c r="G236" t="s">
        <v>625</v>
      </c>
      <c r="H236" t="s">
        <v>4073</v>
      </c>
      <c r="I236" t="s">
        <v>4074</v>
      </c>
      <c r="J236" t="s">
        <v>4075</v>
      </c>
      <c r="K236" t="s">
        <v>4076</v>
      </c>
      <c r="L236" t="s">
        <v>4077</v>
      </c>
      <c r="M236" t="str">
        <f>"PEPD"</f>
        <v>PEPD</v>
      </c>
      <c r="N236" t="s">
        <v>4078</v>
      </c>
      <c r="O236" t="s">
        <v>1465</v>
      </c>
      <c r="P236">
        <v>9606</v>
      </c>
      <c r="Q236" s="4" t="str">
        <f>HYPERLINK("http://www.uniprot.org/uniprot/P12955", "P12955")</f>
        <v>P12955</v>
      </c>
      <c r="R236" t="s">
        <v>4079</v>
      </c>
      <c r="S236" t="s">
        <v>4080</v>
      </c>
      <c r="T236" t="s">
        <v>1461</v>
      </c>
      <c r="U236" t="s">
        <v>1468</v>
      </c>
      <c r="V236" t="s">
        <v>1461</v>
      </c>
      <c r="W236" t="s">
        <v>1469</v>
      </c>
      <c r="X236" t="s">
        <v>1461</v>
      </c>
      <c r="Y236" t="s">
        <v>3556</v>
      </c>
      <c r="Z236" t="s">
        <v>4081</v>
      </c>
      <c r="AA236" t="s">
        <v>2686</v>
      </c>
      <c r="AB236" t="s">
        <v>1473</v>
      </c>
      <c r="AC236" t="s">
        <v>4082</v>
      </c>
      <c r="AD236" t="s">
        <v>4083</v>
      </c>
      <c r="AE236" t="s">
        <v>4084</v>
      </c>
      <c r="AF236" t="s">
        <v>1461</v>
      </c>
      <c r="AG236" t="s">
        <v>1461</v>
      </c>
    </row>
    <row r="237" spans="1:33">
      <c r="A237" s="6" t="s">
        <v>518</v>
      </c>
      <c r="B237" t="s">
        <v>518</v>
      </c>
      <c r="C237" t="s">
        <v>518</v>
      </c>
      <c r="D237" t="s">
        <v>1181</v>
      </c>
      <c r="E237" t="s">
        <v>1182</v>
      </c>
      <c r="F237" t="s">
        <v>1183</v>
      </c>
      <c r="G237" t="s">
        <v>625</v>
      </c>
      <c r="H237" t="s">
        <v>4085</v>
      </c>
      <c r="I237" t="s">
        <v>4086</v>
      </c>
      <c r="J237" t="s">
        <v>4087</v>
      </c>
      <c r="K237" t="s">
        <v>4088</v>
      </c>
      <c r="L237" t="s">
        <v>4089</v>
      </c>
      <c r="M237" t="str">
        <f>"PM20D1"</f>
        <v>PM20D1</v>
      </c>
      <c r="N237" t="s">
        <v>1461</v>
      </c>
      <c r="O237" t="s">
        <v>1465</v>
      </c>
      <c r="P237">
        <v>9606</v>
      </c>
      <c r="Q237" s="4" t="str">
        <f>HYPERLINK("http://www.uniprot.org/uniprot/Q6GTS8", "Q6GTS8")</f>
        <v>Q6GTS8</v>
      </c>
      <c r="R237" t="s">
        <v>4090</v>
      </c>
      <c r="S237" t="s">
        <v>1461</v>
      </c>
      <c r="T237" t="s">
        <v>1467</v>
      </c>
      <c r="U237" t="s">
        <v>1468</v>
      </c>
      <c r="V237" t="s">
        <v>1461</v>
      </c>
      <c r="W237" t="s">
        <v>1461</v>
      </c>
      <c r="X237" t="s">
        <v>1558</v>
      </c>
      <c r="Y237" t="s">
        <v>2289</v>
      </c>
      <c r="Z237" t="s">
        <v>4091</v>
      </c>
      <c r="AA237" t="s">
        <v>1626</v>
      </c>
      <c r="AB237" t="s">
        <v>1461</v>
      </c>
      <c r="AC237" t="s">
        <v>4092</v>
      </c>
      <c r="AD237" t="s">
        <v>4093</v>
      </c>
      <c r="AE237" t="s">
        <v>4094</v>
      </c>
      <c r="AF237" t="s">
        <v>1461</v>
      </c>
      <c r="AG237" t="s">
        <v>1461</v>
      </c>
    </row>
    <row r="238" spans="1:33">
      <c r="A238" s="6" t="s">
        <v>520</v>
      </c>
      <c r="B238" t="s">
        <v>520</v>
      </c>
      <c r="C238" t="s">
        <v>520</v>
      </c>
      <c r="D238" t="s">
        <v>771</v>
      </c>
      <c r="E238" t="s">
        <v>772</v>
      </c>
      <c r="F238" t="s">
        <v>773</v>
      </c>
      <c r="G238" t="s">
        <v>625</v>
      </c>
      <c r="H238" t="s">
        <v>4095</v>
      </c>
      <c r="I238" t="s">
        <v>4096</v>
      </c>
      <c r="J238" t="s">
        <v>4097</v>
      </c>
      <c r="K238" t="s">
        <v>4098</v>
      </c>
      <c r="L238" t="s">
        <v>4099</v>
      </c>
      <c r="M238" t="str">
        <f>"CTSC"</f>
        <v>CTSC</v>
      </c>
      <c r="N238" t="s">
        <v>4100</v>
      </c>
      <c r="O238" t="s">
        <v>1465</v>
      </c>
      <c r="P238">
        <v>9606</v>
      </c>
      <c r="Q238" s="4" t="str">
        <f>HYPERLINK("http://www.uniprot.org/uniprot/P53634", "P53634")</f>
        <v>P53634</v>
      </c>
      <c r="R238" t="s">
        <v>4101</v>
      </c>
      <c r="S238" t="s">
        <v>1461</v>
      </c>
      <c r="T238" t="s">
        <v>3061</v>
      </c>
      <c r="U238" t="s">
        <v>1468</v>
      </c>
      <c r="V238" t="s">
        <v>1461</v>
      </c>
      <c r="W238" t="s">
        <v>4102</v>
      </c>
      <c r="X238" t="s">
        <v>1558</v>
      </c>
      <c r="Y238" t="s">
        <v>4103</v>
      </c>
      <c r="Z238" t="s">
        <v>3159</v>
      </c>
      <c r="AA238" t="s">
        <v>2291</v>
      </c>
      <c r="AB238" t="s">
        <v>1473</v>
      </c>
      <c r="AC238" t="s">
        <v>4104</v>
      </c>
      <c r="AD238" t="s">
        <v>4105</v>
      </c>
      <c r="AE238" t="s">
        <v>4106</v>
      </c>
      <c r="AF238" t="s">
        <v>1461</v>
      </c>
      <c r="AG238" t="s">
        <v>4107</v>
      </c>
    </row>
    <row r="239" spans="1:33">
      <c r="A239" s="6" t="s">
        <v>522</v>
      </c>
      <c r="B239" t="s">
        <v>522</v>
      </c>
      <c r="C239" t="s">
        <v>522</v>
      </c>
      <c r="D239" t="s">
        <v>1083</v>
      </c>
      <c r="E239" t="s">
        <v>1084</v>
      </c>
      <c r="F239" t="s">
        <v>1085</v>
      </c>
      <c r="G239" t="s">
        <v>625</v>
      </c>
      <c r="H239" t="s">
        <v>4108</v>
      </c>
      <c r="I239" t="s">
        <v>4109</v>
      </c>
      <c r="J239" t="s">
        <v>4110</v>
      </c>
      <c r="K239" t="s">
        <v>4111</v>
      </c>
      <c r="L239" t="s">
        <v>4112</v>
      </c>
      <c r="M239" t="str">
        <f>"VNN1"</f>
        <v>VNN1</v>
      </c>
      <c r="N239" t="s">
        <v>1461</v>
      </c>
      <c r="O239" t="s">
        <v>1465</v>
      </c>
      <c r="P239">
        <v>9606</v>
      </c>
      <c r="Q239" s="4" t="str">
        <f>HYPERLINK("http://www.uniprot.org/uniprot/O95497", "O95497")</f>
        <v>O95497</v>
      </c>
      <c r="R239" t="s">
        <v>4113</v>
      </c>
      <c r="S239" t="s">
        <v>1461</v>
      </c>
      <c r="T239" t="s">
        <v>3398</v>
      </c>
      <c r="U239" t="s">
        <v>1485</v>
      </c>
      <c r="V239" t="s">
        <v>1461</v>
      </c>
      <c r="W239" t="s">
        <v>1461</v>
      </c>
      <c r="X239" t="s">
        <v>1558</v>
      </c>
      <c r="Y239" t="s">
        <v>1461</v>
      </c>
      <c r="Z239" t="s">
        <v>2370</v>
      </c>
      <c r="AA239" t="s">
        <v>3871</v>
      </c>
      <c r="AB239" t="s">
        <v>1473</v>
      </c>
      <c r="AC239" t="s">
        <v>4114</v>
      </c>
      <c r="AD239" t="s">
        <v>4115</v>
      </c>
      <c r="AE239" t="s">
        <v>4116</v>
      </c>
      <c r="AF239" t="s">
        <v>1461</v>
      </c>
      <c r="AG239" t="s">
        <v>4117</v>
      </c>
    </row>
    <row r="240" spans="1:33">
      <c r="A240" s="6" t="s">
        <v>524</v>
      </c>
      <c r="B240" t="s">
        <v>524</v>
      </c>
      <c r="C240" t="s">
        <v>524</v>
      </c>
      <c r="D240" t="s">
        <v>943</v>
      </c>
      <c r="E240" t="s">
        <v>944</v>
      </c>
      <c r="F240" t="s">
        <v>945</v>
      </c>
      <c r="G240" t="s">
        <v>625</v>
      </c>
      <c r="H240" t="s">
        <v>4118</v>
      </c>
      <c r="I240" t="s">
        <v>4119</v>
      </c>
      <c r="J240" t="s">
        <v>4120</v>
      </c>
      <c r="K240" t="s">
        <v>4121</v>
      </c>
      <c r="L240" t="s">
        <v>4122</v>
      </c>
      <c r="M240" t="str">
        <f>"CPN2"</f>
        <v>CPN2</v>
      </c>
      <c r="N240" t="s">
        <v>3178</v>
      </c>
      <c r="O240" t="s">
        <v>1465</v>
      </c>
      <c r="P240">
        <v>9606</v>
      </c>
      <c r="Q240" s="4" t="str">
        <f>HYPERLINK("http://www.uniprot.org/uniprot/P22792", "P22792")</f>
        <v>P22792</v>
      </c>
      <c r="R240" t="s">
        <v>2357</v>
      </c>
      <c r="S240" t="s">
        <v>1461</v>
      </c>
      <c r="T240" t="s">
        <v>1467</v>
      </c>
      <c r="U240" t="s">
        <v>1485</v>
      </c>
      <c r="V240" t="s">
        <v>1461</v>
      </c>
      <c r="W240" t="s">
        <v>1461</v>
      </c>
      <c r="X240" t="s">
        <v>2358</v>
      </c>
      <c r="Y240" t="s">
        <v>1461</v>
      </c>
      <c r="Z240" t="s">
        <v>1461</v>
      </c>
      <c r="AA240" t="s">
        <v>1531</v>
      </c>
      <c r="AB240" t="s">
        <v>1461</v>
      </c>
      <c r="AC240" t="s">
        <v>4123</v>
      </c>
      <c r="AD240" t="s">
        <v>4124</v>
      </c>
      <c r="AE240" t="s">
        <v>4125</v>
      </c>
      <c r="AF240" t="s">
        <v>1461</v>
      </c>
      <c r="AG240" t="s">
        <v>1711</v>
      </c>
    </row>
    <row r="241" spans="1:33">
      <c r="A241" s="6" t="s">
        <v>526</v>
      </c>
      <c r="B241" t="s">
        <v>526</v>
      </c>
      <c r="C241" t="s">
        <v>526</v>
      </c>
      <c r="D241" t="s">
        <v>1377</v>
      </c>
      <c r="E241" t="s">
        <v>1378</v>
      </c>
      <c r="F241" t="s">
        <v>1379</v>
      </c>
      <c r="G241" t="s">
        <v>625</v>
      </c>
      <c r="H241" t="s">
        <v>4126</v>
      </c>
      <c r="I241" t="s">
        <v>4127</v>
      </c>
      <c r="J241" t="s">
        <v>4128</v>
      </c>
      <c r="K241" t="s">
        <v>4129</v>
      </c>
      <c r="L241" t="s">
        <v>4130</v>
      </c>
      <c r="M241" t="str">
        <f>"GPI"</f>
        <v>GPI</v>
      </c>
      <c r="N241" t="s">
        <v>1461</v>
      </c>
      <c r="O241" t="s">
        <v>1465</v>
      </c>
      <c r="P241">
        <v>9606</v>
      </c>
      <c r="Q241" s="4" t="str">
        <f>HYPERLINK("http://www.uniprot.org/uniprot/P06744", "P06744")</f>
        <v>P06744</v>
      </c>
      <c r="R241" t="s">
        <v>4131</v>
      </c>
      <c r="S241" t="s">
        <v>2952</v>
      </c>
      <c r="T241" t="s">
        <v>2093</v>
      </c>
      <c r="U241" t="s">
        <v>1468</v>
      </c>
      <c r="V241" t="s">
        <v>1461</v>
      </c>
      <c r="W241" t="s">
        <v>2954</v>
      </c>
      <c r="X241" t="s">
        <v>1461</v>
      </c>
      <c r="Y241" t="s">
        <v>1461</v>
      </c>
      <c r="Z241" t="s">
        <v>4132</v>
      </c>
      <c r="AA241" t="s">
        <v>3239</v>
      </c>
      <c r="AB241" t="s">
        <v>1473</v>
      </c>
      <c r="AC241" t="s">
        <v>4133</v>
      </c>
      <c r="AD241" t="s">
        <v>4134</v>
      </c>
      <c r="AE241" t="s">
        <v>4135</v>
      </c>
      <c r="AF241" t="s">
        <v>4136</v>
      </c>
      <c r="AG241" t="s">
        <v>4137</v>
      </c>
    </row>
    <row r="242" spans="1:33">
      <c r="A242" s="6" t="s">
        <v>528</v>
      </c>
      <c r="B242" t="s">
        <v>528</v>
      </c>
      <c r="C242" t="s">
        <v>528</v>
      </c>
      <c r="D242" t="s">
        <v>798</v>
      </c>
      <c r="E242" t="s">
        <v>799</v>
      </c>
      <c r="F242" t="s">
        <v>800</v>
      </c>
      <c r="G242" t="s">
        <v>625</v>
      </c>
      <c r="H242" t="s">
        <v>4138</v>
      </c>
      <c r="I242" t="s">
        <v>4139</v>
      </c>
      <c r="J242" t="s">
        <v>4140</v>
      </c>
      <c r="K242" t="s">
        <v>4141</v>
      </c>
      <c r="L242" t="s">
        <v>4142</v>
      </c>
      <c r="M242" t="str">
        <f>"SLC3A2"</f>
        <v>SLC3A2</v>
      </c>
      <c r="N242" t="s">
        <v>4143</v>
      </c>
      <c r="O242" t="s">
        <v>1465</v>
      </c>
      <c r="P242">
        <v>9606</v>
      </c>
      <c r="Q242" s="4" t="str">
        <f>HYPERLINK("http://www.uniprot.org/uniprot/P08195", "P08195")</f>
        <v>P08195</v>
      </c>
      <c r="R242" t="s">
        <v>4576</v>
      </c>
      <c r="S242" t="s">
        <v>4145</v>
      </c>
      <c r="T242" t="s">
        <v>4577</v>
      </c>
      <c r="U242" t="s">
        <v>2413</v>
      </c>
      <c r="V242" t="s">
        <v>1461</v>
      </c>
      <c r="W242" t="s">
        <v>1461</v>
      </c>
      <c r="X242" t="s">
        <v>3137</v>
      </c>
      <c r="Y242" t="s">
        <v>1461</v>
      </c>
      <c r="Z242" t="s">
        <v>1461</v>
      </c>
      <c r="AA242" t="s">
        <v>4146</v>
      </c>
      <c r="AB242" t="s">
        <v>1473</v>
      </c>
      <c r="AC242" t="s">
        <v>4147</v>
      </c>
      <c r="AD242" t="s">
        <v>4634</v>
      </c>
      <c r="AE242" t="s">
        <v>4149</v>
      </c>
      <c r="AF242" t="s">
        <v>1461</v>
      </c>
      <c r="AG242" t="s">
        <v>4150</v>
      </c>
    </row>
    <row r="243" spans="1:33">
      <c r="A243" s="6" t="s">
        <v>530</v>
      </c>
      <c r="B243" t="s">
        <v>530</v>
      </c>
      <c r="C243" t="s">
        <v>530</v>
      </c>
      <c r="D243" t="s">
        <v>1158</v>
      </c>
      <c r="E243" t="s">
        <v>1159</v>
      </c>
      <c r="F243" t="s">
        <v>1160</v>
      </c>
      <c r="G243" t="s">
        <v>994</v>
      </c>
      <c r="H243" t="s">
        <v>4151</v>
      </c>
      <c r="I243" t="s">
        <v>4152</v>
      </c>
      <c r="J243" t="s">
        <v>4153</v>
      </c>
      <c r="K243" t="s">
        <v>4154</v>
      </c>
      <c r="L243" t="s">
        <v>4155</v>
      </c>
      <c r="M243" t="str">
        <f>"CD55"</f>
        <v>CD55</v>
      </c>
      <c r="N243" t="s">
        <v>4156</v>
      </c>
      <c r="O243" t="s">
        <v>1465</v>
      </c>
      <c r="P243">
        <v>9606</v>
      </c>
      <c r="Q243" s="4" t="str">
        <f>HYPERLINK("http://www.uniprot.org/uniprot/P08174", "P08174")</f>
        <v>P08174</v>
      </c>
      <c r="R243" t="s">
        <v>4157</v>
      </c>
      <c r="S243" t="s">
        <v>1902</v>
      </c>
      <c r="T243" t="s">
        <v>2819</v>
      </c>
      <c r="U243" t="s">
        <v>1468</v>
      </c>
      <c r="V243" t="s">
        <v>1461</v>
      </c>
      <c r="W243" t="s">
        <v>1469</v>
      </c>
      <c r="X243" t="s">
        <v>1528</v>
      </c>
      <c r="Y243" t="s">
        <v>1461</v>
      </c>
      <c r="Z243" t="s">
        <v>4158</v>
      </c>
      <c r="AA243" t="s">
        <v>2467</v>
      </c>
      <c r="AB243" t="s">
        <v>1473</v>
      </c>
      <c r="AC243" t="s">
        <v>4159</v>
      </c>
      <c r="AD243" t="s">
        <v>4160</v>
      </c>
      <c r="AE243" t="s">
        <v>4161</v>
      </c>
      <c r="AF243" t="s">
        <v>1461</v>
      </c>
      <c r="AG243" t="s">
        <v>4162</v>
      </c>
    </row>
    <row r="244" spans="1:33">
      <c r="A244" s="6" t="s">
        <v>532</v>
      </c>
      <c r="B244" t="s">
        <v>532</v>
      </c>
      <c r="C244" t="s">
        <v>532</v>
      </c>
      <c r="D244" t="s">
        <v>692</v>
      </c>
      <c r="E244" t="s">
        <v>693</v>
      </c>
      <c r="F244" t="s">
        <v>694</v>
      </c>
      <c r="G244" t="s">
        <v>625</v>
      </c>
      <c r="H244" t="s">
        <v>4163</v>
      </c>
      <c r="I244" t="s">
        <v>4164</v>
      </c>
      <c r="J244" t="s">
        <v>4165</v>
      </c>
      <c r="K244" t="s">
        <v>4166</v>
      </c>
      <c r="L244" t="s">
        <v>4167</v>
      </c>
      <c r="M244" t="str">
        <f>"BIN2"</f>
        <v>BIN2</v>
      </c>
      <c r="N244" t="s">
        <v>4168</v>
      </c>
      <c r="O244" t="s">
        <v>1465</v>
      </c>
      <c r="P244">
        <v>9606</v>
      </c>
      <c r="Q244" s="4" t="str">
        <f>HYPERLINK("http://www.uniprot.org/uniprot/Q9UBW5", "Q9UBW5")</f>
        <v>Q9UBW5</v>
      </c>
      <c r="R244" t="s">
        <v>4169</v>
      </c>
      <c r="S244" t="s">
        <v>1461</v>
      </c>
      <c r="T244" t="s">
        <v>4170</v>
      </c>
      <c r="U244" t="s">
        <v>1468</v>
      </c>
      <c r="V244" t="s">
        <v>1461</v>
      </c>
      <c r="W244" t="s">
        <v>1461</v>
      </c>
      <c r="X244" t="s">
        <v>2684</v>
      </c>
      <c r="Y244" t="s">
        <v>1461</v>
      </c>
      <c r="Z244" t="s">
        <v>1461</v>
      </c>
      <c r="AA244" t="s">
        <v>1779</v>
      </c>
      <c r="AB244" t="s">
        <v>1473</v>
      </c>
      <c r="AC244" t="s">
        <v>4171</v>
      </c>
      <c r="AD244" t="s">
        <v>4172</v>
      </c>
      <c r="AE244" t="s">
        <v>4173</v>
      </c>
      <c r="AF244" t="s">
        <v>1461</v>
      </c>
      <c r="AG244" t="s">
        <v>2362</v>
      </c>
    </row>
    <row r="245" spans="1:33">
      <c r="A245" s="6" t="s">
        <v>534</v>
      </c>
      <c r="B245" t="s">
        <v>534</v>
      </c>
      <c r="C245" t="s">
        <v>534</v>
      </c>
      <c r="D245" t="s">
        <v>847</v>
      </c>
      <c r="E245" t="s">
        <v>848</v>
      </c>
      <c r="F245" t="s">
        <v>849</v>
      </c>
      <c r="G245" t="s">
        <v>625</v>
      </c>
      <c r="H245" t="s">
        <v>4174</v>
      </c>
      <c r="I245" t="s">
        <v>4175</v>
      </c>
      <c r="J245" t="s">
        <v>4176</v>
      </c>
      <c r="K245" t="s">
        <v>4177</v>
      </c>
      <c r="L245" t="s">
        <v>4178</v>
      </c>
      <c r="M245" t="str">
        <f>"GP1BA"</f>
        <v>GP1BA</v>
      </c>
      <c r="N245" t="s">
        <v>1461</v>
      </c>
      <c r="O245" t="s">
        <v>1465</v>
      </c>
      <c r="P245">
        <v>9606</v>
      </c>
      <c r="Q245" s="4" t="str">
        <f>HYPERLINK("http://www.uniprot.org/uniprot/P07359", "P07359")</f>
        <v>P07359</v>
      </c>
      <c r="R245" t="s">
        <v>4179</v>
      </c>
      <c r="S245" t="s">
        <v>3825</v>
      </c>
      <c r="T245" t="s">
        <v>4053</v>
      </c>
      <c r="U245" t="s">
        <v>1485</v>
      </c>
      <c r="V245" t="s">
        <v>1461</v>
      </c>
      <c r="W245" t="s">
        <v>4180</v>
      </c>
      <c r="X245" t="s">
        <v>4181</v>
      </c>
      <c r="Y245" t="s">
        <v>1461</v>
      </c>
      <c r="Z245" t="s">
        <v>1461</v>
      </c>
      <c r="AA245" t="s">
        <v>1820</v>
      </c>
      <c r="AB245" t="s">
        <v>1473</v>
      </c>
      <c r="AC245" t="s">
        <v>4182</v>
      </c>
      <c r="AD245" t="s">
        <v>4183</v>
      </c>
      <c r="AE245" t="s">
        <v>4184</v>
      </c>
      <c r="AF245" t="s">
        <v>1461</v>
      </c>
      <c r="AG245" t="s">
        <v>4185</v>
      </c>
    </row>
    <row r="246" spans="1:33">
      <c r="A246" s="6" t="s">
        <v>536</v>
      </c>
      <c r="B246" t="s">
        <v>536</v>
      </c>
      <c r="C246" t="s">
        <v>536</v>
      </c>
      <c r="D246" t="s">
        <v>1008</v>
      </c>
      <c r="E246" t="s">
        <v>1009</v>
      </c>
      <c r="F246" t="s">
        <v>1010</v>
      </c>
      <c r="G246" t="s">
        <v>625</v>
      </c>
      <c r="H246" t="s">
        <v>4186</v>
      </c>
      <c r="I246" t="s">
        <v>4187</v>
      </c>
      <c r="J246" t="s">
        <v>4188</v>
      </c>
      <c r="K246" t="s">
        <v>4189</v>
      </c>
      <c r="L246" t="s">
        <v>4190</v>
      </c>
      <c r="M246" t="str">
        <f>"ICAM1"</f>
        <v>ICAM1</v>
      </c>
      <c r="N246" t="s">
        <v>1461</v>
      </c>
      <c r="O246" t="s">
        <v>1465</v>
      </c>
      <c r="P246">
        <v>9606</v>
      </c>
      <c r="Q246" s="4" t="str">
        <f>HYPERLINK("http://www.uniprot.org/uniprot/P05362", "P05362")</f>
        <v>P05362</v>
      </c>
      <c r="R246" t="s">
        <v>4191</v>
      </c>
      <c r="S246" t="s">
        <v>3706</v>
      </c>
      <c r="T246" t="s">
        <v>4053</v>
      </c>
      <c r="U246" t="s">
        <v>1485</v>
      </c>
      <c r="V246" t="s">
        <v>1461</v>
      </c>
      <c r="W246" t="s">
        <v>1461</v>
      </c>
      <c r="X246" t="s">
        <v>2820</v>
      </c>
      <c r="Y246" t="s">
        <v>1461</v>
      </c>
      <c r="Z246" t="s">
        <v>3138</v>
      </c>
      <c r="AA246" t="s">
        <v>1954</v>
      </c>
      <c r="AB246" t="s">
        <v>1473</v>
      </c>
      <c r="AC246" t="s">
        <v>4192</v>
      </c>
      <c r="AD246" t="s">
        <v>4193</v>
      </c>
      <c r="AE246" t="s">
        <v>4194</v>
      </c>
      <c r="AF246" t="s">
        <v>1461</v>
      </c>
      <c r="AG246" t="s">
        <v>4195</v>
      </c>
    </row>
    <row r="247" spans="1:33">
      <c r="A247" s="6" t="s">
        <v>538</v>
      </c>
      <c r="B247" t="s">
        <v>538</v>
      </c>
      <c r="C247" t="s">
        <v>538</v>
      </c>
      <c r="D247" t="s">
        <v>1011</v>
      </c>
      <c r="E247" t="s">
        <v>1012</v>
      </c>
      <c r="F247" t="s">
        <v>1013</v>
      </c>
      <c r="G247" t="s">
        <v>625</v>
      </c>
      <c r="H247" t="s">
        <v>4196</v>
      </c>
      <c r="I247" t="s">
        <v>4197</v>
      </c>
      <c r="J247" t="s">
        <v>4198</v>
      </c>
      <c r="K247" t="s">
        <v>4199</v>
      </c>
      <c r="L247" t="s">
        <v>4200</v>
      </c>
      <c r="M247" t="str">
        <f>"PGLYRP2"</f>
        <v>PGLYRP2</v>
      </c>
      <c r="N247" t="s">
        <v>4201</v>
      </c>
      <c r="O247" t="s">
        <v>1465</v>
      </c>
      <c r="P247">
        <v>9606</v>
      </c>
      <c r="Q247" s="4" t="str">
        <f>HYPERLINK("http://www.uniprot.org/uniprot/Q96PD5", "Q96PD5")</f>
        <v>Q96PD5</v>
      </c>
      <c r="R247" t="s">
        <v>4202</v>
      </c>
      <c r="S247" t="s">
        <v>3201</v>
      </c>
      <c r="T247" t="s">
        <v>3420</v>
      </c>
      <c r="U247" t="s">
        <v>1468</v>
      </c>
      <c r="V247" t="s">
        <v>1461</v>
      </c>
      <c r="W247" t="s">
        <v>1461</v>
      </c>
      <c r="X247" t="s">
        <v>1558</v>
      </c>
      <c r="Y247" t="s">
        <v>2289</v>
      </c>
      <c r="Z247" t="s">
        <v>2370</v>
      </c>
      <c r="AA247" t="s">
        <v>1586</v>
      </c>
      <c r="AB247" t="s">
        <v>1461</v>
      </c>
      <c r="AC247" t="s">
        <v>4203</v>
      </c>
      <c r="AD247" t="s">
        <v>2262</v>
      </c>
      <c r="AE247" t="s">
        <v>4204</v>
      </c>
      <c r="AF247" t="s">
        <v>1461</v>
      </c>
      <c r="AG247" t="s">
        <v>3687</v>
      </c>
    </row>
    <row r="248" spans="1:33">
      <c r="A248" s="6" t="s">
        <v>540</v>
      </c>
      <c r="B248" t="s">
        <v>540</v>
      </c>
      <c r="C248" t="s">
        <v>540</v>
      </c>
      <c r="D248" t="s">
        <v>783</v>
      </c>
      <c r="E248" t="s">
        <v>784</v>
      </c>
      <c r="F248" t="s">
        <v>785</v>
      </c>
      <c r="G248" t="s">
        <v>625</v>
      </c>
      <c r="H248" t="s">
        <v>4205</v>
      </c>
      <c r="I248" t="s">
        <v>1461</v>
      </c>
      <c r="J248" t="s">
        <v>4206</v>
      </c>
      <c r="K248" t="s">
        <v>4207</v>
      </c>
      <c r="L248" t="s">
        <v>4208</v>
      </c>
      <c r="M248" t="str">
        <f>"HEPHL1"</f>
        <v>HEPHL1</v>
      </c>
      <c r="N248" t="s">
        <v>1461</v>
      </c>
      <c r="O248" t="s">
        <v>1465</v>
      </c>
      <c r="P248">
        <v>9606</v>
      </c>
      <c r="Q248" s="4" t="str">
        <f>HYPERLINK("http://www.uniprot.org/uniprot/Q6MZM0", "Q6MZM0")</f>
        <v>Q6MZM0</v>
      </c>
      <c r="R248" t="s">
        <v>4209</v>
      </c>
      <c r="S248" t="s">
        <v>1665</v>
      </c>
      <c r="T248" t="s">
        <v>4053</v>
      </c>
      <c r="U248" t="s">
        <v>1485</v>
      </c>
      <c r="V248" t="s">
        <v>1461</v>
      </c>
      <c r="W248" t="s">
        <v>1461</v>
      </c>
      <c r="X248" t="s">
        <v>3662</v>
      </c>
      <c r="Y248" t="s">
        <v>1666</v>
      </c>
      <c r="Z248" t="s">
        <v>1667</v>
      </c>
      <c r="AA248" t="s">
        <v>1531</v>
      </c>
      <c r="AB248" t="s">
        <v>1461</v>
      </c>
      <c r="AC248" t="s">
        <v>4210</v>
      </c>
      <c r="AD248" t="s">
        <v>4211</v>
      </c>
      <c r="AE248" t="s">
        <v>4212</v>
      </c>
      <c r="AF248" t="s">
        <v>1461</v>
      </c>
      <c r="AG248" t="s">
        <v>1461</v>
      </c>
    </row>
    <row r="249" spans="1:33">
      <c r="A249" s="6" t="s">
        <v>542</v>
      </c>
      <c r="B249" t="s">
        <v>542</v>
      </c>
      <c r="C249" t="s">
        <v>542</v>
      </c>
      <c r="D249" t="s">
        <v>1145</v>
      </c>
      <c r="E249" t="s">
        <v>1146</v>
      </c>
      <c r="F249" t="s">
        <v>1147</v>
      </c>
      <c r="G249" t="s">
        <v>625</v>
      </c>
      <c r="H249" t="s">
        <v>4213</v>
      </c>
      <c r="I249" t="s">
        <v>4214</v>
      </c>
      <c r="J249" t="s">
        <v>4215</v>
      </c>
      <c r="K249" t="s">
        <v>4216</v>
      </c>
      <c r="L249" t="s">
        <v>4217</v>
      </c>
      <c r="M249" t="str">
        <f>"F5"</f>
        <v>F5</v>
      </c>
      <c r="N249" t="s">
        <v>1461</v>
      </c>
      <c r="O249" t="s">
        <v>1465</v>
      </c>
      <c r="P249">
        <v>9606</v>
      </c>
      <c r="Q249" s="4" t="str">
        <f>HYPERLINK("http://www.uniprot.org/uniprot/P12259", "P12259")</f>
        <v>P12259</v>
      </c>
      <c r="R249" t="s">
        <v>4218</v>
      </c>
      <c r="S249" t="s">
        <v>1730</v>
      </c>
      <c r="T249" t="s">
        <v>1467</v>
      </c>
      <c r="U249" t="s">
        <v>1485</v>
      </c>
      <c r="V249" t="s">
        <v>1461</v>
      </c>
      <c r="W249" t="s">
        <v>1692</v>
      </c>
      <c r="X249" t="s">
        <v>1470</v>
      </c>
      <c r="Y249" t="s">
        <v>4219</v>
      </c>
      <c r="Z249" t="s">
        <v>1461</v>
      </c>
      <c r="AA249" t="s">
        <v>4220</v>
      </c>
      <c r="AB249" t="s">
        <v>1473</v>
      </c>
      <c r="AC249" t="s">
        <v>4221</v>
      </c>
      <c r="AD249" t="s">
        <v>4222</v>
      </c>
      <c r="AE249" t="s">
        <v>4223</v>
      </c>
      <c r="AF249" t="s">
        <v>1461</v>
      </c>
      <c r="AG249" t="s">
        <v>4224</v>
      </c>
    </row>
    <row r="250" spans="1:33">
      <c r="A250" s="6" t="s">
        <v>544</v>
      </c>
      <c r="B250" t="s">
        <v>544</v>
      </c>
      <c r="C250" t="s">
        <v>544</v>
      </c>
      <c r="D250" t="s">
        <v>1238</v>
      </c>
      <c r="E250" t="s">
        <v>1239</v>
      </c>
      <c r="F250" t="s">
        <v>1240</v>
      </c>
      <c r="G250" t="s">
        <v>625</v>
      </c>
      <c r="H250" t="s">
        <v>4225</v>
      </c>
      <c r="I250" t="s">
        <v>4226</v>
      </c>
      <c r="J250" t="s">
        <v>4227</v>
      </c>
      <c r="K250" t="s">
        <v>4228</v>
      </c>
      <c r="L250" t="s">
        <v>4229</v>
      </c>
      <c r="M250" t="str">
        <f>"EGFR"</f>
        <v>EGFR</v>
      </c>
      <c r="N250" t="s">
        <v>4230</v>
      </c>
      <c r="O250" t="s">
        <v>1465</v>
      </c>
      <c r="P250">
        <v>9606</v>
      </c>
      <c r="Q250" s="4" t="str">
        <f>HYPERLINK("http://www.uniprot.org/uniprot/P00533", "P00533")</f>
        <v>P00533</v>
      </c>
      <c r="R250" t="s">
        <v>4231</v>
      </c>
      <c r="S250" t="s">
        <v>1461</v>
      </c>
      <c r="T250" t="s">
        <v>4232</v>
      </c>
      <c r="U250" t="s">
        <v>1468</v>
      </c>
      <c r="V250" t="s">
        <v>1461</v>
      </c>
      <c r="W250" t="s">
        <v>4040</v>
      </c>
      <c r="X250" t="s">
        <v>3662</v>
      </c>
      <c r="Y250" t="s">
        <v>2006</v>
      </c>
      <c r="Z250" t="s">
        <v>4233</v>
      </c>
      <c r="AA250" t="s">
        <v>4234</v>
      </c>
      <c r="AB250" t="s">
        <v>1473</v>
      </c>
      <c r="AC250" t="s">
        <v>4235</v>
      </c>
      <c r="AD250" t="s">
        <v>4236</v>
      </c>
      <c r="AE250" t="s">
        <v>4237</v>
      </c>
      <c r="AF250" t="s">
        <v>1461</v>
      </c>
      <c r="AG250" t="s">
        <v>4635</v>
      </c>
    </row>
    <row r="251" spans="1:33">
      <c r="A251" s="6" t="s">
        <v>546</v>
      </c>
      <c r="B251" t="s">
        <v>546</v>
      </c>
      <c r="C251" t="s">
        <v>546</v>
      </c>
      <c r="D251" t="s">
        <v>891</v>
      </c>
      <c r="E251" t="s">
        <v>892</v>
      </c>
      <c r="F251" t="s">
        <v>893</v>
      </c>
      <c r="G251" t="s">
        <v>625</v>
      </c>
      <c r="H251" t="s">
        <v>4239</v>
      </c>
      <c r="I251" t="s">
        <v>1461</v>
      </c>
      <c r="J251" t="s">
        <v>4240</v>
      </c>
      <c r="K251" t="s">
        <v>4241</v>
      </c>
      <c r="L251" t="s">
        <v>4242</v>
      </c>
      <c r="M251" t="str">
        <f>"PP2D1"</f>
        <v>PP2D1</v>
      </c>
      <c r="N251" t="s">
        <v>4243</v>
      </c>
      <c r="O251" t="s">
        <v>1465</v>
      </c>
      <c r="P251">
        <v>9606</v>
      </c>
      <c r="Q251" s="4" t="str">
        <f>HYPERLINK("http://www.uniprot.org/uniprot/A8MPX8", "A8MPX8")</f>
        <v>A8MPX8</v>
      </c>
      <c r="R251" t="s">
        <v>1468</v>
      </c>
      <c r="S251" t="s">
        <v>1461</v>
      </c>
      <c r="T251" t="s">
        <v>1461</v>
      </c>
      <c r="U251" t="s">
        <v>1468</v>
      </c>
      <c r="V251" t="s">
        <v>1461</v>
      </c>
      <c r="W251" t="s">
        <v>1461</v>
      </c>
      <c r="X251" t="s">
        <v>1461</v>
      </c>
      <c r="Y251" t="s">
        <v>1461</v>
      </c>
      <c r="Z251" t="s">
        <v>1461</v>
      </c>
      <c r="AA251" t="s">
        <v>1461</v>
      </c>
      <c r="AB251" t="s">
        <v>1461</v>
      </c>
      <c r="AC251" t="s">
        <v>1461</v>
      </c>
      <c r="AD251" t="s">
        <v>4244</v>
      </c>
      <c r="AE251" t="s">
        <v>4245</v>
      </c>
      <c r="AF251" t="s">
        <v>1461</v>
      </c>
      <c r="AG251" t="s">
        <v>1461</v>
      </c>
    </row>
    <row r="252" spans="1:33">
      <c r="A252" s="6" t="s">
        <v>548</v>
      </c>
      <c r="B252" t="s">
        <v>548</v>
      </c>
      <c r="C252" t="s">
        <v>548</v>
      </c>
      <c r="D252" t="s">
        <v>753</v>
      </c>
      <c r="E252" t="s">
        <v>754</v>
      </c>
      <c r="F252" t="s">
        <v>755</v>
      </c>
      <c r="G252" t="s">
        <v>625</v>
      </c>
      <c r="H252" t="s">
        <v>4246</v>
      </c>
      <c r="I252" t="s">
        <v>4247</v>
      </c>
      <c r="J252" t="s">
        <v>4248</v>
      </c>
      <c r="K252" t="s">
        <v>4249</v>
      </c>
      <c r="L252" t="s">
        <v>4250</v>
      </c>
      <c r="M252" t="str">
        <f>"ATG16L2"</f>
        <v>ATG16L2</v>
      </c>
      <c r="N252" t="s">
        <v>4251</v>
      </c>
      <c r="O252" t="s">
        <v>1465</v>
      </c>
      <c r="P252">
        <v>9606</v>
      </c>
      <c r="Q252" s="4" t="str">
        <f>HYPERLINK("http://www.uniprot.org/uniprot/Q8NAA4", "Q8NAA4")</f>
        <v>Q8NAA4</v>
      </c>
      <c r="R252" t="s">
        <v>4252</v>
      </c>
      <c r="S252" t="s">
        <v>4253</v>
      </c>
      <c r="T252" t="s">
        <v>2240</v>
      </c>
      <c r="U252" t="s">
        <v>1468</v>
      </c>
      <c r="V252" t="s">
        <v>1461</v>
      </c>
      <c r="W252" t="s">
        <v>1461</v>
      </c>
      <c r="X252" t="s">
        <v>4254</v>
      </c>
      <c r="Y252" t="s">
        <v>1461</v>
      </c>
      <c r="Z252" t="s">
        <v>1461</v>
      </c>
      <c r="AA252" t="s">
        <v>1461</v>
      </c>
      <c r="AB252" t="s">
        <v>1461</v>
      </c>
      <c r="AC252" t="s">
        <v>4255</v>
      </c>
      <c r="AD252" t="s">
        <v>4256</v>
      </c>
      <c r="AE252" t="s">
        <v>1461</v>
      </c>
      <c r="AF252" t="s">
        <v>1461</v>
      </c>
      <c r="AG252" t="s">
        <v>1461</v>
      </c>
    </row>
    <row r="253" spans="1:33">
      <c r="A253" s="6" t="s">
        <v>550</v>
      </c>
      <c r="B253" t="s">
        <v>550</v>
      </c>
      <c r="C253" t="s">
        <v>550</v>
      </c>
      <c r="D253" t="s">
        <v>768</v>
      </c>
      <c r="E253" t="s">
        <v>769</v>
      </c>
      <c r="F253" t="s">
        <v>770</v>
      </c>
      <c r="G253" t="s">
        <v>625</v>
      </c>
      <c r="H253" t="s">
        <v>4257</v>
      </c>
      <c r="I253" t="s">
        <v>4258</v>
      </c>
      <c r="J253" t="s">
        <v>4259</v>
      </c>
      <c r="K253" t="s">
        <v>4260</v>
      </c>
      <c r="L253" t="s">
        <v>4261</v>
      </c>
      <c r="M253" t="str">
        <f>"HSPA8"</f>
        <v>HSPA8</v>
      </c>
      <c r="N253" t="s">
        <v>4262</v>
      </c>
      <c r="O253" t="s">
        <v>1465</v>
      </c>
      <c r="P253">
        <v>9606</v>
      </c>
      <c r="Q253" s="4" t="str">
        <f>HYPERLINK("http://www.uniprot.org/uniprot/P11142", "P11142")</f>
        <v>P11142</v>
      </c>
      <c r="R253" t="s">
        <v>4263</v>
      </c>
      <c r="S253" t="s">
        <v>4264</v>
      </c>
      <c r="T253" t="s">
        <v>4265</v>
      </c>
      <c r="U253" t="s">
        <v>1468</v>
      </c>
      <c r="V253" t="s">
        <v>1461</v>
      </c>
      <c r="W253" t="s">
        <v>1461</v>
      </c>
      <c r="X253" t="s">
        <v>1461</v>
      </c>
      <c r="Y253" t="s">
        <v>2006</v>
      </c>
      <c r="Z253" t="s">
        <v>4266</v>
      </c>
      <c r="AA253" t="s">
        <v>3014</v>
      </c>
      <c r="AB253" t="s">
        <v>1473</v>
      </c>
      <c r="AC253" t="s">
        <v>4636</v>
      </c>
      <c r="AD253" t="s">
        <v>4637</v>
      </c>
      <c r="AE253" t="s">
        <v>4638</v>
      </c>
      <c r="AF253" t="s">
        <v>1461</v>
      </c>
      <c r="AG253" t="s">
        <v>4639</v>
      </c>
    </row>
    <row r="254" spans="1:33">
      <c r="A254" s="6" t="s">
        <v>552</v>
      </c>
      <c r="B254" t="s">
        <v>552</v>
      </c>
      <c r="C254" t="s">
        <v>552</v>
      </c>
      <c r="D254" t="s">
        <v>1329</v>
      </c>
      <c r="E254" t="s">
        <v>1330</v>
      </c>
      <c r="F254" t="s">
        <v>1331</v>
      </c>
      <c r="G254" t="s">
        <v>625</v>
      </c>
      <c r="H254" t="s">
        <v>4271</v>
      </c>
      <c r="I254" t="s">
        <v>4272</v>
      </c>
      <c r="J254" t="s">
        <v>4273</v>
      </c>
      <c r="K254" t="s">
        <v>4274</v>
      </c>
      <c r="L254" t="s">
        <v>1461</v>
      </c>
      <c r="M254" t="str">
        <f>"MSN"</f>
        <v>MSN</v>
      </c>
      <c r="N254" t="s">
        <v>1461</v>
      </c>
      <c r="O254" t="s">
        <v>1465</v>
      </c>
      <c r="P254">
        <v>9606</v>
      </c>
      <c r="Q254" s="4" t="str">
        <f>HYPERLINK("http://www.uniprot.org/uniprot/P26038", "P26038")</f>
        <v>P26038</v>
      </c>
      <c r="R254" t="s">
        <v>4275</v>
      </c>
      <c r="S254" t="s">
        <v>1966</v>
      </c>
      <c r="T254" t="s">
        <v>4276</v>
      </c>
      <c r="U254" t="s">
        <v>1461</v>
      </c>
      <c r="V254" t="s">
        <v>1461</v>
      </c>
      <c r="W254" t="s">
        <v>1469</v>
      </c>
      <c r="X254" t="s">
        <v>1461</v>
      </c>
      <c r="Y254" t="s">
        <v>1461</v>
      </c>
      <c r="Z254" t="s">
        <v>1461</v>
      </c>
      <c r="AA254" t="s">
        <v>4277</v>
      </c>
      <c r="AB254" t="s">
        <v>1473</v>
      </c>
      <c r="AC254" t="s">
        <v>4278</v>
      </c>
      <c r="AD254" t="s">
        <v>4279</v>
      </c>
      <c r="AE254" t="s">
        <v>4280</v>
      </c>
      <c r="AF254" t="s">
        <v>1461</v>
      </c>
      <c r="AG254" t="s">
        <v>4281</v>
      </c>
    </row>
    <row r="255" spans="1:33">
      <c r="A255" s="6" t="s">
        <v>554</v>
      </c>
      <c r="B255" t="s">
        <v>554</v>
      </c>
      <c r="C255" t="s">
        <v>554</v>
      </c>
      <c r="D255" t="s">
        <v>879</v>
      </c>
      <c r="E255" t="s">
        <v>880</v>
      </c>
      <c r="F255" t="s">
        <v>881</v>
      </c>
      <c r="G255" t="s">
        <v>625</v>
      </c>
      <c r="H255" t="s">
        <v>4282</v>
      </c>
      <c r="I255" t="s">
        <v>4283</v>
      </c>
      <c r="J255" t="s">
        <v>4284</v>
      </c>
      <c r="K255" t="s">
        <v>4285</v>
      </c>
      <c r="L255" t="s">
        <v>4286</v>
      </c>
      <c r="M255" t="str">
        <f>"GRN"</f>
        <v>GRN</v>
      </c>
      <c r="N255" t="s">
        <v>1461</v>
      </c>
      <c r="O255" t="s">
        <v>1465</v>
      </c>
      <c r="P255">
        <v>9606</v>
      </c>
      <c r="Q255" s="4" t="str">
        <f>HYPERLINK("http://www.uniprot.org/uniprot/P28799", "P28799")</f>
        <v>P28799</v>
      </c>
      <c r="R255" t="s">
        <v>4287</v>
      </c>
      <c r="S255" t="s">
        <v>1461</v>
      </c>
      <c r="T255" t="s">
        <v>3086</v>
      </c>
      <c r="U255" t="s">
        <v>1468</v>
      </c>
      <c r="V255" t="s">
        <v>1461</v>
      </c>
      <c r="W255" t="s">
        <v>4288</v>
      </c>
      <c r="X255" t="s">
        <v>1470</v>
      </c>
      <c r="Y255" t="s">
        <v>1461</v>
      </c>
      <c r="Z255" t="s">
        <v>3003</v>
      </c>
      <c r="AA255" t="s">
        <v>1531</v>
      </c>
      <c r="AB255" t="s">
        <v>1473</v>
      </c>
      <c r="AC255" t="s">
        <v>4289</v>
      </c>
      <c r="AD255" t="s">
        <v>4290</v>
      </c>
      <c r="AE255" t="s">
        <v>4291</v>
      </c>
      <c r="AF255" t="s">
        <v>1461</v>
      </c>
      <c r="AG255" t="s">
        <v>2362</v>
      </c>
    </row>
    <row r="256" spans="1:33">
      <c r="A256" s="6" t="s">
        <v>556</v>
      </c>
      <c r="B256" t="s">
        <v>556</v>
      </c>
      <c r="C256" t="s">
        <v>556</v>
      </c>
      <c r="D256" t="s">
        <v>626</v>
      </c>
      <c r="E256" t="s">
        <v>627</v>
      </c>
      <c r="F256" t="s">
        <v>628</v>
      </c>
      <c r="G256" t="s">
        <v>625</v>
      </c>
      <c r="H256" t="s">
        <v>4292</v>
      </c>
      <c r="I256" t="s">
        <v>4293</v>
      </c>
      <c r="J256" t="s">
        <v>4294</v>
      </c>
      <c r="K256" t="s">
        <v>4295</v>
      </c>
      <c r="L256" t="s">
        <v>4296</v>
      </c>
      <c r="M256" t="str">
        <f>"ENTPD7"</f>
        <v>ENTPD7</v>
      </c>
      <c r="N256" t="s">
        <v>4297</v>
      </c>
      <c r="O256" t="s">
        <v>1465</v>
      </c>
      <c r="P256">
        <v>9606</v>
      </c>
      <c r="Q256" s="4" t="str">
        <f>HYPERLINK("http://www.uniprot.org/uniprot/Q9NQZ7", "Q9NQZ7")</f>
        <v>Q9NQZ7</v>
      </c>
      <c r="R256" t="s">
        <v>4298</v>
      </c>
      <c r="S256" t="s">
        <v>1461</v>
      </c>
      <c r="T256" t="s">
        <v>4299</v>
      </c>
      <c r="U256" t="s">
        <v>1485</v>
      </c>
      <c r="V256" t="s">
        <v>1461</v>
      </c>
      <c r="W256" t="s">
        <v>1461</v>
      </c>
      <c r="X256" t="s">
        <v>3433</v>
      </c>
      <c r="Y256" t="s">
        <v>2391</v>
      </c>
      <c r="Z256" t="s">
        <v>2370</v>
      </c>
      <c r="AA256" t="s">
        <v>1531</v>
      </c>
      <c r="AB256" t="s">
        <v>1461</v>
      </c>
      <c r="AC256" t="s">
        <v>4300</v>
      </c>
      <c r="AD256" t="s">
        <v>4301</v>
      </c>
      <c r="AE256" t="s">
        <v>4302</v>
      </c>
      <c r="AF256" t="s">
        <v>1461</v>
      </c>
      <c r="AG256" t="s">
        <v>4303</v>
      </c>
    </row>
    <row r="257" spans="1:33">
      <c r="A257" s="6" t="s">
        <v>558</v>
      </c>
      <c r="B257" t="s">
        <v>558</v>
      </c>
      <c r="C257" t="s">
        <v>558</v>
      </c>
      <c r="D257" t="s">
        <v>817</v>
      </c>
      <c r="E257" t="s">
        <v>818</v>
      </c>
      <c r="F257" t="s">
        <v>819</v>
      </c>
      <c r="G257" t="s">
        <v>625</v>
      </c>
      <c r="H257" t="s">
        <v>4304</v>
      </c>
      <c r="I257" t="s">
        <v>4305</v>
      </c>
      <c r="J257" t="s">
        <v>4306</v>
      </c>
      <c r="K257" t="s">
        <v>4307</v>
      </c>
      <c r="L257" t="s">
        <v>4308</v>
      </c>
      <c r="M257" t="str">
        <f>"POSTN"</f>
        <v>POSTN</v>
      </c>
      <c r="N257" t="s">
        <v>4309</v>
      </c>
      <c r="O257" t="s">
        <v>1465</v>
      </c>
      <c r="P257">
        <v>9606</v>
      </c>
      <c r="Q257" s="4" t="str">
        <f>HYPERLINK("http://www.uniprot.org/uniprot/Q15063", "Q15063")</f>
        <v>Q15063</v>
      </c>
      <c r="R257" t="s">
        <v>4310</v>
      </c>
      <c r="S257" t="s">
        <v>1818</v>
      </c>
      <c r="T257" t="s">
        <v>4311</v>
      </c>
      <c r="U257" t="s">
        <v>1468</v>
      </c>
      <c r="V257" t="s">
        <v>1461</v>
      </c>
      <c r="W257" t="s">
        <v>1461</v>
      </c>
      <c r="X257" t="s">
        <v>1470</v>
      </c>
      <c r="Y257" t="s">
        <v>1461</v>
      </c>
      <c r="Z257" t="s">
        <v>1819</v>
      </c>
      <c r="AA257" t="s">
        <v>4312</v>
      </c>
      <c r="AB257" t="s">
        <v>1473</v>
      </c>
      <c r="AC257" t="s">
        <v>4313</v>
      </c>
      <c r="AD257" t="s">
        <v>4314</v>
      </c>
      <c r="AE257" t="s">
        <v>4315</v>
      </c>
      <c r="AF257" t="s">
        <v>1461</v>
      </c>
      <c r="AG257" t="s">
        <v>1461</v>
      </c>
    </row>
    <row r="258" spans="1:33">
      <c r="A258" s="6" t="s">
        <v>560</v>
      </c>
      <c r="B258" t="s">
        <v>560</v>
      </c>
      <c r="C258" t="s">
        <v>560</v>
      </c>
      <c r="D258" t="s">
        <v>650</v>
      </c>
      <c r="E258" t="s">
        <v>651</v>
      </c>
      <c r="F258" t="s">
        <v>652</v>
      </c>
      <c r="G258" t="s">
        <v>625</v>
      </c>
      <c r="H258" t="s">
        <v>4316</v>
      </c>
      <c r="I258" t="s">
        <v>4317</v>
      </c>
      <c r="J258" t="s">
        <v>4318</v>
      </c>
      <c r="K258" t="s">
        <v>4319</v>
      </c>
      <c r="L258" t="s">
        <v>4320</v>
      </c>
      <c r="M258" t="str">
        <f>"TNC"</f>
        <v>TNC</v>
      </c>
      <c r="N258" t="s">
        <v>4321</v>
      </c>
      <c r="O258" t="s">
        <v>1465</v>
      </c>
      <c r="P258">
        <v>9606</v>
      </c>
      <c r="Q258" s="4" t="str">
        <f>HYPERLINK("http://www.uniprot.org/uniprot/P24821", "P24821")</f>
        <v>P24821</v>
      </c>
      <c r="R258" t="s">
        <v>4322</v>
      </c>
      <c r="S258" t="s">
        <v>1818</v>
      </c>
      <c r="T258" t="s">
        <v>2061</v>
      </c>
      <c r="U258" t="s">
        <v>1468</v>
      </c>
      <c r="V258" t="s">
        <v>1461</v>
      </c>
      <c r="W258" t="s">
        <v>4323</v>
      </c>
      <c r="X258" t="s">
        <v>4324</v>
      </c>
      <c r="Y258" t="s">
        <v>1461</v>
      </c>
      <c r="Z258" t="s">
        <v>1461</v>
      </c>
      <c r="AA258" t="s">
        <v>1586</v>
      </c>
      <c r="AB258" t="s">
        <v>1473</v>
      </c>
      <c r="AC258" t="s">
        <v>4325</v>
      </c>
      <c r="AD258" t="s">
        <v>4326</v>
      </c>
      <c r="AE258" t="s">
        <v>4327</v>
      </c>
      <c r="AF258" t="s">
        <v>1461</v>
      </c>
      <c r="AG258" t="s">
        <v>4328</v>
      </c>
    </row>
    <row r="259" spans="1:33">
      <c r="A259" s="6" t="s">
        <v>562</v>
      </c>
      <c r="B259" t="s">
        <v>562</v>
      </c>
      <c r="C259" t="s">
        <v>562</v>
      </c>
      <c r="D259" t="s">
        <v>741</v>
      </c>
      <c r="E259" t="s">
        <v>742</v>
      </c>
      <c r="F259" t="s">
        <v>743</v>
      </c>
      <c r="G259" t="s">
        <v>625</v>
      </c>
      <c r="H259" t="s">
        <v>4329</v>
      </c>
      <c r="I259" t="s">
        <v>1461</v>
      </c>
      <c r="J259" t="s">
        <v>4330</v>
      </c>
      <c r="K259" t="s">
        <v>4331</v>
      </c>
      <c r="L259" t="s">
        <v>4332</v>
      </c>
      <c r="M259" t="str">
        <f>"CHADL"</f>
        <v>CHADL</v>
      </c>
      <c r="N259" t="s">
        <v>4333</v>
      </c>
      <c r="O259" t="s">
        <v>1465</v>
      </c>
      <c r="P259">
        <v>9606</v>
      </c>
      <c r="Q259" s="4" t="str">
        <f>HYPERLINK("http://www.uniprot.org/uniprot/Q6NUI6", "Q6NUI6")</f>
        <v>Q6NUI6</v>
      </c>
      <c r="R259" t="s">
        <v>4334</v>
      </c>
      <c r="S259" t="s">
        <v>1461</v>
      </c>
      <c r="T259" t="s">
        <v>2061</v>
      </c>
      <c r="U259" t="s">
        <v>1468</v>
      </c>
      <c r="V259" t="s">
        <v>1461</v>
      </c>
      <c r="W259" t="s">
        <v>1461</v>
      </c>
      <c r="X259" t="s">
        <v>2358</v>
      </c>
      <c r="Y259" t="s">
        <v>1461</v>
      </c>
      <c r="Z259" t="s">
        <v>1461</v>
      </c>
      <c r="AA259" t="s">
        <v>1531</v>
      </c>
      <c r="AB259" t="s">
        <v>1461</v>
      </c>
      <c r="AC259" t="s">
        <v>4335</v>
      </c>
      <c r="AD259" t="s">
        <v>4336</v>
      </c>
      <c r="AE259" t="s">
        <v>4337</v>
      </c>
      <c r="AF259" t="s">
        <v>1461</v>
      </c>
      <c r="AG259" t="s">
        <v>1461</v>
      </c>
    </row>
    <row r="260" spans="1:33">
      <c r="A260" s="6" t="s">
        <v>564</v>
      </c>
      <c r="B260" t="s">
        <v>564</v>
      </c>
      <c r="C260" t="s">
        <v>564</v>
      </c>
      <c r="D260" t="s">
        <v>1223</v>
      </c>
      <c r="E260" t="s">
        <v>1224</v>
      </c>
      <c r="F260" t="s">
        <v>1225</v>
      </c>
      <c r="G260" t="s">
        <v>625</v>
      </c>
      <c r="H260" t="s">
        <v>4338</v>
      </c>
      <c r="I260" t="s">
        <v>4339</v>
      </c>
      <c r="J260" t="s">
        <v>4340</v>
      </c>
      <c r="K260" t="s">
        <v>4341</v>
      </c>
      <c r="L260" t="s">
        <v>4342</v>
      </c>
      <c r="M260" t="str">
        <f>"CACNA2D1"</f>
        <v>CACNA2D1</v>
      </c>
      <c r="N260" t="s">
        <v>4343</v>
      </c>
      <c r="O260" t="s">
        <v>1465</v>
      </c>
      <c r="P260">
        <v>9606</v>
      </c>
      <c r="Q260" s="4" t="str">
        <f>HYPERLINK("http://www.uniprot.org/uniprot/P54289", "P54289")</f>
        <v>P54289</v>
      </c>
      <c r="R260" t="s">
        <v>4344</v>
      </c>
      <c r="S260" t="s">
        <v>4345</v>
      </c>
      <c r="T260" t="s">
        <v>4053</v>
      </c>
      <c r="U260" t="s">
        <v>1468</v>
      </c>
      <c r="V260" t="s">
        <v>1461</v>
      </c>
      <c r="W260" t="s">
        <v>1461</v>
      </c>
      <c r="X260" t="s">
        <v>3510</v>
      </c>
      <c r="Y260" t="s">
        <v>2078</v>
      </c>
      <c r="Z260" t="s">
        <v>4346</v>
      </c>
      <c r="AA260" t="s">
        <v>1586</v>
      </c>
      <c r="AB260" t="s">
        <v>1461</v>
      </c>
      <c r="AC260" t="s">
        <v>4347</v>
      </c>
      <c r="AD260" t="s">
        <v>4348</v>
      </c>
      <c r="AE260" t="s">
        <v>4349</v>
      </c>
      <c r="AF260" t="s">
        <v>1461</v>
      </c>
      <c r="AG260" t="s">
        <v>4350</v>
      </c>
    </row>
    <row r="261" spans="1:33">
      <c r="A261" s="6" t="s">
        <v>566</v>
      </c>
      <c r="B261" t="s">
        <v>566</v>
      </c>
      <c r="C261" t="s">
        <v>566</v>
      </c>
      <c r="D261" t="s">
        <v>1092</v>
      </c>
      <c r="E261" t="s">
        <v>1093</v>
      </c>
      <c r="F261" t="s">
        <v>1094</v>
      </c>
      <c r="G261" t="s">
        <v>625</v>
      </c>
      <c r="H261" t="s">
        <v>4351</v>
      </c>
      <c r="I261" t="s">
        <v>4352</v>
      </c>
      <c r="J261" t="s">
        <v>4353</v>
      </c>
      <c r="K261" t="s">
        <v>4354</v>
      </c>
      <c r="L261" t="s">
        <v>4355</v>
      </c>
      <c r="M261" t="str">
        <f>"FAP"</f>
        <v>FAP</v>
      </c>
      <c r="N261" t="s">
        <v>1461</v>
      </c>
      <c r="O261" t="s">
        <v>1465</v>
      </c>
      <c r="P261">
        <v>9606</v>
      </c>
      <c r="Q261" s="4" t="str">
        <f>HYPERLINK("http://www.uniprot.org/uniprot/Q12884", "Q12884")</f>
        <v>Q12884</v>
      </c>
      <c r="R261" t="s">
        <v>4356</v>
      </c>
      <c r="S261" t="s">
        <v>4357</v>
      </c>
      <c r="T261" t="s">
        <v>4358</v>
      </c>
      <c r="U261" t="s">
        <v>1468</v>
      </c>
      <c r="V261" t="s">
        <v>1461</v>
      </c>
      <c r="W261" t="s">
        <v>1461</v>
      </c>
      <c r="X261" t="s">
        <v>3137</v>
      </c>
      <c r="Y261" t="s">
        <v>1461</v>
      </c>
      <c r="Z261" t="s">
        <v>1694</v>
      </c>
      <c r="AA261" t="s">
        <v>1940</v>
      </c>
      <c r="AB261" t="s">
        <v>1473</v>
      </c>
      <c r="AC261" t="s">
        <v>4359</v>
      </c>
      <c r="AD261" t="s">
        <v>4360</v>
      </c>
      <c r="AE261" t="s">
        <v>4361</v>
      </c>
      <c r="AF261" t="s">
        <v>1461</v>
      </c>
      <c r="AG261" t="s">
        <v>1461</v>
      </c>
    </row>
    <row r="262" spans="1:33">
      <c r="A262" s="6" t="s">
        <v>568</v>
      </c>
      <c r="B262" t="s">
        <v>568</v>
      </c>
      <c r="C262" t="s">
        <v>568</v>
      </c>
      <c r="D262" t="s">
        <v>777</v>
      </c>
      <c r="E262" t="s">
        <v>778</v>
      </c>
      <c r="F262" t="s">
        <v>779</v>
      </c>
      <c r="G262" t="s">
        <v>625</v>
      </c>
      <c r="H262" t="s">
        <v>4362</v>
      </c>
      <c r="I262" t="s">
        <v>4363</v>
      </c>
      <c r="J262" t="s">
        <v>4364</v>
      </c>
      <c r="K262" t="s">
        <v>4365</v>
      </c>
      <c r="L262" t="s">
        <v>4366</v>
      </c>
      <c r="M262" t="str">
        <f>"FERMT3"</f>
        <v>FERMT3</v>
      </c>
      <c r="N262" t="s">
        <v>4367</v>
      </c>
      <c r="O262" t="s">
        <v>1465</v>
      </c>
      <c r="P262">
        <v>9606</v>
      </c>
      <c r="Q262" s="4" t="str">
        <f>HYPERLINK("http://www.uniprot.org/uniprot/Q86UX7", "Q86UX7")</f>
        <v>Q86UX7</v>
      </c>
      <c r="R262" t="s">
        <v>4368</v>
      </c>
      <c r="S262" t="s">
        <v>1818</v>
      </c>
      <c r="T262" t="s">
        <v>4369</v>
      </c>
      <c r="U262" t="s">
        <v>2413</v>
      </c>
      <c r="V262" t="s">
        <v>1461</v>
      </c>
      <c r="W262" t="s">
        <v>1469</v>
      </c>
      <c r="X262" t="s">
        <v>1461</v>
      </c>
      <c r="Y262" t="s">
        <v>1461</v>
      </c>
      <c r="Z262" t="s">
        <v>1461</v>
      </c>
      <c r="AA262" t="s">
        <v>1779</v>
      </c>
      <c r="AB262" t="s">
        <v>1473</v>
      </c>
      <c r="AC262" t="s">
        <v>4370</v>
      </c>
      <c r="AD262" t="s">
        <v>4371</v>
      </c>
      <c r="AE262" t="s">
        <v>4372</v>
      </c>
      <c r="AF262" t="s">
        <v>1461</v>
      </c>
      <c r="AG262" t="s">
        <v>1747</v>
      </c>
    </row>
    <row r="263" spans="1:33">
      <c r="A263" s="6" t="s">
        <v>570</v>
      </c>
      <c r="B263" t="s">
        <v>570</v>
      </c>
      <c r="C263" t="s">
        <v>570</v>
      </c>
      <c r="D263" t="s">
        <v>1229</v>
      </c>
      <c r="E263" t="s">
        <v>1230</v>
      </c>
      <c r="F263" t="s">
        <v>1231</v>
      </c>
      <c r="G263" t="s">
        <v>625</v>
      </c>
      <c r="H263" t="s">
        <v>4373</v>
      </c>
      <c r="I263" t="s">
        <v>1461</v>
      </c>
      <c r="J263" t="s">
        <v>4374</v>
      </c>
      <c r="K263" t="s">
        <v>4375</v>
      </c>
      <c r="L263" t="s">
        <v>4376</v>
      </c>
      <c r="M263" t="str">
        <f>"CALD1"</f>
        <v>CALD1</v>
      </c>
      <c r="N263" t="s">
        <v>4377</v>
      </c>
      <c r="O263" t="s">
        <v>1465</v>
      </c>
      <c r="P263">
        <v>9606</v>
      </c>
      <c r="Q263" s="4" t="str">
        <f>HYPERLINK("http://www.uniprot.org/uniprot/Q05682", "Q05682")</f>
        <v>Q05682</v>
      </c>
      <c r="R263" t="s">
        <v>4378</v>
      </c>
      <c r="S263" t="s">
        <v>1461</v>
      </c>
      <c r="T263" t="s">
        <v>2205</v>
      </c>
      <c r="U263" t="s">
        <v>1468</v>
      </c>
      <c r="V263" t="s">
        <v>1461</v>
      </c>
      <c r="W263" t="s">
        <v>1461</v>
      </c>
      <c r="X263" t="s">
        <v>2345</v>
      </c>
      <c r="Y263" t="s">
        <v>1461</v>
      </c>
      <c r="Z263" t="s">
        <v>4379</v>
      </c>
      <c r="AA263" t="s">
        <v>3896</v>
      </c>
      <c r="AB263" t="s">
        <v>1461</v>
      </c>
      <c r="AC263" t="s">
        <v>4380</v>
      </c>
      <c r="AD263" t="s">
        <v>4381</v>
      </c>
      <c r="AE263" t="s">
        <v>4382</v>
      </c>
      <c r="AF263" t="s">
        <v>1461</v>
      </c>
      <c r="AG263" t="s">
        <v>4383</v>
      </c>
    </row>
    <row r="264" spans="1:33">
      <c r="A264" s="6" t="s">
        <v>572</v>
      </c>
      <c r="B264" t="s">
        <v>572</v>
      </c>
      <c r="C264" t="s">
        <v>572</v>
      </c>
      <c r="D264" t="s">
        <v>1332</v>
      </c>
      <c r="E264" t="s">
        <v>1333</v>
      </c>
      <c r="F264" t="s">
        <v>1334</v>
      </c>
      <c r="G264" t="s">
        <v>625</v>
      </c>
      <c r="H264" t="s">
        <v>4384</v>
      </c>
      <c r="I264" t="s">
        <v>4385</v>
      </c>
      <c r="J264" t="s">
        <v>4386</v>
      </c>
      <c r="K264" t="s">
        <v>4387</v>
      </c>
      <c r="L264" t="s">
        <v>4388</v>
      </c>
      <c r="M264" t="str">
        <f>"FLNA"</f>
        <v>FLNA</v>
      </c>
      <c r="N264" t="s">
        <v>4389</v>
      </c>
      <c r="O264" t="s">
        <v>1465</v>
      </c>
      <c r="P264">
        <v>9606</v>
      </c>
      <c r="Q264" s="4" t="str">
        <f>HYPERLINK("http://www.uniprot.org/uniprot/P21333", "P21333")</f>
        <v>P21333</v>
      </c>
      <c r="R264" t="s">
        <v>4390</v>
      </c>
      <c r="S264" t="s">
        <v>2074</v>
      </c>
      <c r="T264" t="s">
        <v>2205</v>
      </c>
      <c r="U264" t="s">
        <v>1468</v>
      </c>
      <c r="V264" t="s">
        <v>1461</v>
      </c>
      <c r="W264" t="s">
        <v>4391</v>
      </c>
      <c r="X264" t="s">
        <v>2345</v>
      </c>
      <c r="Y264" t="s">
        <v>1461</v>
      </c>
      <c r="Z264" t="s">
        <v>1610</v>
      </c>
      <c r="AA264" t="s">
        <v>2207</v>
      </c>
      <c r="AB264" t="s">
        <v>1473</v>
      </c>
      <c r="AC264" t="s">
        <v>4392</v>
      </c>
      <c r="AD264" t="s">
        <v>4393</v>
      </c>
      <c r="AE264" t="s">
        <v>4394</v>
      </c>
      <c r="AF264" t="s">
        <v>1461</v>
      </c>
      <c r="AG264" t="s">
        <v>4395</v>
      </c>
    </row>
    <row r="265" spans="1:33">
      <c r="A265" s="6" t="s">
        <v>574</v>
      </c>
      <c r="B265" t="s">
        <v>574</v>
      </c>
      <c r="C265" t="s">
        <v>574</v>
      </c>
      <c r="D265" t="s">
        <v>967</v>
      </c>
      <c r="E265" t="s">
        <v>968</v>
      </c>
      <c r="F265" t="s">
        <v>969</v>
      </c>
      <c r="G265" t="s">
        <v>625</v>
      </c>
      <c r="H265" t="s">
        <v>4396</v>
      </c>
      <c r="I265" t="s">
        <v>1461</v>
      </c>
      <c r="J265" t="s">
        <v>4397</v>
      </c>
      <c r="K265" t="s">
        <v>4398</v>
      </c>
      <c r="L265" t="s">
        <v>4399</v>
      </c>
      <c r="M265" t="str">
        <f>"IQGAP2"</f>
        <v>IQGAP2</v>
      </c>
      <c r="N265" t="s">
        <v>1461</v>
      </c>
      <c r="O265" t="s">
        <v>1465</v>
      </c>
      <c r="P265">
        <v>9606</v>
      </c>
      <c r="Q265" s="4" t="str">
        <f>HYPERLINK("http://www.uniprot.org/uniprot/Q13576", "Q13576")</f>
        <v>Q13576</v>
      </c>
      <c r="R265" t="s">
        <v>4400</v>
      </c>
      <c r="S265" t="s">
        <v>1461</v>
      </c>
      <c r="T265" t="s">
        <v>1461</v>
      </c>
      <c r="U265" t="s">
        <v>1468</v>
      </c>
      <c r="V265" t="s">
        <v>1461</v>
      </c>
      <c r="W265" t="s">
        <v>1461</v>
      </c>
      <c r="X265" t="s">
        <v>2345</v>
      </c>
      <c r="Y265" t="s">
        <v>1461</v>
      </c>
      <c r="Z265" t="s">
        <v>4401</v>
      </c>
      <c r="AA265" t="s">
        <v>1779</v>
      </c>
      <c r="AB265" t="s">
        <v>1473</v>
      </c>
      <c r="AC265" t="s">
        <v>4402</v>
      </c>
      <c r="AD265" t="s">
        <v>4403</v>
      </c>
      <c r="AE265" t="s">
        <v>4404</v>
      </c>
      <c r="AF265" t="s">
        <v>1461</v>
      </c>
      <c r="AG265" t="s">
        <v>4405</v>
      </c>
    </row>
    <row r="266" spans="1:33">
      <c r="A266" s="6" t="s">
        <v>576</v>
      </c>
      <c r="B266" t="s">
        <v>576</v>
      </c>
      <c r="C266" t="s">
        <v>576</v>
      </c>
      <c r="D266" t="s">
        <v>1314</v>
      </c>
      <c r="E266" t="s">
        <v>1315</v>
      </c>
      <c r="F266" t="s">
        <v>1316</v>
      </c>
      <c r="G266" t="s">
        <v>625</v>
      </c>
      <c r="H266" t="s">
        <v>4406</v>
      </c>
      <c r="I266" t="s">
        <v>4407</v>
      </c>
      <c r="J266" t="s">
        <v>4408</v>
      </c>
      <c r="K266" t="s">
        <v>4409</v>
      </c>
      <c r="L266" t="s">
        <v>4410</v>
      </c>
      <c r="M266" t="str">
        <f>"ACTN1"</f>
        <v>ACTN1</v>
      </c>
      <c r="N266" t="s">
        <v>1461</v>
      </c>
      <c r="O266" t="s">
        <v>1465</v>
      </c>
      <c r="P266">
        <v>9606</v>
      </c>
      <c r="Q266" s="4" t="str">
        <f>HYPERLINK("http://www.uniprot.org/uniprot/P12814", "P12814")</f>
        <v>P12814</v>
      </c>
      <c r="R266" t="s">
        <v>4411</v>
      </c>
      <c r="S266" t="s">
        <v>1461</v>
      </c>
      <c r="T266" t="s">
        <v>2915</v>
      </c>
      <c r="U266" t="s">
        <v>1468</v>
      </c>
      <c r="V266" t="s">
        <v>1461</v>
      </c>
      <c r="W266" t="s">
        <v>1469</v>
      </c>
      <c r="X266" t="s">
        <v>2345</v>
      </c>
      <c r="Y266" t="s">
        <v>2078</v>
      </c>
      <c r="Z266" t="s">
        <v>1610</v>
      </c>
      <c r="AA266" t="s">
        <v>2686</v>
      </c>
      <c r="AB266" t="s">
        <v>1473</v>
      </c>
      <c r="AC266" t="s">
        <v>4412</v>
      </c>
      <c r="AD266" t="s">
        <v>4413</v>
      </c>
      <c r="AE266" t="s">
        <v>4414</v>
      </c>
      <c r="AF266" t="s">
        <v>1461</v>
      </c>
      <c r="AG266" t="s">
        <v>4415</v>
      </c>
    </row>
    <row r="267" spans="1:33">
      <c r="A267" s="6" t="s">
        <v>578</v>
      </c>
      <c r="B267" t="s">
        <v>578</v>
      </c>
      <c r="C267" t="s">
        <v>578</v>
      </c>
      <c r="D267" t="s">
        <v>952</v>
      </c>
      <c r="E267" t="s">
        <v>953</v>
      </c>
      <c r="F267" t="s">
        <v>954</v>
      </c>
      <c r="G267" t="s">
        <v>625</v>
      </c>
      <c r="H267" t="s">
        <v>4416</v>
      </c>
      <c r="I267" t="s">
        <v>4417</v>
      </c>
      <c r="J267" t="s">
        <v>4418</v>
      </c>
      <c r="K267" t="s">
        <v>4419</v>
      </c>
      <c r="L267" t="s">
        <v>4420</v>
      </c>
      <c r="M267" t="str">
        <f>"NDST1"</f>
        <v>NDST1</v>
      </c>
      <c r="N267" t="s">
        <v>4421</v>
      </c>
      <c r="O267" t="s">
        <v>1465</v>
      </c>
      <c r="P267">
        <v>9606</v>
      </c>
      <c r="Q267" s="4" t="str">
        <f>HYPERLINK("http://www.uniprot.org/uniprot/P52848", "P52848")</f>
        <v>P52848</v>
      </c>
      <c r="R267" t="s">
        <v>4422</v>
      </c>
      <c r="S267" t="s">
        <v>4028</v>
      </c>
      <c r="T267" t="s">
        <v>3532</v>
      </c>
      <c r="U267" t="s">
        <v>2413</v>
      </c>
      <c r="V267" t="s">
        <v>1461</v>
      </c>
      <c r="W267" t="s">
        <v>4423</v>
      </c>
      <c r="X267" t="s">
        <v>3137</v>
      </c>
      <c r="Y267" t="s">
        <v>1461</v>
      </c>
      <c r="Z267" t="s">
        <v>4424</v>
      </c>
      <c r="AA267" t="s">
        <v>1531</v>
      </c>
      <c r="AB267" t="s">
        <v>1473</v>
      </c>
      <c r="AC267" t="s">
        <v>4425</v>
      </c>
      <c r="AD267" t="s">
        <v>4426</v>
      </c>
      <c r="AE267" t="s">
        <v>4427</v>
      </c>
      <c r="AF267" t="s">
        <v>4428</v>
      </c>
      <c r="AG267" t="s">
        <v>4429</v>
      </c>
    </row>
    <row r="268" spans="1:33">
      <c r="A268" s="6" t="s">
        <v>580</v>
      </c>
      <c r="B268" t="s">
        <v>580</v>
      </c>
      <c r="C268" t="s">
        <v>580</v>
      </c>
      <c r="D268" t="s">
        <v>1296</v>
      </c>
      <c r="E268" t="s">
        <v>1297</v>
      </c>
      <c r="F268" t="s">
        <v>1298</v>
      </c>
      <c r="G268" t="s">
        <v>625</v>
      </c>
      <c r="H268" t="s">
        <v>4430</v>
      </c>
      <c r="I268" t="s">
        <v>4431</v>
      </c>
      <c r="J268" t="s">
        <v>4432</v>
      </c>
      <c r="K268" t="s">
        <v>4433</v>
      </c>
      <c r="L268" t="s">
        <v>4434</v>
      </c>
      <c r="M268" t="str">
        <f>"NRP1"</f>
        <v>NRP1</v>
      </c>
      <c r="N268" t="s">
        <v>4435</v>
      </c>
      <c r="O268" t="s">
        <v>1465</v>
      </c>
      <c r="P268">
        <v>9606</v>
      </c>
      <c r="Q268" s="4" t="str">
        <f>HYPERLINK("http://www.uniprot.org/uniprot/O14786", "O14786")</f>
        <v>O14786</v>
      </c>
      <c r="R268" t="s">
        <v>4436</v>
      </c>
      <c r="S268" t="s">
        <v>4437</v>
      </c>
      <c r="T268" t="s">
        <v>2819</v>
      </c>
      <c r="U268" t="s">
        <v>1468</v>
      </c>
      <c r="V268" t="s">
        <v>1461</v>
      </c>
      <c r="W268" t="s">
        <v>1461</v>
      </c>
      <c r="X268" t="s">
        <v>3662</v>
      </c>
      <c r="Y268" t="s">
        <v>2078</v>
      </c>
      <c r="Z268" t="s">
        <v>4438</v>
      </c>
      <c r="AA268" t="s">
        <v>4439</v>
      </c>
      <c r="AB268" t="s">
        <v>1473</v>
      </c>
      <c r="AC268" t="s">
        <v>4440</v>
      </c>
      <c r="AD268" t="s">
        <v>4441</v>
      </c>
      <c r="AE268" t="s">
        <v>4442</v>
      </c>
      <c r="AF268" t="s">
        <v>1461</v>
      </c>
      <c r="AG268" t="s">
        <v>4443</v>
      </c>
    </row>
    <row r="269" spans="1:33">
      <c r="A269" s="6" t="s">
        <v>582</v>
      </c>
      <c r="B269" t="s">
        <v>582</v>
      </c>
      <c r="C269" t="s">
        <v>582</v>
      </c>
      <c r="D269" t="s">
        <v>1256</v>
      </c>
      <c r="E269" t="s">
        <v>1257</v>
      </c>
      <c r="F269" t="s">
        <v>1258</v>
      </c>
      <c r="G269" t="s">
        <v>625</v>
      </c>
      <c r="H269" t="s">
        <v>4444</v>
      </c>
      <c r="I269" t="s">
        <v>4445</v>
      </c>
      <c r="J269" t="s">
        <v>4446</v>
      </c>
      <c r="K269" t="s">
        <v>4447</v>
      </c>
      <c r="L269" t="s">
        <v>4448</v>
      </c>
      <c r="M269" t="str">
        <f>"FSTL5"</f>
        <v>FSTL5</v>
      </c>
      <c r="N269" t="s">
        <v>4449</v>
      </c>
      <c r="O269" t="s">
        <v>1465</v>
      </c>
      <c r="P269">
        <v>9606</v>
      </c>
      <c r="Q269" s="4" t="str">
        <f>HYPERLINK("http://www.uniprot.org/uniprot/Q8N475", "Q8N475")</f>
        <v>Q8N475</v>
      </c>
      <c r="R269" t="s">
        <v>4450</v>
      </c>
      <c r="S269" t="s">
        <v>1461</v>
      </c>
      <c r="T269" t="s">
        <v>1467</v>
      </c>
      <c r="U269" t="s">
        <v>1468</v>
      </c>
      <c r="V269" t="s">
        <v>1461</v>
      </c>
      <c r="W269" t="s">
        <v>1461</v>
      </c>
      <c r="X269" t="s">
        <v>3487</v>
      </c>
      <c r="Y269" t="s">
        <v>2078</v>
      </c>
      <c r="Z269" t="s">
        <v>1461</v>
      </c>
      <c r="AA269" t="s">
        <v>1531</v>
      </c>
      <c r="AB269" t="s">
        <v>1461</v>
      </c>
      <c r="AC269" t="s">
        <v>4640</v>
      </c>
      <c r="AD269" t="s">
        <v>2843</v>
      </c>
      <c r="AE269" t="s">
        <v>4451</v>
      </c>
      <c r="AF269" t="s">
        <v>1461</v>
      </c>
      <c r="AG269" t="s">
        <v>1461</v>
      </c>
    </row>
    <row r="270" spans="1:33">
      <c r="A270" s="6" t="s">
        <v>584</v>
      </c>
      <c r="B270" t="s">
        <v>584</v>
      </c>
      <c r="C270" t="s">
        <v>584</v>
      </c>
      <c r="D270" t="s">
        <v>1308</v>
      </c>
      <c r="E270" t="s">
        <v>1309</v>
      </c>
      <c r="F270" t="s">
        <v>1310</v>
      </c>
      <c r="G270" t="s">
        <v>625</v>
      </c>
      <c r="H270" t="s">
        <v>4452</v>
      </c>
      <c r="I270" t="s">
        <v>4453</v>
      </c>
      <c r="J270" t="s">
        <v>4454</v>
      </c>
      <c r="K270" t="s">
        <v>4455</v>
      </c>
      <c r="L270" t="s">
        <v>4456</v>
      </c>
      <c r="M270" t="str">
        <f>"PRTG"</f>
        <v>PRTG</v>
      </c>
      <c r="N270" t="s">
        <v>1461</v>
      </c>
      <c r="O270" t="s">
        <v>1465</v>
      </c>
      <c r="P270">
        <v>9606</v>
      </c>
      <c r="Q270" s="4" t="str">
        <f>HYPERLINK("http://www.uniprot.org/uniprot/Q2VWP7", "Q2VWP7")</f>
        <v>Q2VWP7</v>
      </c>
      <c r="R270" t="s">
        <v>4457</v>
      </c>
      <c r="S270" t="s">
        <v>1461</v>
      </c>
      <c r="T270" t="s">
        <v>4053</v>
      </c>
      <c r="U270" t="s">
        <v>1485</v>
      </c>
      <c r="V270" t="s">
        <v>1461</v>
      </c>
      <c r="W270" t="s">
        <v>1461</v>
      </c>
      <c r="X270" t="s">
        <v>2820</v>
      </c>
      <c r="Y270" t="s">
        <v>1461</v>
      </c>
      <c r="Z270" t="s">
        <v>3849</v>
      </c>
      <c r="AA270" t="s">
        <v>1531</v>
      </c>
      <c r="AB270" t="s">
        <v>1461</v>
      </c>
      <c r="AC270" t="s">
        <v>4458</v>
      </c>
      <c r="AD270" t="s">
        <v>4459</v>
      </c>
      <c r="AE270" t="s">
        <v>4460</v>
      </c>
      <c r="AF270" t="s">
        <v>1461</v>
      </c>
      <c r="AG270" t="s">
        <v>1461</v>
      </c>
    </row>
    <row r="271" spans="1:33">
      <c r="A271" s="6" t="s">
        <v>586</v>
      </c>
      <c r="B271" t="s">
        <v>586</v>
      </c>
      <c r="C271" t="s">
        <v>586</v>
      </c>
      <c r="D271" t="s">
        <v>906</v>
      </c>
      <c r="E271" t="s">
        <v>907</v>
      </c>
      <c r="F271" t="s">
        <v>908</v>
      </c>
      <c r="G271" t="s">
        <v>625</v>
      </c>
      <c r="H271" t="s">
        <v>4461</v>
      </c>
      <c r="I271" t="s">
        <v>4462</v>
      </c>
      <c r="J271" t="s">
        <v>4463</v>
      </c>
      <c r="K271" t="s">
        <v>4464</v>
      </c>
      <c r="L271" t="s">
        <v>4465</v>
      </c>
      <c r="M271" t="str">
        <f>"EPHA3"</f>
        <v>EPHA3</v>
      </c>
      <c r="N271" t="s">
        <v>4466</v>
      </c>
      <c r="O271" t="s">
        <v>1465</v>
      </c>
      <c r="P271">
        <v>9606</v>
      </c>
      <c r="Q271" s="4" t="str">
        <f>HYPERLINK("http://www.uniprot.org/uniprot/P29320", "P29320")</f>
        <v>P29320</v>
      </c>
      <c r="R271" t="s">
        <v>4467</v>
      </c>
      <c r="S271" t="s">
        <v>1818</v>
      </c>
      <c r="T271" t="s">
        <v>2819</v>
      </c>
      <c r="U271" t="s">
        <v>1468</v>
      </c>
      <c r="V271" t="s">
        <v>1461</v>
      </c>
      <c r="W271" t="s">
        <v>1461</v>
      </c>
      <c r="X271" t="s">
        <v>3662</v>
      </c>
      <c r="Y271" t="s">
        <v>2006</v>
      </c>
      <c r="Z271" t="s">
        <v>4041</v>
      </c>
      <c r="AA271" t="s">
        <v>1681</v>
      </c>
      <c r="AB271" t="s">
        <v>1473</v>
      </c>
      <c r="AC271" t="s">
        <v>4468</v>
      </c>
      <c r="AD271" t="s">
        <v>4469</v>
      </c>
      <c r="AE271" t="s">
        <v>4470</v>
      </c>
      <c r="AF271" t="s">
        <v>1461</v>
      </c>
      <c r="AG271" t="s">
        <v>4471</v>
      </c>
    </row>
    <row r="272" spans="1:33">
      <c r="A272" s="6" t="s">
        <v>588</v>
      </c>
      <c r="B272" t="s">
        <v>588</v>
      </c>
      <c r="C272" t="s">
        <v>588</v>
      </c>
      <c r="D272" t="s">
        <v>985</v>
      </c>
      <c r="E272" t="s">
        <v>986</v>
      </c>
      <c r="F272" t="s">
        <v>987</v>
      </c>
      <c r="G272" t="s">
        <v>625</v>
      </c>
      <c r="H272" t="s">
        <v>4472</v>
      </c>
      <c r="I272" t="s">
        <v>4473</v>
      </c>
      <c r="J272" t="s">
        <v>4474</v>
      </c>
      <c r="K272" t="s">
        <v>4475</v>
      </c>
      <c r="L272" t="s">
        <v>4476</v>
      </c>
      <c r="M272" t="str">
        <f>"MAN2B1"</f>
        <v>MAN2B1</v>
      </c>
      <c r="N272" t="s">
        <v>4477</v>
      </c>
      <c r="O272" t="s">
        <v>1465</v>
      </c>
      <c r="P272">
        <v>9606</v>
      </c>
      <c r="Q272" s="4" t="str">
        <f>HYPERLINK("http://www.uniprot.org/uniprot/O00754", "O00754")</f>
        <v>O00754</v>
      </c>
      <c r="R272" t="s">
        <v>4478</v>
      </c>
      <c r="S272" t="s">
        <v>1461</v>
      </c>
      <c r="T272" t="s">
        <v>3061</v>
      </c>
      <c r="U272" t="s">
        <v>1468</v>
      </c>
      <c r="V272" t="s">
        <v>1461</v>
      </c>
      <c r="W272" t="s">
        <v>1469</v>
      </c>
      <c r="X272" t="s">
        <v>1558</v>
      </c>
      <c r="Y272" t="s">
        <v>2289</v>
      </c>
      <c r="Z272" t="s">
        <v>3584</v>
      </c>
      <c r="AA272" t="s">
        <v>2291</v>
      </c>
      <c r="AB272" t="s">
        <v>1461</v>
      </c>
      <c r="AC272" t="s">
        <v>4479</v>
      </c>
      <c r="AD272" t="s">
        <v>4480</v>
      </c>
      <c r="AE272" t="s">
        <v>4481</v>
      </c>
      <c r="AF272" t="s">
        <v>1461</v>
      </c>
      <c r="AG272" t="s">
        <v>4482</v>
      </c>
    </row>
    <row r="273" spans="1:33">
      <c r="A273" s="6" t="s">
        <v>590</v>
      </c>
      <c r="B273" t="s">
        <v>590</v>
      </c>
      <c r="C273" t="s">
        <v>590</v>
      </c>
      <c r="D273" t="s">
        <v>1199</v>
      </c>
      <c r="E273" t="s">
        <v>1200</v>
      </c>
      <c r="F273" t="s">
        <v>1201</v>
      </c>
      <c r="G273" t="s">
        <v>625</v>
      </c>
      <c r="H273" t="s">
        <v>4483</v>
      </c>
      <c r="I273" t="s">
        <v>4484</v>
      </c>
      <c r="J273" t="s">
        <v>4485</v>
      </c>
      <c r="K273" t="s">
        <v>4486</v>
      </c>
      <c r="L273" t="s">
        <v>4487</v>
      </c>
      <c r="M273" t="str">
        <f>"CR2"</f>
        <v>CR2</v>
      </c>
      <c r="N273" t="s">
        <v>4488</v>
      </c>
      <c r="O273" t="s">
        <v>1465</v>
      </c>
      <c r="P273">
        <v>9606</v>
      </c>
      <c r="Q273" s="4" t="str">
        <f>HYPERLINK("http://www.uniprot.org/uniprot/P20023", "P20023")</f>
        <v>P20023</v>
      </c>
      <c r="R273" t="s">
        <v>4489</v>
      </c>
      <c r="S273" t="s">
        <v>1902</v>
      </c>
      <c r="T273" t="s">
        <v>3398</v>
      </c>
      <c r="U273" t="s">
        <v>1468</v>
      </c>
      <c r="V273" t="s">
        <v>1461</v>
      </c>
      <c r="W273" t="s">
        <v>1652</v>
      </c>
      <c r="X273" t="s">
        <v>4490</v>
      </c>
      <c r="Y273" t="s">
        <v>1461</v>
      </c>
      <c r="Z273" t="s">
        <v>3138</v>
      </c>
      <c r="AA273" t="s">
        <v>1531</v>
      </c>
      <c r="AB273" t="s">
        <v>1473</v>
      </c>
      <c r="AC273" t="s">
        <v>4491</v>
      </c>
      <c r="AD273" t="s">
        <v>4492</v>
      </c>
      <c r="AE273" t="s">
        <v>4493</v>
      </c>
      <c r="AF273" t="s">
        <v>1461</v>
      </c>
      <c r="AG273" t="s">
        <v>1711</v>
      </c>
    </row>
    <row r="274" spans="1:33">
      <c r="A274" s="6" t="s">
        <v>592</v>
      </c>
      <c r="B274" t="s">
        <v>592</v>
      </c>
      <c r="C274" t="s">
        <v>592</v>
      </c>
      <c r="D274" t="s">
        <v>641</v>
      </c>
      <c r="E274" t="s">
        <v>642</v>
      </c>
      <c r="F274" t="s">
        <v>643</v>
      </c>
      <c r="G274" t="s">
        <v>625</v>
      </c>
      <c r="H274" t="s">
        <v>4494</v>
      </c>
      <c r="I274" t="s">
        <v>1461</v>
      </c>
      <c r="J274" t="s">
        <v>4495</v>
      </c>
      <c r="K274" t="s">
        <v>4496</v>
      </c>
      <c r="L274" t="s">
        <v>4497</v>
      </c>
      <c r="M274" t="str">
        <f>"CCDC180"</f>
        <v>CCDC180</v>
      </c>
      <c r="N274" t="s">
        <v>4498</v>
      </c>
      <c r="O274" t="s">
        <v>1465</v>
      </c>
      <c r="P274">
        <v>9606</v>
      </c>
      <c r="Q274" s="4" t="str">
        <f>HYPERLINK("http://www.uniprot.org/uniprot/Q9P1Z9", "Q9P1Z9")</f>
        <v>Q9P1Z9</v>
      </c>
      <c r="R274" t="s">
        <v>4499</v>
      </c>
      <c r="S274" t="s">
        <v>1461</v>
      </c>
      <c r="T274" t="s">
        <v>1461</v>
      </c>
      <c r="U274" t="s">
        <v>1468</v>
      </c>
      <c r="V274" t="s">
        <v>1461</v>
      </c>
      <c r="W274" t="s">
        <v>1461</v>
      </c>
      <c r="X274" t="s">
        <v>2684</v>
      </c>
      <c r="Y274" t="s">
        <v>1461</v>
      </c>
      <c r="Z274" t="s">
        <v>1461</v>
      </c>
      <c r="AA274" t="s">
        <v>1461</v>
      </c>
      <c r="AB274" t="s">
        <v>1461</v>
      </c>
      <c r="AC274" t="s">
        <v>1461</v>
      </c>
      <c r="AD274" t="s">
        <v>4093</v>
      </c>
      <c r="AE274" t="s">
        <v>1461</v>
      </c>
      <c r="AF274" t="s">
        <v>1461</v>
      </c>
      <c r="AG274" t="s">
        <v>1461</v>
      </c>
    </row>
    <row r="275" spans="1:33">
      <c r="A275" s="6" t="s">
        <v>594</v>
      </c>
      <c r="B275" t="s">
        <v>594</v>
      </c>
      <c r="C275" t="s">
        <v>594</v>
      </c>
      <c r="D275" t="s">
        <v>1044</v>
      </c>
      <c r="E275" t="s">
        <v>1045</v>
      </c>
      <c r="F275" t="s">
        <v>1046</v>
      </c>
      <c r="G275" t="s">
        <v>625</v>
      </c>
      <c r="H275" t="s">
        <v>4500</v>
      </c>
      <c r="I275" t="s">
        <v>4501</v>
      </c>
      <c r="J275" t="s">
        <v>4502</v>
      </c>
      <c r="K275" t="s">
        <v>4503</v>
      </c>
      <c r="L275" t="s">
        <v>4504</v>
      </c>
      <c r="M275" t="str">
        <f>"CARD11"</f>
        <v>CARD11</v>
      </c>
      <c r="N275" t="s">
        <v>4505</v>
      </c>
      <c r="O275" t="s">
        <v>1465</v>
      </c>
      <c r="P275">
        <v>9606</v>
      </c>
      <c r="Q275" s="4" t="str">
        <f>HYPERLINK("http://www.uniprot.org/uniprot/Q9BXL7", "Q9BXL7")</f>
        <v>Q9BXL7</v>
      </c>
      <c r="R275" t="s">
        <v>4506</v>
      </c>
      <c r="S275" t="s">
        <v>1461</v>
      </c>
      <c r="T275" t="s">
        <v>3432</v>
      </c>
      <c r="U275" t="s">
        <v>1485</v>
      </c>
      <c r="V275" t="s">
        <v>1461</v>
      </c>
      <c r="W275" t="s">
        <v>1469</v>
      </c>
      <c r="X275" t="s">
        <v>2684</v>
      </c>
      <c r="Y275" t="s">
        <v>1461</v>
      </c>
      <c r="Z275" t="s">
        <v>1461</v>
      </c>
      <c r="AA275" t="s">
        <v>1779</v>
      </c>
      <c r="AB275" t="s">
        <v>1473</v>
      </c>
      <c r="AC275" t="s">
        <v>4507</v>
      </c>
      <c r="AD275" t="s">
        <v>4508</v>
      </c>
      <c r="AE275" t="s">
        <v>4509</v>
      </c>
      <c r="AF275" t="s">
        <v>1461</v>
      </c>
      <c r="AG275" t="s">
        <v>4510</v>
      </c>
    </row>
    <row r="276" spans="1:33">
      <c r="A276" s="6" t="s">
        <v>596</v>
      </c>
      <c r="B276" t="s">
        <v>596</v>
      </c>
      <c r="C276" t="s">
        <v>596</v>
      </c>
      <c r="D276" t="s">
        <v>1341</v>
      </c>
      <c r="E276" t="s">
        <v>1342</v>
      </c>
      <c r="F276" t="s">
        <v>1343</v>
      </c>
      <c r="G276" t="s">
        <v>625</v>
      </c>
      <c r="H276" t="s">
        <v>4511</v>
      </c>
      <c r="I276" t="s">
        <v>1461</v>
      </c>
      <c r="J276" t="s">
        <v>4512</v>
      </c>
      <c r="K276" t="s">
        <v>4513</v>
      </c>
      <c r="L276" t="s">
        <v>4514</v>
      </c>
      <c r="M276" t="str">
        <f>"BCORL1"</f>
        <v>BCORL1</v>
      </c>
      <c r="N276" t="s">
        <v>1461</v>
      </c>
      <c r="O276" t="s">
        <v>1465</v>
      </c>
      <c r="P276">
        <v>9606</v>
      </c>
      <c r="Q276" s="4" t="str">
        <f>HYPERLINK("http://www.uniprot.org/uniprot/Q5H9F3", "Q5H9F3")</f>
        <v>Q5H9F3</v>
      </c>
      <c r="R276" t="s">
        <v>4515</v>
      </c>
      <c r="S276" t="s">
        <v>4516</v>
      </c>
      <c r="T276" t="s">
        <v>4517</v>
      </c>
      <c r="U276" t="s">
        <v>1468</v>
      </c>
      <c r="V276" t="s">
        <v>1461</v>
      </c>
      <c r="W276" t="s">
        <v>1461</v>
      </c>
      <c r="X276" t="s">
        <v>3169</v>
      </c>
      <c r="Y276" t="s">
        <v>1461</v>
      </c>
      <c r="Z276" t="s">
        <v>4518</v>
      </c>
      <c r="AA276" t="s">
        <v>3896</v>
      </c>
      <c r="AB276" t="s">
        <v>1473</v>
      </c>
      <c r="AC276" t="s">
        <v>4519</v>
      </c>
      <c r="AD276" t="s">
        <v>4520</v>
      </c>
      <c r="AE276" t="s">
        <v>1461</v>
      </c>
      <c r="AF276" t="s">
        <v>1461</v>
      </c>
      <c r="AG276" t="s">
        <v>1461</v>
      </c>
    </row>
    <row r="277" spans="1:33">
      <c r="A277" s="6" t="s">
        <v>598</v>
      </c>
      <c r="B277" t="s">
        <v>598</v>
      </c>
      <c r="C277" t="s">
        <v>598</v>
      </c>
      <c r="D277" t="s">
        <v>1220</v>
      </c>
      <c r="E277" t="s">
        <v>1221</v>
      </c>
      <c r="F277" t="s">
        <v>1222</v>
      </c>
      <c r="G277" t="s">
        <v>625</v>
      </c>
      <c r="H277" t="s">
        <v>4521</v>
      </c>
      <c r="I277" t="s">
        <v>4522</v>
      </c>
      <c r="J277" t="s">
        <v>4523</v>
      </c>
      <c r="K277" t="s">
        <v>4524</v>
      </c>
      <c r="L277" t="s">
        <v>4525</v>
      </c>
      <c r="M277" t="str">
        <f>"LAMB1"</f>
        <v>LAMB1</v>
      </c>
      <c r="N277" t="s">
        <v>1461</v>
      </c>
      <c r="O277" t="s">
        <v>1465</v>
      </c>
      <c r="P277">
        <v>9606</v>
      </c>
      <c r="Q277" s="4" t="str">
        <f>HYPERLINK("http://www.uniprot.org/uniprot/P07942", "P07942")</f>
        <v>P07942</v>
      </c>
      <c r="R277" t="s">
        <v>4526</v>
      </c>
      <c r="S277" t="s">
        <v>1818</v>
      </c>
      <c r="T277" t="s">
        <v>4527</v>
      </c>
      <c r="U277" t="s">
        <v>1485</v>
      </c>
      <c r="V277" t="s">
        <v>1461</v>
      </c>
      <c r="W277" t="s">
        <v>4528</v>
      </c>
      <c r="X277" t="s">
        <v>4529</v>
      </c>
      <c r="Y277" t="s">
        <v>1461</v>
      </c>
      <c r="Z277" t="s">
        <v>1461</v>
      </c>
      <c r="AA277" t="s">
        <v>1586</v>
      </c>
      <c r="AB277" t="s">
        <v>1473</v>
      </c>
      <c r="AC277" t="s">
        <v>4530</v>
      </c>
      <c r="AD277" t="s">
        <v>4531</v>
      </c>
      <c r="AE277" t="s">
        <v>4532</v>
      </c>
      <c r="AF277" t="s">
        <v>1461</v>
      </c>
      <c r="AG277" t="s">
        <v>4533</v>
      </c>
    </row>
    <row r="278" spans="1:33">
      <c r="A278" s="6" t="s">
        <v>600</v>
      </c>
      <c r="B278" t="s">
        <v>600</v>
      </c>
      <c r="C278" t="s">
        <v>600</v>
      </c>
      <c r="D278" t="s">
        <v>1311</v>
      </c>
      <c r="E278" t="s">
        <v>1312</v>
      </c>
      <c r="F278" t="s">
        <v>1313</v>
      </c>
      <c r="G278" t="s">
        <v>625</v>
      </c>
      <c r="H278" t="s">
        <v>4534</v>
      </c>
      <c r="I278" t="s">
        <v>4535</v>
      </c>
      <c r="J278" t="s">
        <v>4536</v>
      </c>
      <c r="K278" t="s">
        <v>4537</v>
      </c>
      <c r="L278" t="s">
        <v>4538</v>
      </c>
      <c r="M278" t="str">
        <f>"AKAP13"</f>
        <v>AKAP13</v>
      </c>
      <c r="N278" t="s">
        <v>1461</v>
      </c>
      <c r="O278" t="s">
        <v>1465</v>
      </c>
      <c r="P278">
        <v>9606</v>
      </c>
      <c r="Q278" s="4" t="str">
        <f>HYPERLINK("http://www.uniprot.org/uniprot/Q12802", "Q12802")</f>
        <v>Q12802</v>
      </c>
      <c r="R278" t="s">
        <v>4539</v>
      </c>
      <c r="S278" t="s">
        <v>1461</v>
      </c>
      <c r="T278" t="s">
        <v>4540</v>
      </c>
      <c r="U278" t="s">
        <v>1468</v>
      </c>
      <c r="V278" t="s">
        <v>1461</v>
      </c>
      <c r="W278" t="s">
        <v>4541</v>
      </c>
      <c r="X278" t="s">
        <v>4542</v>
      </c>
      <c r="Y278" t="s">
        <v>2289</v>
      </c>
      <c r="Z278" t="s">
        <v>4543</v>
      </c>
      <c r="AA278" t="s">
        <v>4544</v>
      </c>
      <c r="AB278" t="s">
        <v>1473</v>
      </c>
      <c r="AC278" t="s">
        <v>4545</v>
      </c>
      <c r="AD278" t="s">
        <v>4546</v>
      </c>
      <c r="AE278" t="s">
        <v>4547</v>
      </c>
      <c r="AF278" t="s">
        <v>1461</v>
      </c>
      <c r="AG278" t="s">
        <v>4548</v>
      </c>
    </row>
    <row r="279" spans="1:33">
      <c r="A279" s="6" t="s">
        <v>602</v>
      </c>
      <c r="B279" t="s">
        <v>602</v>
      </c>
      <c r="C279" t="s">
        <v>602</v>
      </c>
      <c r="D279" t="s">
        <v>683</v>
      </c>
      <c r="E279" t="s">
        <v>684</v>
      </c>
      <c r="F279" t="s">
        <v>685</v>
      </c>
      <c r="G279" t="s">
        <v>625</v>
      </c>
      <c r="H279" t="s">
        <v>4549</v>
      </c>
      <c r="I279" t="s">
        <v>1461</v>
      </c>
      <c r="J279" t="s">
        <v>4550</v>
      </c>
      <c r="K279" t="s">
        <v>4551</v>
      </c>
      <c r="L279" t="s">
        <v>4552</v>
      </c>
      <c r="M279" t="str">
        <f>"HMCN2"</f>
        <v>HMCN2</v>
      </c>
      <c r="N279" t="s">
        <v>1461</v>
      </c>
      <c r="O279" t="s">
        <v>1465</v>
      </c>
      <c r="P279">
        <v>9606</v>
      </c>
      <c r="Q279" s="4" t="str">
        <f>HYPERLINK("http://www.uniprot.org/uniprot/Q8NDA2", "Q8NDA2")</f>
        <v>Q8NDA2</v>
      </c>
      <c r="R279" t="s">
        <v>4553</v>
      </c>
      <c r="S279" t="s">
        <v>4554</v>
      </c>
      <c r="T279" t="s">
        <v>2061</v>
      </c>
      <c r="U279" t="s">
        <v>2413</v>
      </c>
      <c r="V279" t="s">
        <v>1461</v>
      </c>
      <c r="W279" t="s">
        <v>1461</v>
      </c>
      <c r="X279" t="s">
        <v>4555</v>
      </c>
      <c r="Y279" t="s">
        <v>1915</v>
      </c>
      <c r="Z279" t="s">
        <v>1461</v>
      </c>
      <c r="AA279" t="s">
        <v>4556</v>
      </c>
      <c r="AB279" t="s">
        <v>1461</v>
      </c>
      <c r="AC279" t="s">
        <v>4557</v>
      </c>
      <c r="AD279" t="s">
        <v>4558</v>
      </c>
      <c r="AE279" t="s">
        <v>4451</v>
      </c>
      <c r="AF279" t="s">
        <v>1461</v>
      </c>
      <c r="AG279" t="s">
        <v>1461</v>
      </c>
    </row>
    <row r="280" spans="1:33">
      <c r="A280" s="6" t="s">
        <v>604</v>
      </c>
      <c r="B280" t="s">
        <v>604</v>
      </c>
      <c r="C280" t="s">
        <v>604</v>
      </c>
      <c r="D280" t="s">
        <v>864</v>
      </c>
      <c r="E280" t="s">
        <v>865</v>
      </c>
      <c r="F280" t="s">
        <v>866</v>
      </c>
      <c r="G280" t="s">
        <v>625</v>
      </c>
      <c r="H280" t="s">
        <v>4559</v>
      </c>
      <c r="I280" t="s">
        <v>4560</v>
      </c>
      <c r="J280" t="s">
        <v>4561</v>
      </c>
      <c r="K280" t="s">
        <v>4562</v>
      </c>
      <c r="L280" t="s">
        <v>4563</v>
      </c>
      <c r="M280" t="str">
        <f>"DNAH9"</f>
        <v>DNAH9</v>
      </c>
      <c r="N280" t="s">
        <v>4564</v>
      </c>
      <c r="O280" t="s">
        <v>1465</v>
      </c>
      <c r="P280">
        <v>9606</v>
      </c>
      <c r="Q280" s="4" t="str">
        <f>HYPERLINK("http://www.uniprot.org/uniprot/Q9NYC9", "Q9NYC9")</f>
        <v>Q9NYC9</v>
      </c>
      <c r="R280" t="s">
        <v>4578</v>
      </c>
      <c r="S280" t="s">
        <v>2074</v>
      </c>
      <c r="T280" t="s">
        <v>4566</v>
      </c>
      <c r="U280" t="s">
        <v>1468</v>
      </c>
      <c r="V280" t="s">
        <v>1461</v>
      </c>
      <c r="W280" t="s">
        <v>4579</v>
      </c>
      <c r="X280" t="s">
        <v>4567</v>
      </c>
      <c r="Y280" t="s">
        <v>2006</v>
      </c>
      <c r="Z280" t="s">
        <v>4568</v>
      </c>
      <c r="AA280" t="s">
        <v>1461</v>
      </c>
      <c r="AB280" t="s">
        <v>1461</v>
      </c>
      <c r="AC280" t="s">
        <v>4641</v>
      </c>
      <c r="AD280" t="s">
        <v>4570</v>
      </c>
      <c r="AE280" t="s">
        <v>4571</v>
      </c>
      <c r="AF280" t="s">
        <v>1461</v>
      </c>
      <c r="AG280" t="s">
        <v>1461</v>
      </c>
    </row>
    <row r="281" spans="1:33">
      <c r="Q281" s="4"/>
    </row>
  </sheetData>
  <autoFilter ref="A5:AG5" xr:uid="{8D33CA74-C087-6E48-BFEE-DC2564C5D675}"/>
  <mergeCells count="9">
    <mergeCell ref="C4:G4"/>
    <mergeCell ref="H3:AG3"/>
    <mergeCell ref="H4:I4"/>
    <mergeCell ref="J4:L4"/>
    <mergeCell ref="M4:N4"/>
    <mergeCell ref="O4:P4"/>
    <mergeCell ref="R4:AB4"/>
    <mergeCell ref="AC4:AE4"/>
    <mergeCell ref="AF4:A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05"/>
  <sheetViews>
    <sheetView topLeftCell="BD1" workbookViewId="0">
      <pane ySplit="11320" topLeftCell="A301"/>
      <selection activeCell="A29" sqref="A29:BE29"/>
      <selection pane="bottomLeft" activeCell="F301" sqref="F301"/>
    </sheetView>
  </sheetViews>
  <sheetFormatPr baseColWidth="10" defaultRowHeight="16"/>
  <cols>
    <col min="1" max="1" width="23.6640625" bestFit="1" customWidth="1"/>
    <col min="2" max="2" width="27.6640625" customWidth="1"/>
    <col min="3" max="3" width="10" bestFit="1" customWidth="1"/>
    <col min="4" max="4" width="10" customWidth="1"/>
    <col min="5" max="5" width="16.5" customWidth="1"/>
    <col min="6" max="6" width="17.5" customWidth="1"/>
    <col min="15" max="15" width="65.1640625" customWidth="1"/>
    <col min="17" max="17" width="14.6640625" bestFit="1" customWidth="1"/>
    <col min="18" max="18" width="25.6640625" customWidth="1"/>
    <col min="19" max="19" width="26.83203125" bestFit="1" customWidth="1"/>
    <col min="20" max="20" width="28.5" customWidth="1"/>
    <col min="21" max="21" width="63.33203125" bestFit="1" customWidth="1"/>
    <col min="22" max="22" width="18.33203125" bestFit="1" customWidth="1"/>
    <col min="31" max="31" width="26.83203125" bestFit="1" customWidth="1"/>
    <col min="32" max="32" width="42.33203125" customWidth="1"/>
    <col min="33" max="33" width="26.33203125" customWidth="1"/>
    <col min="34" max="34" width="15" bestFit="1" customWidth="1"/>
    <col min="35" max="35" width="11.6640625" bestFit="1" customWidth="1"/>
    <col min="36" max="36" width="28.1640625" customWidth="1"/>
    <col min="37" max="37" width="20.33203125" bestFit="1" customWidth="1"/>
    <col min="38" max="38" width="31" customWidth="1"/>
    <col min="41" max="41" width="13.6640625" bestFit="1" customWidth="1"/>
    <col min="42" max="42" width="33.1640625" customWidth="1"/>
    <col min="43" max="52" width="21.83203125" customWidth="1"/>
    <col min="53" max="55" width="33.33203125" customWidth="1"/>
    <col min="56" max="56" width="19.5" customWidth="1"/>
    <col min="57" max="57" width="63.33203125" customWidth="1"/>
  </cols>
  <sheetData>
    <row r="1" spans="1:4">
      <c r="A1" t="s">
        <v>0</v>
      </c>
      <c r="B1" s="1" t="s">
        <v>1</v>
      </c>
      <c r="C1" s="1"/>
      <c r="D1" s="1"/>
    </row>
    <row r="2" spans="1:4">
      <c r="A2" t="s">
        <v>2</v>
      </c>
      <c r="B2" s="1" t="s">
        <v>3</v>
      </c>
      <c r="C2" s="1"/>
      <c r="D2" s="1"/>
    </row>
    <row r="3" spans="1:4">
      <c r="A3" t="s">
        <v>4</v>
      </c>
      <c r="B3" s="1" t="s">
        <v>5</v>
      </c>
      <c r="C3" s="1"/>
      <c r="D3" s="1"/>
    </row>
    <row r="4" spans="1:4">
      <c r="A4" t="s">
        <v>6</v>
      </c>
      <c r="B4" s="1" t="s">
        <v>7</v>
      </c>
      <c r="C4" s="1"/>
      <c r="D4" s="1"/>
    </row>
    <row r="5" spans="1:4">
      <c r="A5" t="s">
        <v>8</v>
      </c>
      <c r="B5" s="1" t="s">
        <v>9</v>
      </c>
      <c r="C5" s="1"/>
      <c r="D5" s="1"/>
    </row>
    <row r="6" spans="1:4">
      <c r="A6" t="s">
        <v>10</v>
      </c>
      <c r="B6" s="1" t="s">
        <v>9</v>
      </c>
      <c r="C6" s="1"/>
      <c r="D6" s="1"/>
    </row>
    <row r="7" spans="1:4">
      <c r="A7" t="s">
        <v>11</v>
      </c>
      <c r="B7" s="1" t="s">
        <v>12</v>
      </c>
      <c r="C7" s="1"/>
      <c r="D7" s="1"/>
    </row>
    <row r="8" spans="1:4">
      <c r="A8" t="s">
        <v>13</v>
      </c>
      <c r="B8" s="1" t="s">
        <v>14</v>
      </c>
      <c r="C8" s="1"/>
      <c r="D8" s="1"/>
    </row>
    <row r="9" spans="1:4">
      <c r="A9" t="s">
        <v>15</v>
      </c>
      <c r="B9" s="1" t="s">
        <v>16</v>
      </c>
      <c r="C9" s="1"/>
      <c r="D9" s="1"/>
    </row>
    <row r="10" spans="1:4">
      <c r="A10" t="s">
        <v>17</v>
      </c>
      <c r="B10" s="1" t="s">
        <v>18</v>
      </c>
      <c r="C10" s="1"/>
      <c r="D10" s="1"/>
    </row>
    <row r="11" spans="1:4">
      <c r="A11" t="s">
        <v>19</v>
      </c>
      <c r="B11" s="1" t="s">
        <v>20</v>
      </c>
      <c r="C11" s="1"/>
      <c r="D11" s="1"/>
    </row>
    <row r="12" spans="1:4">
      <c r="A12" t="s">
        <v>21</v>
      </c>
      <c r="B12" s="1" t="s">
        <v>22</v>
      </c>
      <c r="C12" s="1"/>
      <c r="D12" s="1"/>
    </row>
    <row r="13" spans="1:4">
      <c r="A13" t="s">
        <v>23</v>
      </c>
      <c r="B13" s="1" t="s">
        <v>24</v>
      </c>
      <c r="C13" s="1"/>
      <c r="D13" s="1"/>
    </row>
    <row r="14" spans="1:4">
      <c r="A14" t="s">
        <v>25</v>
      </c>
      <c r="B14" s="1" t="s">
        <v>26</v>
      </c>
      <c r="C14" s="1"/>
      <c r="D14" s="1"/>
    </row>
    <row r="15" spans="1:4">
      <c r="A15" t="s">
        <v>27</v>
      </c>
      <c r="B15" s="1" t="s">
        <v>26</v>
      </c>
      <c r="C15" s="1"/>
      <c r="D15" s="1"/>
    </row>
    <row r="16" spans="1:4">
      <c r="A16" t="s">
        <v>28</v>
      </c>
      <c r="B16" s="1">
        <v>2</v>
      </c>
      <c r="C16" s="1"/>
      <c r="D16" s="1"/>
    </row>
    <row r="17" spans="1:67">
      <c r="A17" t="s">
        <v>29</v>
      </c>
      <c r="B17" s="1" t="s">
        <v>30</v>
      </c>
      <c r="C17" s="1"/>
      <c r="D17" s="1"/>
    </row>
    <row r="18" spans="1:67">
      <c r="A18" t="s">
        <v>31</v>
      </c>
      <c r="B18" s="2">
        <v>45002</v>
      </c>
      <c r="C18" s="2"/>
      <c r="D18" s="2"/>
    </row>
    <row r="19" spans="1:67">
      <c r="B19" s="1"/>
      <c r="C19" s="1"/>
      <c r="D19" s="1"/>
    </row>
    <row r="20" spans="1:67">
      <c r="B20" s="1"/>
      <c r="C20" s="1"/>
      <c r="D20" s="1"/>
    </row>
    <row r="21" spans="1:67">
      <c r="A21" t="s">
        <v>32</v>
      </c>
      <c r="B21" s="1">
        <v>9.1450000000000004E-3</v>
      </c>
      <c r="C21" s="1"/>
      <c r="D21" s="1"/>
    </row>
    <row r="22" spans="1:67">
      <c r="A22" t="s">
        <v>33</v>
      </c>
      <c r="B22" s="1" t="s">
        <v>34</v>
      </c>
      <c r="C22" s="1"/>
      <c r="D22" s="1"/>
    </row>
    <row r="23" spans="1:67">
      <c r="A23" t="s">
        <v>35</v>
      </c>
      <c r="B23" s="1">
        <v>-1</v>
      </c>
      <c r="C23" s="1"/>
      <c r="D23" s="1"/>
    </row>
    <row r="24" spans="1:67">
      <c r="A24" t="s">
        <v>36</v>
      </c>
      <c r="B24" s="1" t="s">
        <v>37</v>
      </c>
      <c r="C24" s="1"/>
      <c r="D24" s="1"/>
    </row>
    <row r="25" spans="1:67">
      <c r="A25" t="s">
        <v>38</v>
      </c>
      <c r="B25" s="1" t="s">
        <v>39</v>
      </c>
      <c r="C25" s="1"/>
      <c r="D25" s="1"/>
    </row>
    <row r="27" spans="1:67">
      <c r="A27" t="s">
        <v>40</v>
      </c>
      <c r="B27" t="s">
        <v>41</v>
      </c>
    </row>
    <row r="28" spans="1:67">
      <c r="C28">
        <f>SUBTOTAL(109, C30:C500)</f>
        <v>275</v>
      </c>
      <c r="V28">
        <f>C28</f>
        <v>275</v>
      </c>
    </row>
    <row r="29" spans="1:67" s="3" customFormat="1">
      <c r="A29" s="3" t="s">
        <v>42</v>
      </c>
      <c r="B29" s="3" t="s">
        <v>43</v>
      </c>
      <c r="C29" s="3" t="s">
        <v>606</v>
      </c>
      <c r="D29" s="3" t="s">
        <v>1432</v>
      </c>
      <c r="E29" s="3" t="s">
        <v>44</v>
      </c>
      <c r="F29" s="3" t="s">
        <v>45</v>
      </c>
      <c r="G29" s="3" t="s">
        <v>46</v>
      </c>
      <c r="H29" s="3" t="s">
        <v>47</v>
      </c>
      <c r="I29" s="3" t="s">
        <v>48</v>
      </c>
      <c r="J29" s="3" t="s">
        <v>49</v>
      </c>
      <c r="K29" s="3" t="s">
        <v>50</v>
      </c>
      <c r="L29" s="3" t="s">
        <v>51</v>
      </c>
      <c r="M29" s="3" t="s">
        <v>52</v>
      </c>
      <c r="N29" s="3" t="s">
        <v>53</v>
      </c>
      <c r="O29" s="3" t="s">
        <v>54</v>
      </c>
      <c r="P29" s="3" t="s">
        <v>607</v>
      </c>
      <c r="Q29" s="3" t="s">
        <v>608</v>
      </c>
      <c r="R29" s="3" t="s">
        <v>609</v>
      </c>
      <c r="S29" s="3" t="s">
        <v>610</v>
      </c>
      <c r="T29" s="3" t="s">
        <v>611</v>
      </c>
      <c r="U29" s="3" t="s">
        <v>612</v>
      </c>
      <c r="V29" s="3" t="s">
        <v>613</v>
      </c>
      <c r="W29" s="3" t="s">
        <v>614</v>
      </c>
      <c r="X29" s="3" t="s">
        <v>615</v>
      </c>
      <c r="Y29" s="3" t="s">
        <v>616</v>
      </c>
      <c r="Z29" s="3" t="s">
        <v>617</v>
      </c>
      <c r="AA29" s="3" t="s">
        <v>618</v>
      </c>
      <c r="AB29" s="3" t="s">
        <v>619</v>
      </c>
      <c r="AC29" s="3" t="s">
        <v>620</v>
      </c>
      <c r="AD29" s="3" t="s">
        <v>621</v>
      </c>
      <c r="AE29" s="3" t="s">
        <v>1434</v>
      </c>
      <c r="AF29" s="3" t="s">
        <v>1435</v>
      </c>
      <c r="AG29" s="3" t="s">
        <v>1436</v>
      </c>
      <c r="AH29" s="3" t="s">
        <v>1437</v>
      </c>
      <c r="AI29" s="3" t="s">
        <v>45</v>
      </c>
      <c r="AJ29" s="3" t="s">
        <v>1438</v>
      </c>
      <c r="AK29" s="3" t="s">
        <v>1439</v>
      </c>
      <c r="AL29" s="3" t="s">
        <v>1440</v>
      </c>
      <c r="AM29" s="3" t="s">
        <v>1441</v>
      </c>
      <c r="AN29" s="3" t="s">
        <v>1442</v>
      </c>
      <c r="AO29" s="3" t="s">
        <v>1443</v>
      </c>
      <c r="AP29" s="3" t="s">
        <v>1444</v>
      </c>
      <c r="AQ29" s="3" t="s">
        <v>1445</v>
      </c>
      <c r="AR29" s="3" t="s">
        <v>1446</v>
      </c>
      <c r="AS29" s="3" t="s">
        <v>1447</v>
      </c>
      <c r="AT29" s="3" t="s">
        <v>1448</v>
      </c>
      <c r="AU29" s="3" t="s">
        <v>1449</v>
      </c>
      <c r="AV29" s="3" t="s">
        <v>1450</v>
      </c>
      <c r="AW29" s="3" t="s">
        <v>1451</v>
      </c>
      <c r="AX29" s="3" t="s">
        <v>1452</v>
      </c>
      <c r="AY29" s="3" t="s">
        <v>1453</v>
      </c>
      <c r="AZ29" s="3" t="s">
        <v>1454</v>
      </c>
      <c r="BA29" s="3" t="s">
        <v>1455</v>
      </c>
      <c r="BB29" s="3" t="s">
        <v>1456</v>
      </c>
      <c r="BC29" s="3" t="s">
        <v>1457</v>
      </c>
      <c r="BD29" s="3" t="s">
        <v>1458</v>
      </c>
      <c r="BE29" s="3" t="s">
        <v>1459</v>
      </c>
      <c r="BO29" s="3" t="s">
        <v>1433</v>
      </c>
    </row>
    <row r="30" spans="1:67">
      <c r="A30">
        <v>1</v>
      </c>
      <c r="B30">
        <v>1</v>
      </c>
      <c r="C30">
        <v>1</v>
      </c>
      <c r="D30">
        <v>1</v>
      </c>
      <c r="E30" t="s">
        <v>55</v>
      </c>
      <c r="F30" t="s">
        <v>56</v>
      </c>
      <c r="G30">
        <v>31311</v>
      </c>
      <c r="H30">
        <v>70942</v>
      </c>
      <c r="I30">
        <v>1210</v>
      </c>
      <c r="J30">
        <v>1210</v>
      </c>
      <c r="K30">
        <v>257</v>
      </c>
      <c r="L30">
        <v>257</v>
      </c>
      <c r="M30">
        <v>308130362.10000002</v>
      </c>
      <c r="N30">
        <v>0.89</v>
      </c>
      <c r="O30" t="s">
        <v>57</v>
      </c>
      <c r="P30">
        <v>215</v>
      </c>
      <c r="Q30" t="s">
        <v>56</v>
      </c>
      <c r="R30" t="s">
        <v>57</v>
      </c>
      <c r="S30" t="s">
        <v>1253</v>
      </c>
      <c r="T30" t="s">
        <v>1254</v>
      </c>
      <c r="U30" t="s">
        <v>1255</v>
      </c>
      <c r="V30" t="s">
        <v>625</v>
      </c>
      <c r="W30">
        <v>607</v>
      </c>
      <c r="X30">
        <v>609</v>
      </c>
      <c r="Y30">
        <v>608</v>
      </c>
      <c r="Z30">
        <v>477</v>
      </c>
      <c r="AA30">
        <v>541</v>
      </c>
      <c r="AB30">
        <v>78.599999999999994</v>
      </c>
      <c r="AC30">
        <v>89.1</v>
      </c>
      <c r="AD30">
        <v>1004.2</v>
      </c>
      <c r="AE30" t="s">
        <v>1253</v>
      </c>
      <c r="AF30" t="s">
        <v>1460</v>
      </c>
      <c r="AG30" t="s">
        <v>1461</v>
      </c>
      <c r="AH30" t="s">
        <v>1462</v>
      </c>
      <c r="AI30" t="s">
        <v>1463</v>
      </c>
      <c r="AJ30" t="s">
        <v>1464</v>
      </c>
      <c r="AK30" t="str">
        <f>"ALB"</f>
        <v>ALB</v>
      </c>
      <c r="AL30" t="s">
        <v>1461</v>
      </c>
      <c r="AM30" t="s">
        <v>1465</v>
      </c>
      <c r="AN30">
        <v>9606</v>
      </c>
      <c r="AO30" s="4" t="str">
        <f>HYPERLINK("http://www.uniprot.org/uniprot/P02768", "P02768")</f>
        <v>P02768</v>
      </c>
      <c r="AP30" t="s">
        <v>1466</v>
      </c>
      <c r="AQ30" t="s">
        <v>1461</v>
      </c>
      <c r="AR30" t="s">
        <v>1467</v>
      </c>
      <c r="AS30" t="s">
        <v>1468</v>
      </c>
      <c r="AT30" t="s">
        <v>1461</v>
      </c>
      <c r="AU30" t="s">
        <v>1469</v>
      </c>
      <c r="AV30" t="s">
        <v>1470</v>
      </c>
      <c r="AW30" t="s">
        <v>1471</v>
      </c>
      <c r="AX30" t="s">
        <v>1461</v>
      </c>
      <c r="AY30" t="s">
        <v>1472</v>
      </c>
      <c r="AZ30" t="s">
        <v>1473</v>
      </c>
      <c r="BA30" t="s">
        <v>1474</v>
      </c>
      <c r="BB30" t="s">
        <v>1475</v>
      </c>
      <c r="BC30" t="s">
        <v>1476</v>
      </c>
      <c r="BD30" t="s">
        <v>1461</v>
      </c>
      <c r="BE30" t="s">
        <v>1477</v>
      </c>
    </row>
    <row r="31" spans="1:67">
      <c r="A31">
        <v>2</v>
      </c>
      <c r="B31">
        <v>1</v>
      </c>
      <c r="C31">
        <v>1</v>
      </c>
      <c r="D31">
        <v>2</v>
      </c>
      <c r="E31" t="s">
        <v>55</v>
      </c>
      <c r="F31" t="s">
        <v>58</v>
      </c>
      <c r="G31">
        <v>18021</v>
      </c>
      <c r="H31">
        <v>80612</v>
      </c>
      <c r="I31">
        <v>593</v>
      </c>
      <c r="J31">
        <v>593</v>
      </c>
      <c r="K31">
        <v>137</v>
      </c>
      <c r="L31">
        <v>137</v>
      </c>
      <c r="M31">
        <v>46648.49</v>
      </c>
      <c r="N31">
        <v>0.74</v>
      </c>
      <c r="O31" t="s">
        <v>59</v>
      </c>
      <c r="P31">
        <v>94</v>
      </c>
      <c r="Q31" t="s">
        <v>58</v>
      </c>
      <c r="R31" t="s">
        <v>59</v>
      </c>
      <c r="S31" t="s">
        <v>897</v>
      </c>
      <c r="T31" t="s">
        <v>898</v>
      </c>
      <c r="U31" t="s">
        <v>899</v>
      </c>
      <c r="V31" t="s">
        <v>625</v>
      </c>
      <c r="W31">
        <v>706</v>
      </c>
      <c r="X31">
        <v>698</v>
      </c>
      <c r="Y31">
        <v>706</v>
      </c>
      <c r="Z31">
        <v>502</v>
      </c>
      <c r="AA31">
        <v>585</v>
      </c>
      <c r="AB31">
        <v>71.099999999999994</v>
      </c>
      <c r="AC31">
        <v>82.9</v>
      </c>
      <c r="AD31">
        <v>1039.2</v>
      </c>
      <c r="AE31" t="s">
        <v>897</v>
      </c>
      <c r="AF31" t="s">
        <v>1478</v>
      </c>
      <c r="AG31" t="s">
        <v>1479</v>
      </c>
      <c r="AH31" t="s">
        <v>1480</v>
      </c>
      <c r="AI31" t="s">
        <v>1481</v>
      </c>
      <c r="AJ31" t="s">
        <v>1482</v>
      </c>
      <c r="AK31" t="str">
        <f>"TF"</f>
        <v>TF</v>
      </c>
      <c r="AL31" t="s">
        <v>1461</v>
      </c>
      <c r="AM31" t="s">
        <v>1465</v>
      </c>
      <c r="AN31">
        <v>9606</v>
      </c>
      <c r="AO31" s="4" t="str">
        <f>HYPERLINK("http://www.uniprot.org/uniprot/P02787", "P02787")</f>
        <v>P02787</v>
      </c>
      <c r="AP31" t="s">
        <v>1483</v>
      </c>
      <c r="AQ31" t="s">
        <v>1484</v>
      </c>
      <c r="AR31" t="s">
        <v>1467</v>
      </c>
      <c r="AS31" t="s">
        <v>1485</v>
      </c>
      <c r="AT31" t="s">
        <v>1461</v>
      </c>
      <c r="AU31" t="s">
        <v>1469</v>
      </c>
      <c r="AV31" t="s">
        <v>1470</v>
      </c>
      <c r="AW31" t="s">
        <v>1486</v>
      </c>
      <c r="AX31" t="s">
        <v>1461</v>
      </c>
      <c r="AY31" t="s">
        <v>1487</v>
      </c>
      <c r="AZ31" t="s">
        <v>1473</v>
      </c>
      <c r="BA31" t="s">
        <v>1488</v>
      </c>
      <c r="BB31" t="s">
        <v>1489</v>
      </c>
      <c r="BC31" t="s">
        <v>1490</v>
      </c>
      <c r="BD31" t="s">
        <v>1461</v>
      </c>
      <c r="BE31" t="s">
        <v>1491</v>
      </c>
    </row>
    <row r="32" spans="1:67">
      <c r="A32">
        <v>7</v>
      </c>
      <c r="B32">
        <v>1</v>
      </c>
      <c r="C32">
        <v>1</v>
      </c>
      <c r="D32">
        <v>3</v>
      </c>
      <c r="E32" t="s">
        <v>55</v>
      </c>
      <c r="F32" t="s">
        <v>60</v>
      </c>
      <c r="G32">
        <v>4302</v>
      </c>
      <c r="H32">
        <v>30372</v>
      </c>
      <c r="I32">
        <v>194</v>
      </c>
      <c r="J32">
        <v>194</v>
      </c>
      <c r="K32">
        <v>49</v>
      </c>
      <c r="L32">
        <v>49</v>
      </c>
      <c r="M32">
        <v>9206.82</v>
      </c>
      <c r="N32">
        <v>0.68</v>
      </c>
      <c r="O32" t="s">
        <v>61</v>
      </c>
      <c r="P32">
        <v>64</v>
      </c>
      <c r="Q32" t="s">
        <v>60</v>
      </c>
      <c r="R32" t="s">
        <v>61</v>
      </c>
      <c r="S32" t="s">
        <v>808</v>
      </c>
      <c r="T32" t="s">
        <v>809</v>
      </c>
      <c r="U32" t="s">
        <v>810</v>
      </c>
      <c r="V32" t="s">
        <v>625</v>
      </c>
      <c r="W32">
        <v>265</v>
      </c>
      <c r="X32">
        <v>267</v>
      </c>
      <c r="Y32">
        <v>267</v>
      </c>
      <c r="Z32">
        <v>211</v>
      </c>
      <c r="AA32">
        <v>238</v>
      </c>
      <c r="AB32">
        <v>79.599999999999994</v>
      </c>
      <c r="AC32">
        <v>89.8</v>
      </c>
      <c r="AD32">
        <v>430.6</v>
      </c>
      <c r="AE32" t="s">
        <v>808</v>
      </c>
      <c r="AF32" t="s">
        <v>1492</v>
      </c>
      <c r="AG32" t="s">
        <v>1493</v>
      </c>
      <c r="AH32" t="s">
        <v>1494</v>
      </c>
      <c r="AI32" t="s">
        <v>1495</v>
      </c>
      <c r="AJ32" t="s">
        <v>1496</v>
      </c>
      <c r="AK32" t="str">
        <f>"APOA1"</f>
        <v>APOA1</v>
      </c>
      <c r="AL32" t="s">
        <v>1461</v>
      </c>
      <c r="AM32" t="s">
        <v>1465</v>
      </c>
      <c r="AN32">
        <v>9606</v>
      </c>
      <c r="AO32" s="4" t="str">
        <f>HYPERLINK("http://www.uniprot.org/uniprot/P02647", "P02647")</f>
        <v>P02647</v>
      </c>
      <c r="AP32" t="s">
        <v>1497</v>
      </c>
      <c r="AQ32" t="s">
        <v>1498</v>
      </c>
      <c r="AR32" t="s">
        <v>1499</v>
      </c>
      <c r="AS32" t="s">
        <v>1485</v>
      </c>
      <c r="AT32" t="s">
        <v>1461</v>
      </c>
      <c r="AU32" t="s">
        <v>1500</v>
      </c>
      <c r="AV32" t="s">
        <v>1470</v>
      </c>
      <c r="AW32" t="s">
        <v>1461</v>
      </c>
      <c r="AX32" t="s">
        <v>1461</v>
      </c>
      <c r="AY32" t="s">
        <v>1501</v>
      </c>
      <c r="AZ32" t="s">
        <v>1473</v>
      </c>
      <c r="BA32" t="s">
        <v>1502</v>
      </c>
      <c r="BB32" t="s">
        <v>1503</v>
      </c>
      <c r="BC32" t="s">
        <v>1504</v>
      </c>
      <c r="BD32" t="s">
        <v>1461</v>
      </c>
      <c r="BE32" t="s">
        <v>1505</v>
      </c>
    </row>
    <row r="33" spans="1:57">
      <c r="A33">
        <v>12</v>
      </c>
      <c r="B33">
        <v>1</v>
      </c>
      <c r="C33">
        <v>1</v>
      </c>
      <c r="D33">
        <v>4</v>
      </c>
      <c r="E33" t="s">
        <v>55</v>
      </c>
      <c r="F33" t="s">
        <v>62</v>
      </c>
      <c r="G33">
        <v>3446</v>
      </c>
      <c r="H33">
        <v>16207</v>
      </c>
      <c r="I33">
        <v>97</v>
      </c>
      <c r="J33">
        <v>97</v>
      </c>
      <c r="K33">
        <v>26</v>
      </c>
      <c r="L33">
        <v>26</v>
      </c>
      <c r="M33">
        <v>2374.11</v>
      </c>
      <c r="N33">
        <v>0.86</v>
      </c>
      <c r="O33" t="s">
        <v>63</v>
      </c>
      <c r="P33">
        <v>93</v>
      </c>
      <c r="Q33" t="s">
        <v>62</v>
      </c>
      <c r="R33" t="s">
        <v>63</v>
      </c>
      <c r="S33" t="s">
        <v>894</v>
      </c>
      <c r="T33" t="s">
        <v>895</v>
      </c>
      <c r="U33" t="s">
        <v>896</v>
      </c>
      <c r="V33" t="s">
        <v>625</v>
      </c>
      <c r="W33">
        <v>147</v>
      </c>
      <c r="X33">
        <v>147</v>
      </c>
      <c r="Y33">
        <v>147</v>
      </c>
      <c r="Z33">
        <v>127</v>
      </c>
      <c r="AA33">
        <v>134</v>
      </c>
      <c r="AB33">
        <v>86.4</v>
      </c>
      <c r="AC33">
        <v>91.2</v>
      </c>
      <c r="AD33">
        <v>261.89999999999998</v>
      </c>
      <c r="AE33" t="s">
        <v>894</v>
      </c>
      <c r="AF33" t="s">
        <v>1506</v>
      </c>
      <c r="AG33" t="s">
        <v>1507</v>
      </c>
      <c r="AH33" t="s">
        <v>1508</v>
      </c>
      <c r="AI33" t="s">
        <v>1509</v>
      </c>
      <c r="AJ33" t="s">
        <v>1510</v>
      </c>
      <c r="AK33" t="str">
        <f>"HBB"</f>
        <v>HBB</v>
      </c>
      <c r="AL33" t="s">
        <v>1461</v>
      </c>
      <c r="AM33" t="s">
        <v>1465</v>
      </c>
      <c r="AN33">
        <v>9606</v>
      </c>
      <c r="AO33" s="4" t="str">
        <f>HYPERLINK("http://www.uniprot.org/uniprot/P68871", "P68871")</f>
        <v>P68871</v>
      </c>
      <c r="AP33" t="s">
        <v>1511</v>
      </c>
      <c r="AQ33" t="s">
        <v>1512</v>
      </c>
      <c r="AR33" t="s">
        <v>1461</v>
      </c>
      <c r="AS33" t="s">
        <v>1485</v>
      </c>
      <c r="AT33" t="s">
        <v>1461</v>
      </c>
      <c r="AU33" t="s">
        <v>1513</v>
      </c>
      <c r="AV33" t="s">
        <v>1461</v>
      </c>
      <c r="AW33" t="s">
        <v>1514</v>
      </c>
      <c r="AX33" t="s">
        <v>1515</v>
      </c>
      <c r="AY33" t="s">
        <v>1516</v>
      </c>
      <c r="AZ33" t="s">
        <v>1473</v>
      </c>
      <c r="BA33" t="s">
        <v>1517</v>
      </c>
      <c r="BB33" t="s">
        <v>1518</v>
      </c>
      <c r="BC33" t="s">
        <v>1519</v>
      </c>
      <c r="BD33" t="s">
        <v>1461</v>
      </c>
      <c r="BE33" t="s">
        <v>1520</v>
      </c>
    </row>
    <row r="34" spans="1:57">
      <c r="A34">
        <v>10</v>
      </c>
      <c r="B34">
        <v>1</v>
      </c>
      <c r="C34">
        <v>1</v>
      </c>
      <c r="D34">
        <v>5</v>
      </c>
      <c r="E34" t="s">
        <v>55</v>
      </c>
      <c r="F34" t="s">
        <v>64</v>
      </c>
      <c r="G34">
        <v>3997</v>
      </c>
      <c r="H34">
        <v>38729</v>
      </c>
      <c r="I34">
        <v>177</v>
      </c>
      <c r="J34">
        <v>177</v>
      </c>
      <c r="K34">
        <v>49</v>
      </c>
      <c r="L34">
        <v>49</v>
      </c>
      <c r="M34">
        <v>1893.01</v>
      </c>
      <c r="N34">
        <v>0.74</v>
      </c>
      <c r="O34" t="s">
        <v>65</v>
      </c>
      <c r="P34">
        <v>12</v>
      </c>
      <c r="Q34" t="s">
        <v>64</v>
      </c>
      <c r="R34" t="s">
        <v>65</v>
      </c>
      <c r="S34" t="s">
        <v>656</v>
      </c>
      <c r="T34" t="s">
        <v>657</v>
      </c>
      <c r="U34" t="s">
        <v>658</v>
      </c>
      <c r="V34" t="s">
        <v>625</v>
      </c>
      <c r="W34">
        <v>345</v>
      </c>
      <c r="X34">
        <v>406</v>
      </c>
      <c r="Y34">
        <v>318</v>
      </c>
      <c r="Z34">
        <v>260</v>
      </c>
      <c r="AA34">
        <v>287</v>
      </c>
      <c r="AB34">
        <v>75.400000000000006</v>
      </c>
      <c r="AC34">
        <v>83.2</v>
      </c>
      <c r="AD34">
        <v>553.9</v>
      </c>
      <c r="AE34" t="s">
        <v>656</v>
      </c>
      <c r="AF34" t="s">
        <v>1521</v>
      </c>
      <c r="AG34" t="s">
        <v>1522</v>
      </c>
      <c r="AH34" t="s">
        <v>1523</v>
      </c>
      <c r="AI34" t="s">
        <v>1524</v>
      </c>
      <c r="AJ34" t="s">
        <v>1525</v>
      </c>
      <c r="AK34" t="str">
        <f>"HP"</f>
        <v>HP</v>
      </c>
      <c r="AL34" t="s">
        <v>1461</v>
      </c>
      <c r="AM34" t="s">
        <v>1465</v>
      </c>
      <c r="AN34">
        <v>9606</v>
      </c>
      <c r="AO34" s="4" t="str">
        <f>HYPERLINK("http://www.uniprot.org/uniprot/P00738", "P00738")</f>
        <v>P00738</v>
      </c>
      <c r="AP34" t="s">
        <v>1526</v>
      </c>
      <c r="AQ34" t="s">
        <v>1527</v>
      </c>
      <c r="AR34" t="s">
        <v>1467</v>
      </c>
      <c r="AS34" t="s">
        <v>1468</v>
      </c>
      <c r="AT34" t="s">
        <v>1461</v>
      </c>
      <c r="AU34" t="s">
        <v>1469</v>
      </c>
      <c r="AV34" t="s">
        <v>1528</v>
      </c>
      <c r="AW34" t="s">
        <v>1529</v>
      </c>
      <c r="AX34" t="s">
        <v>1530</v>
      </c>
      <c r="AY34" t="s">
        <v>1531</v>
      </c>
      <c r="AZ34" t="s">
        <v>1473</v>
      </c>
      <c r="BA34" t="s">
        <v>1532</v>
      </c>
      <c r="BB34" t="s">
        <v>1533</v>
      </c>
      <c r="BC34" t="s">
        <v>1534</v>
      </c>
      <c r="BD34" t="s">
        <v>1461</v>
      </c>
      <c r="BE34" t="s">
        <v>1535</v>
      </c>
    </row>
    <row r="35" spans="1:57">
      <c r="A35">
        <v>3</v>
      </c>
      <c r="B35">
        <v>1</v>
      </c>
      <c r="C35">
        <v>1</v>
      </c>
      <c r="D35">
        <v>6</v>
      </c>
      <c r="E35" t="s">
        <v>55</v>
      </c>
      <c r="F35" t="s">
        <v>66</v>
      </c>
      <c r="G35">
        <v>13178</v>
      </c>
      <c r="H35">
        <v>165935</v>
      </c>
      <c r="I35">
        <v>511</v>
      </c>
      <c r="J35">
        <v>511</v>
      </c>
      <c r="K35">
        <v>168</v>
      </c>
      <c r="L35">
        <v>168</v>
      </c>
      <c r="M35">
        <v>465.48</v>
      </c>
      <c r="N35">
        <v>0.77</v>
      </c>
      <c r="O35" t="s">
        <v>67</v>
      </c>
      <c r="P35">
        <v>28</v>
      </c>
      <c r="Q35" t="s">
        <v>66</v>
      </c>
      <c r="R35" t="s">
        <v>67</v>
      </c>
      <c r="S35" t="s">
        <v>704</v>
      </c>
      <c r="T35" t="s">
        <v>705</v>
      </c>
      <c r="U35" t="s">
        <v>706</v>
      </c>
      <c r="V35" t="s">
        <v>625</v>
      </c>
      <c r="W35">
        <v>1479</v>
      </c>
      <c r="X35">
        <v>1474</v>
      </c>
      <c r="Y35">
        <v>1458</v>
      </c>
      <c r="Z35">
        <v>1190</v>
      </c>
      <c r="AA35">
        <v>1306</v>
      </c>
      <c r="AB35">
        <v>80.5</v>
      </c>
      <c r="AC35">
        <v>88.3</v>
      </c>
      <c r="AD35">
        <v>2449.1</v>
      </c>
      <c r="AE35" t="s">
        <v>704</v>
      </c>
      <c r="AF35" t="s">
        <v>1536</v>
      </c>
      <c r="AG35" t="s">
        <v>1537</v>
      </c>
      <c r="AH35" t="s">
        <v>1538</v>
      </c>
      <c r="AI35" t="s">
        <v>1539</v>
      </c>
      <c r="AJ35" t="s">
        <v>1540</v>
      </c>
      <c r="AK35" t="str">
        <f>"A2M"</f>
        <v>A2M</v>
      </c>
      <c r="AL35" t="s">
        <v>1541</v>
      </c>
      <c r="AM35" t="s">
        <v>1465</v>
      </c>
      <c r="AN35">
        <v>9606</v>
      </c>
      <c r="AO35" s="4" t="str">
        <f>HYPERLINK("http://www.uniprot.org/uniprot/P01023", "P01023")</f>
        <v>P01023</v>
      </c>
      <c r="AP35" t="s">
        <v>1542</v>
      </c>
      <c r="AQ35" t="s">
        <v>1461</v>
      </c>
      <c r="AR35" t="s">
        <v>1467</v>
      </c>
      <c r="AS35" t="s">
        <v>1485</v>
      </c>
      <c r="AT35" t="s">
        <v>1461</v>
      </c>
      <c r="AU35" t="s">
        <v>1461</v>
      </c>
      <c r="AV35" t="s">
        <v>1543</v>
      </c>
      <c r="AW35" t="s">
        <v>1461</v>
      </c>
      <c r="AX35" t="s">
        <v>1544</v>
      </c>
      <c r="AY35" t="s">
        <v>1545</v>
      </c>
      <c r="AZ35" t="s">
        <v>1473</v>
      </c>
      <c r="BA35" t="s">
        <v>1546</v>
      </c>
      <c r="BB35" t="s">
        <v>1547</v>
      </c>
      <c r="BC35" t="s">
        <v>1548</v>
      </c>
      <c r="BD35" t="s">
        <v>1461</v>
      </c>
      <c r="BE35" t="s">
        <v>1549</v>
      </c>
    </row>
    <row r="36" spans="1:57">
      <c r="A36">
        <v>39</v>
      </c>
      <c r="B36">
        <v>1</v>
      </c>
      <c r="C36">
        <v>1</v>
      </c>
      <c r="D36">
        <v>7</v>
      </c>
      <c r="E36" t="s">
        <v>55</v>
      </c>
      <c r="F36" t="s">
        <v>68</v>
      </c>
      <c r="G36">
        <v>898</v>
      </c>
      <c r="H36">
        <v>11550</v>
      </c>
      <c r="I36">
        <v>26</v>
      </c>
      <c r="J36">
        <v>26</v>
      </c>
      <c r="K36">
        <v>12</v>
      </c>
      <c r="L36">
        <v>12</v>
      </c>
      <c r="M36">
        <v>409.76</v>
      </c>
      <c r="N36">
        <v>0.49</v>
      </c>
      <c r="O36" t="s">
        <v>69</v>
      </c>
      <c r="P36">
        <v>195</v>
      </c>
      <c r="Q36" t="s">
        <v>68</v>
      </c>
      <c r="R36" t="s">
        <v>69</v>
      </c>
      <c r="S36" t="s">
        <v>1193</v>
      </c>
      <c r="T36" t="s">
        <v>1194</v>
      </c>
      <c r="U36" t="s">
        <v>1195</v>
      </c>
      <c r="V36" t="s">
        <v>625</v>
      </c>
      <c r="W36">
        <v>103</v>
      </c>
      <c r="X36">
        <v>100</v>
      </c>
      <c r="Y36">
        <v>100</v>
      </c>
      <c r="Z36">
        <v>69</v>
      </c>
      <c r="AA36">
        <v>83</v>
      </c>
      <c r="AB36">
        <v>67</v>
      </c>
      <c r="AC36">
        <v>80.599999999999994</v>
      </c>
      <c r="AD36">
        <v>126.7</v>
      </c>
      <c r="AE36" t="s">
        <v>1193</v>
      </c>
      <c r="AF36" t="s">
        <v>1550</v>
      </c>
      <c r="AG36" t="s">
        <v>1551</v>
      </c>
      <c r="AH36" t="s">
        <v>1552</v>
      </c>
      <c r="AI36" t="s">
        <v>1553</v>
      </c>
      <c r="AJ36" t="s">
        <v>1554</v>
      </c>
      <c r="AK36" t="str">
        <f>"APOA2"</f>
        <v>APOA2</v>
      </c>
      <c r="AL36" t="s">
        <v>1461</v>
      </c>
      <c r="AM36" t="s">
        <v>1465</v>
      </c>
      <c r="AN36">
        <v>9606</v>
      </c>
      <c r="AO36" s="4" t="str">
        <f>HYPERLINK("http://www.uniprot.org/uniprot/P02652", "P02652")</f>
        <v>P02652</v>
      </c>
      <c r="AP36" t="s">
        <v>1555</v>
      </c>
      <c r="AQ36" t="s">
        <v>1556</v>
      </c>
      <c r="AR36" t="s">
        <v>1557</v>
      </c>
      <c r="AS36" t="s">
        <v>1461</v>
      </c>
      <c r="AT36" t="s">
        <v>1461</v>
      </c>
      <c r="AU36" t="s">
        <v>1461</v>
      </c>
      <c r="AV36" t="s">
        <v>1558</v>
      </c>
      <c r="AW36" t="s">
        <v>1461</v>
      </c>
      <c r="AX36" t="s">
        <v>1461</v>
      </c>
      <c r="AY36" t="s">
        <v>1559</v>
      </c>
      <c r="AZ36" t="s">
        <v>1461</v>
      </c>
      <c r="BA36" t="s">
        <v>1560</v>
      </c>
      <c r="BB36" t="s">
        <v>1561</v>
      </c>
      <c r="BC36" t="s">
        <v>1562</v>
      </c>
      <c r="BD36" t="s">
        <v>1461</v>
      </c>
      <c r="BE36" t="s">
        <v>1563</v>
      </c>
    </row>
    <row r="37" spans="1:57">
      <c r="A37">
        <v>4</v>
      </c>
      <c r="B37">
        <v>1</v>
      </c>
      <c r="C37">
        <v>1</v>
      </c>
      <c r="D37">
        <v>8</v>
      </c>
      <c r="E37" t="s">
        <v>55</v>
      </c>
      <c r="F37" t="s">
        <v>70</v>
      </c>
      <c r="G37">
        <v>12841</v>
      </c>
      <c r="H37">
        <v>188157</v>
      </c>
      <c r="I37">
        <v>482</v>
      </c>
      <c r="J37">
        <v>482</v>
      </c>
      <c r="K37">
        <v>172</v>
      </c>
      <c r="L37">
        <v>172</v>
      </c>
      <c r="M37">
        <v>219.53</v>
      </c>
      <c r="N37">
        <v>0.75</v>
      </c>
      <c r="O37" t="s">
        <v>71</v>
      </c>
      <c r="P37">
        <v>112</v>
      </c>
      <c r="Q37" t="s">
        <v>70</v>
      </c>
      <c r="R37" t="s">
        <v>71</v>
      </c>
      <c r="S37" t="s">
        <v>949</v>
      </c>
      <c r="T37" t="s">
        <v>950</v>
      </c>
      <c r="U37" t="s">
        <v>951</v>
      </c>
      <c r="V37" t="s">
        <v>625</v>
      </c>
      <c r="W37">
        <v>1660</v>
      </c>
      <c r="X37">
        <v>1663</v>
      </c>
      <c r="Y37">
        <v>1664</v>
      </c>
      <c r="Z37">
        <v>1295</v>
      </c>
      <c r="AA37">
        <v>1467</v>
      </c>
      <c r="AB37">
        <v>78</v>
      </c>
      <c r="AC37">
        <v>88.4</v>
      </c>
      <c r="AD37">
        <v>2695.2</v>
      </c>
      <c r="AE37" t="s">
        <v>949</v>
      </c>
      <c r="AF37" t="s">
        <v>1564</v>
      </c>
      <c r="AG37" t="s">
        <v>1565</v>
      </c>
      <c r="AH37" t="s">
        <v>1566</v>
      </c>
      <c r="AI37" t="s">
        <v>1567</v>
      </c>
      <c r="AJ37" t="s">
        <v>1568</v>
      </c>
      <c r="AK37" t="str">
        <f>"C3"</f>
        <v>C3</v>
      </c>
      <c r="AL37" t="s">
        <v>1569</v>
      </c>
      <c r="AM37" t="s">
        <v>1465</v>
      </c>
      <c r="AN37">
        <v>9606</v>
      </c>
      <c r="AO37" s="4" t="str">
        <f>HYPERLINK("http://www.uniprot.org/uniprot/P01024", "P01024")</f>
        <v>P01024</v>
      </c>
      <c r="AP37" t="s">
        <v>1570</v>
      </c>
      <c r="AQ37" t="s">
        <v>1571</v>
      </c>
      <c r="AR37" t="s">
        <v>1467</v>
      </c>
      <c r="AS37" t="s">
        <v>1485</v>
      </c>
      <c r="AT37" t="s">
        <v>1461</v>
      </c>
      <c r="AU37" t="s">
        <v>1572</v>
      </c>
      <c r="AV37" t="s">
        <v>1558</v>
      </c>
      <c r="AW37" t="s">
        <v>1461</v>
      </c>
      <c r="AX37" t="s">
        <v>1461</v>
      </c>
      <c r="AY37" t="s">
        <v>1573</v>
      </c>
      <c r="AZ37" t="s">
        <v>1473</v>
      </c>
      <c r="BA37" t="s">
        <v>1574</v>
      </c>
      <c r="BB37" t="s">
        <v>1575</v>
      </c>
      <c r="BC37" t="s">
        <v>1576</v>
      </c>
      <c r="BD37" t="s">
        <v>1461</v>
      </c>
      <c r="BE37" t="s">
        <v>1577</v>
      </c>
    </row>
    <row r="38" spans="1:57">
      <c r="A38">
        <v>15</v>
      </c>
      <c r="B38">
        <v>1</v>
      </c>
      <c r="C38">
        <v>1</v>
      </c>
      <c r="D38">
        <v>9</v>
      </c>
      <c r="E38" t="s">
        <v>55</v>
      </c>
      <c r="F38" t="s">
        <v>72</v>
      </c>
      <c r="G38">
        <v>2749</v>
      </c>
      <c r="H38">
        <v>43024</v>
      </c>
      <c r="I38">
        <v>96</v>
      </c>
      <c r="J38">
        <v>96</v>
      </c>
      <c r="K38">
        <v>40</v>
      </c>
      <c r="L38">
        <v>40</v>
      </c>
      <c r="M38">
        <v>213.6</v>
      </c>
      <c r="N38">
        <v>0.66</v>
      </c>
      <c r="O38" t="s">
        <v>73</v>
      </c>
      <c r="P38">
        <v>103</v>
      </c>
      <c r="Q38" t="s">
        <v>72</v>
      </c>
      <c r="R38" t="s">
        <v>73</v>
      </c>
      <c r="S38" t="s">
        <v>924</v>
      </c>
      <c r="T38" t="s">
        <v>925</v>
      </c>
      <c r="U38" t="s">
        <v>926</v>
      </c>
      <c r="V38" t="s">
        <v>625</v>
      </c>
      <c r="W38">
        <v>384</v>
      </c>
      <c r="X38">
        <v>382</v>
      </c>
      <c r="Y38">
        <v>371</v>
      </c>
      <c r="Z38">
        <v>252</v>
      </c>
      <c r="AA38">
        <v>295</v>
      </c>
      <c r="AB38">
        <v>65.599999999999994</v>
      </c>
      <c r="AC38">
        <v>76.8</v>
      </c>
      <c r="AD38">
        <v>494.2</v>
      </c>
      <c r="AE38" t="s">
        <v>924</v>
      </c>
      <c r="AF38" t="s">
        <v>1578</v>
      </c>
      <c r="AG38" t="s">
        <v>1579</v>
      </c>
      <c r="AH38" t="s">
        <v>1580</v>
      </c>
      <c r="AI38" t="s">
        <v>1581</v>
      </c>
      <c r="AJ38" t="s">
        <v>1582</v>
      </c>
      <c r="AK38" t="str">
        <f>"FETUB"</f>
        <v>FETUB</v>
      </c>
      <c r="AL38" t="s">
        <v>1461</v>
      </c>
      <c r="AM38" t="s">
        <v>1465</v>
      </c>
      <c r="AN38">
        <v>9606</v>
      </c>
      <c r="AO38" s="4" t="str">
        <f>HYPERLINK("http://www.uniprot.org/uniprot/Q9UGM5", "Q9UGM5")</f>
        <v>Q9UGM5</v>
      </c>
      <c r="AP38" t="s">
        <v>1583</v>
      </c>
      <c r="AQ38" t="s">
        <v>1584</v>
      </c>
      <c r="AR38" t="s">
        <v>1467</v>
      </c>
      <c r="AS38" t="s">
        <v>1468</v>
      </c>
      <c r="AT38" t="s">
        <v>1461</v>
      </c>
      <c r="AU38" t="s">
        <v>1461</v>
      </c>
      <c r="AV38" t="s">
        <v>1470</v>
      </c>
      <c r="AW38" t="s">
        <v>1461</v>
      </c>
      <c r="AX38" t="s">
        <v>1585</v>
      </c>
      <c r="AY38" t="s">
        <v>1586</v>
      </c>
      <c r="AZ38" t="s">
        <v>1461</v>
      </c>
      <c r="BA38" t="s">
        <v>1587</v>
      </c>
      <c r="BB38" t="s">
        <v>1588</v>
      </c>
      <c r="BC38" t="s">
        <v>1589</v>
      </c>
      <c r="BD38" t="s">
        <v>1461</v>
      </c>
      <c r="BE38" t="s">
        <v>1461</v>
      </c>
    </row>
    <row r="39" spans="1:57">
      <c r="A39">
        <v>13</v>
      </c>
      <c r="B39">
        <v>1</v>
      </c>
      <c r="C39">
        <v>1</v>
      </c>
      <c r="D39">
        <v>10</v>
      </c>
      <c r="E39" t="s">
        <v>55</v>
      </c>
      <c r="F39" t="s">
        <v>74</v>
      </c>
      <c r="G39">
        <v>3226</v>
      </c>
      <c r="H39">
        <v>52171</v>
      </c>
      <c r="I39">
        <v>129</v>
      </c>
      <c r="J39">
        <v>129</v>
      </c>
      <c r="K39">
        <v>44</v>
      </c>
      <c r="L39">
        <v>44</v>
      </c>
      <c r="M39">
        <v>131.99</v>
      </c>
      <c r="N39">
        <v>0.63</v>
      </c>
      <c r="O39" t="s">
        <v>75</v>
      </c>
      <c r="P39">
        <v>57</v>
      </c>
      <c r="Q39" t="s">
        <v>74</v>
      </c>
      <c r="R39" t="s">
        <v>75</v>
      </c>
      <c r="S39" t="s">
        <v>789</v>
      </c>
      <c r="T39" t="s">
        <v>790</v>
      </c>
      <c r="U39" t="s">
        <v>791</v>
      </c>
      <c r="V39" t="s">
        <v>625</v>
      </c>
      <c r="W39">
        <v>455</v>
      </c>
      <c r="X39">
        <v>462</v>
      </c>
      <c r="Y39">
        <v>464</v>
      </c>
      <c r="Z39">
        <v>350</v>
      </c>
      <c r="AA39">
        <v>381</v>
      </c>
      <c r="AB39">
        <v>76.900000000000006</v>
      </c>
      <c r="AC39">
        <v>83.7</v>
      </c>
      <c r="AD39">
        <v>720.7</v>
      </c>
      <c r="AE39" t="s">
        <v>789</v>
      </c>
      <c r="AF39" t="s">
        <v>1590</v>
      </c>
      <c r="AG39" t="s">
        <v>1591</v>
      </c>
      <c r="AH39" t="s">
        <v>1592</v>
      </c>
      <c r="AI39" t="s">
        <v>1593</v>
      </c>
      <c r="AJ39" t="s">
        <v>1594</v>
      </c>
      <c r="AK39" t="str">
        <f>"HPX"</f>
        <v>HPX</v>
      </c>
      <c r="AL39" t="s">
        <v>1461</v>
      </c>
      <c r="AM39" t="s">
        <v>1465</v>
      </c>
      <c r="AN39">
        <v>9606</v>
      </c>
      <c r="AO39" s="4" t="str">
        <f>HYPERLINK("http://www.uniprot.org/uniprot/P02790", "P02790")</f>
        <v>P02790</v>
      </c>
      <c r="AP39" t="s">
        <v>1595</v>
      </c>
      <c r="AQ39" t="s">
        <v>1596</v>
      </c>
      <c r="AR39" t="s">
        <v>1467</v>
      </c>
      <c r="AS39" t="s">
        <v>1485</v>
      </c>
      <c r="AT39" t="s">
        <v>1461</v>
      </c>
      <c r="AU39" t="s">
        <v>1461</v>
      </c>
      <c r="AV39" t="s">
        <v>1470</v>
      </c>
      <c r="AW39" t="s">
        <v>1597</v>
      </c>
      <c r="AX39" t="s">
        <v>1461</v>
      </c>
      <c r="AY39" t="s">
        <v>1531</v>
      </c>
      <c r="AZ39" t="s">
        <v>1461</v>
      </c>
      <c r="BA39" t="s">
        <v>1598</v>
      </c>
      <c r="BB39" t="s">
        <v>1599</v>
      </c>
      <c r="BC39" t="s">
        <v>1600</v>
      </c>
      <c r="BD39" t="s">
        <v>1461</v>
      </c>
      <c r="BE39" t="s">
        <v>1601</v>
      </c>
    </row>
    <row r="40" spans="1:57">
      <c r="A40">
        <v>17</v>
      </c>
      <c r="B40">
        <v>1</v>
      </c>
      <c r="C40">
        <v>1</v>
      </c>
      <c r="D40">
        <v>11</v>
      </c>
      <c r="E40" t="s">
        <v>55</v>
      </c>
      <c r="F40" t="s">
        <v>76</v>
      </c>
      <c r="G40">
        <v>2578</v>
      </c>
      <c r="H40">
        <v>54810</v>
      </c>
      <c r="I40">
        <v>89</v>
      </c>
      <c r="J40">
        <v>89</v>
      </c>
      <c r="K40">
        <v>44</v>
      </c>
      <c r="L40">
        <v>44</v>
      </c>
      <c r="M40">
        <v>87.38</v>
      </c>
      <c r="N40">
        <v>0.68</v>
      </c>
      <c r="O40" t="s">
        <v>77</v>
      </c>
      <c r="P40">
        <v>213</v>
      </c>
      <c r="Q40" t="s">
        <v>76</v>
      </c>
      <c r="R40" t="s">
        <v>77</v>
      </c>
      <c r="S40" t="s">
        <v>1247</v>
      </c>
      <c r="T40" t="s">
        <v>1248</v>
      </c>
      <c r="U40" t="s">
        <v>1249</v>
      </c>
      <c r="V40" t="s">
        <v>625</v>
      </c>
      <c r="W40">
        <v>475</v>
      </c>
      <c r="X40">
        <v>474</v>
      </c>
      <c r="Y40">
        <v>473</v>
      </c>
      <c r="Z40">
        <v>398</v>
      </c>
      <c r="AA40">
        <v>440</v>
      </c>
      <c r="AB40">
        <v>83.8</v>
      </c>
      <c r="AC40">
        <v>92.6</v>
      </c>
      <c r="AD40">
        <v>830.5</v>
      </c>
      <c r="AE40" t="s">
        <v>1247</v>
      </c>
      <c r="AF40" t="s">
        <v>1602</v>
      </c>
      <c r="AG40" t="s">
        <v>1603</v>
      </c>
      <c r="AH40" t="s">
        <v>1604</v>
      </c>
      <c r="AI40" t="s">
        <v>1605</v>
      </c>
      <c r="AJ40" t="s">
        <v>1606</v>
      </c>
      <c r="AK40" t="str">
        <f>"GC"</f>
        <v>GC</v>
      </c>
      <c r="AL40" t="s">
        <v>1461</v>
      </c>
      <c r="AM40" t="s">
        <v>1465</v>
      </c>
      <c r="AN40">
        <v>9606</v>
      </c>
      <c r="AO40" s="4" t="str">
        <f>HYPERLINK("http://www.uniprot.org/uniprot/P02774", "P02774")</f>
        <v>P02774</v>
      </c>
      <c r="AP40" t="s">
        <v>1607</v>
      </c>
      <c r="AQ40" t="s">
        <v>1608</v>
      </c>
      <c r="AR40" t="s">
        <v>1467</v>
      </c>
      <c r="AS40" t="s">
        <v>1468</v>
      </c>
      <c r="AT40" t="s">
        <v>1461</v>
      </c>
      <c r="AU40" t="s">
        <v>1461</v>
      </c>
      <c r="AV40" t="s">
        <v>1470</v>
      </c>
      <c r="AW40" t="s">
        <v>1609</v>
      </c>
      <c r="AX40" t="s">
        <v>1610</v>
      </c>
      <c r="AY40" t="s">
        <v>1531</v>
      </c>
      <c r="AZ40" t="s">
        <v>1473</v>
      </c>
      <c r="BA40" t="s">
        <v>1611</v>
      </c>
      <c r="BB40" t="s">
        <v>1612</v>
      </c>
      <c r="BC40" t="s">
        <v>1613</v>
      </c>
      <c r="BD40" t="s">
        <v>1461</v>
      </c>
      <c r="BE40" t="s">
        <v>1614</v>
      </c>
    </row>
    <row r="41" spans="1:57">
      <c r="A41">
        <v>57</v>
      </c>
      <c r="B41">
        <v>1</v>
      </c>
      <c r="C41">
        <v>1</v>
      </c>
      <c r="D41">
        <v>12</v>
      </c>
      <c r="E41" t="s">
        <v>55</v>
      </c>
      <c r="F41" t="s">
        <v>78</v>
      </c>
      <c r="G41">
        <v>588</v>
      </c>
      <c r="H41">
        <v>11221</v>
      </c>
      <c r="I41">
        <v>18</v>
      </c>
      <c r="J41">
        <v>18</v>
      </c>
      <c r="K41">
        <v>9</v>
      </c>
      <c r="L41">
        <v>9</v>
      </c>
      <c r="M41">
        <v>61.06</v>
      </c>
      <c r="N41">
        <v>0.59</v>
      </c>
      <c r="O41" t="s">
        <v>79</v>
      </c>
      <c r="P41">
        <v>48</v>
      </c>
      <c r="Q41" t="s">
        <v>78</v>
      </c>
      <c r="R41" t="s">
        <v>79</v>
      </c>
      <c r="S41" t="s">
        <v>762</v>
      </c>
      <c r="T41" t="s">
        <v>763</v>
      </c>
      <c r="U41" t="s">
        <v>764</v>
      </c>
      <c r="V41" t="s">
        <v>625</v>
      </c>
      <c r="W41">
        <v>101</v>
      </c>
      <c r="X41">
        <v>101</v>
      </c>
      <c r="Y41">
        <v>101</v>
      </c>
      <c r="Z41">
        <v>71</v>
      </c>
      <c r="AA41">
        <v>83</v>
      </c>
      <c r="AB41">
        <v>70.3</v>
      </c>
      <c r="AC41">
        <v>82.2</v>
      </c>
      <c r="AD41">
        <v>129.80000000000001</v>
      </c>
      <c r="AE41" t="s">
        <v>762</v>
      </c>
      <c r="AF41" t="s">
        <v>1615</v>
      </c>
      <c r="AG41" t="s">
        <v>1616</v>
      </c>
      <c r="AH41" t="s">
        <v>1617</v>
      </c>
      <c r="AI41" t="s">
        <v>1618</v>
      </c>
      <c r="AJ41" t="s">
        <v>1619</v>
      </c>
      <c r="AK41" t="str">
        <f>"APOC2"</f>
        <v>APOC2</v>
      </c>
      <c r="AL41" t="s">
        <v>1620</v>
      </c>
      <c r="AM41" t="s">
        <v>1465</v>
      </c>
      <c r="AN41">
        <v>9606</v>
      </c>
      <c r="AO41" s="4" t="str">
        <f>HYPERLINK("http://www.uniprot.org/uniprot/P02655", "P02655")</f>
        <v>P02655</v>
      </c>
      <c r="AP41" t="s">
        <v>1621</v>
      </c>
      <c r="AQ41" t="s">
        <v>1622</v>
      </c>
      <c r="AR41" t="s">
        <v>1623</v>
      </c>
      <c r="AS41" t="s">
        <v>1485</v>
      </c>
      <c r="AT41" t="s">
        <v>1461</v>
      </c>
      <c r="AU41" t="s">
        <v>1624</v>
      </c>
      <c r="AV41" t="s">
        <v>1558</v>
      </c>
      <c r="AW41" t="s">
        <v>1625</v>
      </c>
      <c r="AX41" t="s">
        <v>1461</v>
      </c>
      <c r="AY41" t="s">
        <v>1626</v>
      </c>
      <c r="AZ41" t="s">
        <v>1473</v>
      </c>
      <c r="BA41" t="s">
        <v>1627</v>
      </c>
      <c r="BB41" t="s">
        <v>1628</v>
      </c>
      <c r="BC41" t="s">
        <v>1629</v>
      </c>
      <c r="BD41" t="s">
        <v>1461</v>
      </c>
      <c r="BE41" t="s">
        <v>1630</v>
      </c>
    </row>
    <row r="42" spans="1:57">
      <c r="A42">
        <v>21</v>
      </c>
      <c r="B42">
        <v>1</v>
      </c>
      <c r="C42">
        <v>1</v>
      </c>
      <c r="D42">
        <v>13</v>
      </c>
      <c r="E42" t="s">
        <v>55</v>
      </c>
      <c r="F42" t="s">
        <v>80</v>
      </c>
      <c r="G42">
        <v>1917</v>
      </c>
      <c r="H42">
        <v>53405</v>
      </c>
      <c r="I42">
        <v>62</v>
      </c>
      <c r="J42">
        <v>62</v>
      </c>
      <c r="K42">
        <v>37</v>
      </c>
      <c r="L42">
        <v>37</v>
      </c>
      <c r="M42">
        <v>52.65</v>
      </c>
      <c r="N42">
        <v>0.59</v>
      </c>
      <c r="O42" t="s">
        <v>81</v>
      </c>
      <c r="P42">
        <v>52</v>
      </c>
      <c r="Q42" t="s">
        <v>80</v>
      </c>
      <c r="R42" t="s">
        <v>81</v>
      </c>
      <c r="S42" t="s">
        <v>774</v>
      </c>
      <c r="T42" t="s">
        <v>775</v>
      </c>
      <c r="U42" t="s">
        <v>776</v>
      </c>
      <c r="V42" t="s">
        <v>625</v>
      </c>
      <c r="W42">
        <v>479</v>
      </c>
      <c r="X42">
        <v>500</v>
      </c>
      <c r="Y42">
        <v>500</v>
      </c>
      <c r="Z42">
        <v>342</v>
      </c>
      <c r="AA42">
        <v>381</v>
      </c>
      <c r="AB42">
        <v>71.400000000000006</v>
      </c>
      <c r="AC42">
        <v>79.5</v>
      </c>
      <c r="AD42">
        <v>605.1</v>
      </c>
      <c r="AE42" t="s">
        <v>774</v>
      </c>
      <c r="AF42" t="s">
        <v>1631</v>
      </c>
      <c r="AG42" t="s">
        <v>1632</v>
      </c>
      <c r="AH42" t="s">
        <v>1633</v>
      </c>
      <c r="AI42" t="s">
        <v>1634</v>
      </c>
      <c r="AJ42" t="s">
        <v>1635</v>
      </c>
      <c r="AK42" t="str">
        <f>"SERPING1"</f>
        <v>SERPING1</v>
      </c>
      <c r="AL42" t="s">
        <v>1636</v>
      </c>
      <c r="AM42" t="s">
        <v>1465</v>
      </c>
      <c r="AN42">
        <v>9606</v>
      </c>
      <c r="AO42" s="4" t="str">
        <f>HYPERLINK("http://www.uniprot.org/uniprot/P05155", "P05155")</f>
        <v>P05155</v>
      </c>
      <c r="AP42" t="s">
        <v>1637</v>
      </c>
      <c r="AQ42" t="s">
        <v>1638</v>
      </c>
      <c r="AR42" t="s">
        <v>1467</v>
      </c>
      <c r="AS42" t="s">
        <v>1468</v>
      </c>
      <c r="AT42" t="s">
        <v>1461</v>
      </c>
      <c r="AU42" t="s">
        <v>1469</v>
      </c>
      <c r="AV42" t="s">
        <v>1470</v>
      </c>
      <c r="AW42" t="s">
        <v>1461</v>
      </c>
      <c r="AX42" t="s">
        <v>1544</v>
      </c>
      <c r="AY42" t="s">
        <v>1531</v>
      </c>
      <c r="AZ42" t="s">
        <v>1473</v>
      </c>
      <c r="BA42" t="s">
        <v>1639</v>
      </c>
      <c r="BB42" t="s">
        <v>1640</v>
      </c>
      <c r="BC42" t="s">
        <v>1641</v>
      </c>
      <c r="BD42" t="s">
        <v>1461</v>
      </c>
      <c r="BE42" t="s">
        <v>1642</v>
      </c>
    </row>
    <row r="43" spans="1:57">
      <c r="A43">
        <v>6</v>
      </c>
      <c r="B43">
        <v>1</v>
      </c>
      <c r="C43">
        <v>1</v>
      </c>
      <c r="D43">
        <v>14</v>
      </c>
      <c r="E43" t="s">
        <v>55</v>
      </c>
      <c r="F43" t="s">
        <v>82</v>
      </c>
      <c r="G43">
        <v>6690</v>
      </c>
      <c r="H43">
        <v>193148</v>
      </c>
      <c r="I43">
        <v>257</v>
      </c>
      <c r="J43">
        <v>257</v>
      </c>
      <c r="K43">
        <v>134</v>
      </c>
      <c r="L43">
        <v>134</v>
      </c>
      <c r="M43">
        <v>45.15</v>
      </c>
      <c r="N43">
        <v>0.73</v>
      </c>
      <c r="O43" t="s">
        <v>83</v>
      </c>
      <c r="P43">
        <v>254</v>
      </c>
      <c r="Q43" t="s">
        <v>82</v>
      </c>
      <c r="R43" t="s">
        <v>83</v>
      </c>
      <c r="S43" t="s">
        <v>1368</v>
      </c>
      <c r="T43" t="s">
        <v>1369</v>
      </c>
      <c r="U43" t="s">
        <v>1370</v>
      </c>
      <c r="V43" t="s">
        <v>625</v>
      </c>
      <c r="W43">
        <v>1740</v>
      </c>
      <c r="X43">
        <v>1744</v>
      </c>
      <c r="Y43">
        <v>1745</v>
      </c>
      <c r="Z43">
        <v>1435</v>
      </c>
      <c r="AA43">
        <v>1553</v>
      </c>
      <c r="AB43">
        <v>82.5</v>
      </c>
      <c r="AC43">
        <v>89.3</v>
      </c>
      <c r="AD43">
        <v>2843.1</v>
      </c>
      <c r="AE43" t="s">
        <v>1368</v>
      </c>
      <c r="AF43" t="s">
        <v>1643</v>
      </c>
      <c r="AG43" t="s">
        <v>1644</v>
      </c>
      <c r="AH43" t="s">
        <v>1645</v>
      </c>
      <c r="AI43" t="s">
        <v>1646</v>
      </c>
      <c r="AJ43" t="s">
        <v>1647</v>
      </c>
      <c r="AK43" t="str">
        <f>"C4B"</f>
        <v>C4B</v>
      </c>
      <c r="AL43" t="s">
        <v>1648</v>
      </c>
      <c r="AM43" t="s">
        <v>1465</v>
      </c>
      <c r="AN43">
        <v>9606</v>
      </c>
      <c r="AO43" s="4" t="str">
        <f>HYPERLINK("http://www.uniprot.org/uniprot/P0C0L5", "P0C0L5")</f>
        <v>P0C0L5</v>
      </c>
      <c r="AP43" t="s">
        <v>1649</v>
      </c>
      <c r="AQ43" t="s">
        <v>1650</v>
      </c>
      <c r="AR43" t="s">
        <v>1651</v>
      </c>
      <c r="AS43" t="s">
        <v>1485</v>
      </c>
      <c r="AT43" t="s">
        <v>1461</v>
      </c>
      <c r="AU43" t="s">
        <v>1652</v>
      </c>
      <c r="AV43" t="s">
        <v>1558</v>
      </c>
      <c r="AW43" t="s">
        <v>1461</v>
      </c>
      <c r="AX43" t="s">
        <v>1653</v>
      </c>
      <c r="AY43" t="s">
        <v>1654</v>
      </c>
      <c r="AZ43" t="s">
        <v>1473</v>
      </c>
      <c r="BA43" t="s">
        <v>1655</v>
      </c>
      <c r="BB43" t="s">
        <v>1656</v>
      </c>
      <c r="BC43" t="s">
        <v>1657</v>
      </c>
      <c r="BD43" t="s">
        <v>1461</v>
      </c>
      <c r="BE43" t="s">
        <v>1658</v>
      </c>
    </row>
    <row r="44" spans="1:57">
      <c r="A44">
        <v>8</v>
      </c>
      <c r="B44">
        <v>1</v>
      </c>
      <c r="C44">
        <v>1</v>
      </c>
      <c r="D44">
        <v>15</v>
      </c>
      <c r="E44" t="s">
        <v>55</v>
      </c>
      <c r="F44" t="s">
        <v>84</v>
      </c>
      <c r="G44">
        <v>4217</v>
      </c>
      <c r="H44">
        <v>122119</v>
      </c>
      <c r="I44">
        <v>149</v>
      </c>
      <c r="J44">
        <v>149</v>
      </c>
      <c r="K44">
        <v>74</v>
      </c>
      <c r="L44">
        <v>74</v>
      </c>
      <c r="M44">
        <v>40.549999999999997</v>
      </c>
      <c r="N44">
        <v>0.73</v>
      </c>
      <c r="O44" t="s">
        <v>85</v>
      </c>
      <c r="P44">
        <v>101</v>
      </c>
      <c r="Q44" t="s">
        <v>84</v>
      </c>
      <c r="R44" t="s">
        <v>85</v>
      </c>
      <c r="S44" t="s">
        <v>918</v>
      </c>
      <c r="T44" t="s">
        <v>919</v>
      </c>
      <c r="U44" t="s">
        <v>920</v>
      </c>
      <c r="V44" t="s">
        <v>625</v>
      </c>
      <c r="W44">
        <v>1061</v>
      </c>
      <c r="X44">
        <v>1065</v>
      </c>
      <c r="Y44">
        <v>1066</v>
      </c>
      <c r="Z44">
        <v>934</v>
      </c>
      <c r="AA44">
        <v>991</v>
      </c>
      <c r="AB44">
        <v>88</v>
      </c>
      <c r="AC44">
        <v>93.4</v>
      </c>
      <c r="AD44">
        <v>1955.6</v>
      </c>
      <c r="AE44" t="s">
        <v>918</v>
      </c>
      <c r="AF44" t="s">
        <v>1659</v>
      </c>
      <c r="AG44" t="s">
        <v>1660</v>
      </c>
      <c r="AH44" t="s">
        <v>1661</v>
      </c>
      <c r="AI44" t="s">
        <v>1662</v>
      </c>
      <c r="AJ44" t="s">
        <v>1663</v>
      </c>
      <c r="AK44" t="str">
        <f>"CP"</f>
        <v>CP</v>
      </c>
      <c r="AL44" t="s">
        <v>1461</v>
      </c>
      <c r="AM44" t="s">
        <v>1465</v>
      </c>
      <c r="AN44">
        <v>9606</v>
      </c>
      <c r="AO44" s="4" t="str">
        <f>HYPERLINK("http://www.uniprot.org/uniprot/P00450", "P00450")</f>
        <v>P00450</v>
      </c>
      <c r="AP44" t="s">
        <v>1664</v>
      </c>
      <c r="AQ44" t="s">
        <v>1665</v>
      </c>
      <c r="AR44" t="s">
        <v>1467</v>
      </c>
      <c r="AS44" t="s">
        <v>1485</v>
      </c>
      <c r="AT44" t="s">
        <v>1461</v>
      </c>
      <c r="AU44" t="s">
        <v>1461</v>
      </c>
      <c r="AV44" t="s">
        <v>1470</v>
      </c>
      <c r="AW44" t="s">
        <v>1666</v>
      </c>
      <c r="AX44" t="s">
        <v>1667</v>
      </c>
      <c r="AY44" t="s">
        <v>1586</v>
      </c>
      <c r="AZ44" t="s">
        <v>1473</v>
      </c>
      <c r="BA44" t="s">
        <v>1668</v>
      </c>
      <c r="BB44" t="s">
        <v>1669</v>
      </c>
      <c r="BC44" t="s">
        <v>1670</v>
      </c>
      <c r="BD44" t="s">
        <v>1461</v>
      </c>
      <c r="BE44" t="s">
        <v>1671</v>
      </c>
    </row>
    <row r="45" spans="1:57">
      <c r="A45">
        <v>24</v>
      </c>
      <c r="B45">
        <v>1</v>
      </c>
      <c r="C45">
        <v>1</v>
      </c>
      <c r="D45">
        <v>16</v>
      </c>
      <c r="E45" t="s">
        <v>55</v>
      </c>
      <c r="F45" t="s">
        <v>86</v>
      </c>
      <c r="G45">
        <v>1640</v>
      </c>
      <c r="H45">
        <v>47226</v>
      </c>
      <c r="I45">
        <v>56</v>
      </c>
      <c r="J45">
        <v>56</v>
      </c>
      <c r="K45">
        <v>31</v>
      </c>
      <c r="L45">
        <v>31</v>
      </c>
      <c r="M45">
        <v>35.71</v>
      </c>
      <c r="N45">
        <v>0.62</v>
      </c>
      <c r="O45" t="s">
        <v>87</v>
      </c>
      <c r="P45">
        <v>61</v>
      </c>
      <c r="Q45" t="s">
        <v>86</v>
      </c>
      <c r="R45" t="s">
        <v>87</v>
      </c>
      <c r="S45" t="s">
        <v>801</v>
      </c>
      <c r="T45" t="s">
        <v>802</v>
      </c>
      <c r="U45" t="s">
        <v>803</v>
      </c>
      <c r="V45" t="s">
        <v>625</v>
      </c>
      <c r="W45">
        <v>421</v>
      </c>
      <c r="X45">
        <v>418</v>
      </c>
      <c r="Y45">
        <v>421</v>
      </c>
      <c r="Z45">
        <v>306</v>
      </c>
      <c r="AA45">
        <v>363</v>
      </c>
      <c r="AB45">
        <v>72.7</v>
      </c>
      <c r="AC45">
        <v>86.2</v>
      </c>
      <c r="AD45">
        <v>644</v>
      </c>
      <c r="AE45" t="s">
        <v>801</v>
      </c>
      <c r="AF45" t="s">
        <v>1672</v>
      </c>
      <c r="AG45" t="s">
        <v>1673</v>
      </c>
      <c r="AH45" t="s">
        <v>1674</v>
      </c>
      <c r="AI45" t="s">
        <v>1675</v>
      </c>
      <c r="AJ45" t="s">
        <v>1676</v>
      </c>
      <c r="AK45" t="str">
        <f>"SERPINA1"</f>
        <v>SERPINA1</v>
      </c>
      <c r="AL45" t="s">
        <v>1677</v>
      </c>
      <c r="AM45" t="s">
        <v>1465</v>
      </c>
      <c r="AN45">
        <v>9606</v>
      </c>
      <c r="AO45" s="4" t="str">
        <f>HYPERLINK("http://www.uniprot.org/uniprot/P01009", "P01009")</f>
        <v>P01009</v>
      </c>
      <c r="AP45" t="s">
        <v>1678</v>
      </c>
      <c r="AQ45" t="s">
        <v>1679</v>
      </c>
      <c r="AR45" t="s">
        <v>1680</v>
      </c>
      <c r="AS45" t="s">
        <v>1468</v>
      </c>
      <c r="AT45" t="s">
        <v>1461</v>
      </c>
      <c r="AU45" t="s">
        <v>1461</v>
      </c>
      <c r="AV45" t="s">
        <v>1558</v>
      </c>
      <c r="AW45" t="s">
        <v>1461</v>
      </c>
      <c r="AX45" t="s">
        <v>1544</v>
      </c>
      <c r="AY45" t="s">
        <v>1681</v>
      </c>
      <c r="AZ45" t="s">
        <v>1473</v>
      </c>
      <c r="BA45" t="s">
        <v>1682</v>
      </c>
      <c r="BB45" t="s">
        <v>1683</v>
      </c>
      <c r="BC45" t="s">
        <v>1684</v>
      </c>
      <c r="BD45" t="s">
        <v>1461</v>
      </c>
      <c r="BE45" t="s">
        <v>1685</v>
      </c>
    </row>
    <row r="46" spans="1:57">
      <c r="A46">
        <v>19</v>
      </c>
      <c r="B46">
        <v>1</v>
      </c>
      <c r="C46">
        <v>1</v>
      </c>
      <c r="D46">
        <v>17</v>
      </c>
      <c r="E46" t="s">
        <v>55</v>
      </c>
      <c r="F46" t="s">
        <v>88</v>
      </c>
      <c r="G46">
        <v>2410</v>
      </c>
      <c r="H46">
        <v>93593</v>
      </c>
      <c r="I46">
        <v>93</v>
      </c>
      <c r="J46">
        <v>93</v>
      </c>
      <c r="K46">
        <v>56</v>
      </c>
      <c r="L46">
        <v>56</v>
      </c>
      <c r="M46">
        <v>28.71</v>
      </c>
      <c r="N46">
        <v>0.71</v>
      </c>
      <c r="O46" t="s">
        <v>89</v>
      </c>
      <c r="P46">
        <v>156</v>
      </c>
      <c r="Q46" t="s">
        <v>88</v>
      </c>
      <c r="R46" t="s">
        <v>89</v>
      </c>
      <c r="S46" t="s">
        <v>1080</v>
      </c>
      <c r="T46" t="s">
        <v>1081</v>
      </c>
      <c r="U46" t="s">
        <v>1082</v>
      </c>
      <c r="V46" t="s">
        <v>625</v>
      </c>
      <c r="W46">
        <v>812</v>
      </c>
      <c r="X46">
        <v>810</v>
      </c>
      <c r="Y46">
        <v>812</v>
      </c>
      <c r="Z46">
        <v>662</v>
      </c>
      <c r="AA46">
        <v>724</v>
      </c>
      <c r="AB46">
        <v>81.5</v>
      </c>
      <c r="AC46">
        <v>89.2</v>
      </c>
      <c r="AD46">
        <v>1373.6</v>
      </c>
      <c r="AE46" t="s">
        <v>1080</v>
      </c>
      <c r="AF46" t="s">
        <v>1686</v>
      </c>
      <c r="AG46" t="s">
        <v>1461</v>
      </c>
      <c r="AH46" t="s">
        <v>1687</v>
      </c>
      <c r="AI46" t="s">
        <v>1688</v>
      </c>
      <c r="AJ46" t="s">
        <v>1689</v>
      </c>
      <c r="AK46" t="str">
        <f>"PLG"</f>
        <v>PLG</v>
      </c>
      <c r="AL46" t="s">
        <v>1461</v>
      </c>
      <c r="AM46" t="s">
        <v>1465</v>
      </c>
      <c r="AN46">
        <v>9606</v>
      </c>
      <c r="AO46" s="4" t="str">
        <f>HYPERLINK("http://www.uniprot.org/uniprot/P00747", "P00747")</f>
        <v>P00747</v>
      </c>
      <c r="AP46" t="s">
        <v>1690</v>
      </c>
      <c r="AQ46" t="s">
        <v>1691</v>
      </c>
      <c r="AR46" t="s">
        <v>1467</v>
      </c>
      <c r="AS46" t="s">
        <v>1485</v>
      </c>
      <c r="AT46" t="s">
        <v>1461</v>
      </c>
      <c r="AU46" t="s">
        <v>1692</v>
      </c>
      <c r="AV46" t="s">
        <v>1693</v>
      </c>
      <c r="AW46" t="s">
        <v>1461</v>
      </c>
      <c r="AX46" t="s">
        <v>1694</v>
      </c>
      <c r="AY46" t="s">
        <v>1695</v>
      </c>
      <c r="AZ46" t="s">
        <v>1473</v>
      </c>
      <c r="BA46" t="s">
        <v>1696</v>
      </c>
      <c r="BB46" t="s">
        <v>1697</v>
      </c>
      <c r="BC46" t="s">
        <v>1698</v>
      </c>
      <c r="BD46" t="s">
        <v>1461</v>
      </c>
      <c r="BE46" t="s">
        <v>1699</v>
      </c>
    </row>
    <row r="47" spans="1:57">
      <c r="A47">
        <v>18</v>
      </c>
      <c r="B47">
        <v>1</v>
      </c>
      <c r="C47">
        <v>1</v>
      </c>
      <c r="D47">
        <v>18</v>
      </c>
      <c r="E47" t="s">
        <v>55</v>
      </c>
      <c r="F47" t="s">
        <v>90</v>
      </c>
      <c r="G47">
        <v>2520</v>
      </c>
      <c r="H47">
        <v>70282</v>
      </c>
      <c r="I47">
        <v>76</v>
      </c>
      <c r="J47">
        <v>76</v>
      </c>
      <c r="K47">
        <v>35</v>
      </c>
      <c r="L47">
        <v>35</v>
      </c>
      <c r="M47">
        <v>22.69</v>
      </c>
      <c r="N47">
        <v>0.62</v>
      </c>
      <c r="O47" t="s">
        <v>91</v>
      </c>
      <c r="P47">
        <v>185</v>
      </c>
      <c r="Q47" t="s">
        <v>90</v>
      </c>
      <c r="R47" t="s">
        <v>91</v>
      </c>
      <c r="S47" t="s">
        <v>1164</v>
      </c>
      <c r="T47" t="s">
        <v>1165</v>
      </c>
      <c r="U47" t="s">
        <v>1166</v>
      </c>
      <c r="V47" t="s">
        <v>625</v>
      </c>
      <c r="W47">
        <v>616</v>
      </c>
      <c r="X47">
        <v>597</v>
      </c>
      <c r="Y47">
        <v>595</v>
      </c>
      <c r="Z47">
        <v>382</v>
      </c>
      <c r="AA47">
        <v>452</v>
      </c>
      <c r="AB47">
        <v>62</v>
      </c>
      <c r="AC47">
        <v>73.400000000000006</v>
      </c>
      <c r="AD47">
        <v>783.9</v>
      </c>
      <c r="AE47" t="s">
        <v>1164</v>
      </c>
      <c r="AF47" t="s">
        <v>1700</v>
      </c>
      <c r="AG47" t="s">
        <v>1701</v>
      </c>
      <c r="AH47" t="s">
        <v>1702</v>
      </c>
      <c r="AI47" t="s">
        <v>1703</v>
      </c>
      <c r="AJ47" t="s">
        <v>1704</v>
      </c>
      <c r="AK47" t="str">
        <f>"C4BPA"</f>
        <v>C4BPA</v>
      </c>
      <c r="AL47" t="s">
        <v>1705</v>
      </c>
      <c r="AM47" t="s">
        <v>1465</v>
      </c>
      <c r="AN47">
        <v>9606</v>
      </c>
      <c r="AO47" s="4" t="str">
        <f>HYPERLINK("http://www.uniprot.org/uniprot/P04003", "P04003")</f>
        <v>P04003</v>
      </c>
      <c r="AP47" t="s">
        <v>1706</v>
      </c>
      <c r="AQ47" t="s">
        <v>1707</v>
      </c>
      <c r="AR47" t="s">
        <v>1467</v>
      </c>
      <c r="AS47" t="s">
        <v>1485</v>
      </c>
      <c r="AT47" t="s">
        <v>1461</v>
      </c>
      <c r="AU47" t="s">
        <v>1461</v>
      </c>
      <c r="AV47" t="s">
        <v>1528</v>
      </c>
      <c r="AW47" t="s">
        <v>1461</v>
      </c>
      <c r="AX47" t="s">
        <v>1461</v>
      </c>
      <c r="AY47" t="s">
        <v>1531</v>
      </c>
      <c r="AZ47" t="s">
        <v>1473</v>
      </c>
      <c r="BA47" t="s">
        <v>1708</v>
      </c>
      <c r="BB47" t="s">
        <v>1709</v>
      </c>
      <c r="BC47" t="s">
        <v>1710</v>
      </c>
      <c r="BD47" t="s">
        <v>1461</v>
      </c>
      <c r="BE47" t="s">
        <v>1711</v>
      </c>
    </row>
    <row r="48" spans="1:57">
      <c r="A48">
        <v>9</v>
      </c>
      <c r="B48">
        <v>1</v>
      </c>
      <c r="C48">
        <v>1</v>
      </c>
      <c r="D48">
        <v>19</v>
      </c>
      <c r="E48" t="s">
        <v>55</v>
      </c>
      <c r="F48" t="s">
        <v>92</v>
      </c>
      <c r="G48">
        <v>4141</v>
      </c>
      <c r="H48">
        <v>144150</v>
      </c>
      <c r="I48">
        <v>141</v>
      </c>
      <c r="J48">
        <v>141</v>
      </c>
      <c r="K48">
        <v>70</v>
      </c>
      <c r="L48">
        <v>70</v>
      </c>
      <c r="M48">
        <v>22.5</v>
      </c>
      <c r="N48">
        <v>0.63</v>
      </c>
      <c r="O48" t="s">
        <v>93</v>
      </c>
      <c r="P48">
        <v>168</v>
      </c>
      <c r="Q48" t="s">
        <v>92</v>
      </c>
      <c r="R48" t="s">
        <v>93</v>
      </c>
      <c r="S48" t="s">
        <v>1116</v>
      </c>
      <c r="T48" t="s">
        <v>1117</v>
      </c>
      <c r="U48" t="s">
        <v>1118</v>
      </c>
      <c r="V48" t="s">
        <v>625</v>
      </c>
      <c r="W48">
        <v>1237</v>
      </c>
      <c r="X48">
        <v>1231</v>
      </c>
      <c r="Y48">
        <v>1240</v>
      </c>
      <c r="Z48">
        <v>771</v>
      </c>
      <c r="AA48">
        <v>952</v>
      </c>
      <c r="AB48">
        <v>62.3</v>
      </c>
      <c r="AC48">
        <v>77</v>
      </c>
      <c r="AD48">
        <v>1619.4</v>
      </c>
      <c r="AE48" t="s">
        <v>1116</v>
      </c>
      <c r="AF48" t="s">
        <v>1712</v>
      </c>
      <c r="AG48" t="s">
        <v>1713</v>
      </c>
      <c r="AH48" t="s">
        <v>1714</v>
      </c>
      <c r="AI48" t="s">
        <v>1715</v>
      </c>
      <c r="AJ48" t="s">
        <v>1716</v>
      </c>
      <c r="AK48" t="str">
        <f>"CFH"</f>
        <v>CFH</v>
      </c>
      <c r="AL48" t="s">
        <v>1717</v>
      </c>
      <c r="AM48" t="s">
        <v>1465</v>
      </c>
      <c r="AN48">
        <v>9606</v>
      </c>
      <c r="AO48" s="4" t="str">
        <f>HYPERLINK("http://www.uniprot.org/uniprot/P08603", "P08603")</f>
        <v>P08603</v>
      </c>
      <c r="AP48" t="s">
        <v>1718</v>
      </c>
      <c r="AQ48" t="s">
        <v>1719</v>
      </c>
      <c r="AR48" t="s">
        <v>1467</v>
      </c>
      <c r="AS48" t="s">
        <v>1468</v>
      </c>
      <c r="AT48" t="s">
        <v>1461</v>
      </c>
      <c r="AU48" t="s">
        <v>1572</v>
      </c>
      <c r="AV48" t="s">
        <v>1528</v>
      </c>
      <c r="AW48" t="s">
        <v>1461</v>
      </c>
      <c r="AX48" t="s">
        <v>1461</v>
      </c>
      <c r="AY48" t="s">
        <v>1531</v>
      </c>
      <c r="AZ48" t="s">
        <v>1473</v>
      </c>
      <c r="BA48" t="s">
        <v>1720</v>
      </c>
      <c r="BB48" t="s">
        <v>1721</v>
      </c>
      <c r="BC48" t="s">
        <v>1722</v>
      </c>
      <c r="BD48" t="s">
        <v>1461</v>
      </c>
      <c r="BE48" t="s">
        <v>1711</v>
      </c>
    </row>
    <row r="49" spans="1:57">
      <c r="A49">
        <v>23</v>
      </c>
      <c r="B49">
        <v>1</v>
      </c>
      <c r="C49">
        <v>1</v>
      </c>
      <c r="D49">
        <v>20</v>
      </c>
      <c r="E49" t="s">
        <v>55</v>
      </c>
      <c r="F49" t="s">
        <v>94</v>
      </c>
      <c r="G49">
        <v>1778</v>
      </c>
      <c r="H49">
        <v>56976</v>
      </c>
      <c r="I49">
        <v>64</v>
      </c>
      <c r="J49">
        <v>64</v>
      </c>
      <c r="K49">
        <v>35</v>
      </c>
      <c r="L49">
        <v>35</v>
      </c>
      <c r="M49">
        <v>22.44</v>
      </c>
      <c r="N49">
        <v>0.55000000000000004</v>
      </c>
      <c r="O49" t="s">
        <v>95</v>
      </c>
      <c r="P49">
        <v>171</v>
      </c>
      <c r="Q49" t="s">
        <v>94</v>
      </c>
      <c r="R49" t="s">
        <v>95</v>
      </c>
      <c r="S49" t="s">
        <v>1123</v>
      </c>
      <c r="T49" t="s">
        <v>1124</v>
      </c>
      <c r="U49" t="s">
        <v>1125</v>
      </c>
      <c r="V49" t="s">
        <v>625</v>
      </c>
      <c r="W49">
        <v>501</v>
      </c>
      <c r="X49">
        <v>464</v>
      </c>
      <c r="Y49">
        <v>449</v>
      </c>
      <c r="Z49">
        <v>402</v>
      </c>
      <c r="AA49">
        <v>418</v>
      </c>
      <c r="AB49">
        <v>80.2</v>
      </c>
      <c r="AC49">
        <v>83.4</v>
      </c>
      <c r="AD49">
        <v>829.3</v>
      </c>
      <c r="AE49" t="s">
        <v>1123</v>
      </c>
      <c r="AF49" t="s">
        <v>1723</v>
      </c>
      <c r="AG49" t="s">
        <v>1724</v>
      </c>
      <c r="AH49" t="s">
        <v>1725</v>
      </c>
      <c r="AI49" t="s">
        <v>1726</v>
      </c>
      <c r="AJ49" t="s">
        <v>1727</v>
      </c>
      <c r="AK49" t="str">
        <f>"SERPINC1"</f>
        <v>SERPINC1</v>
      </c>
      <c r="AL49" t="s">
        <v>1728</v>
      </c>
      <c r="AM49" t="s">
        <v>1465</v>
      </c>
      <c r="AN49">
        <v>9606</v>
      </c>
      <c r="AO49" s="4" t="str">
        <f>HYPERLINK("http://www.uniprot.org/uniprot/P01008", "P01008")</f>
        <v>P01008</v>
      </c>
      <c r="AP49" t="s">
        <v>1729</v>
      </c>
      <c r="AQ49" t="s">
        <v>1730</v>
      </c>
      <c r="AR49" t="s">
        <v>1467</v>
      </c>
      <c r="AS49" t="s">
        <v>1485</v>
      </c>
      <c r="AT49" t="s">
        <v>1461</v>
      </c>
      <c r="AU49" t="s">
        <v>1692</v>
      </c>
      <c r="AV49" t="s">
        <v>1558</v>
      </c>
      <c r="AW49" t="s">
        <v>1461</v>
      </c>
      <c r="AX49" t="s">
        <v>1731</v>
      </c>
      <c r="AY49" t="s">
        <v>1586</v>
      </c>
      <c r="AZ49" t="s">
        <v>1473</v>
      </c>
      <c r="BA49" t="s">
        <v>1732</v>
      </c>
      <c r="BB49" t="s">
        <v>1733</v>
      </c>
      <c r="BC49" t="s">
        <v>1734</v>
      </c>
      <c r="BD49" t="s">
        <v>1461</v>
      </c>
      <c r="BE49" t="s">
        <v>1735</v>
      </c>
    </row>
    <row r="50" spans="1:57">
      <c r="A50">
        <v>9</v>
      </c>
      <c r="B50">
        <v>2</v>
      </c>
      <c r="C50">
        <v>1</v>
      </c>
      <c r="D50">
        <v>21</v>
      </c>
      <c r="E50" t="s">
        <v>55</v>
      </c>
      <c r="F50" t="s">
        <v>96</v>
      </c>
      <c r="G50">
        <v>3799</v>
      </c>
      <c r="H50">
        <v>137557</v>
      </c>
      <c r="I50">
        <v>129</v>
      </c>
      <c r="J50">
        <v>129</v>
      </c>
      <c r="K50">
        <v>64</v>
      </c>
      <c r="L50">
        <v>64</v>
      </c>
      <c r="M50">
        <v>20.51</v>
      </c>
      <c r="N50">
        <v>0.61</v>
      </c>
      <c r="O50" t="s">
        <v>97</v>
      </c>
      <c r="P50">
        <v>169</v>
      </c>
      <c r="Q50" t="s">
        <v>96</v>
      </c>
      <c r="R50" t="s">
        <v>97</v>
      </c>
      <c r="S50" t="s">
        <v>1116</v>
      </c>
      <c r="T50" t="s">
        <v>1117</v>
      </c>
      <c r="U50" t="s">
        <v>1119</v>
      </c>
      <c r="V50" t="s">
        <v>625</v>
      </c>
      <c r="W50">
        <v>1179</v>
      </c>
      <c r="X50">
        <v>1231</v>
      </c>
      <c r="Y50">
        <v>1247</v>
      </c>
      <c r="Z50">
        <v>726</v>
      </c>
      <c r="AA50">
        <v>896</v>
      </c>
      <c r="AB50">
        <v>61.6</v>
      </c>
      <c r="AC50">
        <v>76</v>
      </c>
      <c r="AD50">
        <v>1464.9</v>
      </c>
      <c r="AE50" t="s">
        <v>1116</v>
      </c>
      <c r="AF50" t="s">
        <v>1712</v>
      </c>
      <c r="AG50" t="s">
        <v>1713</v>
      </c>
      <c r="AH50" t="s">
        <v>1714</v>
      </c>
      <c r="AI50" t="s">
        <v>1715</v>
      </c>
      <c r="AJ50" t="s">
        <v>1716</v>
      </c>
      <c r="AK50" t="str">
        <f>"CFH"</f>
        <v>CFH</v>
      </c>
      <c r="AL50" t="s">
        <v>1717</v>
      </c>
      <c r="AM50" t="s">
        <v>1465</v>
      </c>
      <c r="AN50">
        <v>9606</v>
      </c>
      <c r="AO50" s="4" t="str">
        <f>HYPERLINK("http://www.uniprot.org/uniprot/P08603", "P08603")</f>
        <v>P08603</v>
      </c>
      <c r="AP50" t="s">
        <v>1718</v>
      </c>
      <c r="AQ50" t="s">
        <v>1719</v>
      </c>
      <c r="AR50" t="s">
        <v>1467</v>
      </c>
      <c r="AS50" t="s">
        <v>1468</v>
      </c>
      <c r="AT50" t="s">
        <v>1461</v>
      </c>
      <c r="AU50" t="s">
        <v>1572</v>
      </c>
      <c r="AV50" t="s">
        <v>1528</v>
      </c>
      <c r="AW50" t="s">
        <v>1461</v>
      </c>
      <c r="AX50" t="s">
        <v>1461</v>
      </c>
      <c r="AY50" t="s">
        <v>1531</v>
      </c>
      <c r="AZ50" t="s">
        <v>1473</v>
      </c>
      <c r="BA50" t="s">
        <v>1720</v>
      </c>
      <c r="BB50" t="s">
        <v>1721</v>
      </c>
      <c r="BC50" t="s">
        <v>1722</v>
      </c>
      <c r="BD50" t="s">
        <v>1461</v>
      </c>
      <c r="BE50" t="s">
        <v>1711</v>
      </c>
    </row>
    <row r="51" spans="1:57">
      <c r="A51">
        <v>14</v>
      </c>
      <c r="B51">
        <v>1</v>
      </c>
      <c r="C51">
        <v>1</v>
      </c>
      <c r="D51">
        <v>22</v>
      </c>
      <c r="E51" t="s">
        <v>55</v>
      </c>
      <c r="F51" t="s">
        <v>98</v>
      </c>
      <c r="G51">
        <v>2893</v>
      </c>
      <c r="H51">
        <v>101975</v>
      </c>
      <c r="I51">
        <v>95</v>
      </c>
      <c r="J51">
        <v>95</v>
      </c>
      <c r="K51">
        <v>56</v>
      </c>
      <c r="L51">
        <v>56</v>
      </c>
      <c r="M51">
        <v>20.440000000000001</v>
      </c>
      <c r="N51">
        <v>0.66</v>
      </c>
      <c r="O51" t="s">
        <v>99</v>
      </c>
      <c r="P51">
        <v>252</v>
      </c>
      <c r="Q51" t="s">
        <v>98</v>
      </c>
      <c r="R51" t="s">
        <v>99</v>
      </c>
      <c r="S51" t="s">
        <v>1362</v>
      </c>
      <c r="T51" t="s">
        <v>1363</v>
      </c>
      <c r="U51" t="s">
        <v>1364</v>
      </c>
      <c r="V51" t="s">
        <v>625</v>
      </c>
      <c r="W51">
        <v>916</v>
      </c>
      <c r="X51">
        <v>930</v>
      </c>
      <c r="Y51">
        <v>947</v>
      </c>
      <c r="Z51">
        <v>689</v>
      </c>
      <c r="AA51">
        <v>768</v>
      </c>
      <c r="AB51">
        <v>75.2</v>
      </c>
      <c r="AC51">
        <v>83.8</v>
      </c>
      <c r="AD51">
        <v>1354</v>
      </c>
      <c r="AE51" t="s">
        <v>1362</v>
      </c>
      <c r="AF51" t="s">
        <v>1736</v>
      </c>
      <c r="AG51" t="s">
        <v>1737</v>
      </c>
      <c r="AH51" t="s">
        <v>1738</v>
      </c>
      <c r="AI51" t="s">
        <v>1739</v>
      </c>
      <c r="AJ51" t="s">
        <v>1740</v>
      </c>
      <c r="AK51" t="str">
        <f>"ITIH4"</f>
        <v>ITIH4</v>
      </c>
      <c r="AL51" t="s">
        <v>1741</v>
      </c>
      <c r="AM51" t="s">
        <v>1465</v>
      </c>
      <c r="AN51">
        <v>9606</v>
      </c>
      <c r="AO51" s="4" t="str">
        <f>HYPERLINK("http://www.uniprot.org/uniprot/Q14624", "Q14624")</f>
        <v>Q14624</v>
      </c>
      <c r="AP51" t="s">
        <v>1742</v>
      </c>
      <c r="AQ51" t="s">
        <v>1743</v>
      </c>
      <c r="AR51" t="s">
        <v>1467</v>
      </c>
      <c r="AS51" t="s">
        <v>1468</v>
      </c>
      <c r="AT51" t="s">
        <v>1461</v>
      </c>
      <c r="AU51" t="s">
        <v>1461</v>
      </c>
      <c r="AV51" t="s">
        <v>1558</v>
      </c>
      <c r="AW51" t="s">
        <v>1461</v>
      </c>
      <c r="AX51" t="s">
        <v>1544</v>
      </c>
      <c r="AY51" t="s">
        <v>1531</v>
      </c>
      <c r="AZ51" t="s">
        <v>1461</v>
      </c>
      <c r="BA51" t="s">
        <v>1744</v>
      </c>
      <c r="BB51" t="s">
        <v>1745</v>
      </c>
      <c r="BC51" t="s">
        <v>1746</v>
      </c>
      <c r="BD51" t="s">
        <v>1461</v>
      </c>
      <c r="BE51" t="s">
        <v>1747</v>
      </c>
    </row>
    <row r="52" spans="1:57">
      <c r="A52">
        <v>52</v>
      </c>
      <c r="B52">
        <v>1</v>
      </c>
      <c r="C52">
        <v>1</v>
      </c>
      <c r="D52">
        <v>23</v>
      </c>
      <c r="E52" t="s">
        <v>55</v>
      </c>
      <c r="F52" t="s">
        <v>100</v>
      </c>
      <c r="G52">
        <v>675</v>
      </c>
      <c r="H52">
        <v>10733</v>
      </c>
      <c r="I52">
        <v>15</v>
      </c>
      <c r="J52">
        <v>15</v>
      </c>
      <c r="K52">
        <v>7</v>
      </c>
      <c r="L52">
        <v>7</v>
      </c>
      <c r="M52">
        <v>19.2</v>
      </c>
      <c r="N52">
        <v>0.38</v>
      </c>
      <c r="O52" t="s">
        <v>101</v>
      </c>
      <c r="P52">
        <v>65</v>
      </c>
      <c r="Q52" t="s">
        <v>100</v>
      </c>
      <c r="R52" t="s">
        <v>101</v>
      </c>
      <c r="S52" t="s">
        <v>811</v>
      </c>
      <c r="T52" t="s">
        <v>812</v>
      </c>
      <c r="U52" t="s">
        <v>813</v>
      </c>
      <c r="V52" t="s">
        <v>625</v>
      </c>
      <c r="W52">
        <v>99</v>
      </c>
      <c r="X52">
        <v>99</v>
      </c>
      <c r="Y52">
        <v>99</v>
      </c>
      <c r="Z52">
        <v>81</v>
      </c>
      <c r="AA52">
        <v>83</v>
      </c>
      <c r="AB52">
        <v>81.8</v>
      </c>
      <c r="AC52">
        <v>83.8</v>
      </c>
      <c r="AD52">
        <v>121.7</v>
      </c>
      <c r="AE52" t="s">
        <v>811</v>
      </c>
      <c r="AF52" t="s">
        <v>1748</v>
      </c>
      <c r="AG52" t="s">
        <v>1749</v>
      </c>
      <c r="AH52" t="s">
        <v>1750</v>
      </c>
      <c r="AI52" t="s">
        <v>1751</v>
      </c>
      <c r="AJ52" t="s">
        <v>1752</v>
      </c>
      <c r="AK52" t="str">
        <f>"APOC3"</f>
        <v>APOC3</v>
      </c>
      <c r="AL52" t="s">
        <v>1461</v>
      </c>
      <c r="AM52" t="s">
        <v>1465</v>
      </c>
      <c r="AN52">
        <v>9606</v>
      </c>
      <c r="AO52" s="4" t="str">
        <f>HYPERLINK("http://www.uniprot.org/uniprot/P02656", "P02656")</f>
        <v>P02656</v>
      </c>
      <c r="AP52" t="s">
        <v>1753</v>
      </c>
      <c r="AQ52" t="s">
        <v>1622</v>
      </c>
      <c r="AR52" t="s">
        <v>1754</v>
      </c>
      <c r="AS52" t="s">
        <v>1485</v>
      </c>
      <c r="AT52" t="s">
        <v>1461</v>
      </c>
      <c r="AU52" t="s">
        <v>1469</v>
      </c>
      <c r="AV52" t="s">
        <v>1558</v>
      </c>
      <c r="AW52" t="s">
        <v>1625</v>
      </c>
      <c r="AX52" t="s">
        <v>1461</v>
      </c>
      <c r="AY52" t="s">
        <v>1626</v>
      </c>
      <c r="AZ52" t="s">
        <v>1473</v>
      </c>
      <c r="BA52" t="s">
        <v>1755</v>
      </c>
      <c r="BB52" t="s">
        <v>1756</v>
      </c>
      <c r="BC52" t="s">
        <v>1757</v>
      </c>
      <c r="BD52" t="s">
        <v>1461</v>
      </c>
      <c r="BE52" t="s">
        <v>1758</v>
      </c>
    </row>
    <row r="53" spans="1:57">
      <c r="A53">
        <v>59</v>
      </c>
      <c r="B53">
        <v>1</v>
      </c>
      <c r="C53">
        <v>1</v>
      </c>
      <c r="D53">
        <v>24</v>
      </c>
      <c r="E53" t="s">
        <v>55</v>
      </c>
      <c r="F53" t="s">
        <v>102</v>
      </c>
      <c r="G53">
        <v>559</v>
      </c>
      <c r="H53">
        <v>23093</v>
      </c>
      <c r="I53">
        <v>27</v>
      </c>
      <c r="J53">
        <v>27</v>
      </c>
      <c r="K53">
        <v>13</v>
      </c>
      <c r="L53">
        <v>13</v>
      </c>
      <c r="M53">
        <v>16.190000000000001</v>
      </c>
      <c r="N53">
        <v>0.46</v>
      </c>
      <c r="O53" t="s">
        <v>103</v>
      </c>
      <c r="P53">
        <v>13</v>
      </c>
      <c r="Q53" t="s">
        <v>102</v>
      </c>
      <c r="R53" t="s">
        <v>103</v>
      </c>
      <c r="S53" t="s">
        <v>659</v>
      </c>
      <c r="T53" t="s">
        <v>660</v>
      </c>
      <c r="U53" t="s">
        <v>661</v>
      </c>
      <c r="V53" t="s">
        <v>625</v>
      </c>
      <c r="W53">
        <v>202</v>
      </c>
      <c r="X53">
        <v>201</v>
      </c>
      <c r="Y53">
        <v>199</v>
      </c>
      <c r="Z53">
        <v>120</v>
      </c>
      <c r="AA53">
        <v>144</v>
      </c>
      <c r="AB53">
        <v>59.4</v>
      </c>
      <c r="AC53">
        <v>71.3</v>
      </c>
      <c r="AD53">
        <v>231.1</v>
      </c>
      <c r="AE53" t="s">
        <v>659</v>
      </c>
      <c r="AF53" t="s">
        <v>1759</v>
      </c>
      <c r="AG53" t="s">
        <v>1760</v>
      </c>
      <c r="AH53" t="s">
        <v>1761</v>
      </c>
      <c r="AI53" t="s">
        <v>1762</v>
      </c>
      <c r="AJ53" t="s">
        <v>1763</v>
      </c>
      <c r="AK53" t="str">
        <f>"ORM2"</f>
        <v>ORM2</v>
      </c>
      <c r="AL53" t="s">
        <v>1764</v>
      </c>
      <c r="AM53" t="s">
        <v>1465</v>
      </c>
      <c r="AN53">
        <v>9606</v>
      </c>
      <c r="AO53" s="4" t="str">
        <f>HYPERLINK("http://www.uniprot.org/uniprot/P19652", "P19652")</f>
        <v>P19652</v>
      </c>
      <c r="AP53" t="s">
        <v>1765</v>
      </c>
      <c r="AQ53" t="s">
        <v>1766</v>
      </c>
      <c r="AR53" t="s">
        <v>1467</v>
      </c>
      <c r="AS53" t="s">
        <v>1485</v>
      </c>
      <c r="AT53" t="s">
        <v>1461</v>
      </c>
      <c r="AU53" t="s">
        <v>1461</v>
      </c>
      <c r="AV53" t="s">
        <v>1558</v>
      </c>
      <c r="AW53" t="s">
        <v>1461</v>
      </c>
      <c r="AX53" t="s">
        <v>1461</v>
      </c>
      <c r="AY53" t="s">
        <v>1767</v>
      </c>
      <c r="AZ53" t="s">
        <v>1473</v>
      </c>
      <c r="BA53" t="s">
        <v>1768</v>
      </c>
      <c r="BB53" t="s">
        <v>1769</v>
      </c>
      <c r="BC53" t="s">
        <v>1461</v>
      </c>
      <c r="BD53" t="s">
        <v>1461</v>
      </c>
      <c r="BE53" t="s">
        <v>1770</v>
      </c>
    </row>
    <row r="54" spans="1:57">
      <c r="A54">
        <v>40</v>
      </c>
      <c r="B54">
        <v>1</v>
      </c>
      <c r="C54">
        <v>1</v>
      </c>
      <c r="D54">
        <v>25</v>
      </c>
      <c r="E54" t="s">
        <v>55</v>
      </c>
      <c r="F54" t="s">
        <v>104</v>
      </c>
      <c r="G54">
        <v>885</v>
      </c>
      <c r="H54">
        <v>43172</v>
      </c>
      <c r="I54">
        <v>30</v>
      </c>
      <c r="J54">
        <v>30</v>
      </c>
      <c r="K54">
        <v>23</v>
      </c>
      <c r="L54">
        <v>23</v>
      </c>
      <c r="M54">
        <v>14.37</v>
      </c>
      <c r="N54">
        <v>0.62</v>
      </c>
      <c r="O54" t="s">
        <v>105</v>
      </c>
      <c r="P54">
        <v>46</v>
      </c>
      <c r="Q54" t="s">
        <v>104</v>
      </c>
      <c r="R54" t="s">
        <v>105</v>
      </c>
      <c r="S54" t="s">
        <v>756</v>
      </c>
      <c r="T54" t="s">
        <v>757</v>
      </c>
      <c r="U54" t="s">
        <v>758</v>
      </c>
      <c r="V54" t="s">
        <v>625</v>
      </c>
      <c r="W54">
        <v>380</v>
      </c>
      <c r="X54">
        <v>396</v>
      </c>
      <c r="Y54">
        <v>372</v>
      </c>
      <c r="Z54">
        <v>295</v>
      </c>
      <c r="AA54">
        <v>328</v>
      </c>
      <c r="AB54">
        <v>77.599999999999994</v>
      </c>
      <c r="AC54">
        <v>86.3</v>
      </c>
      <c r="AD54">
        <v>592</v>
      </c>
      <c r="AE54" t="s">
        <v>756</v>
      </c>
      <c r="AF54" t="s">
        <v>1771</v>
      </c>
      <c r="AG54" t="s">
        <v>1772</v>
      </c>
      <c r="AH54" t="s">
        <v>1773</v>
      </c>
      <c r="AI54" t="s">
        <v>1774</v>
      </c>
      <c r="AJ54" t="s">
        <v>1775</v>
      </c>
      <c r="AK54" t="str">
        <f>"APOA4"</f>
        <v>APOA4</v>
      </c>
      <c r="AL54" t="s">
        <v>1461</v>
      </c>
      <c r="AM54" t="s">
        <v>1465</v>
      </c>
      <c r="AN54">
        <v>9606</v>
      </c>
      <c r="AO54" s="4" t="str">
        <f>HYPERLINK("http://www.uniprot.org/uniprot/P06727", "P06727")</f>
        <v>P06727</v>
      </c>
      <c r="AP54" t="s">
        <v>1776</v>
      </c>
      <c r="AQ54" t="s">
        <v>1777</v>
      </c>
      <c r="AR54" t="s">
        <v>1778</v>
      </c>
      <c r="AS54" t="s">
        <v>1485</v>
      </c>
      <c r="AT54" t="s">
        <v>1461</v>
      </c>
      <c r="AU54" t="s">
        <v>1461</v>
      </c>
      <c r="AV54" t="s">
        <v>1470</v>
      </c>
      <c r="AW54" t="s">
        <v>1461</v>
      </c>
      <c r="AX54" t="s">
        <v>1461</v>
      </c>
      <c r="AY54" t="s">
        <v>1779</v>
      </c>
      <c r="AZ54" t="s">
        <v>1473</v>
      </c>
      <c r="BA54" t="s">
        <v>1780</v>
      </c>
      <c r="BB54" t="s">
        <v>1781</v>
      </c>
      <c r="BC54" t="s">
        <v>1782</v>
      </c>
      <c r="BD54" t="s">
        <v>1461</v>
      </c>
      <c r="BE54" t="s">
        <v>1783</v>
      </c>
    </row>
    <row r="55" spans="1:57">
      <c r="A55">
        <v>3</v>
      </c>
      <c r="B55">
        <v>2</v>
      </c>
      <c r="C55">
        <v>1</v>
      </c>
      <c r="D55">
        <v>26</v>
      </c>
      <c r="E55" t="s">
        <v>55</v>
      </c>
      <c r="F55" t="s">
        <v>106</v>
      </c>
      <c r="G55">
        <v>3670</v>
      </c>
      <c r="H55">
        <v>166275</v>
      </c>
      <c r="I55">
        <v>133</v>
      </c>
      <c r="J55">
        <v>133</v>
      </c>
      <c r="K55">
        <v>79</v>
      </c>
      <c r="L55">
        <v>79</v>
      </c>
      <c r="M55">
        <v>14.03</v>
      </c>
      <c r="N55">
        <v>0.68</v>
      </c>
      <c r="O55" t="s">
        <v>107</v>
      </c>
      <c r="P55">
        <v>30</v>
      </c>
      <c r="Q55" t="s">
        <v>106</v>
      </c>
      <c r="R55" t="s">
        <v>107</v>
      </c>
      <c r="S55" t="s">
        <v>704</v>
      </c>
      <c r="T55" t="s">
        <v>705</v>
      </c>
      <c r="U55" t="s">
        <v>710</v>
      </c>
      <c r="V55" t="s">
        <v>625</v>
      </c>
      <c r="W55">
        <v>1486</v>
      </c>
      <c r="X55">
        <v>1474</v>
      </c>
      <c r="Y55">
        <v>1472</v>
      </c>
      <c r="Z55">
        <v>911</v>
      </c>
      <c r="AA55">
        <v>1132</v>
      </c>
      <c r="AB55">
        <v>61.3</v>
      </c>
      <c r="AC55">
        <v>76.2</v>
      </c>
      <c r="AD55">
        <v>1820.8</v>
      </c>
      <c r="AE55" t="s">
        <v>704</v>
      </c>
      <c r="AF55" t="s">
        <v>1536</v>
      </c>
      <c r="AG55" t="s">
        <v>1537</v>
      </c>
      <c r="AH55" t="s">
        <v>1538</v>
      </c>
      <c r="AI55" t="s">
        <v>1539</v>
      </c>
      <c r="AJ55" t="s">
        <v>1540</v>
      </c>
      <c r="AK55" t="str">
        <f>"A2M"</f>
        <v>A2M</v>
      </c>
      <c r="AL55" t="s">
        <v>1541</v>
      </c>
      <c r="AM55" t="s">
        <v>1465</v>
      </c>
      <c r="AN55">
        <v>9606</v>
      </c>
      <c r="AO55" s="4" t="str">
        <f>HYPERLINK("http://www.uniprot.org/uniprot/P01023", "P01023")</f>
        <v>P01023</v>
      </c>
      <c r="AP55" t="s">
        <v>1542</v>
      </c>
      <c r="AQ55" t="s">
        <v>1461</v>
      </c>
      <c r="AR55" t="s">
        <v>1467</v>
      </c>
      <c r="AS55" t="s">
        <v>1485</v>
      </c>
      <c r="AT55" t="s">
        <v>1461</v>
      </c>
      <c r="AU55" t="s">
        <v>1461</v>
      </c>
      <c r="AV55" t="s">
        <v>1543</v>
      </c>
      <c r="AW55" t="s">
        <v>1461</v>
      </c>
      <c r="AX55" t="s">
        <v>1544</v>
      </c>
      <c r="AY55" t="s">
        <v>1545</v>
      </c>
      <c r="AZ55" t="s">
        <v>1473</v>
      </c>
      <c r="BA55" t="s">
        <v>1546</v>
      </c>
      <c r="BB55" t="s">
        <v>1547</v>
      </c>
      <c r="BC55" t="s">
        <v>1548</v>
      </c>
      <c r="BD55" t="s">
        <v>1461</v>
      </c>
      <c r="BE55" t="s">
        <v>1549</v>
      </c>
    </row>
    <row r="56" spans="1:57">
      <c r="A56">
        <v>20</v>
      </c>
      <c r="B56">
        <v>1</v>
      </c>
      <c r="C56">
        <v>1</v>
      </c>
      <c r="D56">
        <v>27</v>
      </c>
      <c r="E56" t="s">
        <v>55</v>
      </c>
      <c r="F56" t="s">
        <v>108</v>
      </c>
      <c r="G56">
        <v>2101</v>
      </c>
      <c r="H56">
        <v>87095</v>
      </c>
      <c r="I56">
        <v>66</v>
      </c>
      <c r="J56">
        <v>66</v>
      </c>
      <c r="K56">
        <v>41</v>
      </c>
      <c r="L56">
        <v>41</v>
      </c>
      <c r="M56">
        <v>13.34</v>
      </c>
      <c r="N56">
        <v>0.63</v>
      </c>
      <c r="O56" t="s">
        <v>109</v>
      </c>
      <c r="P56">
        <v>255</v>
      </c>
      <c r="Q56" t="s">
        <v>108</v>
      </c>
      <c r="R56" t="s">
        <v>109</v>
      </c>
      <c r="S56" t="s">
        <v>1371</v>
      </c>
      <c r="T56" t="s">
        <v>1372</v>
      </c>
      <c r="U56" t="s">
        <v>1373</v>
      </c>
      <c r="V56" t="s">
        <v>625</v>
      </c>
      <c r="W56">
        <v>765</v>
      </c>
      <c r="X56">
        <v>764</v>
      </c>
      <c r="Y56">
        <v>768</v>
      </c>
      <c r="Z56">
        <v>621</v>
      </c>
      <c r="AA56">
        <v>695</v>
      </c>
      <c r="AB56">
        <v>81.2</v>
      </c>
      <c r="AC56">
        <v>90.8</v>
      </c>
      <c r="AD56">
        <v>1313.5</v>
      </c>
      <c r="AE56" t="s">
        <v>1371</v>
      </c>
      <c r="AF56" t="s">
        <v>1784</v>
      </c>
      <c r="AG56" t="s">
        <v>1785</v>
      </c>
      <c r="AH56" t="s">
        <v>1786</v>
      </c>
      <c r="AI56" t="s">
        <v>1787</v>
      </c>
      <c r="AJ56" t="s">
        <v>1788</v>
      </c>
      <c r="AK56" t="str">
        <f>"CFB"</f>
        <v>CFB</v>
      </c>
      <c r="AL56" t="s">
        <v>1789</v>
      </c>
      <c r="AM56" t="s">
        <v>1465</v>
      </c>
      <c r="AN56">
        <v>9606</v>
      </c>
      <c r="AO56" s="4" t="str">
        <f>HYPERLINK("http://www.uniprot.org/uniprot/P00751", "P00751")</f>
        <v>P00751</v>
      </c>
      <c r="AP56" t="s">
        <v>1790</v>
      </c>
      <c r="AQ56" t="s">
        <v>1791</v>
      </c>
      <c r="AR56" t="s">
        <v>1467</v>
      </c>
      <c r="AS56" t="s">
        <v>1468</v>
      </c>
      <c r="AT56" t="s">
        <v>1461</v>
      </c>
      <c r="AU56" t="s">
        <v>1792</v>
      </c>
      <c r="AV56" t="s">
        <v>1528</v>
      </c>
      <c r="AW56" t="s">
        <v>1461</v>
      </c>
      <c r="AX56" t="s">
        <v>1694</v>
      </c>
      <c r="AY56" t="s">
        <v>1793</v>
      </c>
      <c r="AZ56" t="s">
        <v>1473</v>
      </c>
      <c r="BA56" t="s">
        <v>1794</v>
      </c>
      <c r="BB56" t="s">
        <v>1795</v>
      </c>
      <c r="BC56" t="s">
        <v>1796</v>
      </c>
      <c r="BD56" t="s">
        <v>1461</v>
      </c>
      <c r="BE56" t="s">
        <v>1797</v>
      </c>
    </row>
    <row r="57" spans="1:57">
      <c r="A57">
        <v>71</v>
      </c>
      <c r="B57">
        <v>1</v>
      </c>
      <c r="C57">
        <v>1</v>
      </c>
      <c r="D57">
        <v>28</v>
      </c>
      <c r="E57" t="s">
        <v>55</v>
      </c>
      <c r="F57" t="s">
        <v>110</v>
      </c>
      <c r="G57">
        <v>409</v>
      </c>
      <c r="H57">
        <v>22937</v>
      </c>
      <c r="I57">
        <v>14</v>
      </c>
      <c r="J57">
        <v>14</v>
      </c>
      <c r="K57">
        <v>9</v>
      </c>
      <c r="L57">
        <v>9</v>
      </c>
      <c r="M57">
        <v>13.21</v>
      </c>
      <c r="N57">
        <v>0.62</v>
      </c>
      <c r="O57" t="s">
        <v>111</v>
      </c>
      <c r="P57">
        <v>3</v>
      </c>
      <c r="Q57" t="s">
        <v>110</v>
      </c>
      <c r="R57" t="s">
        <v>111</v>
      </c>
      <c r="S57" t="s">
        <v>629</v>
      </c>
      <c r="T57" t="s">
        <v>630</v>
      </c>
      <c r="U57" t="s">
        <v>631</v>
      </c>
      <c r="V57" t="s">
        <v>625</v>
      </c>
      <c r="W57">
        <v>196</v>
      </c>
      <c r="X57">
        <v>201</v>
      </c>
      <c r="Y57">
        <v>197</v>
      </c>
      <c r="Z57">
        <v>172</v>
      </c>
      <c r="AA57">
        <v>185</v>
      </c>
      <c r="AB57">
        <v>87.8</v>
      </c>
      <c r="AC57">
        <v>94.4</v>
      </c>
      <c r="AD57">
        <v>352.8</v>
      </c>
      <c r="AE57" t="s">
        <v>629</v>
      </c>
      <c r="AF57" t="s">
        <v>1798</v>
      </c>
      <c r="AG57" t="s">
        <v>1799</v>
      </c>
      <c r="AH57" t="s">
        <v>1800</v>
      </c>
      <c r="AI57" t="s">
        <v>1801</v>
      </c>
      <c r="AJ57" t="s">
        <v>1802</v>
      </c>
      <c r="AK57" t="str">
        <f>"RBP4"</f>
        <v>RBP4</v>
      </c>
      <c r="AL57" t="s">
        <v>1461</v>
      </c>
      <c r="AM57" t="s">
        <v>1465</v>
      </c>
      <c r="AN57">
        <v>9606</v>
      </c>
      <c r="AO57" s="4" t="str">
        <f>HYPERLINK("http://www.uniprot.org/uniprot/P02753", "P02753")</f>
        <v>P02753</v>
      </c>
      <c r="AP57" t="s">
        <v>1803</v>
      </c>
      <c r="AQ57" t="s">
        <v>1804</v>
      </c>
      <c r="AR57" t="s">
        <v>1467</v>
      </c>
      <c r="AS57" t="s">
        <v>1461</v>
      </c>
      <c r="AT57" t="s">
        <v>1461</v>
      </c>
      <c r="AU57" t="s">
        <v>1805</v>
      </c>
      <c r="AV57" t="s">
        <v>1558</v>
      </c>
      <c r="AW57" t="s">
        <v>1806</v>
      </c>
      <c r="AX57" t="s">
        <v>1461</v>
      </c>
      <c r="AY57" t="s">
        <v>1807</v>
      </c>
      <c r="AZ57" t="s">
        <v>1473</v>
      </c>
      <c r="BA57" t="s">
        <v>1808</v>
      </c>
      <c r="BB57" t="s">
        <v>1809</v>
      </c>
      <c r="BC57" t="s">
        <v>1810</v>
      </c>
      <c r="BD57" t="s">
        <v>1461</v>
      </c>
      <c r="BE57" t="s">
        <v>1811</v>
      </c>
    </row>
    <row r="58" spans="1:57">
      <c r="A58">
        <v>29</v>
      </c>
      <c r="B58">
        <v>1</v>
      </c>
      <c r="C58">
        <v>1</v>
      </c>
      <c r="D58">
        <v>29</v>
      </c>
      <c r="E58" t="s">
        <v>55</v>
      </c>
      <c r="F58" t="s">
        <v>112</v>
      </c>
      <c r="G58">
        <v>1105</v>
      </c>
      <c r="H58">
        <v>55783</v>
      </c>
      <c r="I58">
        <v>42</v>
      </c>
      <c r="J58">
        <v>42</v>
      </c>
      <c r="K58">
        <v>24</v>
      </c>
      <c r="L58">
        <v>24</v>
      </c>
      <c r="M58">
        <v>12.79</v>
      </c>
      <c r="N58">
        <v>0.49</v>
      </c>
      <c r="O58" t="s">
        <v>113</v>
      </c>
      <c r="P58">
        <v>79</v>
      </c>
      <c r="Q58" t="s">
        <v>112</v>
      </c>
      <c r="R58" t="s">
        <v>113</v>
      </c>
      <c r="S58" t="s">
        <v>853</v>
      </c>
      <c r="T58" t="s">
        <v>854</v>
      </c>
      <c r="U58" t="s">
        <v>855</v>
      </c>
      <c r="V58" t="s">
        <v>625</v>
      </c>
      <c r="W58">
        <v>481</v>
      </c>
      <c r="X58">
        <v>478</v>
      </c>
      <c r="Y58">
        <v>461</v>
      </c>
      <c r="Z58">
        <v>356</v>
      </c>
      <c r="AA58">
        <v>384</v>
      </c>
      <c r="AB58">
        <v>74</v>
      </c>
      <c r="AC58">
        <v>79.8</v>
      </c>
      <c r="AD58">
        <v>725.3</v>
      </c>
      <c r="AE58" t="s">
        <v>853</v>
      </c>
      <c r="AF58" t="s">
        <v>1812</v>
      </c>
      <c r="AG58" t="s">
        <v>1813</v>
      </c>
      <c r="AH58" t="s">
        <v>1814</v>
      </c>
      <c r="AI58" t="s">
        <v>1815</v>
      </c>
      <c r="AJ58" t="s">
        <v>1816</v>
      </c>
      <c r="AK58" t="str">
        <f>"VTN"</f>
        <v>VTN</v>
      </c>
      <c r="AL58" t="s">
        <v>1461</v>
      </c>
      <c r="AM58" t="s">
        <v>1465</v>
      </c>
      <c r="AN58">
        <v>9606</v>
      </c>
      <c r="AO58" s="4" t="str">
        <f>HYPERLINK("http://www.uniprot.org/uniprot/P04004", "P04004")</f>
        <v>P04004</v>
      </c>
      <c r="AP58" t="s">
        <v>1817</v>
      </c>
      <c r="AQ58" t="s">
        <v>1818</v>
      </c>
      <c r="AR58" t="s">
        <v>1467</v>
      </c>
      <c r="AS58" t="s">
        <v>1485</v>
      </c>
      <c r="AT58" t="s">
        <v>1461</v>
      </c>
      <c r="AU58" t="s">
        <v>1461</v>
      </c>
      <c r="AV58" t="s">
        <v>1470</v>
      </c>
      <c r="AW58" t="s">
        <v>1461</v>
      </c>
      <c r="AX58" t="s">
        <v>1819</v>
      </c>
      <c r="AY58" t="s">
        <v>1820</v>
      </c>
      <c r="AZ58" t="s">
        <v>1473</v>
      </c>
      <c r="BA58" t="s">
        <v>1821</v>
      </c>
      <c r="BB58" t="s">
        <v>1822</v>
      </c>
      <c r="BC58" t="s">
        <v>1823</v>
      </c>
      <c r="BD58" t="s">
        <v>1461</v>
      </c>
      <c r="BE58" t="s">
        <v>1824</v>
      </c>
    </row>
    <row r="59" spans="1:57">
      <c r="A59">
        <v>27</v>
      </c>
      <c r="B59">
        <v>1</v>
      </c>
      <c r="C59">
        <v>1</v>
      </c>
      <c r="D59">
        <v>30</v>
      </c>
      <c r="E59" t="s">
        <v>55</v>
      </c>
      <c r="F59" t="s">
        <v>114</v>
      </c>
      <c r="G59">
        <v>1220</v>
      </c>
      <c r="H59">
        <v>72780</v>
      </c>
      <c r="I59">
        <v>52</v>
      </c>
      <c r="J59">
        <v>52</v>
      </c>
      <c r="K59">
        <v>37</v>
      </c>
      <c r="L59">
        <v>37</v>
      </c>
      <c r="M59">
        <v>11.61</v>
      </c>
      <c r="N59">
        <v>0.59</v>
      </c>
      <c r="O59" t="s">
        <v>115</v>
      </c>
      <c r="P59">
        <v>219</v>
      </c>
      <c r="Q59" t="s">
        <v>114</v>
      </c>
      <c r="R59" t="s">
        <v>115</v>
      </c>
      <c r="S59" t="s">
        <v>1265</v>
      </c>
      <c r="T59" t="s">
        <v>1266</v>
      </c>
      <c r="U59" t="s">
        <v>1267</v>
      </c>
      <c r="V59" t="s">
        <v>625</v>
      </c>
      <c r="W59">
        <v>616</v>
      </c>
      <c r="X59">
        <v>599</v>
      </c>
      <c r="Y59">
        <v>593</v>
      </c>
      <c r="Z59">
        <v>448</v>
      </c>
      <c r="AA59">
        <v>512</v>
      </c>
      <c r="AB59">
        <v>72.7</v>
      </c>
      <c r="AC59">
        <v>83.1</v>
      </c>
      <c r="AD59">
        <v>938.3</v>
      </c>
      <c r="AE59" t="s">
        <v>1265</v>
      </c>
      <c r="AF59" t="s">
        <v>1825</v>
      </c>
      <c r="AG59" t="s">
        <v>1826</v>
      </c>
      <c r="AH59" t="s">
        <v>1827</v>
      </c>
      <c r="AI59" t="s">
        <v>1828</v>
      </c>
      <c r="AJ59" t="s">
        <v>1829</v>
      </c>
      <c r="AK59" t="str">
        <f>"AFM"</f>
        <v>AFM</v>
      </c>
      <c r="AL59" t="s">
        <v>1830</v>
      </c>
      <c r="AM59" t="s">
        <v>1465</v>
      </c>
      <c r="AN59">
        <v>9606</v>
      </c>
      <c r="AO59" s="4" t="str">
        <f>HYPERLINK("http://www.uniprot.org/uniprot/P43652", "P43652")</f>
        <v>P43652</v>
      </c>
      <c r="AP59" t="s">
        <v>1831</v>
      </c>
      <c r="AQ59" t="s">
        <v>1832</v>
      </c>
      <c r="AR59" t="s">
        <v>1467</v>
      </c>
      <c r="AS59" t="s">
        <v>1485</v>
      </c>
      <c r="AT59" t="s">
        <v>1461</v>
      </c>
      <c r="AU59" t="s">
        <v>1461</v>
      </c>
      <c r="AV59" t="s">
        <v>1470</v>
      </c>
      <c r="AW59" t="s">
        <v>1461</v>
      </c>
      <c r="AX59" t="s">
        <v>1461</v>
      </c>
      <c r="AY59" t="s">
        <v>1531</v>
      </c>
      <c r="AZ59" t="s">
        <v>1473</v>
      </c>
      <c r="BA59" t="s">
        <v>1833</v>
      </c>
      <c r="BB59" t="s">
        <v>1721</v>
      </c>
      <c r="BC59" t="s">
        <v>1834</v>
      </c>
      <c r="BD59" t="s">
        <v>1461</v>
      </c>
      <c r="BE59" t="s">
        <v>1461</v>
      </c>
    </row>
    <row r="60" spans="1:57">
      <c r="A60">
        <v>35</v>
      </c>
      <c r="B60">
        <v>1</v>
      </c>
      <c r="C60">
        <v>1</v>
      </c>
      <c r="D60">
        <v>31</v>
      </c>
      <c r="E60" t="s">
        <v>55</v>
      </c>
      <c r="F60" t="s">
        <v>116</v>
      </c>
      <c r="G60">
        <v>966</v>
      </c>
      <c r="H60">
        <v>38899</v>
      </c>
      <c r="I60">
        <v>34</v>
      </c>
      <c r="J60">
        <v>34</v>
      </c>
      <c r="K60">
        <v>16</v>
      </c>
      <c r="L60">
        <v>16</v>
      </c>
      <c r="M60">
        <v>10.33</v>
      </c>
      <c r="N60">
        <v>0.54</v>
      </c>
      <c r="O60" t="s">
        <v>117</v>
      </c>
      <c r="P60">
        <v>90</v>
      </c>
      <c r="Q60" t="s">
        <v>116</v>
      </c>
      <c r="R60" t="s">
        <v>117</v>
      </c>
      <c r="S60" t="s">
        <v>885</v>
      </c>
      <c r="T60" t="s">
        <v>886</v>
      </c>
      <c r="U60" t="s">
        <v>887</v>
      </c>
      <c r="V60" t="s">
        <v>625</v>
      </c>
      <c r="W60">
        <v>360</v>
      </c>
      <c r="X60">
        <v>367</v>
      </c>
      <c r="Y60">
        <v>356</v>
      </c>
      <c r="Z60">
        <v>236</v>
      </c>
      <c r="AA60">
        <v>268</v>
      </c>
      <c r="AB60">
        <v>65.599999999999994</v>
      </c>
      <c r="AC60">
        <v>74.400000000000006</v>
      </c>
      <c r="AD60">
        <v>433.3</v>
      </c>
      <c r="AE60" t="s">
        <v>885</v>
      </c>
      <c r="AF60" t="s">
        <v>1835</v>
      </c>
      <c r="AG60" t="s">
        <v>1836</v>
      </c>
      <c r="AH60" t="s">
        <v>1837</v>
      </c>
      <c r="AI60" t="s">
        <v>1838</v>
      </c>
      <c r="AJ60" t="s">
        <v>1839</v>
      </c>
      <c r="AK60" t="str">
        <f>"AHSG"</f>
        <v>AHSG</v>
      </c>
      <c r="AL60" t="s">
        <v>1840</v>
      </c>
      <c r="AM60" t="s">
        <v>1465</v>
      </c>
      <c r="AN60">
        <v>9606</v>
      </c>
      <c r="AO60" s="4" t="str">
        <f>HYPERLINK("http://www.uniprot.org/uniprot/P02765", "P02765")</f>
        <v>P02765</v>
      </c>
      <c r="AP60" t="s">
        <v>1841</v>
      </c>
      <c r="AQ60" t="s">
        <v>1842</v>
      </c>
      <c r="AR60" t="s">
        <v>1467</v>
      </c>
      <c r="AS60" t="s">
        <v>1485</v>
      </c>
      <c r="AT60" t="s">
        <v>1461</v>
      </c>
      <c r="AU60" t="s">
        <v>1843</v>
      </c>
      <c r="AV60" t="s">
        <v>1470</v>
      </c>
      <c r="AW60" t="s">
        <v>1461</v>
      </c>
      <c r="AX60" t="s">
        <v>1461</v>
      </c>
      <c r="AY60" t="s">
        <v>1586</v>
      </c>
      <c r="AZ60" t="s">
        <v>1461</v>
      </c>
      <c r="BA60" t="s">
        <v>1844</v>
      </c>
      <c r="BB60" t="s">
        <v>1845</v>
      </c>
      <c r="BC60" t="s">
        <v>1846</v>
      </c>
      <c r="BD60" t="s">
        <v>1461</v>
      </c>
      <c r="BE60" t="s">
        <v>1847</v>
      </c>
    </row>
    <row r="61" spans="1:57">
      <c r="A61">
        <v>51</v>
      </c>
      <c r="B61">
        <v>1</v>
      </c>
      <c r="C61">
        <v>1</v>
      </c>
      <c r="D61">
        <v>32</v>
      </c>
      <c r="E61" t="s">
        <v>55</v>
      </c>
      <c r="F61" t="s">
        <v>118</v>
      </c>
      <c r="G61">
        <v>687</v>
      </c>
      <c r="H61">
        <v>25693</v>
      </c>
      <c r="I61">
        <v>22</v>
      </c>
      <c r="J61">
        <v>22</v>
      </c>
      <c r="K61">
        <v>10</v>
      </c>
      <c r="L61">
        <v>10</v>
      </c>
      <c r="M61">
        <v>9.82</v>
      </c>
      <c r="N61">
        <v>0.51</v>
      </c>
      <c r="O61" t="s">
        <v>119</v>
      </c>
      <c r="P61">
        <v>114</v>
      </c>
      <c r="Q61" t="s">
        <v>118</v>
      </c>
      <c r="R61" t="s">
        <v>119</v>
      </c>
      <c r="S61" t="s">
        <v>955</v>
      </c>
      <c r="T61" t="s">
        <v>956</v>
      </c>
      <c r="U61" t="s">
        <v>957</v>
      </c>
      <c r="V61" t="s">
        <v>625</v>
      </c>
      <c r="W61">
        <v>226</v>
      </c>
      <c r="X61">
        <v>226</v>
      </c>
      <c r="Y61">
        <v>226</v>
      </c>
      <c r="Z61">
        <v>198</v>
      </c>
      <c r="AA61">
        <v>208</v>
      </c>
      <c r="AB61">
        <v>87.6</v>
      </c>
      <c r="AC61">
        <v>92</v>
      </c>
      <c r="AD61">
        <v>394.4</v>
      </c>
      <c r="AE61" t="s">
        <v>955</v>
      </c>
      <c r="AF61" t="s">
        <v>1848</v>
      </c>
      <c r="AG61" t="s">
        <v>1849</v>
      </c>
      <c r="AH61" t="s">
        <v>1850</v>
      </c>
      <c r="AI61" t="s">
        <v>1851</v>
      </c>
      <c r="AJ61" t="s">
        <v>1852</v>
      </c>
      <c r="AK61" t="str">
        <f>"GPX3"</f>
        <v>GPX3</v>
      </c>
      <c r="AL61" t="s">
        <v>1853</v>
      </c>
      <c r="AM61" t="s">
        <v>1465</v>
      </c>
      <c r="AN61">
        <v>9606</v>
      </c>
      <c r="AO61" s="4" t="str">
        <f>HYPERLINK("http://www.uniprot.org/uniprot/P22352", "P22352")</f>
        <v>P22352</v>
      </c>
      <c r="AP61" t="s">
        <v>1854</v>
      </c>
      <c r="AQ61" t="s">
        <v>1461</v>
      </c>
      <c r="AR61" t="s">
        <v>1467</v>
      </c>
      <c r="AS61" t="s">
        <v>1855</v>
      </c>
      <c r="AT61" t="s">
        <v>1461</v>
      </c>
      <c r="AU61" t="s">
        <v>1461</v>
      </c>
      <c r="AV61" t="s">
        <v>1558</v>
      </c>
      <c r="AW61" t="s">
        <v>1461</v>
      </c>
      <c r="AX61" t="s">
        <v>1856</v>
      </c>
      <c r="AY61" t="s">
        <v>1461</v>
      </c>
      <c r="AZ61" t="s">
        <v>1473</v>
      </c>
      <c r="BA61" t="s">
        <v>1857</v>
      </c>
      <c r="BB61" t="s">
        <v>1858</v>
      </c>
      <c r="BC61" t="s">
        <v>1859</v>
      </c>
      <c r="BD61" t="s">
        <v>1461</v>
      </c>
      <c r="BE61" t="s">
        <v>1860</v>
      </c>
    </row>
    <row r="62" spans="1:57">
      <c r="A62">
        <v>5</v>
      </c>
      <c r="B62">
        <v>1</v>
      </c>
      <c r="C62">
        <v>1</v>
      </c>
      <c r="D62">
        <v>33</v>
      </c>
      <c r="E62" t="s">
        <v>55</v>
      </c>
      <c r="F62" t="s">
        <v>120</v>
      </c>
      <c r="G62">
        <v>10929</v>
      </c>
      <c r="H62">
        <v>515810</v>
      </c>
      <c r="I62">
        <v>346</v>
      </c>
      <c r="J62">
        <v>346</v>
      </c>
      <c r="K62">
        <v>222</v>
      </c>
      <c r="L62">
        <v>222</v>
      </c>
      <c r="M62">
        <v>8.99</v>
      </c>
      <c r="N62">
        <v>0.54</v>
      </c>
      <c r="O62" t="s">
        <v>121</v>
      </c>
      <c r="P62">
        <v>201</v>
      </c>
      <c r="Q62" t="s">
        <v>120</v>
      </c>
      <c r="R62" t="s">
        <v>121</v>
      </c>
      <c r="S62" t="s">
        <v>1211</v>
      </c>
      <c r="T62" t="s">
        <v>1212</v>
      </c>
      <c r="U62" t="s">
        <v>1213</v>
      </c>
      <c r="V62" t="s">
        <v>625</v>
      </c>
      <c r="W62">
        <v>4566</v>
      </c>
      <c r="X62">
        <v>4563</v>
      </c>
      <c r="Y62">
        <v>4547</v>
      </c>
      <c r="Z62">
        <v>3498</v>
      </c>
      <c r="AA62">
        <v>3972</v>
      </c>
      <c r="AB62">
        <v>76.599999999999994</v>
      </c>
      <c r="AC62">
        <v>87</v>
      </c>
      <c r="AD62">
        <v>7243.3</v>
      </c>
      <c r="AE62" t="s">
        <v>1211</v>
      </c>
      <c r="AF62" t="s">
        <v>1861</v>
      </c>
      <c r="AG62" t="s">
        <v>1461</v>
      </c>
      <c r="AH62" t="s">
        <v>1862</v>
      </c>
      <c r="AI62" t="s">
        <v>1863</v>
      </c>
      <c r="AJ62" t="s">
        <v>1864</v>
      </c>
      <c r="AK62" t="str">
        <f>"APOB"</f>
        <v>APOB</v>
      </c>
      <c r="AL62" t="s">
        <v>1461</v>
      </c>
      <c r="AM62" t="s">
        <v>1465</v>
      </c>
      <c r="AN62">
        <v>9606</v>
      </c>
      <c r="AO62" s="4" t="str">
        <f>HYPERLINK("http://www.uniprot.org/uniprot/P04114", "P04114")</f>
        <v>P04114</v>
      </c>
      <c r="AP62" t="s">
        <v>1865</v>
      </c>
      <c r="AQ62" t="s">
        <v>1498</v>
      </c>
      <c r="AR62" t="s">
        <v>1866</v>
      </c>
      <c r="AS62" t="s">
        <v>1867</v>
      </c>
      <c r="AT62" t="s">
        <v>1461</v>
      </c>
      <c r="AU62" t="s">
        <v>1868</v>
      </c>
      <c r="AV62" t="s">
        <v>1558</v>
      </c>
      <c r="AW62" t="s">
        <v>1461</v>
      </c>
      <c r="AX62" t="s">
        <v>1819</v>
      </c>
      <c r="AY62" t="s">
        <v>1869</v>
      </c>
      <c r="AZ62" t="s">
        <v>1461</v>
      </c>
      <c r="BA62" t="s">
        <v>1870</v>
      </c>
      <c r="BB62" t="s">
        <v>1871</v>
      </c>
      <c r="BC62" t="s">
        <v>1872</v>
      </c>
      <c r="BD62" t="s">
        <v>1461</v>
      </c>
      <c r="BE62" t="s">
        <v>1873</v>
      </c>
    </row>
    <row r="63" spans="1:57">
      <c r="A63">
        <v>43</v>
      </c>
      <c r="B63">
        <v>1</v>
      </c>
      <c r="C63">
        <v>1</v>
      </c>
      <c r="D63">
        <v>34</v>
      </c>
      <c r="E63" t="s">
        <v>55</v>
      </c>
      <c r="F63" t="s">
        <v>122</v>
      </c>
      <c r="G63">
        <v>864</v>
      </c>
      <c r="H63">
        <v>39760</v>
      </c>
      <c r="I63">
        <v>29</v>
      </c>
      <c r="J63">
        <v>29</v>
      </c>
      <c r="K63">
        <v>17</v>
      </c>
      <c r="L63">
        <v>17</v>
      </c>
      <c r="M63">
        <v>8.5299999999999994</v>
      </c>
      <c r="N63">
        <v>0.48</v>
      </c>
      <c r="O63" t="s">
        <v>123</v>
      </c>
      <c r="P63">
        <v>86</v>
      </c>
      <c r="Q63" t="s">
        <v>122</v>
      </c>
      <c r="R63" t="s">
        <v>123</v>
      </c>
      <c r="S63" t="s">
        <v>873</v>
      </c>
      <c r="T63" t="s">
        <v>874</v>
      </c>
      <c r="U63" t="s">
        <v>875</v>
      </c>
      <c r="V63" t="s">
        <v>625</v>
      </c>
      <c r="W63">
        <v>345</v>
      </c>
      <c r="X63">
        <v>345</v>
      </c>
      <c r="Y63">
        <v>345</v>
      </c>
      <c r="Z63">
        <v>283</v>
      </c>
      <c r="AA63">
        <v>311</v>
      </c>
      <c r="AB63">
        <v>82</v>
      </c>
      <c r="AC63">
        <v>90.1</v>
      </c>
      <c r="AD63">
        <v>587.4</v>
      </c>
      <c r="AE63" t="s">
        <v>873</v>
      </c>
      <c r="AF63" t="s">
        <v>1874</v>
      </c>
      <c r="AG63" t="s">
        <v>1875</v>
      </c>
      <c r="AH63" t="s">
        <v>1876</v>
      </c>
      <c r="AI63" t="s">
        <v>1877</v>
      </c>
      <c r="AJ63" t="s">
        <v>1878</v>
      </c>
      <c r="AK63" t="str">
        <f>"APOH"</f>
        <v>APOH</v>
      </c>
      <c r="AL63" t="s">
        <v>1879</v>
      </c>
      <c r="AM63" t="s">
        <v>1465</v>
      </c>
      <c r="AN63">
        <v>9606</v>
      </c>
      <c r="AO63" s="4" t="str">
        <f>HYPERLINK("http://www.uniprot.org/uniprot/P02749", "P02749")</f>
        <v>P02749</v>
      </c>
      <c r="AP63" t="s">
        <v>1880</v>
      </c>
      <c r="AQ63" t="s">
        <v>1461</v>
      </c>
      <c r="AR63" t="s">
        <v>1467</v>
      </c>
      <c r="AS63" t="s">
        <v>1485</v>
      </c>
      <c r="AT63" t="s">
        <v>1461</v>
      </c>
      <c r="AU63" t="s">
        <v>1461</v>
      </c>
      <c r="AV63" t="s">
        <v>1528</v>
      </c>
      <c r="AW63" t="s">
        <v>1461</v>
      </c>
      <c r="AX63" t="s">
        <v>1819</v>
      </c>
      <c r="AY63" t="s">
        <v>1531</v>
      </c>
      <c r="AZ63" t="s">
        <v>1473</v>
      </c>
      <c r="BA63" t="s">
        <v>1881</v>
      </c>
      <c r="BB63" t="s">
        <v>1882</v>
      </c>
      <c r="BC63" t="s">
        <v>1883</v>
      </c>
      <c r="BD63" t="s">
        <v>1461</v>
      </c>
      <c r="BE63" t="s">
        <v>1747</v>
      </c>
    </row>
    <row r="64" spans="1:57">
      <c r="A64">
        <v>56</v>
      </c>
      <c r="B64">
        <v>1</v>
      </c>
      <c r="C64">
        <v>1</v>
      </c>
      <c r="D64">
        <v>35</v>
      </c>
      <c r="E64" t="s">
        <v>55</v>
      </c>
      <c r="F64" t="s">
        <v>124</v>
      </c>
      <c r="G64">
        <v>603</v>
      </c>
      <c r="H64">
        <v>31512</v>
      </c>
      <c r="I64">
        <v>26</v>
      </c>
      <c r="J64">
        <v>26</v>
      </c>
      <c r="K64">
        <v>12</v>
      </c>
      <c r="L64">
        <v>12</v>
      </c>
      <c r="M64">
        <v>8.39</v>
      </c>
      <c r="N64">
        <v>0.24</v>
      </c>
      <c r="O64" t="s">
        <v>125</v>
      </c>
      <c r="P64">
        <v>126</v>
      </c>
      <c r="Q64" t="s">
        <v>124</v>
      </c>
      <c r="R64" t="s">
        <v>125</v>
      </c>
      <c r="S64" t="s">
        <v>991</v>
      </c>
      <c r="T64" t="s">
        <v>992</v>
      </c>
      <c r="U64" t="s">
        <v>993</v>
      </c>
      <c r="V64" t="s">
        <v>994</v>
      </c>
      <c r="W64">
        <v>293</v>
      </c>
      <c r="X64">
        <v>213</v>
      </c>
      <c r="Y64">
        <v>124</v>
      </c>
      <c r="Z64">
        <v>85</v>
      </c>
      <c r="AA64">
        <v>100</v>
      </c>
      <c r="AB64">
        <v>29</v>
      </c>
      <c r="AC64">
        <v>34.1</v>
      </c>
      <c r="AD64">
        <v>173.7</v>
      </c>
      <c r="AE64" t="s">
        <v>991</v>
      </c>
      <c r="AF64" t="s">
        <v>1884</v>
      </c>
      <c r="AG64" t="s">
        <v>1885</v>
      </c>
      <c r="AH64" t="s">
        <v>1886</v>
      </c>
      <c r="AI64" t="s">
        <v>1887</v>
      </c>
      <c r="AJ64" t="s">
        <v>1888</v>
      </c>
      <c r="AK64" t="str">
        <f>"IGLL1"</f>
        <v>IGLL1</v>
      </c>
      <c r="AL64" t="s">
        <v>1889</v>
      </c>
      <c r="AM64" t="s">
        <v>1465</v>
      </c>
      <c r="AN64">
        <v>9606</v>
      </c>
      <c r="AO64" s="4" t="str">
        <f>HYPERLINK("http://www.uniprot.org/uniprot/P15814", "P15814")</f>
        <v>P15814</v>
      </c>
      <c r="AP64" t="s">
        <v>1890</v>
      </c>
      <c r="AQ64" t="s">
        <v>1461</v>
      </c>
      <c r="AR64" t="s">
        <v>1467</v>
      </c>
      <c r="AS64" t="s">
        <v>1468</v>
      </c>
      <c r="AT64" t="s">
        <v>1461</v>
      </c>
      <c r="AU64" t="s">
        <v>1469</v>
      </c>
      <c r="AV64" t="s">
        <v>1891</v>
      </c>
      <c r="AW64" t="s">
        <v>1461</v>
      </c>
      <c r="AX64" t="s">
        <v>1461</v>
      </c>
      <c r="AY64" t="s">
        <v>1892</v>
      </c>
      <c r="AZ64" t="s">
        <v>1473</v>
      </c>
      <c r="BA64" t="s">
        <v>1893</v>
      </c>
      <c r="BB64" t="s">
        <v>1894</v>
      </c>
      <c r="BC64" t="s">
        <v>1895</v>
      </c>
      <c r="BD64" t="s">
        <v>1461</v>
      </c>
      <c r="BE64" t="s">
        <v>1896</v>
      </c>
    </row>
    <row r="65" spans="1:57">
      <c r="A65">
        <v>2</v>
      </c>
      <c r="B65">
        <v>2</v>
      </c>
      <c r="C65">
        <v>1</v>
      </c>
      <c r="D65">
        <v>36</v>
      </c>
      <c r="E65" t="s">
        <v>55</v>
      </c>
      <c r="F65" t="s">
        <v>126</v>
      </c>
      <c r="G65">
        <v>1179</v>
      </c>
      <c r="H65">
        <v>78608</v>
      </c>
      <c r="I65">
        <v>48</v>
      </c>
      <c r="J65">
        <v>48</v>
      </c>
      <c r="K65">
        <v>34</v>
      </c>
      <c r="L65">
        <v>34</v>
      </c>
      <c r="M65">
        <v>8.2899999999999991</v>
      </c>
      <c r="N65">
        <v>0.49</v>
      </c>
      <c r="O65" t="s">
        <v>127</v>
      </c>
      <c r="P65">
        <v>105</v>
      </c>
      <c r="Q65" t="s">
        <v>126</v>
      </c>
      <c r="R65" t="s">
        <v>127</v>
      </c>
      <c r="S65" t="s">
        <v>897</v>
      </c>
      <c r="T65" t="s">
        <v>898</v>
      </c>
      <c r="U65" t="s">
        <v>930</v>
      </c>
      <c r="V65" t="s">
        <v>625</v>
      </c>
      <c r="W65">
        <v>702</v>
      </c>
      <c r="X65">
        <v>698</v>
      </c>
      <c r="Y65">
        <v>710</v>
      </c>
      <c r="Z65">
        <v>467</v>
      </c>
      <c r="AA65">
        <v>550</v>
      </c>
      <c r="AB65">
        <v>66.5</v>
      </c>
      <c r="AC65">
        <v>78.3</v>
      </c>
      <c r="AD65">
        <v>949.1</v>
      </c>
      <c r="AE65" t="s">
        <v>897</v>
      </c>
      <c r="AF65" t="s">
        <v>1478</v>
      </c>
      <c r="AG65" t="s">
        <v>1479</v>
      </c>
      <c r="AH65" t="s">
        <v>1480</v>
      </c>
      <c r="AI65" t="s">
        <v>1481</v>
      </c>
      <c r="AJ65" t="s">
        <v>1482</v>
      </c>
      <c r="AK65" t="str">
        <f>"TF"</f>
        <v>TF</v>
      </c>
      <c r="AL65" t="s">
        <v>1461</v>
      </c>
      <c r="AM65" t="s">
        <v>1465</v>
      </c>
      <c r="AN65">
        <v>9606</v>
      </c>
      <c r="AO65" s="4" t="str">
        <f>HYPERLINK("http://www.uniprot.org/uniprot/P02787", "P02787")</f>
        <v>P02787</v>
      </c>
      <c r="AP65" t="s">
        <v>1483</v>
      </c>
      <c r="AQ65" t="s">
        <v>1484</v>
      </c>
      <c r="AR65" t="s">
        <v>1467</v>
      </c>
      <c r="AS65" t="s">
        <v>1485</v>
      </c>
      <c r="AT65" t="s">
        <v>1461</v>
      </c>
      <c r="AU65" t="s">
        <v>1469</v>
      </c>
      <c r="AV65" t="s">
        <v>1470</v>
      </c>
      <c r="AW65" t="s">
        <v>1486</v>
      </c>
      <c r="AX65" t="s">
        <v>1461</v>
      </c>
      <c r="AY65" t="s">
        <v>1487</v>
      </c>
      <c r="AZ65" t="s">
        <v>1473</v>
      </c>
      <c r="BA65" t="s">
        <v>1488</v>
      </c>
      <c r="BB65" t="s">
        <v>1489</v>
      </c>
      <c r="BC65" t="s">
        <v>1490</v>
      </c>
      <c r="BD65" t="s">
        <v>1461</v>
      </c>
      <c r="BE65" t="s">
        <v>1491</v>
      </c>
    </row>
    <row r="66" spans="1:57">
      <c r="A66">
        <v>60</v>
      </c>
      <c r="B66">
        <v>1</v>
      </c>
      <c r="C66">
        <v>1</v>
      </c>
      <c r="D66">
        <v>37</v>
      </c>
      <c r="E66" t="s">
        <v>55</v>
      </c>
      <c r="F66" t="s">
        <v>128</v>
      </c>
      <c r="G66">
        <v>542</v>
      </c>
      <c r="H66">
        <v>26166</v>
      </c>
      <c r="I66">
        <v>15</v>
      </c>
      <c r="J66">
        <v>15</v>
      </c>
      <c r="K66">
        <v>10</v>
      </c>
      <c r="L66">
        <v>10</v>
      </c>
      <c r="M66">
        <v>7.6</v>
      </c>
      <c r="N66">
        <v>0.5</v>
      </c>
      <c r="O66" t="s">
        <v>129</v>
      </c>
      <c r="P66">
        <v>163</v>
      </c>
      <c r="Q66" t="s">
        <v>128</v>
      </c>
      <c r="R66" t="s">
        <v>129</v>
      </c>
      <c r="S66" t="s">
        <v>1101</v>
      </c>
      <c r="T66" t="s">
        <v>1102</v>
      </c>
      <c r="U66" t="s">
        <v>1103</v>
      </c>
      <c r="V66" t="s">
        <v>625</v>
      </c>
      <c r="W66">
        <v>245</v>
      </c>
      <c r="X66">
        <v>245</v>
      </c>
      <c r="Y66">
        <v>245</v>
      </c>
      <c r="Z66">
        <v>192</v>
      </c>
      <c r="AA66">
        <v>218</v>
      </c>
      <c r="AB66">
        <v>78.400000000000006</v>
      </c>
      <c r="AC66">
        <v>89</v>
      </c>
      <c r="AD66">
        <v>375.6</v>
      </c>
      <c r="AE66" t="s">
        <v>1101</v>
      </c>
      <c r="AF66" t="s">
        <v>1897</v>
      </c>
      <c r="AG66" t="s">
        <v>1461</v>
      </c>
      <c r="AH66" t="s">
        <v>1898</v>
      </c>
      <c r="AI66" t="s">
        <v>1899</v>
      </c>
      <c r="AJ66" t="s">
        <v>1900</v>
      </c>
      <c r="AK66" t="str">
        <f>"C1QA"</f>
        <v>C1QA</v>
      </c>
      <c r="AL66" t="s">
        <v>1461</v>
      </c>
      <c r="AM66" t="s">
        <v>1465</v>
      </c>
      <c r="AN66">
        <v>9606</v>
      </c>
      <c r="AO66" s="4" t="str">
        <f>HYPERLINK("http://www.uniprot.org/uniprot/P02745", "P02745")</f>
        <v>P02745</v>
      </c>
      <c r="AP66" t="s">
        <v>1901</v>
      </c>
      <c r="AQ66" t="s">
        <v>1902</v>
      </c>
      <c r="AR66" t="s">
        <v>1467</v>
      </c>
      <c r="AS66" t="s">
        <v>1485</v>
      </c>
      <c r="AT66" t="s">
        <v>1461</v>
      </c>
      <c r="AU66" t="s">
        <v>1461</v>
      </c>
      <c r="AV66" t="s">
        <v>1903</v>
      </c>
      <c r="AW66" t="s">
        <v>1461</v>
      </c>
      <c r="AX66" t="s">
        <v>1461</v>
      </c>
      <c r="AY66" t="s">
        <v>1904</v>
      </c>
      <c r="AZ66" t="s">
        <v>1473</v>
      </c>
      <c r="BA66" t="s">
        <v>1905</v>
      </c>
      <c r="BB66" t="s">
        <v>1906</v>
      </c>
      <c r="BC66" t="s">
        <v>1907</v>
      </c>
      <c r="BD66" t="s">
        <v>1461</v>
      </c>
      <c r="BE66" t="s">
        <v>1908</v>
      </c>
    </row>
    <row r="67" spans="1:57">
      <c r="A67">
        <v>26</v>
      </c>
      <c r="B67">
        <v>1</v>
      </c>
      <c r="C67">
        <v>1</v>
      </c>
      <c r="D67">
        <v>38</v>
      </c>
      <c r="E67" t="s">
        <v>55</v>
      </c>
      <c r="F67" t="s">
        <v>130</v>
      </c>
      <c r="G67">
        <v>1322</v>
      </c>
      <c r="H67">
        <v>71850</v>
      </c>
      <c r="I67">
        <v>49</v>
      </c>
      <c r="J67">
        <v>49</v>
      </c>
      <c r="K67">
        <v>30</v>
      </c>
      <c r="L67">
        <v>30</v>
      </c>
      <c r="M67">
        <v>7.24</v>
      </c>
      <c r="N67">
        <v>0.57999999999999996</v>
      </c>
      <c r="O67" t="s">
        <v>131</v>
      </c>
      <c r="P67">
        <v>56</v>
      </c>
      <c r="Q67" t="s">
        <v>130</v>
      </c>
      <c r="R67" t="s">
        <v>131</v>
      </c>
      <c r="S67" t="s">
        <v>786</v>
      </c>
      <c r="T67" t="s">
        <v>787</v>
      </c>
      <c r="U67" t="s">
        <v>788</v>
      </c>
      <c r="V67" t="s">
        <v>625</v>
      </c>
      <c r="W67">
        <v>623</v>
      </c>
      <c r="X67">
        <v>622</v>
      </c>
      <c r="Y67">
        <v>622</v>
      </c>
      <c r="Z67">
        <v>519</v>
      </c>
      <c r="AA67">
        <v>563</v>
      </c>
      <c r="AB67">
        <v>83.3</v>
      </c>
      <c r="AC67">
        <v>90.4</v>
      </c>
      <c r="AD67">
        <v>1094.3</v>
      </c>
      <c r="AE67" t="s">
        <v>786</v>
      </c>
      <c r="AF67" t="s">
        <v>1909</v>
      </c>
      <c r="AG67" t="s">
        <v>1910</v>
      </c>
      <c r="AH67" t="s">
        <v>1911</v>
      </c>
      <c r="AI67" t="s">
        <v>1912</v>
      </c>
      <c r="AJ67" t="s">
        <v>1913</v>
      </c>
      <c r="AK67" t="str">
        <f>"F2"</f>
        <v>F2</v>
      </c>
      <c r="AL67" t="s">
        <v>1461</v>
      </c>
      <c r="AM67" t="s">
        <v>1465</v>
      </c>
      <c r="AN67">
        <v>9606</v>
      </c>
      <c r="AO67" s="4" t="str">
        <f>HYPERLINK("http://www.uniprot.org/uniprot/P00734", "P00734")</f>
        <v>P00734</v>
      </c>
      <c r="AP67" t="s">
        <v>1914</v>
      </c>
      <c r="AQ67" t="s">
        <v>1679</v>
      </c>
      <c r="AR67" t="s">
        <v>1467</v>
      </c>
      <c r="AS67" t="s">
        <v>1485</v>
      </c>
      <c r="AT67" t="s">
        <v>1461</v>
      </c>
      <c r="AU67" t="s">
        <v>1692</v>
      </c>
      <c r="AV67" t="s">
        <v>1693</v>
      </c>
      <c r="AW67" t="s">
        <v>1915</v>
      </c>
      <c r="AX67" t="s">
        <v>1694</v>
      </c>
      <c r="AY67" t="s">
        <v>1916</v>
      </c>
      <c r="AZ67" t="s">
        <v>1917</v>
      </c>
      <c r="BA67" t="s">
        <v>1918</v>
      </c>
      <c r="BB67" t="s">
        <v>1919</v>
      </c>
      <c r="BC67" t="s">
        <v>1920</v>
      </c>
      <c r="BD67" t="s">
        <v>1461</v>
      </c>
      <c r="BE67" t="s">
        <v>1921</v>
      </c>
    </row>
    <row r="68" spans="1:57">
      <c r="A68">
        <v>72</v>
      </c>
      <c r="B68">
        <v>1</v>
      </c>
      <c r="C68">
        <v>1</v>
      </c>
      <c r="D68">
        <v>39</v>
      </c>
      <c r="E68" t="s">
        <v>55</v>
      </c>
      <c r="F68" t="s">
        <v>132</v>
      </c>
      <c r="G68">
        <v>396</v>
      </c>
      <c r="H68">
        <v>18439</v>
      </c>
      <c r="I68">
        <v>11</v>
      </c>
      <c r="J68">
        <v>11</v>
      </c>
      <c r="K68">
        <v>7</v>
      </c>
      <c r="L68">
        <v>7</v>
      </c>
      <c r="M68">
        <v>6.61</v>
      </c>
      <c r="N68">
        <v>0.47</v>
      </c>
      <c r="O68" t="s">
        <v>133</v>
      </c>
      <c r="P68">
        <v>221</v>
      </c>
      <c r="Q68" t="s">
        <v>132</v>
      </c>
      <c r="R68" t="s">
        <v>133</v>
      </c>
      <c r="S68" t="s">
        <v>1271</v>
      </c>
      <c r="T68" t="s">
        <v>1272</v>
      </c>
      <c r="U68" t="s">
        <v>1273</v>
      </c>
      <c r="V68" t="s">
        <v>625</v>
      </c>
      <c r="W68">
        <v>158</v>
      </c>
      <c r="X68">
        <v>159</v>
      </c>
      <c r="Y68">
        <v>160</v>
      </c>
      <c r="Z68">
        <v>135</v>
      </c>
      <c r="AA68">
        <v>146</v>
      </c>
      <c r="AB68">
        <v>85.4</v>
      </c>
      <c r="AC68">
        <v>92.4</v>
      </c>
      <c r="AD68">
        <v>273.89999999999998</v>
      </c>
      <c r="AE68" t="s">
        <v>1271</v>
      </c>
      <c r="AF68" t="s">
        <v>1922</v>
      </c>
      <c r="AG68" t="s">
        <v>1923</v>
      </c>
      <c r="AH68" t="s">
        <v>1924</v>
      </c>
      <c r="AI68" t="s">
        <v>1925</v>
      </c>
      <c r="AJ68" t="s">
        <v>1461</v>
      </c>
      <c r="AK68" t="str">
        <f>"JCHAIN IGJ"</f>
        <v>JCHAIN IGJ</v>
      </c>
      <c r="AL68" t="s">
        <v>1461</v>
      </c>
      <c r="AM68" t="s">
        <v>1465</v>
      </c>
      <c r="AN68">
        <v>9606</v>
      </c>
      <c r="AO68" s="4" t="str">
        <f>HYPERLINK("http://www.uniprot.org/uniprot/P01591", "P01591")</f>
        <v>P01591</v>
      </c>
      <c r="AP68" t="s">
        <v>1926</v>
      </c>
      <c r="AQ68" t="s">
        <v>1461</v>
      </c>
      <c r="AR68" t="s">
        <v>1467</v>
      </c>
      <c r="AS68" t="s">
        <v>1461</v>
      </c>
      <c r="AT68" t="s">
        <v>1461</v>
      </c>
      <c r="AU68" t="s">
        <v>1461</v>
      </c>
      <c r="AV68" t="s">
        <v>1558</v>
      </c>
      <c r="AW68" t="s">
        <v>1461</v>
      </c>
      <c r="AX68" t="s">
        <v>1461</v>
      </c>
      <c r="AY68" t="s">
        <v>1767</v>
      </c>
      <c r="AZ68" t="s">
        <v>1461</v>
      </c>
      <c r="BA68" t="s">
        <v>1927</v>
      </c>
      <c r="BB68" t="s">
        <v>1928</v>
      </c>
      <c r="BC68" t="s">
        <v>1929</v>
      </c>
      <c r="BD68" t="s">
        <v>1461</v>
      </c>
      <c r="BE68" t="s">
        <v>1930</v>
      </c>
    </row>
    <row r="69" spans="1:57">
      <c r="A69">
        <v>16</v>
      </c>
      <c r="B69">
        <v>1</v>
      </c>
      <c r="C69">
        <v>1</v>
      </c>
      <c r="D69">
        <v>40</v>
      </c>
      <c r="E69" t="s">
        <v>55</v>
      </c>
      <c r="F69" t="s">
        <v>134</v>
      </c>
      <c r="G69">
        <v>2712</v>
      </c>
      <c r="H69">
        <v>190024</v>
      </c>
      <c r="I69">
        <v>98</v>
      </c>
      <c r="J69">
        <v>98</v>
      </c>
      <c r="K69">
        <v>79</v>
      </c>
      <c r="L69">
        <v>79</v>
      </c>
      <c r="M69">
        <v>6.55</v>
      </c>
      <c r="N69">
        <v>0.56999999999999995</v>
      </c>
      <c r="O69" t="s">
        <v>135</v>
      </c>
      <c r="P69">
        <v>9</v>
      </c>
      <c r="Q69" t="s">
        <v>134</v>
      </c>
      <c r="R69" t="s">
        <v>135</v>
      </c>
      <c r="S69" t="s">
        <v>647</v>
      </c>
      <c r="T69" t="s">
        <v>648</v>
      </c>
      <c r="U69" t="s">
        <v>649</v>
      </c>
      <c r="V69" t="s">
        <v>625</v>
      </c>
      <c r="W69">
        <v>1677</v>
      </c>
      <c r="X69">
        <v>1676</v>
      </c>
      <c r="Y69">
        <v>1677</v>
      </c>
      <c r="Z69">
        <v>1396</v>
      </c>
      <c r="AA69">
        <v>1529</v>
      </c>
      <c r="AB69">
        <v>83.2</v>
      </c>
      <c r="AC69">
        <v>91.2</v>
      </c>
      <c r="AD69">
        <v>2900.9</v>
      </c>
      <c r="AE69" t="s">
        <v>647</v>
      </c>
      <c r="AF69" t="s">
        <v>1931</v>
      </c>
      <c r="AG69" t="s">
        <v>1932</v>
      </c>
      <c r="AH69" t="s">
        <v>1933</v>
      </c>
      <c r="AI69" t="s">
        <v>1934</v>
      </c>
      <c r="AJ69" t="s">
        <v>1935</v>
      </c>
      <c r="AK69" t="str">
        <f>"C5"</f>
        <v>C5</v>
      </c>
      <c r="AL69" t="s">
        <v>1936</v>
      </c>
      <c r="AM69" t="s">
        <v>1465</v>
      </c>
      <c r="AN69">
        <v>9606</v>
      </c>
      <c r="AO69" s="4" t="str">
        <f>HYPERLINK("http://www.uniprot.org/uniprot/P01031", "P01031")</f>
        <v>P01031</v>
      </c>
      <c r="AP69" t="s">
        <v>1937</v>
      </c>
      <c r="AQ69" t="s">
        <v>1938</v>
      </c>
      <c r="AR69" t="s">
        <v>1939</v>
      </c>
      <c r="AS69" t="s">
        <v>1485</v>
      </c>
      <c r="AT69" t="s">
        <v>1461</v>
      </c>
      <c r="AU69" t="s">
        <v>1461</v>
      </c>
      <c r="AV69" t="s">
        <v>1558</v>
      </c>
      <c r="AW69" t="s">
        <v>1461</v>
      </c>
      <c r="AX69" t="s">
        <v>1461</v>
      </c>
      <c r="AY69" t="s">
        <v>1940</v>
      </c>
      <c r="AZ69" t="s">
        <v>1473</v>
      </c>
      <c r="BA69" t="s">
        <v>1941</v>
      </c>
      <c r="BB69" t="s">
        <v>1942</v>
      </c>
      <c r="BC69" t="s">
        <v>1943</v>
      </c>
      <c r="BD69" t="s">
        <v>1461</v>
      </c>
      <c r="BE69" t="s">
        <v>1944</v>
      </c>
    </row>
    <row r="70" spans="1:57">
      <c r="A70">
        <v>45</v>
      </c>
      <c r="B70">
        <v>1</v>
      </c>
      <c r="C70">
        <v>1</v>
      </c>
      <c r="D70">
        <v>41</v>
      </c>
      <c r="E70" t="s">
        <v>55</v>
      </c>
      <c r="F70" t="s">
        <v>136</v>
      </c>
      <c r="G70">
        <v>813</v>
      </c>
      <c r="H70">
        <v>51578</v>
      </c>
      <c r="I70">
        <v>34</v>
      </c>
      <c r="J70">
        <v>34</v>
      </c>
      <c r="K70">
        <v>18</v>
      </c>
      <c r="L70">
        <v>18</v>
      </c>
      <c r="M70">
        <v>6.49</v>
      </c>
      <c r="N70">
        <v>0.4</v>
      </c>
      <c r="O70" t="s">
        <v>137</v>
      </c>
      <c r="P70">
        <v>14</v>
      </c>
      <c r="Q70" t="s">
        <v>136</v>
      </c>
      <c r="R70" t="s">
        <v>137</v>
      </c>
      <c r="S70" t="s">
        <v>662</v>
      </c>
      <c r="T70" t="s">
        <v>663</v>
      </c>
      <c r="U70" t="s">
        <v>664</v>
      </c>
      <c r="V70" t="s">
        <v>625</v>
      </c>
      <c r="W70">
        <v>441</v>
      </c>
      <c r="X70">
        <v>449</v>
      </c>
      <c r="Y70">
        <v>448</v>
      </c>
      <c r="Z70">
        <v>318</v>
      </c>
      <c r="AA70">
        <v>376</v>
      </c>
      <c r="AB70">
        <v>72.099999999999994</v>
      </c>
      <c r="AC70">
        <v>85.3</v>
      </c>
      <c r="AD70">
        <v>638.6</v>
      </c>
      <c r="AE70" t="s">
        <v>662</v>
      </c>
      <c r="AF70" t="s">
        <v>1945</v>
      </c>
      <c r="AG70" t="s">
        <v>1946</v>
      </c>
      <c r="AH70" t="s">
        <v>1947</v>
      </c>
      <c r="AI70" t="s">
        <v>1948</v>
      </c>
      <c r="AJ70" t="s">
        <v>1949</v>
      </c>
      <c r="AK70" t="str">
        <f>"CLU"</f>
        <v>CLU</v>
      </c>
      <c r="AL70" t="s">
        <v>1461</v>
      </c>
      <c r="AM70" t="s">
        <v>1465</v>
      </c>
      <c r="AN70">
        <v>9606</v>
      </c>
      <c r="AO70" s="4" t="str">
        <f>HYPERLINK("http://www.uniprot.org/uniprot/P10909", "P10909")</f>
        <v>P10909</v>
      </c>
      <c r="AP70" t="s">
        <v>1950</v>
      </c>
      <c r="AQ70" t="s">
        <v>1951</v>
      </c>
      <c r="AR70" t="s">
        <v>1952</v>
      </c>
      <c r="AS70" t="s">
        <v>1468</v>
      </c>
      <c r="AT70" t="s">
        <v>1461</v>
      </c>
      <c r="AU70" t="s">
        <v>1461</v>
      </c>
      <c r="AV70" t="s">
        <v>1558</v>
      </c>
      <c r="AW70" t="s">
        <v>1461</v>
      </c>
      <c r="AX70" t="s">
        <v>1953</v>
      </c>
      <c r="AY70" t="s">
        <v>1954</v>
      </c>
      <c r="AZ70" t="s">
        <v>1461</v>
      </c>
      <c r="BA70" t="s">
        <v>1955</v>
      </c>
      <c r="BB70" t="s">
        <v>1956</v>
      </c>
      <c r="BC70" t="s">
        <v>1957</v>
      </c>
      <c r="BD70" t="s">
        <v>1461</v>
      </c>
      <c r="BE70" t="s">
        <v>1958</v>
      </c>
    </row>
    <row r="71" spans="1:57">
      <c r="A71">
        <v>33</v>
      </c>
      <c r="B71">
        <v>1</v>
      </c>
      <c r="C71">
        <v>1</v>
      </c>
      <c r="D71">
        <v>42</v>
      </c>
      <c r="E71" t="s">
        <v>55</v>
      </c>
      <c r="F71" t="s">
        <v>138</v>
      </c>
      <c r="G71">
        <v>977</v>
      </c>
      <c r="H71">
        <v>40015</v>
      </c>
      <c r="I71">
        <v>26</v>
      </c>
      <c r="J71">
        <v>26</v>
      </c>
      <c r="K71">
        <v>15</v>
      </c>
      <c r="L71">
        <v>15</v>
      </c>
      <c r="M71">
        <v>6.44</v>
      </c>
      <c r="N71">
        <v>0.51</v>
      </c>
      <c r="O71" t="s">
        <v>139</v>
      </c>
      <c r="P71">
        <v>16</v>
      </c>
      <c r="Q71" t="s">
        <v>138</v>
      </c>
      <c r="R71" t="s">
        <v>139</v>
      </c>
      <c r="S71" t="s">
        <v>668</v>
      </c>
      <c r="T71" t="s">
        <v>669</v>
      </c>
      <c r="U71" t="s">
        <v>670</v>
      </c>
      <c r="V71" t="s">
        <v>625</v>
      </c>
      <c r="W71">
        <v>352</v>
      </c>
      <c r="X71">
        <v>352</v>
      </c>
      <c r="Y71">
        <v>336</v>
      </c>
      <c r="Z71">
        <v>270</v>
      </c>
      <c r="AA71">
        <v>299</v>
      </c>
      <c r="AB71">
        <v>76.7</v>
      </c>
      <c r="AC71">
        <v>84.9</v>
      </c>
      <c r="AD71">
        <v>581.29999999999995</v>
      </c>
      <c r="AE71" t="s">
        <v>668</v>
      </c>
      <c r="AF71" t="s">
        <v>1959</v>
      </c>
      <c r="AG71" t="s">
        <v>1960</v>
      </c>
      <c r="AH71" t="s">
        <v>1961</v>
      </c>
      <c r="AI71" t="s">
        <v>1962</v>
      </c>
      <c r="AJ71" t="s">
        <v>1963</v>
      </c>
      <c r="AK71" t="str">
        <f>"AMBP"</f>
        <v>AMBP</v>
      </c>
      <c r="AL71" t="s">
        <v>1964</v>
      </c>
      <c r="AM71" t="s">
        <v>1465</v>
      </c>
      <c r="AN71">
        <v>9606</v>
      </c>
      <c r="AO71" s="4" t="str">
        <f>HYPERLINK("http://www.uniprot.org/uniprot/P02760", "P02760")</f>
        <v>P02760</v>
      </c>
      <c r="AP71" t="s">
        <v>1965</v>
      </c>
      <c r="AQ71" t="s">
        <v>1966</v>
      </c>
      <c r="AR71" t="s">
        <v>1467</v>
      </c>
      <c r="AS71" t="s">
        <v>1461</v>
      </c>
      <c r="AT71" t="s">
        <v>1461</v>
      </c>
      <c r="AU71" t="s">
        <v>1461</v>
      </c>
      <c r="AV71" t="s">
        <v>1470</v>
      </c>
      <c r="AW71" t="s">
        <v>1967</v>
      </c>
      <c r="AX71" t="s">
        <v>1544</v>
      </c>
      <c r="AY71" t="s">
        <v>1968</v>
      </c>
      <c r="AZ71" t="s">
        <v>1473</v>
      </c>
      <c r="BA71" t="s">
        <v>1969</v>
      </c>
      <c r="BB71" t="s">
        <v>1970</v>
      </c>
      <c r="BC71" t="s">
        <v>1971</v>
      </c>
      <c r="BD71" t="s">
        <v>1461</v>
      </c>
      <c r="BE71" t="s">
        <v>1601</v>
      </c>
    </row>
    <row r="72" spans="1:57">
      <c r="A72">
        <v>34</v>
      </c>
      <c r="B72">
        <v>1</v>
      </c>
      <c r="C72">
        <v>1</v>
      </c>
      <c r="D72">
        <v>43</v>
      </c>
      <c r="E72" t="s">
        <v>55</v>
      </c>
      <c r="F72" t="s">
        <v>140</v>
      </c>
      <c r="G72">
        <v>969</v>
      </c>
      <c r="H72">
        <v>55507</v>
      </c>
      <c r="I72">
        <v>28</v>
      </c>
      <c r="J72">
        <v>28</v>
      </c>
      <c r="K72">
        <v>22</v>
      </c>
      <c r="L72">
        <v>22</v>
      </c>
      <c r="M72">
        <v>6.09</v>
      </c>
      <c r="N72">
        <v>0.48</v>
      </c>
      <c r="O72" t="s">
        <v>141</v>
      </c>
      <c r="P72">
        <v>80</v>
      </c>
      <c r="Q72" t="s">
        <v>140</v>
      </c>
      <c r="R72" t="s">
        <v>141</v>
      </c>
      <c r="S72" t="s">
        <v>856</v>
      </c>
      <c r="T72" t="s">
        <v>857</v>
      </c>
      <c r="U72" t="s">
        <v>858</v>
      </c>
      <c r="V72" t="s">
        <v>625</v>
      </c>
      <c r="W72">
        <v>494</v>
      </c>
      <c r="X72">
        <v>491</v>
      </c>
      <c r="Y72">
        <v>494</v>
      </c>
      <c r="Z72">
        <v>407</v>
      </c>
      <c r="AA72">
        <v>435</v>
      </c>
      <c r="AB72">
        <v>82.4</v>
      </c>
      <c r="AC72">
        <v>88.1</v>
      </c>
      <c r="AD72">
        <v>811.6</v>
      </c>
      <c r="AE72" t="s">
        <v>856</v>
      </c>
      <c r="AF72" t="s">
        <v>1972</v>
      </c>
      <c r="AG72" t="s">
        <v>1973</v>
      </c>
      <c r="AH72" t="s">
        <v>1974</v>
      </c>
      <c r="AI72" t="s">
        <v>1975</v>
      </c>
      <c r="AJ72" t="s">
        <v>1976</v>
      </c>
      <c r="AK72" t="str">
        <f>"SERPINF2"</f>
        <v>SERPINF2</v>
      </c>
      <c r="AL72" t="s">
        <v>1977</v>
      </c>
      <c r="AM72" t="s">
        <v>1465</v>
      </c>
      <c r="AN72">
        <v>9606</v>
      </c>
      <c r="AO72" s="4" t="str">
        <f>HYPERLINK("http://www.uniprot.org/uniprot/P08697", "P08697")</f>
        <v>P08697</v>
      </c>
      <c r="AP72" t="s">
        <v>1978</v>
      </c>
      <c r="AQ72" t="s">
        <v>1743</v>
      </c>
      <c r="AR72" t="s">
        <v>1467</v>
      </c>
      <c r="AS72" t="s">
        <v>1468</v>
      </c>
      <c r="AT72" t="s">
        <v>1461</v>
      </c>
      <c r="AU72" t="s">
        <v>1469</v>
      </c>
      <c r="AV72" t="s">
        <v>1558</v>
      </c>
      <c r="AW72" t="s">
        <v>1461</v>
      </c>
      <c r="AX72" t="s">
        <v>1544</v>
      </c>
      <c r="AY72" t="s">
        <v>1979</v>
      </c>
      <c r="AZ72" t="s">
        <v>1461</v>
      </c>
      <c r="BA72" t="s">
        <v>1980</v>
      </c>
      <c r="BB72" t="s">
        <v>1981</v>
      </c>
      <c r="BC72" t="s">
        <v>1982</v>
      </c>
      <c r="BD72" t="s">
        <v>1461</v>
      </c>
      <c r="BE72" t="s">
        <v>1983</v>
      </c>
    </row>
    <row r="73" spans="1:57">
      <c r="A73">
        <v>25</v>
      </c>
      <c r="B73">
        <v>1</v>
      </c>
      <c r="C73">
        <v>1</v>
      </c>
      <c r="D73">
        <v>44</v>
      </c>
      <c r="E73" t="s">
        <v>55</v>
      </c>
      <c r="F73" t="s">
        <v>142</v>
      </c>
      <c r="G73">
        <v>1444</v>
      </c>
      <c r="H73">
        <v>70932</v>
      </c>
      <c r="I73">
        <v>46</v>
      </c>
      <c r="J73">
        <v>46</v>
      </c>
      <c r="K73">
        <v>23</v>
      </c>
      <c r="L73">
        <v>23</v>
      </c>
      <c r="M73">
        <v>5.92</v>
      </c>
      <c r="N73">
        <v>0.38</v>
      </c>
      <c r="O73" t="s">
        <v>143</v>
      </c>
      <c r="P73">
        <v>98</v>
      </c>
      <c r="Q73" t="s">
        <v>142</v>
      </c>
      <c r="R73" t="s">
        <v>143</v>
      </c>
      <c r="S73" t="s">
        <v>909</v>
      </c>
      <c r="T73" t="s">
        <v>910</v>
      </c>
      <c r="U73" t="s">
        <v>911</v>
      </c>
      <c r="V73" t="s">
        <v>625</v>
      </c>
      <c r="W73">
        <v>627</v>
      </c>
      <c r="X73">
        <v>644</v>
      </c>
      <c r="Y73">
        <v>649</v>
      </c>
      <c r="Z73">
        <v>465</v>
      </c>
      <c r="AA73">
        <v>522</v>
      </c>
      <c r="AB73">
        <v>74.2</v>
      </c>
      <c r="AC73">
        <v>83.3</v>
      </c>
      <c r="AD73">
        <v>920.6</v>
      </c>
      <c r="AE73" t="s">
        <v>909</v>
      </c>
      <c r="AF73" t="s">
        <v>1984</v>
      </c>
      <c r="AG73" t="s">
        <v>1985</v>
      </c>
      <c r="AH73" t="s">
        <v>1986</v>
      </c>
      <c r="AI73" t="s">
        <v>1987</v>
      </c>
      <c r="AJ73" t="s">
        <v>1988</v>
      </c>
      <c r="AK73" t="str">
        <f>"KNG1"</f>
        <v>KNG1</v>
      </c>
      <c r="AL73" t="s">
        <v>1989</v>
      </c>
      <c r="AM73" t="s">
        <v>1465</v>
      </c>
      <c r="AN73">
        <v>9606</v>
      </c>
      <c r="AO73" s="4" t="str">
        <f>HYPERLINK("http://www.uniprot.org/uniprot/P01042", "P01042")</f>
        <v>P01042</v>
      </c>
      <c r="AP73" t="s">
        <v>1990</v>
      </c>
      <c r="AQ73" t="s">
        <v>1991</v>
      </c>
      <c r="AR73" t="s">
        <v>1467</v>
      </c>
      <c r="AS73" t="s">
        <v>1468</v>
      </c>
      <c r="AT73" t="s">
        <v>1461</v>
      </c>
      <c r="AU73" t="s">
        <v>1461</v>
      </c>
      <c r="AV73" t="s">
        <v>1470</v>
      </c>
      <c r="AW73" t="s">
        <v>1461</v>
      </c>
      <c r="AX73" t="s">
        <v>1992</v>
      </c>
      <c r="AY73" t="s">
        <v>1993</v>
      </c>
      <c r="AZ73" t="s">
        <v>1473</v>
      </c>
      <c r="BA73" t="s">
        <v>1994</v>
      </c>
      <c r="BB73" t="s">
        <v>1995</v>
      </c>
      <c r="BC73" t="s">
        <v>1996</v>
      </c>
      <c r="BD73" t="s">
        <v>1461</v>
      </c>
      <c r="BE73" t="s">
        <v>1997</v>
      </c>
    </row>
    <row r="74" spans="1:57">
      <c r="A74">
        <v>61</v>
      </c>
      <c r="B74">
        <v>1</v>
      </c>
      <c r="C74">
        <v>1</v>
      </c>
      <c r="D74">
        <v>45</v>
      </c>
      <c r="E74" t="s">
        <v>55</v>
      </c>
      <c r="F74" t="s">
        <v>144</v>
      </c>
      <c r="G74">
        <v>538</v>
      </c>
      <c r="H74">
        <v>42052</v>
      </c>
      <c r="I74">
        <v>20</v>
      </c>
      <c r="J74">
        <v>20</v>
      </c>
      <c r="K74">
        <v>16</v>
      </c>
      <c r="L74">
        <v>16</v>
      </c>
      <c r="M74">
        <v>5.73</v>
      </c>
      <c r="N74">
        <v>0.6</v>
      </c>
      <c r="O74" t="s">
        <v>145</v>
      </c>
      <c r="P74">
        <v>141</v>
      </c>
      <c r="Q74" t="s">
        <v>144</v>
      </c>
      <c r="R74" t="s">
        <v>145</v>
      </c>
      <c r="S74" t="s">
        <v>1035</v>
      </c>
      <c r="T74" t="s">
        <v>1036</v>
      </c>
      <c r="U74" t="s">
        <v>1037</v>
      </c>
      <c r="V74" t="s">
        <v>625</v>
      </c>
      <c r="W74">
        <v>375</v>
      </c>
      <c r="X74">
        <v>375</v>
      </c>
      <c r="Y74">
        <v>375</v>
      </c>
      <c r="Z74">
        <v>375</v>
      </c>
      <c r="AA74">
        <v>375</v>
      </c>
      <c r="AB74">
        <v>100</v>
      </c>
      <c r="AC74">
        <v>100</v>
      </c>
      <c r="AD74">
        <v>785.8</v>
      </c>
      <c r="AE74" t="s">
        <v>1035</v>
      </c>
      <c r="AF74" t="s">
        <v>1998</v>
      </c>
      <c r="AG74" t="s">
        <v>1999</v>
      </c>
      <c r="AH74" t="s">
        <v>2000</v>
      </c>
      <c r="AI74" t="s">
        <v>2001</v>
      </c>
      <c r="AJ74" t="s">
        <v>2002</v>
      </c>
      <c r="AK74" t="str">
        <f>"ACTB"</f>
        <v>ACTB</v>
      </c>
      <c r="AL74" t="s">
        <v>1461</v>
      </c>
      <c r="AM74" t="s">
        <v>1465</v>
      </c>
      <c r="AN74">
        <v>9606</v>
      </c>
      <c r="AO74" s="4" t="str">
        <f>HYPERLINK("http://www.uniprot.org/uniprot/P60709", "P60709")</f>
        <v>P60709</v>
      </c>
      <c r="AP74" t="s">
        <v>2003</v>
      </c>
      <c r="AQ74" t="s">
        <v>1461</v>
      </c>
      <c r="AR74" t="s">
        <v>2004</v>
      </c>
      <c r="AS74" t="s">
        <v>1485</v>
      </c>
      <c r="AT74" t="s">
        <v>1461</v>
      </c>
      <c r="AU74" t="s">
        <v>2005</v>
      </c>
      <c r="AV74" t="s">
        <v>1461</v>
      </c>
      <c r="AW74" t="s">
        <v>2006</v>
      </c>
      <c r="AX74" t="s">
        <v>1461</v>
      </c>
      <c r="AY74" t="s">
        <v>2007</v>
      </c>
      <c r="AZ74" t="s">
        <v>1473</v>
      </c>
      <c r="BA74" t="s">
        <v>2008</v>
      </c>
      <c r="BB74" t="s">
        <v>2009</v>
      </c>
      <c r="BC74" t="s">
        <v>2010</v>
      </c>
      <c r="BD74" t="s">
        <v>1461</v>
      </c>
      <c r="BE74" t="s">
        <v>2011</v>
      </c>
    </row>
    <row r="75" spans="1:57">
      <c r="A75">
        <v>36</v>
      </c>
      <c r="B75">
        <v>1</v>
      </c>
      <c r="C75">
        <v>1</v>
      </c>
      <c r="D75">
        <v>46</v>
      </c>
      <c r="E75" t="s">
        <v>55</v>
      </c>
      <c r="F75" t="s">
        <v>146</v>
      </c>
      <c r="G75">
        <v>934</v>
      </c>
      <c r="H75">
        <v>54571</v>
      </c>
      <c r="I75">
        <v>27</v>
      </c>
      <c r="J75">
        <v>27</v>
      </c>
      <c r="K75">
        <v>20</v>
      </c>
      <c r="L75">
        <v>20</v>
      </c>
      <c r="M75">
        <v>5.15</v>
      </c>
      <c r="N75">
        <v>0.56999999999999995</v>
      </c>
      <c r="O75" t="s">
        <v>147</v>
      </c>
      <c r="P75">
        <v>274</v>
      </c>
      <c r="Q75" t="s">
        <v>146</v>
      </c>
      <c r="R75" t="s">
        <v>147</v>
      </c>
      <c r="S75" t="s">
        <v>1426</v>
      </c>
      <c r="T75" t="s">
        <v>1427</v>
      </c>
      <c r="U75" t="s">
        <v>1428</v>
      </c>
      <c r="V75" t="s">
        <v>625</v>
      </c>
      <c r="W75">
        <v>504</v>
      </c>
      <c r="X75">
        <v>485</v>
      </c>
      <c r="Y75">
        <v>480</v>
      </c>
      <c r="Z75">
        <v>324</v>
      </c>
      <c r="AA75">
        <v>380</v>
      </c>
      <c r="AB75">
        <v>64.3</v>
      </c>
      <c r="AC75">
        <v>75.400000000000006</v>
      </c>
      <c r="AD75">
        <v>644.79999999999995</v>
      </c>
      <c r="AE75" t="s">
        <v>1426</v>
      </c>
      <c r="AF75" t="s">
        <v>2012</v>
      </c>
      <c r="AG75" t="s">
        <v>2013</v>
      </c>
      <c r="AH75" t="s">
        <v>2014</v>
      </c>
      <c r="AI75" t="s">
        <v>2015</v>
      </c>
      <c r="AJ75" t="s">
        <v>2016</v>
      </c>
      <c r="AK75" t="str">
        <f>"AGT"</f>
        <v>AGT</v>
      </c>
      <c r="AL75" t="s">
        <v>2017</v>
      </c>
      <c r="AM75" t="s">
        <v>1465</v>
      </c>
      <c r="AN75">
        <v>9606</v>
      </c>
      <c r="AO75" s="4" t="str">
        <f>HYPERLINK("http://www.uniprot.org/uniprot/P01019", "P01019")</f>
        <v>P01019</v>
      </c>
      <c r="AP75" t="s">
        <v>2018</v>
      </c>
      <c r="AQ75" t="s">
        <v>1461</v>
      </c>
      <c r="AR75" t="s">
        <v>1467</v>
      </c>
      <c r="AS75" t="s">
        <v>1485</v>
      </c>
      <c r="AT75" t="s">
        <v>1461</v>
      </c>
      <c r="AU75" t="s">
        <v>1469</v>
      </c>
      <c r="AV75" t="s">
        <v>1558</v>
      </c>
      <c r="AW75" t="s">
        <v>1461</v>
      </c>
      <c r="AX75" t="s">
        <v>2019</v>
      </c>
      <c r="AY75" t="s">
        <v>1531</v>
      </c>
      <c r="AZ75" t="s">
        <v>1473</v>
      </c>
      <c r="BA75" t="s">
        <v>2020</v>
      </c>
      <c r="BB75" t="s">
        <v>2021</v>
      </c>
      <c r="BC75" t="s">
        <v>2022</v>
      </c>
      <c r="BD75" t="s">
        <v>1461</v>
      </c>
      <c r="BE75" t="s">
        <v>2023</v>
      </c>
    </row>
    <row r="76" spans="1:57">
      <c r="A76">
        <v>47</v>
      </c>
      <c r="B76">
        <v>1</v>
      </c>
      <c r="C76">
        <v>1</v>
      </c>
      <c r="D76">
        <v>47</v>
      </c>
      <c r="E76" t="s">
        <v>55</v>
      </c>
      <c r="F76" t="s">
        <v>148</v>
      </c>
      <c r="G76">
        <v>801</v>
      </c>
      <c r="H76">
        <v>63083</v>
      </c>
      <c r="I76">
        <v>28</v>
      </c>
      <c r="J76">
        <v>28</v>
      </c>
      <c r="K76">
        <v>20</v>
      </c>
      <c r="L76">
        <v>20</v>
      </c>
      <c r="M76">
        <v>5.05</v>
      </c>
      <c r="N76">
        <v>0.49</v>
      </c>
      <c r="O76" t="s">
        <v>149</v>
      </c>
      <c r="P76">
        <v>120</v>
      </c>
      <c r="Q76" t="s">
        <v>148</v>
      </c>
      <c r="R76" t="s">
        <v>149</v>
      </c>
      <c r="S76" t="s">
        <v>973</v>
      </c>
      <c r="T76" t="s">
        <v>974</v>
      </c>
      <c r="U76" t="s">
        <v>975</v>
      </c>
      <c r="V76" t="s">
        <v>625</v>
      </c>
      <c r="W76">
        <v>548</v>
      </c>
      <c r="X76">
        <v>559</v>
      </c>
      <c r="Y76">
        <v>549</v>
      </c>
      <c r="Z76">
        <v>397</v>
      </c>
      <c r="AA76">
        <v>468</v>
      </c>
      <c r="AB76">
        <v>72.400000000000006</v>
      </c>
      <c r="AC76">
        <v>85.4</v>
      </c>
      <c r="AD76">
        <v>839</v>
      </c>
      <c r="AE76" t="s">
        <v>973</v>
      </c>
      <c r="AF76" t="s">
        <v>2024</v>
      </c>
      <c r="AG76" t="s">
        <v>1461</v>
      </c>
      <c r="AH76" t="s">
        <v>2025</v>
      </c>
      <c r="AI76" t="s">
        <v>2026</v>
      </c>
      <c r="AJ76" t="s">
        <v>1461</v>
      </c>
      <c r="AK76" t="str">
        <f>"C9"</f>
        <v>C9</v>
      </c>
      <c r="AL76" t="s">
        <v>1461</v>
      </c>
      <c r="AM76" t="s">
        <v>1465</v>
      </c>
      <c r="AN76">
        <v>9606</v>
      </c>
      <c r="AO76" s="4" t="str">
        <f>HYPERLINK("http://www.uniprot.org/uniprot/P02748", "P02748")</f>
        <v>P02748</v>
      </c>
      <c r="AP76" t="s">
        <v>2027</v>
      </c>
      <c r="AQ76" t="s">
        <v>2028</v>
      </c>
      <c r="AR76" t="s">
        <v>2029</v>
      </c>
      <c r="AS76" t="s">
        <v>1485</v>
      </c>
      <c r="AT76" t="s">
        <v>1461</v>
      </c>
      <c r="AU76" t="s">
        <v>2030</v>
      </c>
      <c r="AV76" t="s">
        <v>2031</v>
      </c>
      <c r="AW76" t="s">
        <v>1461</v>
      </c>
      <c r="AX76" t="s">
        <v>1461</v>
      </c>
      <c r="AY76" t="s">
        <v>1586</v>
      </c>
      <c r="AZ76" t="s">
        <v>1473</v>
      </c>
      <c r="BA76" t="s">
        <v>2032</v>
      </c>
      <c r="BB76" t="s">
        <v>2033</v>
      </c>
      <c r="BC76" t="s">
        <v>1461</v>
      </c>
      <c r="BD76" t="s">
        <v>1461</v>
      </c>
      <c r="BE76" t="s">
        <v>2034</v>
      </c>
    </row>
    <row r="77" spans="1:57">
      <c r="A77">
        <v>46</v>
      </c>
      <c r="B77">
        <v>1</v>
      </c>
      <c r="C77">
        <v>1</v>
      </c>
      <c r="D77">
        <v>48</v>
      </c>
      <c r="E77" t="s">
        <v>55</v>
      </c>
      <c r="F77" t="s">
        <v>150</v>
      </c>
      <c r="G77">
        <v>802</v>
      </c>
      <c r="H77">
        <v>68393</v>
      </c>
      <c r="I77">
        <v>33</v>
      </c>
      <c r="J77">
        <v>33</v>
      </c>
      <c r="K77">
        <v>20</v>
      </c>
      <c r="L77">
        <v>20</v>
      </c>
      <c r="M77">
        <v>5.04</v>
      </c>
      <c r="N77">
        <v>0.46</v>
      </c>
      <c r="O77" t="s">
        <v>151</v>
      </c>
      <c r="P77">
        <v>184</v>
      </c>
      <c r="Q77" t="s">
        <v>150</v>
      </c>
      <c r="R77" t="s">
        <v>151</v>
      </c>
      <c r="S77" t="s">
        <v>1161</v>
      </c>
      <c r="T77" t="s">
        <v>1162</v>
      </c>
      <c r="U77" t="s">
        <v>1163</v>
      </c>
      <c r="V77" t="s">
        <v>625</v>
      </c>
      <c r="W77">
        <v>590</v>
      </c>
      <c r="X77">
        <v>591</v>
      </c>
      <c r="Y77">
        <v>590</v>
      </c>
      <c r="Z77">
        <v>504</v>
      </c>
      <c r="AA77">
        <v>537</v>
      </c>
      <c r="AB77">
        <v>85.4</v>
      </c>
      <c r="AC77">
        <v>91</v>
      </c>
      <c r="AD77">
        <v>1075.5</v>
      </c>
      <c r="AE77" t="s">
        <v>1161</v>
      </c>
      <c r="AF77" t="s">
        <v>2035</v>
      </c>
      <c r="AG77" t="s">
        <v>2036</v>
      </c>
      <c r="AH77" t="s">
        <v>2037</v>
      </c>
      <c r="AI77" t="s">
        <v>2038</v>
      </c>
      <c r="AJ77" t="s">
        <v>2039</v>
      </c>
      <c r="AK77" t="str">
        <f>"C8B"</f>
        <v>C8B</v>
      </c>
      <c r="AL77" t="s">
        <v>1461</v>
      </c>
      <c r="AM77" t="s">
        <v>1465</v>
      </c>
      <c r="AN77">
        <v>9606</v>
      </c>
      <c r="AO77" s="4" t="str">
        <f>HYPERLINK("http://www.uniprot.org/uniprot/P07358", "P07358")</f>
        <v>P07358</v>
      </c>
      <c r="AP77" t="s">
        <v>2040</v>
      </c>
      <c r="AQ77" t="s">
        <v>2028</v>
      </c>
      <c r="AR77" t="s">
        <v>1939</v>
      </c>
      <c r="AS77" t="s">
        <v>1485</v>
      </c>
      <c r="AT77" t="s">
        <v>1461</v>
      </c>
      <c r="AU77" t="s">
        <v>1461</v>
      </c>
      <c r="AV77" t="s">
        <v>2041</v>
      </c>
      <c r="AW77" t="s">
        <v>1461</v>
      </c>
      <c r="AX77" t="s">
        <v>1461</v>
      </c>
      <c r="AY77" t="s">
        <v>1586</v>
      </c>
      <c r="AZ77" t="s">
        <v>1473</v>
      </c>
      <c r="BA77" t="s">
        <v>2042</v>
      </c>
      <c r="BB77" t="s">
        <v>2043</v>
      </c>
      <c r="BC77" t="s">
        <v>2044</v>
      </c>
      <c r="BD77" t="s">
        <v>1461</v>
      </c>
      <c r="BE77" t="s">
        <v>2034</v>
      </c>
    </row>
    <row r="78" spans="1:57">
      <c r="A78">
        <v>54</v>
      </c>
      <c r="B78">
        <v>1</v>
      </c>
      <c r="C78">
        <v>1</v>
      </c>
      <c r="D78">
        <v>49</v>
      </c>
      <c r="E78" t="s">
        <v>55</v>
      </c>
      <c r="F78" t="s">
        <v>152</v>
      </c>
      <c r="G78">
        <v>623</v>
      </c>
      <c r="H78">
        <v>47542</v>
      </c>
      <c r="I78">
        <v>23</v>
      </c>
      <c r="J78">
        <v>23</v>
      </c>
      <c r="K78">
        <v>16</v>
      </c>
      <c r="L78">
        <v>16</v>
      </c>
      <c r="M78">
        <v>4.9800000000000004</v>
      </c>
      <c r="N78">
        <v>0.4</v>
      </c>
      <c r="O78" t="s">
        <v>153</v>
      </c>
      <c r="P78">
        <v>243</v>
      </c>
      <c r="Q78" t="s">
        <v>152</v>
      </c>
      <c r="R78" t="s">
        <v>153</v>
      </c>
      <c r="S78" t="s">
        <v>1335</v>
      </c>
      <c r="T78" t="s">
        <v>1336</v>
      </c>
      <c r="U78" t="s">
        <v>1337</v>
      </c>
      <c r="V78" t="s">
        <v>625</v>
      </c>
      <c r="W78">
        <v>420</v>
      </c>
      <c r="X78">
        <v>415</v>
      </c>
      <c r="Y78">
        <v>400</v>
      </c>
      <c r="Z78">
        <v>334</v>
      </c>
      <c r="AA78">
        <v>366</v>
      </c>
      <c r="AB78">
        <v>79.5</v>
      </c>
      <c r="AC78">
        <v>87.1</v>
      </c>
      <c r="AD78">
        <v>693.7</v>
      </c>
      <c r="AE78" t="s">
        <v>1335</v>
      </c>
      <c r="AF78" t="s">
        <v>2045</v>
      </c>
      <c r="AG78" t="s">
        <v>2046</v>
      </c>
      <c r="AH78" t="s">
        <v>2047</v>
      </c>
      <c r="AI78" t="s">
        <v>2048</v>
      </c>
      <c r="AJ78" t="s">
        <v>2049</v>
      </c>
      <c r="AK78" t="str">
        <f>"SERPINA7"</f>
        <v>SERPINA7</v>
      </c>
      <c r="AL78" t="s">
        <v>2050</v>
      </c>
      <c r="AM78" t="s">
        <v>1465</v>
      </c>
      <c r="AN78">
        <v>9606</v>
      </c>
      <c r="AO78" s="4" t="str">
        <f>HYPERLINK("http://www.uniprot.org/uniprot/P05543", "P05543")</f>
        <v>P05543</v>
      </c>
      <c r="AP78" t="s">
        <v>2051</v>
      </c>
      <c r="AQ78" t="s">
        <v>1461</v>
      </c>
      <c r="AR78" t="s">
        <v>1467</v>
      </c>
      <c r="AS78" t="s">
        <v>1485</v>
      </c>
      <c r="AT78" t="s">
        <v>1461</v>
      </c>
      <c r="AU78" t="s">
        <v>1461</v>
      </c>
      <c r="AV78" t="s">
        <v>1558</v>
      </c>
      <c r="AW78" t="s">
        <v>1461</v>
      </c>
      <c r="AX78" t="s">
        <v>1461</v>
      </c>
      <c r="AY78" t="s">
        <v>1626</v>
      </c>
      <c r="AZ78" t="s">
        <v>1473</v>
      </c>
      <c r="BA78" t="s">
        <v>2052</v>
      </c>
      <c r="BB78" t="s">
        <v>1858</v>
      </c>
      <c r="BC78" t="s">
        <v>1641</v>
      </c>
      <c r="BD78" t="s">
        <v>1461</v>
      </c>
      <c r="BE78" t="s">
        <v>1461</v>
      </c>
    </row>
    <row r="79" spans="1:57">
      <c r="A79">
        <v>11</v>
      </c>
      <c r="B79">
        <v>1</v>
      </c>
      <c r="C79">
        <v>1</v>
      </c>
      <c r="D79">
        <v>50</v>
      </c>
      <c r="E79" t="s">
        <v>55</v>
      </c>
      <c r="F79" t="s">
        <v>154</v>
      </c>
      <c r="G79">
        <v>3689</v>
      </c>
      <c r="H79">
        <v>256377</v>
      </c>
      <c r="I79">
        <v>116</v>
      </c>
      <c r="J79">
        <v>116</v>
      </c>
      <c r="K79">
        <v>82</v>
      </c>
      <c r="L79">
        <v>82</v>
      </c>
      <c r="M79">
        <v>4.7</v>
      </c>
      <c r="N79">
        <v>0.55000000000000004</v>
      </c>
      <c r="O79" t="s">
        <v>155</v>
      </c>
      <c r="P79">
        <v>158</v>
      </c>
      <c r="Q79" t="s">
        <v>154</v>
      </c>
      <c r="R79" t="s">
        <v>155</v>
      </c>
      <c r="S79" t="s">
        <v>1086</v>
      </c>
      <c r="T79" t="s">
        <v>1087</v>
      </c>
      <c r="U79" t="s">
        <v>1088</v>
      </c>
      <c r="V79" t="s">
        <v>625</v>
      </c>
      <c r="W79">
        <v>2297</v>
      </c>
      <c r="X79">
        <v>2386</v>
      </c>
      <c r="Y79">
        <v>1902</v>
      </c>
      <c r="Z79">
        <v>1588</v>
      </c>
      <c r="AA79">
        <v>1702</v>
      </c>
      <c r="AB79">
        <v>69.099999999999994</v>
      </c>
      <c r="AC79">
        <v>74.099999999999994</v>
      </c>
      <c r="AD79">
        <v>3216</v>
      </c>
      <c r="AE79" t="s">
        <v>1086</v>
      </c>
      <c r="AF79" t="s">
        <v>2053</v>
      </c>
      <c r="AG79" t="s">
        <v>2054</v>
      </c>
      <c r="AH79" t="s">
        <v>2055</v>
      </c>
      <c r="AI79" t="s">
        <v>2056</v>
      </c>
      <c r="AJ79" t="s">
        <v>2057</v>
      </c>
      <c r="AK79" t="str">
        <f>"FN1"</f>
        <v>FN1</v>
      </c>
      <c r="AL79" t="s">
        <v>2058</v>
      </c>
      <c r="AM79" t="s">
        <v>1465</v>
      </c>
      <c r="AN79">
        <v>9606</v>
      </c>
      <c r="AO79" s="4" t="str">
        <f>HYPERLINK("http://www.uniprot.org/uniprot/P02751", "P02751")</f>
        <v>P02751</v>
      </c>
      <c r="AP79" t="s">
        <v>2059</v>
      </c>
      <c r="AQ79" t="s">
        <v>2060</v>
      </c>
      <c r="AR79" t="s">
        <v>2061</v>
      </c>
      <c r="AS79" t="s">
        <v>1468</v>
      </c>
      <c r="AT79" t="s">
        <v>1461</v>
      </c>
      <c r="AU79" t="s">
        <v>2062</v>
      </c>
      <c r="AV79" t="s">
        <v>1470</v>
      </c>
      <c r="AW79" t="s">
        <v>1461</v>
      </c>
      <c r="AX79" t="s">
        <v>1819</v>
      </c>
      <c r="AY79" t="s">
        <v>2063</v>
      </c>
      <c r="AZ79" t="s">
        <v>1473</v>
      </c>
      <c r="BA79" t="s">
        <v>2064</v>
      </c>
      <c r="BB79" t="s">
        <v>2065</v>
      </c>
      <c r="BC79" t="s">
        <v>2066</v>
      </c>
      <c r="BD79" t="s">
        <v>1461</v>
      </c>
      <c r="BE79" t="s">
        <v>2067</v>
      </c>
    </row>
    <row r="80" spans="1:57">
      <c r="A80">
        <v>28</v>
      </c>
      <c r="B80">
        <v>1</v>
      </c>
      <c r="C80">
        <v>1</v>
      </c>
      <c r="D80">
        <v>51</v>
      </c>
      <c r="E80" t="s">
        <v>55</v>
      </c>
      <c r="F80" t="s">
        <v>156</v>
      </c>
      <c r="G80">
        <v>1172</v>
      </c>
      <c r="H80">
        <v>85034</v>
      </c>
      <c r="I80">
        <v>37</v>
      </c>
      <c r="J80">
        <v>37</v>
      </c>
      <c r="K80">
        <v>25</v>
      </c>
      <c r="L80">
        <v>25</v>
      </c>
      <c r="M80">
        <v>4.62</v>
      </c>
      <c r="N80">
        <v>0.54</v>
      </c>
      <c r="O80" t="s">
        <v>157</v>
      </c>
      <c r="P80">
        <v>6</v>
      </c>
      <c r="Q80" t="s">
        <v>156</v>
      </c>
      <c r="R80" t="s">
        <v>157</v>
      </c>
      <c r="S80" t="s">
        <v>638</v>
      </c>
      <c r="T80" t="s">
        <v>639</v>
      </c>
      <c r="U80" t="s">
        <v>640</v>
      </c>
      <c r="V80" t="s">
        <v>625</v>
      </c>
      <c r="W80">
        <v>770</v>
      </c>
      <c r="X80">
        <v>782</v>
      </c>
      <c r="Y80">
        <v>782</v>
      </c>
      <c r="Z80">
        <v>730</v>
      </c>
      <c r="AA80">
        <v>751</v>
      </c>
      <c r="AB80">
        <v>94.8</v>
      </c>
      <c r="AC80">
        <v>97.5</v>
      </c>
      <c r="AD80">
        <v>1484.5</v>
      </c>
      <c r="AE80" t="s">
        <v>638</v>
      </c>
      <c r="AF80" t="s">
        <v>2068</v>
      </c>
      <c r="AG80" t="s">
        <v>2069</v>
      </c>
      <c r="AH80" t="s">
        <v>2070</v>
      </c>
      <c r="AI80" t="s">
        <v>2071</v>
      </c>
      <c r="AJ80" t="s">
        <v>2072</v>
      </c>
      <c r="AK80" t="str">
        <f>"GSN"</f>
        <v>GSN</v>
      </c>
      <c r="AL80" t="s">
        <v>1461</v>
      </c>
      <c r="AM80" t="s">
        <v>1465</v>
      </c>
      <c r="AN80">
        <v>9606</v>
      </c>
      <c r="AO80" s="4" t="str">
        <f>HYPERLINK("http://www.uniprot.org/uniprot/P06396", "P06396")</f>
        <v>P06396</v>
      </c>
      <c r="AP80" t="s">
        <v>2073</v>
      </c>
      <c r="AQ80" t="s">
        <v>2074</v>
      </c>
      <c r="AR80" t="s">
        <v>2075</v>
      </c>
      <c r="AS80" t="s">
        <v>2076</v>
      </c>
      <c r="AT80" t="s">
        <v>1461</v>
      </c>
      <c r="AU80" t="s">
        <v>2077</v>
      </c>
      <c r="AV80" t="s">
        <v>1470</v>
      </c>
      <c r="AW80" t="s">
        <v>2078</v>
      </c>
      <c r="AX80" t="s">
        <v>2079</v>
      </c>
      <c r="AY80" t="s">
        <v>2080</v>
      </c>
      <c r="AZ80" t="s">
        <v>1473</v>
      </c>
      <c r="BA80" t="s">
        <v>2081</v>
      </c>
      <c r="BB80" t="s">
        <v>2082</v>
      </c>
      <c r="BC80" t="s">
        <v>2083</v>
      </c>
      <c r="BD80" t="s">
        <v>1461</v>
      </c>
      <c r="BE80" t="s">
        <v>2084</v>
      </c>
    </row>
    <row r="81" spans="1:57">
      <c r="A81">
        <v>73</v>
      </c>
      <c r="B81">
        <v>1</v>
      </c>
      <c r="C81">
        <v>1</v>
      </c>
      <c r="D81">
        <v>52</v>
      </c>
      <c r="E81" t="s">
        <v>55</v>
      </c>
      <c r="F81" t="s">
        <v>158</v>
      </c>
      <c r="G81">
        <v>381</v>
      </c>
      <c r="H81">
        <v>38971</v>
      </c>
      <c r="I81">
        <v>16</v>
      </c>
      <c r="J81">
        <v>16</v>
      </c>
      <c r="K81">
        <v>12</v>
      </c>
      <c r="L81">
        <v>12</v>
      </c>
      <c r="M81">
        <v>4.4400000000000004</v>
      </c>
      <c r="N81">
        <v>0.46</v>
      </c>
      <c r="O81" t="s">
        <v>159</v>
      </c>
      <c r="P81">
        <v>167</v>
      </c>
      <c r="Q81" t="s">
        <v>158</v>
      </c>
      <c r="R81" t="s">
        <v>159</v>
      </c>
      <c r="S81" t="s">
        <v>1113</v>
      </c>
      <c r="T81" t="s">
        <v>1114</v>
      </c>
      <c r="U81" t="s">
        <v>1115</v>
      </c>
      <c r="V81" t="s">
        <v>625</v>
      </c>
      <c r="W81">
        <v>341</v>
      </c>
      <c r="X81">
        <v>347</v>
      </c>
      <c r="Y81">
        <v>346</v>
      </c>
      <c r="Z81">
        <v>250</v>
      </c>
      <c r="AA81">
        <v>282</v>
      </c>
      <c r="AB81">
        <v>73.3</v>
      </c>
      <c r="AC81">
        <v>82.7</v>
      </c>
      <c r="AD81">
        <v>502.7</v>
      </c>
      <c r="AE81" t="s">
        <v>1113</v>
      </c>
      <c r="AF81" t="s">
        <v>2085</v>
      </c>
      <c r="AG81" t="s">
        <v>2086</v>
      </c>
      <c r="AH81" t="s">
        <v>2087</v>
      </c>
      <c r="AI81" t="s">
        <v>2088</v>
      </c>
      <c r="AJ81" t="s">
        <v>2089</v>
      </c>
      <c r="AK81" t="str">
        <f>"CD5L"</f>
        <v>CD5L</v>
      </c>
      <c r="AL81" t="s">
        <v>2090</v>
      </c>
      <c r="AM81" t="s">
        <v>1465</v>
      </c>
      <c r="AN81">
        <v>9606</v>
      </c>
      <c r="AO81" s="4" t="str">
        <f>HYPERLINK("http://www.uniprot.org/uniprot/O43866", "O43866")</f>
        <v>O43866</v>
      </c>
      <c r="AP81" t="s">
        <v>2091</v>
      </c>
      <c r="AQ81" t="s">
        <v>2092</v>
      </c>
      <c r="AR81" t="s">
        <v>2093</v>
      </c>
      <c r="AS81" t="s">
        <v>1485</v>
      </c>
      <c r="AT81" t="s">
        <v>1461</v>
      </c>
      <c r="AU81" t="s">
        <v>1461</v>
      </c>
      <c r="AV81" t="s">
        <v>1470</v>
      </c>
      <c r="AW81" t="s">
        <v>1461</v>
      </c>
      <c r="AX81" t="s">
        <v>1461</v>
      </c>
      <c r="AY81" t="s">
        <v>1531</v>
      </c>
      <c r="AZ81" t="s">
        <v>1461</v>
      </c>
      <c r="BA81" t="s">
        <v>2094</v>
      </c>
      <c r="BB81" t="s">
        <v>2095</v>
      </c>
      <c r="BC81" t="s">
        <v>2096</v>
      </c>
      <c r="BD81" t="s">
        <v>1461</v>
      </c>
      <c r="BE81" t="s">
        <v>1461</v>
      </c>
    </row>
    <row r="82" spans="1:57">
      <c r="A82">
        <v>84</v>
      </c>
      <c r="B82">
        <v>1</v>
      </c>
      <c r="C82">
        <v>1</v>
      </c>
      <c r="D82">
        <v>53</v>
      </c>
      <c r="E82" t="s">
        <v>55</v>
      </c>
      <c r="F82" t="s">
        <v>160</v>
      </c>
      <c r="G82">
        <v>249</v>
      </c>
      <c r="H82">
        <v>22557</v>
      </c>
      <c r="I82">
        <v>9</v>
      </c>
      <c r="J82">
        <v>9</v>
      </c>
      <c r="K82">
        <v>7</v>
      </c>
      <c r="L82">
        <v>7</v>
      </c>
      <c r="M82">
        <v>4.28</v>
      </c>
      <c r="N82">
        <v>0.41</v>
      </c>
      <c r="O82" t="s">
        <v>161</v>
      </c>
      <c r="P82">
        <v>249</v>
      </c>
      <c r="Q82" t="s">
        <v>160</v>
      </c>
      <c r="R82" t="s">
        <v>161</v>
      </c>
      <c r="S82" t="s">
        <v>1353</v>
      </c>
      <c r="T82" t="s">
        <v>1354</v>
      </c>
      <c r="U82" t="s">
        <v>1355</v>
      </c>
      <c r="V82" t="s">
        <v>625</v>
      </c>
      <c r="W82">
        <v>202</v>
      </c>
      <c r="X82">
        <v>202</v>
      </c>
      <c r="Y82">
        <v>202</v>
      </c>
      <c r="Z82">
        <v>171</v>
      </c>
      <c r="AA82">
        <v>179</v>
      </c>
      <c r="AB82">
        <v>84.7</v>
      </c>
      <c r="AC82">
        <v>88.6</v>
      </c>
      <c r="AD82">
        <v>343.6</v>
      </c>
      <c r="AE82" t="s">
        <v>1353</v>
      </c>
      <c r="AF82" t="s">
        <v>2097</v>
      </c>
      <c r="AG82" t="s">
        <v>2098</v>
      </c>
      <c r="AH82" t="s">
        <v>2099</v>
      </c>
      <c r="AI82" t="s">
        <v>2100</v>
      </c>
      <c r="AJ82" t="s">
        <v>2101</v>
      </c>
      <c r="AK82" t="str">
        <f>"CLEC3B"</f>
        <v>CLEC3B</v>
      </c>
      <c r="AL82" t="s">
        <v>2102</v>
      </c>
      <c r="AM82" t="s">
        <v>1465</v>
      </c>
      <c r="AN82">
        <v>9606</v>
      </c>
      <c r="AO82" s="4" t="str">
        <f>HYPERLINK("http://www.uniprot.org/uniprot/P05452", "P05452")</f>
        <v>P05452</v>
      </c>
      <c r="AP82" t="s">
        <v>2103</v>
      </c>
      <c r="AQ82" t="s">
        <v>1461</v>
      </c>
      <c r="AR82" t="s">
        <v>1467</v>
      </c>
      <c r="AS82" t="s">
        <v>1485</v>
      </c>
      <c r="AT82" t="s">
        <v>1461</v>
      </c>
      <c r="AU82" t="s">
        <v>1461</v>
      </c>
      <c r="AV82" t="s">
        <v>1558</v>
      </c>
      <c r="AW82" t="s">
        <v>2104</v>
      </c>
      <c r="AX82" t="s">
        <v>1461</v>
      </c>
      <c r="AY82" t="s">
        <v>1531</v>
      </c>
      <c r="AZ82" t="s">
        <v>1473</v>
      </c>
      <c r="BA82" t="s">
        <v>2105</v>
      </c>
      <c r="BB82" t="s">
        <v>2106</v>
      </c>
      <c r="BC82" t="s">
        <v>2107</v>
      </c>
      <c r="BD82" t="s">
        <v>1461</v>
      </c>
      <c r="BE82" t="s">
        <v>1747</v>
      </c>
    </row>
    <row r="83" spans="1:57">
      <c r="A83">
        <v>22</v>
      </c>
      <c r="B83">
        <v>1</v>
      </c>
      <c r="C83">
        <v>1</v>
      </c>
      <c r="D83">
        <v>54</v>
      </c>
      <c r="E83" t="s">
        <v>55</v>
      </c>
      <c r="F83" t="s">
        <v>162</v>
      </c>
      <c r="G83">
        <v>1870</v>
      </c>
      <c r="H83">
        <v>101542</v>
      </c>
      <c r="I83">
        <v>50</v>
      </c>
      <c r="J83">
        <v>50</v>
      </c>
      <c r="K83">
        <v>32</v>
      </c>
      <c r="L83">
        <v>32</v>
      </c>
      <c r="M83">
        <v>4.12</v>
      </c>
      <c r="N83">
        <v>0.48</v>
      </c>
      <c r="O83" t="s">
        <v>163</v>
      </c>
      <c r="P83">
        <v>262</v>
      </c>
      <c r="Q83" t="s">
        <v>162</v>
      </c>
      <c r="R83" t="s">
        <v>163</v>
      </c>
      <c r="S83" t="s">
        <v>1392</v>
      </c>
      <c r="T83" t="s">
        <v>1393</v>
      </c>
      <c r="U83" t="s">
        <v>1394</v>
      </c>
      <c r="V83" t="s">
        <v>625</v>
      </c>
      <c r="W83">
        <v>910</v>
      </c>
      <c r="X83">
        <v>911</v>
      </c>
      <c r="Y83">
        <v>911</v>
      </c>
      <c r="Z83">
        <v>745</v>
      </c>
      <c r="AA83">
        <v>824</v>
      </c>
      <c r="AB83">
        <v>81.900000000000006</v>
      </c>
      <c r="AC83">
        <v>90.5</v>
      </c>
      <c r="AD83">
        <v>1552.7</v>
      </c>
      <c r="AE83" t="s">
        <v>1392</v>
      </c>
      <c r="AF83" t="s">
        <v>2108</v>
      </c>
      <c r="AG83" t="s">
        <v>2109</v>
      </c>
      <c r="AH83" t="s">
        <v>2110</v>
      </c>
      <c r="AI83" t="s">
        <v>2111</v>
      </c>
      <c r="AJ83" t="s">
        <v>2112</v>
      </c>
      <c r="AK83" t="str">
        <f>"ITIH1"</f>
        <v>ITIH1</v>
      </c>
      <c r="AL83" t="s">
        <v>2113</v>
      </c>
      <c r="AM83" t="s">
        <v>1465</v>
      </c>
      <c r="AN83">
        <v>9606</v>
      </c>
      <c r="AO83" s="4" t="str">
        <f>HYPERLINK("http://www.uniprot.org/uniprot/P19827", "P19827")</f>
        <v>P19827</v>
      </c>
      <c r="AP83" t="s">
        <v>2114</v>
      </c>
      <c r="AQ83" t="s">
        <v>1461</v>
      </c>
      <c r="AR83" t="s">
        <v>1467</v>
      </c>
      <c r="AS83" t="s">
        <v>1468</v>
      </c>
      <c r="AT83" t="s">
        <v>1461</v>
      </c>
      <c r="AU83" t="s">
        <v>1461</v>
      </c>
      <c r="AV83" t="s">
        <v>1558</v>
      </c>
      <c r="AW83" t="s">
        <v>1461</v>
      </c>
      <c r="AX83" t="s">
        <v>1544</v>
      </c>
      <c r="AY83" t="s">
        <v>2115</v>
      </c>
      <c r="AZ83" t="s">
        <v>1473</v>
      </c>
      <c r="BA83" t="s">
        <v>2116</v>
      </c>
      <c r="BB83" t="s">
        <v>2117</v>
      </c>
      <c r="BC83" t="s">
        <v>2118</v>
      </c>
      <c r="BD83" t="s">
        <v>1461</v>
      </c>
      <c r="BE83" t="s">
        <v>1461</v>
      </c>
    </row>
    <row r="84" spans="1:57">
      <c r="A84">
        <v>88</v>
      </c>
      <c r="B84">
        <v>1</v>
      </c>
      <c r="C84">
        <v>1</v>
      </c>
      <c r="D84">
        <v>55</v>
      </c>
      <c r="E84" t="s">
        <v>55</v>
      </c>
      <c r="F84" t="s">
        <v>164</v>
      </c>
      <c r="G84">
        <v>224</v>
      </c>
      <c r="H84">
        <v>17191</v>
      </c>
      <c r="I84">
        <v>7</v>
      </c>
      <c r="J84">
        <v>7</v>
      </c>
      <c r="K84">
        <v>6</v>
      </c>
      <c r="L84">
        <v>6</v>
      </c>
      <c r="M84">
        <v>4.0999999999999996</v>
      </c>
      <c r="N84">
        <v>0.49</v>
      </c>
      <c r="O84" t="s">
        <v>165</v>
      </c>
      <c r="P84">
        <v>36</v>
      </c>
      <c r="Q84" t="s">
        <v>164</v>
      </c>
      <c r="R84" t="s">
        <v>165</v>
      </c>
      <c r="S84" t="s">
        <v>726</v>
      </c>
      <c r="T84" t="s">
        <v>727</v>
      </c>
      <c r="U84" t="s">
        <v>728</v>
      </c>
      <c r="V84" t="s">
        <v>625</v>
      </c>
      <c r="W84">
        <v>154</v>
      </c>
      <c r="X84">
        <v>154</v>
      </c>
      <c r="Y84">
        <v>154</v>
      </c>
      <c r="Z84">
        <v>135</v>
      </c>
      <c r="AA84">
        <v>146</v>
      </c>
      <c r="AB84">
        <v>87.7</v>
      </c>
      <c r="AC84">
        <v>94.8</v>
      </c>
      <c r="AD84">
        <v>280.39999999999998</v>
      </c>
      <c r="AE84" t="s">
        <v>726</v>
      </c>
      <c r="AF84" t="s">
        <v>2119</v>
      </c>
      <c r="AG84" t="s">
        <v>1461</v>
      </c>
      <c r="AH84" t="s">
        <v>2120</v>
      </c>
      <c r="AI84" t="s">
        <v>2121</v>
      </c>
      <c r="AJ84" t="s">
        <v>2122</v>
      </c>
      <c r="AK84" t="str">
        <f>"MB"</f>
        <v>MB</v>
      </c>
      <c r="AL84" t="s">
        <v>1461</v>
      </c>
      <c r="AM84" t="s">
        <v>1465</v>
      </c>
      <c r="AN84">
        <v>9606</v>
      </c>
      <c r="AO84" s="4" t="str">
        <f>HYPERLINK("http://www.uniprot.org/uniprot/P02144", "P02144")</f>
        <v>P02144</v>
      </c>
      <c r="AP84" t="s">
        <v>2123</v>
      </c>
      <c r="AQ84" t="s">
        <v>1512</v>
      </c>
      <c r="AR84" t="s">
        <v>1461</v>
      </c>
      <c r="AS84" t="s">
        <v>1485</v>
      </c>
      <c r="AT84" t="s">
        <v>1461</v>
      </c>
      <c r="AU84" t="s">
        <v>1461</v>
      </c>
      <c r="AV84" t="s">
        <v>1461</v>
      </c>
      <c r="AW84" t="s">
        <v>1597</v>
      </c>
      <c r="AX84" t="s">
        <v>2124</v>
      </c>
      <c r="AY84" t="s">
        <v>1779</v>
      </c>
      <c r="AZ84" t="s">
        <v>1473</v>
      </c>
      <c r="BA84" t="s">
        <v>2125</v>
      </c>
      <c r="BB84" t="s">
        <v>2126</v>
      </c>
      <c r="BC84" t="s">
        <v>2127</v>
      </c>
      <c r="BD84" t="s">
        <v>1461</v>
      </c>
      <c r="BE84" t="s">
        <v>2128</v>
      </c>
    </row>
    <row r="85" spans="1:57">
      <c r="A85">
        <v>30</v>
      </c>
      <c r="B85">
        <v>1</v>
      </c>
      <c r="C85">
        <v>1</v>
      </c>
      <c r="D85">
        <v>56</v>
      </c>
      <c r="E85" t="s">
        <v>55</v>
      </c>
      <c r="F85" t="s">
        <v>166</v>
      </c>
      <c r="G85">
        <v>1101</v>
      </c>
      <c r="H85">
        <v>76877</v>
      </c>
      <c r="I85">
        <v>33</v>
      </c>
      <c r="J85">
        <v>33</v>
      </c>
      <c r="K85">
        <v>25</v>
      </c>
      <c r="L85">
        <v>25</v>
      </c>
      <c r="M85">
        <v>3.95</v>
      </c>
      <c r="N85">
        <v>0.4</v>
      </c>
      <c r="O85" t="s">
        <v>167</v>
      </c>
      <c r="P85">
        <v>109</v>
      </c>
      <c r="Q85" t="s">
        <v>166</v>
      </c>
      <c r="R85" t="s">
        <v>167</v>
      </c>
      <c r="S85" t="s">
        <v>940</v>
      </c>
      <c r="T85" t="s">
        <v>941</v>
      </c>
      <c r="U85" t="s">
        <v>942</v>
      </c>
      <c r="V85" t="s">
        <v>625</v>
      </c>
      <c r="W85">
        <v>675</v>
      </c>
      <c r="X85">
        <v>676</v>
      </c>
      <c r="Y85">
        <v>676</v>
      </c>
      <c r="Z85">
        <v>573</v>
      </c>
      <c r="AA85">
        <v>617</v>
      </c>
      <c r="AB85">
        <v>84.9</v>
      </c>
      <c r="AC85">
        <v>91.4</v>
      </c>
      <c r="AD85">
        <v>1180.2</v>
      </c>
      <c r="AE85" t="s">
        <v>940</v>
      </c>
      <c r="AF85" t="s">
        <v>2129</v>
      </c>
      <c r="AG85" t="s">
        <v>1461</v>
      </c>
      <c r="AH85" t="s">
        <v>2130</v>
      </c>
      <c r="AI85" t="s">
        <v>2131</v>
      </c>
      <c r="AJ85" t="s">
        <v>2132</v>
      </c>
      <c r="AK85" t="str">
        <f>"PROS1"</f>
        <v>PROS1</v>
      </c>
      <c r="AL85" t="s">
        <v>2133</v>
      </c>
      <c r="AM85" t="s">
        <v>1465</v>
      </c>
      <c r="AN85">
        <v>9606</v>
      </c>
      <c r="AO85" s="4" t="str">
        <f>HYPERLINK("http://www.uniprot.org/uniprot/P07225", "P07225")</f>
        <v>P07225</v>
      </c>
      <c r="AP85" t="s">
        <v>2134</v>
      </c>
      <c r="AQ85" t="s">
        <v>2135</v>
      </c>
      <c r="AR85" t="s">
        <v>1467</v>
      </c>
      <c r="AS85" t="s">
        <v>1485</v>
      </c>
      <c r="AT85" t="s">
        <v>1461</v>
      </c>
      <c r="AU85" t="s">
        <v>1692</v>
      </c>
      <c r="AV85" t="s">
        <v>2041</v>
      </c>
      <c r="AW85" t="s">
        <v>1915</v>
      </c>
      <c r="AX85" t="s">
        <v>1461</v>
      </c>
      <c r="AY85" t="s">
        <v>2136</v>
      </c>
      <c r="AZ85" t="s">
        <v>1473</v>
      </c>
      <c r="BA85" t="s">
        <v>2137</v>
      </c>
      <c r="BB85" t="s">
        <v>2138</v>
      </c>
      <c r="BC85" t="s">
        <v>2139</v>
      </c>
      <c r="BD85" t="s">
        <v>1461</v>
      </c>
      <c r="BE85" t="s">
        <v>2140</v>
      </c>
    </row>
    <row r="86" spans="1:57">
      <c r="A86">
        <v>49</v>
      </c>
      <c r="B86">
        <v>1</v>
      </c>
      <c r="C86">
        <v>1</v>
      </c>
      <c r="D86">
        <v>57</v>
      </c>
      <c r="E86" t="s">
        <v>55</v>
      </c>
      <c r="F86" t="s">
        <v>168</v>
      </c>
      <c r="G86">
        <v>783</v>
      </c>
      <c r="H86">
        <v>84284</v>
      </c>
      <c r="I86">
        <v>31</v>
      </c>
      <c r="J86">
        <v>31</v>
      </c>
      <c r="K86">
        <v>25</v>
      </c>
      <c r="L86">
        <v>25</v>
      </c>
      <c r="M86">
        <v>3.82</v>
      </c>
      <c r="N86">
        <v>0.45</v>
      </c>
      <c r="O86" t="s">
        <v>169</v>
      </c>
      <c r="P86">
        <v>256</v>
      </c>
      <c r="Q86" t="s">
        <v>168</v>
      </c>
      <c r="R86" t="s">
        <v>169</v>
      </c>
      <c r="S86" t="s">
        <v>1374</v>
      </c>
      <c r="T86" t="s">
        <v>1375</v>
      </c>
      <c r="U86" t="s">
        <v>1376</v>
      </c>
      <c r="V86" t="s">
        <v>625</v>
      </c>
      <c r="W86">
        <v>751</v>
      </c>
      <c r="X86">
        <v>752</v>
      </c>
      <c r="Y86">
        <v>753</v>
      </c>
      <c r="Z86">
        <v>623</v>
      </c>
      <c r="AA86">
        <v>675</v>
      </c>
      <c r="AB86">
        <v>83</v>
      </c>
      <c r="AC86">
        <v>89.9</v>
      </c>
      <c r="AD86">
        <v>1305.8</v>
      </c>
      <c r="AE86" t="s">
        <v>1374</v>
      </c>
      <c r="AF86" t="s">
        <v>2141</v>
      </c>
      <c r="AG86" t="s">
        <v>2142</v>
      </c>
      <c r="AH86" t="s">
        <v>2143</v>
      </c>
      <c r="AI86" t="s">
        <v>2144</v>
      </c>
      <c r="AJ86" t="s">
        <v>2145</v>
      </c>
      <c r="AK86" t="str">
        <f>"C2"</f>
        <v>C2</v>
      </c>
      <c r="AL86" t="s">
        <v>1461</v>
      </c>
      <c r="AM86" t="s">
        <v>1465</v>
      </c>
      <c r="AN86">
        <v>9606</v>
      </c>
      <c r="AO86" s="4" t="str">
        <f>HYPERLINK("http://www.uniprot.org/uniprot/P06681", "P06681")</f>
        <v>P06681</v>
      </c>
      <c r="AP86" t="s">
        <v>2146</v>
      </c>
      <c r="AQ86" t="s">
        <v>1707</v>
      </c>
      <c r="AR86" t="s">
        <v>1467</v>
      </c>
      <c r="AS86" t="s">
        <v>1468</v>
      </c>
      <c r="AT86" t="s">
        <v>1461</v>
      </c>
      <c r="AU86" t="s">
        <v>1469</v>
      </c>
      <c r="AV86" t="s">
        <v>1528</v>
      </c>
      <c r="AW86" t="s">
        <v>2147</v>
      </c>
      <c r="AX86" t="s">
        <v>1694</v>
      </c>
      <c r="AY86" t="s">
        <v>1531</v>
      </c>
      <c r="AZ86" t="s">
        <v>1473</v>
      </c>
      <c r="BA86" t="s">
        <v>2148</v>
      </c>
      <c r="BB86" t="s">
        <v>1858</v>
      </c>
      <c r="BC86" t="s">
        <v>2149</v>
      </c>
      <c r="BD86" t="s">
        <v>1461</v>
      </c>
      <c r="BE86" t="s">
        <v>1658</v>
      </c>
    </row>
    <row r="87" spans="1:57">
      <c r="A87">
        <v>58</v>
      </c>
      <c r="B87">
        <v>1</v>
      </c>
      <c r="C87">
        <v>1</v>
      </c>
      <c r="D87">
        <v>58</v>
      </c>
      <c r="E87" t="s">
        <v>55</v>
      </c>
      <c r="F87" t="s">
        <v>170</v>
      </c>
      <c r="G87">
        <v>560</v>
      </c>
      <c r="H87">
        <v>36136</v>
      </c>
      <c r="I87">
        <v>22</v>
      </c>
      <c r="J87">
        <v>22</v>
      </c>
      <c r="K87">
        <v>10</v>
      </c>
      <c r="L87">
        <v>10</v>
      </c>
      <c r="M87">
        <v>3.77</v>
      </c>
      <c r="N87">
        <v>0.47</v>
      </c>
      <c r="O87" t="s">
        <v>171</v>
      </c>
      <c r="P87">
        <v>70</v>
      </c>
      <c r="Q87" t="s">
        <v>170</v>
      </c>
      <c r="R87" t="s">
        <v>171</v>
      </c>
      <c r="S87" t="s">
        <v>826</v>
      </c>
      <c r="T87" t="s">
        <v>827</v>
      </c>
      <c r="U87" t="s">
        <v>828</v>
      </c>
      <c r="V87" t="s">
        <v>625</v>
      </c>
      <c r="W87">
        <v>316</v>
      </c>
      <c r="X87">
        <v>317</v>
      </c>
      <c r="Y87">
        <v>320</v>
      </c>
      <c r="Z87">
        <v>235</v>
      </c>
      <c r="AA87">
        <v>273</v>
      </c>
      <c r="AB87">
        <v>74.400000000000006</v>
      </c>
      <c r="AC87">
        <v>86.4</v>
      </c>
      <c r="AD87">
        <v>430.3</v>
      </c>
      <c r="AE87" t="s">
        <v>826</v>
      </c>
      <c r="AF87" t="s">
        <v>2150</v>
      </c>
      <c r="AG87" t="s">
        <v>1461</v>
      </c>
      <c r="AH87" t="s">
        <v>2151</v>
      </c>
      <c r="AI87" t="s">
        <v>2152</v>
      </c>
      <c r="AJ87" t="s">
        <v>2153</v>
      </c>
      <c r="AK87" t="str">
        <f>"APOE"</f>
        <v>APOE</v>
      </c>
      <c r="AL87" t="s">
        <v>1461</v>
      </c>
      <c r="AM87" t="s">
        <v>1465</v>
      </c>
      <c r="AN87">
        <v>9606</v>
      </c>
      <c r="AO87" s="4" t="str">
        <f>HYPERLINK("http://www.uniprot.org/uniprot/P02649", "P02649")</f>
        <v>P02649</v>
      </c>
      <c r="AP87" t="s">
        <v>2154</v>
      </c>
      <c r="AQ87" t="s">
        <v>1498</v>
      </c>
      <c r="AR87" t="s">
        <v>2155</v>
      </c>
      <c r="AS87" t="s">
        <v>1485</v>
      </c>
      <c r="AT87" t="s">
        <v>1461</v>
      </c>
      <c r="AU87" t="s">
        <v>2156</v>
      </c>
      <c r="AV87" t="s">
        <v>1470</v>
      </c>
      <c r="AW87" t="s">
        <v>2157</v>
      </c>
      <c r="AX87" t="s">
        <v>1819</v>
      </c>
      <c r="AY87" t="s">
        <v>2158</v>
      </c>
      <c r="AZ87" t="s">
        <v>1473</v>
      </c>
      <c r="BA87" t="s">
        <v>2159</v>
      </c>
      <c r="BB87" t="s">
        <v>2160</v>
      </c>
      <c r="BC87" t="s">
        <v>2161</v>
      </c>
      <c r="BD87" t="s">
        <v>1461</v>
      </c>
      <c r="BE87" t="s">
        <v>2162</v>
      </c>
    </row>
    <row r="88" spans="1:57">
      <c r="A88">
        <v>42</v>
      </c>
      <c r="B88">
        <v>1</v>
      </c>
      <c r="C88">
        <v>1</v>
      </c>
      <c r="D88">
        <v>59</v>
      </c>
      <c r="E88" t="s">
        <v>55</v>
      </c>
      <c r="F88" t="s">
        <v>172</v>
      </c>
      <c r="G88">
        <v>868</v>
      </c>
      <c r="H88">
        <v>66751</v>
      </c>
      <c r="I88">
        <v>29</v>
      </c>
      <c r="J88">
        <v>29</v>
      </c>
      <c r="K88">
        <v>19</v>
      </c>
      <c r="L88">
        <v>19</v>
      </c>
      <c r="M88">
        <v>3.76</v>
      </c>
      <c r="N88">
        <v>0.35</v>
      </c>
      <c r="O88" t="s">
        <v>173</v>
      </c>
      <c r="P88">
        <v>223</v>
      </c>
      <c r="Q88" t="s">
        <v>172</v>
      </c>
      <c r="R88" t="s">
        <v>173</v>
      </c>
      <c r="S88" t="s">
        <v>1277</v>
      </c>
      <c r="T88" t="s">
        <v>1278</v>
      </c>
      <c r="U88" t="s">
        <v>1279</v>
      </c>
      <c r="V88" t="s">
        <v>625</v>
      </c>
      <c r="W88">
        <v>610</v>
      </c>
      <c r="X88">
        <v>866</v>
      </c>
      <c r="Y88">
        <v>658</v>
      </c>
      <c r="Z88">
        <v>404</v>
      </c>
      <c r="AA88">
        <v>472</v>
      </c>
      <c r="AB88">
        <v>66.2</v>
      </c>
      <c r="AC88">
        <v>77.400000000000006</v>
      </c>
      <c r="AD88">
        <v>716.5</v>
      </c>
      <c r="AE88" t="s">
        <v>1277</v>
      </c>
      <c r="AF88" t="s">
        <v>2163</v>
      </c>
      <c r="AG88" t="s">
        <v>1461</v>
      </c>
      <c r="AH88" t="s">
        <v>2164</v>
      </c>
      <c r="AI88" t="s">
        <v>2165</v>
      </c>
      <c r="AJ88" t="s">
        <v>2166</v>
      </c>
      <c r="AK88" t="str">
        <f>"FGA"</f>
        <v>FGA</v>
      </c>
      <c r="AL88" t="s">
        <v>1461</v>
      </c>
      <c r="AM88" t="s">
        <v>1465</v>
      </c>
      <c r="AN88">
        <v>9606</v>
      </c>
      <c r="AO88" s="4" t="str">
        <f>HYPERLINK("http://www.uniprot.org/uniprot/P02671", "P02671")</f>
        <v>P02671</v>
      </c>
      <c r="AP88" t="s">
        <v>2167</v>
      </c>
      <c r="AQ88" t="s">
        <v>2168</v>
      </c>
      <c r="AR88" t="s">
        <v>2169</v>
      </c>
      <c r="AS88" t="s">
        <v>1468</v>
      </c>
      <c r="AT88" t="s">
        <v>1461</v>
      </c>
      <c r="AU88" t="s">
        <v>2170</v>
      </c>
      <c r="AV88" t="s">
        <v>2171</v>
      </c>
      <c r="AW88" t="s">
        <v>2078</v>
      </c>
      <c r="AX88" t="s">
        <v>1461</v>
      </c>
      <c r="AY88" t="s">
        <v>2172</v>
      </c>
      <c r="AZ88" t="s">
        <v>1473</v>
      </c>
      <c r="BA88" t="s">
        <v>2173</v>
      </c>
      <c r="BB88" t="s">
        <v>2174</v>
      </c>
      <c r="BC88" t="s">
        <v>2175</v>
      </c>
      <c r="BD88" t="s">
        <v>1461</v>
      </c>
      <c r="BE88" t="s">
        <v>2176</v>
      </c>
    </row>
    <row r="89" spans="1:57">
      <c r="A89">
        <v>62</v>
      </c>
      <c r="B89">
        <v>1</v>
      </c>
      <c r="C89">
        <v>1</v>
      </c>
      <c r="D89">
        <v>60</v>
      </c>
      <c r="E89" t="s">
        <v>55</v>
      </c>
      <c r="F89" t="s">
        <v>174</v>
      </c>
      <c r="G89">
        <v>514</v>
      </c>
      <c r="H89">
        <v>60584</v>
      </c>
      <c r="I89">
        <v>25</v>
      </c>
      <c r="J89">
        <v>25</v>
      </c>
      <c r="K89">
        <v>20</v>
      </c>
      <c r="L89">
        <v>20</v>
      </c>
      <c r="M89">
        <v>3.76</v>
      </c>
      <c r="N89">
        <v>0.42</v>
      </c>
      <c r="O89" t="s">
        <v>175</v>
      </c>
      <c r="P89">
        <v>125</v>
      </c>
      <c r="Q89" t="s">
        <v>174</v>
      </c>
      <c r="R89" t="s">
        <v>175</v>
      </c>
      <c r="S89" t="s">
        <v>988</v>
      </c>
      <c r="T89" t="s">
        <v>989</v>
      </c>
      <c r="U89" t="s">
        <v>990</v>
      </c>
      <c r="V89" t="s">
        <v>625</v>
      </c>
      <c r="W89">
        <v>542</v>
      </c>
      <c r="X89">
        <v>499</v>
      </c>
      <c r="Y89">
        <v>499</v>
      </c>
      <c r="Z89">
        <v>376</v>
      </c>
      <c r="AA89">
        <v>438</v>
      </c>
      <c r="AB89">
        <v>69.400000000000006</v>
      </c>
      <c r="AC89">
        <v>80.8</v>
      </c>
      <c r="AD89">
        <v>812.8</v>
      </c>
      <c r="AE89" t="s">
        <v>988</v>
      </c>
      <c r="AF89" t="s">
        <v>2177</v>
      </c>
      <c r="AG89" t="s">
        <v>2178</v>
      </c>
      <c r="AH89" t="s">
        <v>2179</v>
      </c>
      <c r="AI89" t="s">
        <v>2180</v>
      </c>
      <c r="AJ89" t="s">
        <v>2181</v>
      </c>
      <c r="AK89" t="str">
        <f>"SERPIND1"</f>
        <v>SERPIND1</v>
      </c>
      <c r="AL89" t="s">
        <v>2182</v>
      </c>
      <c r="AM89" t="s">
        <v>1465</v>
      </c>
      <c r="AN89">
        <v>9606</v>
      </c>
      <c r="AO89" s="4" t="str">
        <f>HYPERLINK("http://www.uniprot.org/uniprot/P05546", "P05546")</f>
        <v>P05546</v>
      </c>
      <c r="AP89" t="s">
        <v>2183</v>
      </c>
      <c r="AQ89" t="s">
        <v>2184</v>
      </c>
      <c r="AR89" t="s">
        <v>1461</v>
      </c>
      <c r="AS89" t="s">
        <v>1485</v>
      </c>
      <c r="AT89" t="s">
        <v>1461</v>
      </c>
      <c r="AU89" t="s">
        <v>1692</v>
      </c>
      <c r="AV89" t="s">
        <v>1470</v>
      </c>
      <c r="AW89" t="s">
        <v>1461</v>
      </c>
      <c r="AX89" t="s">
        <v>1731</v>
      </c>
      <c r="AY89" t="s">
        <v>2185</v>
      </c>
      <c r="AZ89" t="s">
        <v>1473</v>
      </c>
      <c r="BA89" t="s">
        <v>2186</v>
      </c>
      <c r="BB89" t="s">
        <v>2187</v>
      </c>
      <c r="BC89" t="s">
        <v>2188</v>
      </c>
      <c r="BD89" t="s">
        <v>1461</v>
      </c>
      <c r="BE89" t="s">
        <v>1735</v>
      </c>
    </row>
    <row r="90" spans="1:57">
      <c r="A90">
        <v>44</v>
      </c>
      <c r="B90">
        <v>1</v>
      </c>
      <c r="C90">
        <v>1</v>
      </c>
      <c r="D90">
        <v>61</v>
      </c>
      <c r="E90" t="s">
        <v>55</v>
      </c>
      <c r="F90" t="s">
        <v>176</v>
      </c>
      <c r="G90">
        <v>825</v>
      </c>
      <c r="H90">
        <v>63662</v>
      </c>
      <c r="I90">
        <v>24</v>
      </c>
      <c r="J90">
        <v>24</v>
      </c>
      <c r="K90">
        <v>14</v>
      </c>
      <c r="L90">
        <v>14</v>
      </c>
      <c r="M90">
        <v>3.75</v>
      </c>
      <c r="N90">
        <v>0.48</v>
      </c>
      <c r="O90" t="s">
        <v>177</v>
      </c>
      <c r="P90">
        <v>180</v>
      </c>
      <c r="Q90" t="s">
        <v>176</v>
      </c>
      <c r="R90" t="s">
        <v>177</v>
      </c>
      <c r="S90" t="s">
        <v>1148</v>
      </c>
      <c r="T90" t="s">
        <v>1149</v>
      </c>
      <c r="U90" t="s">
        <v>1150</v>
      </c>
      <c r="V90" t="s">
        <v>625</v>
      </c>
      <c r="W90">
        <v>554</v>
      </c>
      <c r="X90">
        <v>584</v>
      </c>
      <c r="Y90">
        <v>530</v>
      </c>
      <c r="Z90">
        <v>405</v>
      </c>
      <c r="AA90">
        <v>458</v>
      </c>
      <c r="AB90">
        <v>73.099999999999994</v>
      </c>
      <c r="AC90">
        <v>82.7</v>
      </c>
      <c r="AD90">
        <v>827.8</v>
      </c>
      <c r="AE90" t="s">
        <v>1148</v>
      </c>
      <c r="AF90" t="s">
        <v>2189</v>
      </c>
      <c r="AG90" t="s">
        <v>2190</v>
      </c>
      <c r="AH90" t="s">
        <v>2191</v>
      </c>
      <c r="AI90" t="s">
        <v>2192</v>
      </c>
      <c r="AJ90" t="s">
        <v>2193</v>
      </c>
      <c r="AK90" t="str">
        <f>"C8A"</f>
        <v>C8A</v>
      </c>
      <c r="AL90" t="s">
        <v>1461</v>
      </c>
      <c r="AM90" t="s">
        <v>1465</v>
      </c>
      <c r="AN90">
        <v>9606</v>
      </c>
      <c r="AO90" s="4" t="str">
        <f>HYPERLINK("http://www.uniprot.org/uniprot/P07357", "P07357")</f>
        <v>P07357</v>
      </c>
      <c r="AP90" t="s">
        <v>2194</v>
      </c>
      <c r="AQ90" t="s">
        <v>2028</v>
      </c>
      <c r="AR90" t="s">
        <v>2195</v>
      </c>
      <c r="AS90" t="s">
        <v>1485</v>
      </c>
      <c r="AT90" t="s">
        <v>1461</v>
      </c>
      <c r="AU90" t="s">
        <v>1461</v>
      </c>
      <c r="AV90" t="s">
        <v>2196</v>
      </c>
      <c r="AW90" t="s">
        <v>1461</v>
      </c>
      <c r="AX90" t="s">
        <v>1461</v>
      </c>
      <c r="AY90" t="s">
        <v>1940</v>
      </c>
      <c r="AZ90" t="s">
        <v>1473</v>
      </c>
      <c r="BA90" t="s">
        <v>2042</v>
      </c>
      <c r="BB90" t="s">
        <v>2197</v>
      </c>
      <c r="BC90" t="s">
        <v>2198</v>
      </c>
      <c r="BD90" t="s">
        <v>1461</v>
      </c>
      <c r="BE90" t="s">
        <v>2034</v>
      </c>
    </row>
    <row r="91" spans="1:57">
      <c r="A91">
        <v>126</v>
      </c>
      <c r="B91">
        <v>1</v>
      </c>
      <c r="C91">
        <v>1</v>
      </c>
      <c r="D91">
        <v>62</v>
      </c>
      <c r="E91" t="s">
        <v>55</v>
      </c>
      <c r="F91" t="s">
        <v>178</v>
      </c>
      <c r="G91">
        <v>124</v>
      </c>
      <c r="H91">
        <v>15251</v>
      </c>
      <c r="I91">
        <v>5</v>
      </c>
      <c r="J91">
        <v>5</v>
      </c>
      <c r="K91">
        <v>5</v>
      </c>
      <c r="L91">
        <v>5</v>
      </c>
      <c r="M91">
        <v>3.63</v>
      </c>
      <c r="N91">
        <v>0.56999999999999995</v>
      </c>
      <c r="O91" t="s">
        <v>179</v>
      </c>
      <c r="P91">
        <v>78</v>
      </c>
      <c r="Q91" t="s">
        <v>178</v>
      </c>
      <c r="R91" t="s">
        <v>179</v>
      </c>
      <c r="S91" t="s">
        <v>850</v>
      </c>
      <c r="T91" t="s">
        <v>851</v>
      </c>
      <c r="U91" t="s">
        <v>852</v>
      </c>
      <c r="V91" t="s">
        <v>625</v>
      </c>
      <c r="W91">
        <v>140</v>
      </c>
      <c r="X91">
        <v>140</v>
      </c>
      <c r="Y91">
        <v>140</v>
      </c>
      <c r="Z91">
        <v>126</v>
      </c>
      <c r="AA91">
        <v>134</v>
      </c>
      <c r="AB91">
        <v>90</v>
      </c>
      <c r="AC91">
        <v>95.7</v>
      </c>
      <c r="AD91">
        <v>271.2</v>
      </c>
      <c r="AE91" t="s">
        <v>850</v>
      </c>
      <c r="AF91" t="s">
        <v>2199</v>
      </c>
      <c r="AG91" t="s">
        <v>2200</v>
      </c>
      <c r="AH91" t="s">
        <v>2201</v>
      </c>
      <c r="AI91" t="s">
        <v>2202</v>
      </c>
      <c r="AJ91" t="s">
        <v>2203</v>
      </c>
      <c r="AK91" t="str">
        <f>"PFN1"</f>
        <v>PFN1</v>
      </c>
      <c r="AL91" t="s">
        <v>1461</v>
      </c>
      <c r="AM91" t="s">
        <v>1465</v>
      </c>
      <c r="AN91">
        <v>9606</v>
      </c>
      <c r="AO91" s="4" t="str">
        <f>HYPERLINK("http://www.uniprot.org/uniprot/P07737", "P07737")</f>
        <v>P07737</v>
      </c>
      <c r="AP91" t="s">
        <v>2204</v>
      </c>
      <c r="AQ91" t="s">
        <v>1461</v>
      </c>
      <c r="AR91" t="s">
        <v>2205</v>
      </c>
      <c r="AS91" t="s">
        <v>1461</v>
      </c>
      <c r="AT91" t="s">
        <v>1461</v>
      </c>
      <c r="AU91" t="s">
        <v>2206</v>
      </c>
      <c r="AV91" t="s">
        <v>1461</v>
      </c>
      <c r="AW91" t="s">
        <v>1461</v>
      </c>
      <c r="AX91" t="s">
        <v>1610</v>
      </c>
      <c r="AY91" t="s">
        <v>2207</v>
      </c>
      <c r="AZ91" t="s">
        <v>1473</v>
      </c>
      <c r="BA91" t="s">
        <v>2208</v>
      </c>
      <c r="BB91" t="s">
        <v>2209</v>
      </c>
      <c r="BC91" t="s">
        <v>2210</v>
      </c>
      <c r="BD91" t="s">
        <v>1461</v>
      </c>
      <c r="BE91" t="s">
        <v>2211</v>
      </c>
    </row>
    <row r="92" spans="1:57">
      <c r="A92">
        <v>145</v>
      </c>
      <c r="B92">
        <v>1</v>
      </c>
      <c r="C92">
        <v>1</v>
      </c>
      <c r="D92">
        <v>63</v>
      </c>
      <c r="E92" t="s">
        <v>55</v>
      </c>
      <c r="F92" t="s">
        <v>180</v>
      </c>
      <c r="G92">
        <v>97</v>
      </c>
      <c r="H92">
        <v>15316</v>
      </c>
      <c r="I92">
        <v>5</v>
      </c>
      <c r="J92">
        <v>5</v>
      </c>
      <c r="K92">
        <v>5</v>
      </c>
      <c r="L92">
        <v>5</v>
      </c>
      <c r="M92">
        <v>3.58</v>
      </c>
      <c r="N92">
        <v>0.38</v>
      </c>
      <c r="O92" t="s">
        <v>181</v>
      </c>
      <c r="P92">
        <v>265</v>
      </c>
      <c r="Q92" t="s">
        <v>180</v>
      </c>
      <c r="R92" t="s">
        <v>181</v>
      </c>
      <c r="S92" t="s">
        <v>946</v>
      </c>
      <c r="T92" t="s">
        <v>947</v>
      </c>
      <c r="U92" t="s">
        <v>1401</v>
      </c>
      <c r="V92" t="s">
        <v>625</v>
      </c>
      <c r="W92">
        <v>136</v>
      </c>
      <c r="X92">
        <v>170</v>
      </c>
      <c r="Y92">
        <v>96</v>
      </c>
      <c r="Z92">
        <v>67</v>
      </c>
      <c r="AA92">
        <v>80</v>
      </c>
      <c r="AB92">
        <v>49.3</v>
      </c>
      <c r="AC92">
        <v>58.8</v>
      </c>
      <c r="AD92">
        <v>142.5</v>
      </c>
      <c r="AE92" t="s">
        <v>946</v>
      </c>
      <c r="AF92" t="s">
        <v>2212</v>
      </c>
      <c r="AG92" t="s">
        <v>2213</v>
      </c>
      <c r="AH92" t="s">
        <v>2214</v>
      </c>
      <c r="AI92" t="s">
        <v>2215</v>
      </c>
      <c r="AJ92" t="s">
        <v>2216</v>
      </c>
      <c r="AK92" t="str">
        <f>"CAMP"</f>
        <v>CAMP</v>
      </c>
      <c r="AL92" t="s">
        <v>1461</v>
      </c>
      <c r="AM92" t="s">
        <v>1465</v>
      </c>
      <c r="AN92">
        <v>9606</v>
      </c>
      <c r="AO92" s="4" t="str">
        <f>HYPERLINK("http://www.uniprot.org/uniprot/P49913", "P49913")</f>
        <v>P49913</v>
      </c>
      <c r="AP92" t="s">
        <v>2217</v>
      </c>
      <c r="AQ92" t="s">
        <v>1461</v>
      </c>
      <c r="AR92" t="s">
        <v>1467</v>
      </c>
      <c r="AS92" t="s">
        <v>1461</v>
      </c>
      <c r="AT92" t="s">
        <v>1461</v>
      </c>
      <c r="AU92" t="s">
        <v>1461</v>
      </c>
      <c r="AV92" t="s">
        <v>1558</v>
      </c>
      <c r="AW92" t="s">
        <v>1461</v>
      </c>
      <c r="AX92" t="s">
        <v>2218</v>
      </c>
      <c r="AY92" t="s">
        <v>2219</v>
      </c>
      <c r="AZ92" t="s">
        <v>1473</v>
      </c>
      <c r="BA92" t="s">
        <v>2220</v>
      </c>
      <c r="BB92" t="s">
        <v>2221</v>
      </c>
      <c r="BC92" t="s">
        <v>2222</v>
      </c>
      <c r="BD92" t="s">
        <v>1461</v>
      </c>
      <c r="BE92" t="s">
        <v>2223</v>
      </c>
    </row>
    <row r="93" spans="1:57">
      <c r="A93">
        <v>32</v>
      </c>
      <c r="B93">
        <v>1</v>
      </c>
      <c r="C93">
        <v>1</v>
      </c>
      <c r="D93">
        <v>64</v>
      </c>
      <c r="E93" t="s">
        <v>55</v>
      </c>
      <c r="F93" t="s">
        <v>182</v>
      </c>
      <c r="G93">
        <v>1029</v>
      </c>
      <c r="H93">
        <v>62582</v>
      </c>
      <c r="I93">
        <v>29</v>
      </c>
      <c r="J93">
        <v>29</v>
      </c>
      <c r="K93">
        <v>20</v>
      </c>
      <c r="L93">
        <v>20</v>
      </c>
      <c r="M93">
        <v>3.53</v>
      </c>
      <c r="N93">
        <v>0.45</v>
      </c>
      <c r="O93" t="s">
        <v>183</v>
      </c>
      <c r="P93">
        <v>84</v>
      </c>
      <c r="Q93" t="s">
        <v>182</v>
      </c>
      <c r="R93" t="s">
        <v>183</v>
      </c>
      <c r="S93" t="s">
        <v>867</v>
      </c>
      <c r="T93" t="s">
        <v>868</v>
      </c>
      <c r="U93" t="s">
        <v>869</v>
      </c>
      <c r="V93" t="s">
        <v>625</v>
      </c>
      <c r="W93">
        <v>553</v>
      </c>
      <c r="X93">
        <v>585</v>
      </c>
      <c r="Y93">
        <v>585</v>
      </c>
      <c r="Z93">
        <v>409</v>
      </c>
      <c r="AA93">
        <v>461</v>
      </c>
      <c r="AB93">
        <v>74</v>
      </c>
      <c r="AC93">
        <v>83.4</v>
      </c>
      <c r="AD93">
        <v>844.7</v>
      </c>
      <c r="AE93" t="s">
        <v>867</v>
      </c>
      <c r="AF93" t="s">
        <v>2224</v>
      </c>
      <c r="AG93" t="s">
        <v>2225</v>
      </c>
      <c r="AH93" t="s">
        <v>2226</v>
      </c>
      <c r="AI93" t="s">
        <v>2227</v>
      </c>
      <c r="AJ93" t="s">
        <v>2228</v>
      </c>
      <c r="AK93" t="str">
        <f>"LGALS3BP"</f>
        <v>LGALS3BP</v>
      </c>
      <c r="AL93" t="s">
        <v>2229</v>
      </c>
      <c r="AM93" t="s">
        <v>1465</v>
      </c>
      <c r="AN93">
        <v>9606</v>
      </c>
      <c r="AO93" s="4" t="str">
        <f>HYPERLINK("http://www.uniprot.org/uniprot/Q08380", "Q08380")</f>
        <v>Q08380</v>
      </c>
      <c r="AP93" t="s">
        <v>2230</v>
      </c>
      <c r="AQ93" t="s">
        <v>1818</v>
      </c>
      <c r="AR93" t="s">
        <v>2061</v>
      </c>
      <c r="AS93" t="s">
        <v>1461</v>
      </c>
      <c r="AT93" t="s">
        <v>1461</v>
      </c>
      <c r="AU93" t="s">
        <v>1461</v>
      </c>
      <c r="AV93" t="s">
        <v>1558</v>
      </c>
      <c r="AW93" t="s">
        <v>1461</v>
      </c>
      <c r="AX93" t="s">
        <v>1461</v>
      </c>
      <c r="AY93" t="s">
        <v>1531</v>
      </c>
      <c r="AZ93" t="s">
        <v>1473</v>
      </c>
      <c r="BA93" t="s">
        <v>2231</v>
      </c>
      <c r="BB93" t="s">
        <v>2232</v>
      </c>
      <c r="BC93" t="s">
        <v>2096</v>
      </c>
      <c r="BD93" t="s">
        <v>1461</v>
      </c>
      <c r="BE93" t="s">
        <v>1747</v>
      </c>
    </row>
    <row r="94" spans="1:57">
      <c r="A94">
        <v>91</v>
      </c>
      <c r="B94">
        <v>1</v>
      </c>
      <c r="C94">
        <v>1</v>
      </c>
      <c r="D94">
        <v>65</v>
      </c>
      <c r="E94" t="s">
        <v>55</v>
      </c>
      <c r="F94" t="s">
        <v>184</v>
      </c>
      <c r="G94">
        <v>209</v>
      </c>
      <c r="H94">
        <v>22149</v>
      </c>
      <c r="I94">
        <v>8</v>
      </c>
      <c r="J94">
        <v>8</v>
      </c>
      <c r="K94">
        <v>6</v>
      </c>
      <c r="L94">
        <v>6</v>
      </c>
      <c r="M94">
        <v>3.39</v>
      </c>
      <c r="N94">
        <v>0.45</v>
      </c>
      <c r="O94" t="s">
        <v>185</v>
      </c>
      <c r="P94">
        <v>72</v>
      </c>
      <c r="Q94" t="s">
        <v>184</v>
      </c>
      <c r="R94" t="s">
        <v>185</v>
      </c>
      <c r="S94" t="s">
        <v>832</v>
      </c>
      <c r="T94" t="s">
        <v>833</v>
      </c>
      <c r="U94" t="s">
        <v>834</v>
      </c>
      <c r="V94" t="s">
        <v>625</v>
      </c>
      <c r="W94">
        <v>206</v>
      </c>
      <c r="X94">
        <v>206</v>
      </c>
      <c r="Y94">
        <v>205</v>
      </c>
      <c r="Z94">
        <v>190</v>
      </c>
      <c r="AA94">
        <v>202</v>
      </c>
      <c r="AB94">
        <v>92.2</v>
      </c>
      <c r="AC94">
        <v>98.1</v>
      </c>
      <c r="AD94">
        <v>394</v>
      </c>
      <c r="AE94" t="s">
        <v>832</v>
      </c>
      <c r="AF94" t="s">
        <v>2233</v>
      </c>
      <c r="AG94" t="s">
        <v>2234</v>
      </c>
      <c r="AH94" t="s">
        <v>2235</v>
      </c>
      <c r="AI94" t="s">
        <v>2236</v>
      </c>
      <c r="AJ94" t="s">
        <v>2237</v>
      </c>
      <c r="AK94" t="str">
        <f>"BLVRB"</f>
        <v>BLVRB</v>
      </c>
      <c r="AL94" t="s">
        <v>2238</v>
      </c>
      <c r="AM94" t="s">
        <v>1465</v>
      </c>
      <c r="AN94">
        <v>9606</v>
      </c>
      <c r="AO94" s="4" t="str">
        <f>HYPERLINK("http://www.uniprot.org/uniprot/P30043", "P30043")</f>
        <v>P30043</v>
      </c>
      <c r="AP94" t="s">
        <v>2239</v>
      </c>
      <c r="AQ94" t="s">
        <v>1461</v>
      </c>
      <c r="AR94" t="s">
        <v>2240</v>
      </c>
      <c r="AS94" t="s">
        <v>1485</v>
      </c>
      <c r="AT94" t="s">
        <v>1461</v>
      </c>
      <c r="AU94" t="s">
        <v>1461</v>
      </c>
      <c r="AV94" t="s">
        <v>1461</v>
      </c>
      <c r="AW94" t="s">
        <v>2241</v>
      </c>
      <c r="AX94" t="s">
        <v>1667</v>
      </c>
      <c r="AY94" t="s">
        <v>1779</v>
      </c>
      <c r="AZ94" t="s">
        <v>1473</v>
      </c>
      <c r="BA94" t="s">
        <v>2242</v>
      </c>
      <c r="BB94" t="s">
        <v>2243</v>
      </c>
      <c r="BC94" t="s">
        <v>2244</v>
      </c>
      <c r="BD94" t="s">
        <v>1461</v>
      </c>
      <c r="BE94" t="s">
        <v>2245</v>
      </c>
    </row>
    <row r="95" spans="1:57">
      <c r="A95">
        <v>31</v>
      </c>
      <c r="B95">
        <v>1</v>
      </c>
      <c r="C95">
        <v>1</v>
      </c>
      <c r="D95">
        <v>66</v>
      </c>
      <c r="E95" t="s">
        <v>55</v>
      </c>
      <c r="F95" t="s">
        <v>186</v>
      </c>
      <c r="G95">
        <v>1056</v>
      </c>
      <c r="H95">
        <v>96556</v>
      </c>
      <c r="I95">
        <v>33</v>
      </c>
      <c r="J95">
        <v>33</v>
      </c>
      <c r="K95">
        <v>28</v>
      </c>
      <c r="L95">
        <v>28</v>
      </c>
      <c r="M95">
        <v>3.36</v>
      </c>
      <c r="N95">
        <v>0.46</v>
      </c>
      <c r="O95" t="s">
        <v>187</v>
      </c>
      <c r="P95">
        <v>117</v>
      </c>
      <c r="Q95" t="s">
        <v>186</v>
      </c>
      <c r="R95" t="s">
        <v>187</v>
      </c>
      <c r="S95" t="s">
        <v>964</v>
      </c>
      <c r="T95" t="s">
        <v>965</v>
      </c>
      <c r="U95" t="s">
        <v>966</v>
      </c>
      <c r="V95" t="s">
        <v>625</v>
      </c>
      <c r="W95">
        <v>843</v>
      </c>
      <c r="X95">
        <v>843</v>
      </c>
      <c r="Y95">
        <v>842</v>
      </c>
      <c r="Z95">
        <v>712</v>
      </c>
      <c r="AA95">
        <v>768</v>
      </c>
      <c r="AB95">
        <v>84.5</v>
      </c>
      <c r="AC95">
        <v>91.1</v>
      </c>
      <c r="AD95">
        <v>1448.3</v>
      </c>
      <c r="AE95" t="s">
        <v>964</v>
      </c>
      <c r="AF95" t="s">
        <v>2246</v>
      </c>
      <c r="AG95" t="s">
        <v>1461</v>
      </c>
      <c r="AH95" t="s">
        <v>2247</v>
      </c>
      <c r="AI95" t="s">
        <v>2248</v>
      </c>
      <c r="AJ95" t="s">
        <v>2249</v>
      </c>
      <c r="AK95" t="str">
        <f>"C7"</f>
        <v>C7</v>
      </c>
      <c r="AL95" t="s">
        <v>1461</v>
      </c>
      <c r="AM95" t="s">
        <v>1465</v>
      </c>
      <c r="AN95">
        <v>9606</v>
      </c>
      <c r="AO95" s="4" t="str">
        <f>HYPERLINK("http://www.uniprot.org/uniprot/P10643", "P10643")</f>
        <v>P10643</v>
      </c>
      <c r="AP95" t="s">
        <v>2250</v>
      </c>
      <c r="AQ95" t="s">
        <v>2028</v>
      </c>
      <c r="AR95" t="s">
        <v>1939</v>
      </c>
      <c r="AS95" t="s">
        <v>1485</v>
      </c>
      <c r="AT95" t="s">
        <v>1461</v>
      </c>
      <c r="AU95" t="s">
        <v>1469</v>
      </c>
      <c r="AV95" t="s">
        <v>2251</v>
      </c>
      <c r="AW95" t="s">
        <v>1461</v>
      </c>
      <c r="AX95" t="s">
        <v>1461</v>
      </c>
      <c r="AY95" t="s">
        <v>1531</v>
      </c>
      <c r="AZ95" t="s">
        <v>1473</v>
      </c>
      <c r="BA95" t="s">
        <v>2252</v>
      </c>
      <c r="BB95" t="s">
        <v>2253</v>
      </c>
      <c r="BC95" t="s">
        <v>1461</v>
      </c>
      <c r="BD95" t="s">
        <v>1461</v>
      </c>
      <c r="BE95" t="s">
        <v>2034</v>
      </c>
    </row>
    <row r="96" spans="1:57">
      <c r="A96">
        <v>64</v>
      </c>
      <c r="B96">
        <v>1</v>
      </c>
      <c r="C96">
        <v>1</v>
      </c>
      <c r="D96">
        <v>67</v>
      </c>
      <c r="E96" t="s">
        <v>55</v>
      </c>
      <c r="F96" t="s">
        <v>188</v>
      </c>
      <c r="G96">
        <v>504</v>
      </c>
      <c r="H96">
        <v>68102</v>
      </c>
      <c r="I96">
        <v>22</v>
      </c>
      <c r="J96">
        <v>22</v>
      </c>
      <c r="K96">
        <v>20</v>
      </c>
      <c r="L96">
        <v>20</v>
      </c>
      <c r="M96">
        <v>3.01</v>
      </c>
      <c r="N96">
        <v>0.47</v>
      </c>
      <c r="O96" t="s">
        <v>189</v>
      </c>
      <c r="P96">
        <v>214</v>
      </c>
      <c r="Q96" t="s">
        <v>188</v>
      </c>
      <c r="R96" t="s">
        <v>189</v>
      </c>
      <c r="S96" t="s">
        <v>1250</v>
      </c>
      <c r="T96" t="s">
        <v>1251</v>
      </c>
      <c r="U96" t="s">
        <v>1252</v>
      </c>
      <c r="V96" t="s">
        <v>625</v>
      </c>
      <c r="W96">
        <v>590</v>
      </c>
      <c r="X96">
        <v>583</v>
      </c>
      <c r="Y96">
        <v>595</v>
      </c>
      <c r="Z96">
        <v>423</v>
      </c>
      <c r="AA96">
        <v>478</v>
      </c>
      <c r="AB96">
        <v>71.7</v>
      </c>
      <c r="AC96">
        <v>81</v>
      </c>
      <c r="AD96">
        <v>870.9</v>
      </c>
      <c r="AE96" t="s">
        <v>1250</v>
      </c>
      <c r="AF96" t="s">
        <v>2254</v>
      </c>
      <c r="AG96" t="s">
        <v>2255</v>
      </c>
      <c r="AH96" t="s">
        <v>2256</v>
      </c>
      <c r="AI96" t="s">
        <v>2257</v>
      </c>
      <c r="AJ96" t="s">
        <v>2258</v>
      </c>
      <c r="AK96" t="str">
        <f>"CFI"</f>
        <v>CFI</v>
      </c>
      <c r="AL96" t="s">
        <v>2259</v>
      </c>
      <c r="AM96" t="s">
        <v>1465</v>
      </c>
      <c r="AN96">
        <v>9606</v>
      </c>
      <c r="AO96" s="4" t="str">
        <f>HYPERLINK("http://www.uniprot.org/uniprot/P05156", "P05156")</f>
        <v>P05156</v>
      </c>
      <c r="AP96" t="s">
        <v>2260</v>
      </c>
      <c r="AQ96" t="s">
        <v>1902</v>
      </c>
      <c r="AR96" t="s">
        <v>1467</v>
      </c>
      <c r="AS96" t="s">
        <v>1485</v>
      </c>
      <c r="AT96" t="s">
        <v>1461</v>
      </c>
      <c r="AU96" t="s">
        <v>1572</v>
      </c>
      <c r="AV96" t="s">
        <v>1470</v>
      </c>
      <c r="AW96" t="s">
        <v>2078</v>
      </c>
      <c r="AX96" t="s">
        <v>1694</v>
      </c>
      <c r="AY96" t="s">
        <v>1940</v>
      </c>
      <c r="AZ96" t="s">
        <v>1473</v>
      </c>
      <c r="BA96" t="s">
        <v>2261</v>
      </c>
      <c r="BB96" t="s">
        <v>2262</v>
      </c>
      <c r="BC96" t="s">
        <v>2263</v>
      </c>
      <c r="BD96" t="s">
        <v>1461</v>
      </c>
      <c r="BE96" t="s">
        <v>1711</v>
      </c>
    </row>
    <row r="97" spans="1:57">
      <c r="A97">
        <v>50</v>
      </c>
      <c r="B97">
        <v>1</v>
      </c>
      <c r="C97">
        <v>1</v>
      </c>
      <c r="D97">
        <v>68</v>
      </c>
      <c r="E97" t="s">
        <v>55</v>
      </c>
      <c r="F97" t="s">
        <v>190</v>
      </c>
      <c r="G97">
        <v>762</v>
      </c>
      <c r="H97">
        <v>78640</v>
      </c>
      <c r="I97">
        <v>26</v>
      </c>
      <c r="J97">
        <v>26</v>
      </c>
      <c r="K97">
        <v>22</v>
      </c>
      <c r="L97">
        <v>22</v>
      </c>
      <c r="M97">
        <v>3</v>
      </c>
      <c r="N97">
        <v>0.52</v>
      </c>
      <c r="O97" t="s">
        <v>191</v>
      </c>
      <c r="P97">
        <v>39</v>
      </c>
      <c r="Q97" t="s">
        <v>190</v>
      </c>
      <c r="R97" t="s">
        <v>191</v>
      </c>
      <c r="S97" t="s">
        <v>735</v>
      </c>
      <c r="T97" t="s">
        <v>736</v>
      </c>
      <c r="U97" t="s">
        <v>737</v>
      </c>
      <c r="V97" t="s">
        <v>625</v>
      </c>
      <c r="W97">
        <v>695</v>
      </c>
      <c r="X97">
        <v>688</v>
      </c>
      <c r="Y97">
        <v>686</v>
      </c>
      <c r="Z97">
        <v>550</v>
      </c>
      <c r="AA97">
        <v>607</v>
      </c>
      <c r="AB97">
        <v>79.099999999999994</v>
      </c>
      <c r="AC97">
        <v>87.3</v>
      </c>
      <c r="AD97">
        <v>1159.4000000000001</v>
      </c>
      <c r="AE97" t="s">
        <v>735</v>
      </c>
      <c r="AF97" t="s">
        <v>2264</v>
      </c>
      <c r="AG97" t="s">
        <v>2265</v>
      </c>
      <c r="AH97" t="s">
        <v>2266</v>
      </c>
      <c r="AI97" t="s">
        <v>2267</v>
      </c>
      <c r="AJ97" t="s">
        <v>2268</v>
      </c>
      <c r="AK97" t="str">
        <f>"C1S"</f>
        <v>C1S</v>
      </c>
      <c r="AL97" t="s">
        <v>1461</v>
      </c>
      <c r="AM97" t="s">
        <v>1465</v>
      </c>
      <c r="AN97">
        <v>9606</v>
      </c>
      <c r="AO97" s="4" t="str">
        <f>HYPERLINK("http://www.uniprot.org/uniprot/P09871", "P09871")</f>
        <v>P09871</v>
      </c>
      <c r="AP97" t="s">
        <v>2269</v>
      </c>
      <c r="AQ97" t="s">
        <v>1707</v>
      </c>
      <c r="AR97" t="s">
        <v>1461</v>
      </c>
      <c r="AS97" t="s">
        <v>1485</v>
      </c>
      <c r="AT97" t="s">
        <v>1461</v>
      </c>
      <c r="AU97" t="s">
        <v>2270</v>
      </c>
      <c r="AV97" t="s">
        <v>2251</v>
      </c>
      <c r="AW97" t="s">
        <v>2078</v>
      </c>
      <c r="AX97" t="s">
        <v>1694</v>
      </c>
      <c r="AY97" t="s">
        <v>1904</v>
      </c>
      <c r="AZ97" t="s">
        <v>1473</v>
      </c>
      <c r="BA97" t="s">
        <v>2271</v>
      </c>
      <c r="BB97" t="s">
        <v>2272</v>
      </c>
      <c r="BC97" t="s">
        <v>2273</v>
      </c>
      <c r="BD97" t="s">
        <v>1461</v>
      </c>
      <c r="BE97" t="s">
        <v>1908</v>
      </c>
    </row>
    <row r="98" spans="1:57">
      <c r="A98">
        <v>48</v>
      </c>
      <c r="B98">
        <v>1</v>
      </c>
      <c r="C98">
        <v>1</v>
      </c>
      <c r="D98">
        <v>69</v>
      </c>
      <c r="E98" t="s">
        <v>55</v>
      </c>
      <c r="F98" t="s">
        <v>192</v>
      </c>
      <c r="G98">
        <v>801</v>
      </c>
      <c r="H98">
        <v>83035</v>
      </c>
      <c r="I98">
        <v>27</v>
      </c>
      <c r="J98">
        <v>27</v>
      </c>
      <c r="K98">
        <v>21</v>
      </c>
      <c r="L98">
        <v>21</v>
      </c>
      <c r="M98">
        <v>2.93</v>
      </c>
      <c r="N98">
        <v>0.42</v>
      </c>
      <c r="O98" t="s">
        <v>193</v>
      </c>
      <c r="P98">
        <v>38</v>
      </c>
      <c r="Q98" t="s">
        <v>192</v>
      </c>
      <c r="R98" t="s">
        <v>193</v>
      </c>
      <c r="S98" t="s">
        <v>732</v>
      </c>
      <c r="T98" t="s">
        <v>733</v>
      </c>
      <c r="U98" t="s">
        <v>734</v>
      </c>
      <c r="V98" t="s">
        <v>625</v>
      </c>
      <c r="W98">
        <v>713</v>
      </c>
      <c r="X98">
        <v>705</v>
      </c>
      <c r="Y98">
        <v>704</v>
      </c>
      <c r="Z98">
        <v>599</v>
      </c>
      <c r="AA98">
        <v>656</v>
      </c>
      <c r="AB98">
        <v>84</v>
      </c>
      <c r="AC98">
        <v>92</v>
      </c>
      <c r="AD98">
        <v>1291.2</v>
      </c>
      <c r="AE98" t="s">
        <v>732</v>
      </c>
      <c r="AF98" t="s">
        <v>2274</v>
      </c>
      <c r="AG98" t="s">
        <v>2275</v>
      </c>
      <c r="AH98" t="s">
        <v>2276</v>
      </c>
      <c r="AI98" t="s">
        <v>2277</v>
      </c>
      <c r="AJ98" t="s">
        <v>2278</v>
      </c>
      <c r="AK98" t="str">
        <f>"C1R"</f>
        <v>C1R</v>
      </c>
      <c r="AL98" t="s">
        <v>1461</v>
      </c>
      <c r="AM98" t="s">
        <v>1465</v>
      </c>
      <c r="AN98">
        <v>9606</v>
      </c>
      <c r="AO98" s="4" t="str">
        <f>HYPERLINK("http://www.uniprot.org/uniprot/P00736", "P00736")</f>
        <v>P00736</v>
      </c>
      <c r="AP98" t="s">
        <v>2279</v>
      </c>
      <c r="AQ98" t="s">
        <v>1707</v>
      </c>
      <c r="AR98" t="s">
        <v>1467</v>
      </c>
      <c r="AS98" t="s">
        <v>1485</v>
      </c>
      <c r="AT98" t="s">
        <v>1461</v>
      </c>
      <c r="AU98" t="s">
        <v>2270</v>
      </c>
      <c r="AV98" t="s">
        <v>2251</v>
      </c>
      <c r="AW98" t="s">
        <v>1461</v>
      </c>
      <c r="AX98" t="s">
        <v>1694</v>
      </c>
      <c r="AY98" t="s">
        <v>2280</v>
      </c>
      <c r="AZ98" t="s">
        <v>1473</v>
      </c>
      <c r="BA98" t="s">
        <v>2281</v>
      </c>
      <c r="BB98" t="s">
        <v>1721</v>
      </c>
      <c r="BC98" t="s">
        <v>2282</v>
      </c>
      <c r="BD98" t="s">
        <v>1461</v>
      </c>
      <c r="BE98" t="s">
        <v>1908</v>
      </c>
    </row>
    <row r="99" spans="1:57">
      <c r="A99">
        <v>66</v>
      </c>
      <c r="B99">
        <v>1</v>
      </c>
      <c r="C99">
        <v>1</v>
      </c>
      <c r="D99">
        <v>70</v>
      </c>
      <c r="E99" t="s">
        <v>55</v>
      </c>
      <c r="F99" t="s">
        <v>194</v>
      </c>
      <c r="G99">
        <v>450</v>
      </c>
      <c r="H99">
        <v>49315</v>
      </c>
      <c r="I99">
        <v>17</v>
      </c>
      <c r="J99">
        <v>17</v>
      </c>
      <c r="K99">
        <v>14</v>
      </c>
      <c r="L99">
        <v>14</v>
      </c>
      <c r="M99">
        <v>2.83</v>
      </c>
      <c r="N99">
        <v>0.42</v>
      </c>
      <c r="O99" t="s">
        <v>195</v>
      </c>
      <c r="P99">
        <v>73</v>
      </c>
      <c r="Q99" t="s">
        <v>194</v>
      </c>
      <c r="R99" t="s">
        <v>195</v>
      </c>
      <c r="S99" t="s">
        <v>835</v>
      </c>
      <c r="T99" t="s">
        <v>836</v>
      </c>
      <c r="U99" t="s">
        <v>837</v>
      </c>
      <c r="V99" t="s">
        <v>625</v>
      </c>
      <c r="W99">
        <v>423</v>
      </c>
      <c r="X99">
        <v>423</v>
      </c>
      <c r="Y99">
        <v>423</v>
      </c>
      <c r="Z99">
        <v>352</v>
      </c>
      <c r="AA99">
        <v>379</v>
      </c>
      <c r="AB99">
        <v>83.2</v>
      </c>
      <c r="AC99">
        <v>89.6</v>
      </c>
      <c r="AD99">
        <v>742.3</v>
      </c>
      <c r="AE99" t="s">
        <v>835</v>
      </c>
      <c r="AF99" t="s">
        <v>2283</v>
      </c>
      <c r="AG99" t="s">
        <v>2284</v>
      </c>
      <c r="AH99" t="s">
        <v>2285</v>
      </c>
      <c r="AI99" t="s">
        <v>2286</v>
      </c>
      <c r="AJ99" t="s">
        <v>2287</v>
      </c>
      <c r="AK99" t="str">
        <f>"CPB2"</f>
        <v>CPB2</v>
      </c>
      <c r="AL99" t="s">
        <v>1461</v>
      </c>
      <c r="AM99" t="s">
        <v>1465</v>
      </c>
      <c r="AN99">
        <v>9606</v>
      </c>
      <c r="AO99" s="4" t="str">
        <f>HYPERLINK("http://www.uniprot.org/uniprot/Q96IY4", "Q96IY4")</f>
        <v>Q96IY4</v>
      </c>
      <c r="AP99" t="s">
        <v>2288</v>
      </c>
      <c r="AQ99" t="s">
        <v>2135</v>
      </c>
      <c r="AR99" t="s">
        <v>1467</v>
      </c>
      <c r="AS99" t="s">
        <v>1468</v>
      </c>
      <c r="AT99" t="s">
        <v>1461</v>
      </c>
      <c r="AU99" t="s">
        <v>1461</v>
      </c>
      <c r="AV99" t="s">
        <v>1558</v>
      </c>
      <c r="AW99" t="s">
        <v>2289</v>
      </c>
      <c r="AX99" t="s">
        <v>2290</v>
      </c>
      <c r="AY99" t="s">
        <v>2291</v>
      </c>
      <c r="AZ99" t="s">
        <v>1473</v>
      </c>
      <c r="BA99" t="s">
        <v>2292</v>
      </c>
      <c r="BB99" t="s">
        <v>2293</v>
      </c>
      <c r="BC99" t="s">
        <v>2294</v>
      </c>
      <c r="BD99" t="s">
        <v>1461</v>
      </c>
      <c r="BE99" t="s">
        <v>2295</v>
      </c>
    </row>
    <row r="100" spans="1:57">
      <c r="A100">
        <v>41</v>
      </c>
      <c r="B100">
        <v>1</v>
      </c>
      <c r="C100">
        <v>1</v>
      </c>
      <c r="D100">
        <v>71</v>
      </c>
      <c r="E100" t="s">
        <v>55</v>
      </c>
      <c r="F100" t="s">
        <v>196</v>
      </c>
      <c r="G100">
        <v>883</v>
      </c>
      <c r="H100">
        <v>108741</v>
      </c>
      <c r="I100">
        <v>32</v>
      </c>
      <c r="J100">
        <v>32</v>
      </c>
      <c r="K100">
        <v>28</v>
      </c>
      <c r="L100">
        <v>28</v>
      </c>
      <c r="M100">
        <v>2.69</v>
      </c>
      <c r="N100">
        <v>0.37</v>
      </c>
      <c r="O100" t="s">
        <v>197</v>
      </c>
      <c r="P100">
        <v>115</v>
      </c>
      <c r="Q100" t="s">
        <v>196</v>
      </c>
      <c r="R100" t="s">
        <v>197</v>
      </c>
      <c r="S100" t="s">
        <v>958</v>
      </c>
      <c r="T100" t="s">
        <v>959</v>
      </c>
      <c r="U100" t="s">
        <v>960</v>
      </c>
      <c r="V100" t="s">
        <v>625</v>
      </c>
      <c r="W100">
        <v>934</v>
      </c>
      <c r="X100">
        <v>934</v>
      </c>
      <c r="Y100">
        <v>932</v>
      </c>
      <c r="Z100">
        <v>777</v>
      </c>
      <c r="AA100">
        <v>853</v>
      </c>
      <c r="AB100">
        <v>83.2</v>
      </c>
      <c r="AC100">
        <v>91.3</v>
      </c>
      <c r="AD100">
        <v>1639.8</v>
      </c>
      <c r="AE100" t="s">
        <v>958</v>
      </c>
      <c r="AF100" t="s">
        <v>2296</v>
      </c>
      <c r="AG100" t="s">
        <v>1461</v>
      </c>
      <c r="AH100" t="s">
        <v>2297</v>
      </c>
      <c r="AI100" t="s">
        <v>2298</v>
      </c>
      <c r="AJ100" t="s">
        <v>1461</v>
      </c>
      <c r="AK100" t="str">
        <f>"C6"</f>
        <v>C6</v>
      </c>
      <c r="AL100" t="s">
        <v>1461</v>
      </c>
      <c r="AM100" t="s">
        <v>1465</v>
      </c>
      <c r="AN100">
        <v>9606</v>
      </c>
      <c r="AO100" s="4" t="str">
        <f>HYPERLINK("http://www.uniprot.org/uniprot/P13671", "P13671")</f>
        <v>P13671</v>
      </c>
      <c r="AP100" t="s">
        <v>2299</v>
      </c>
      <c r="AQ100" t="s">
        <v>2300</v>
      </c>
      <c r="AR100" t="s">
        <v>1939</v>
      </c>
      <c r="AS100" t="s">
        <v>1485</v>
      </c>
      <c r="AT100" t="s">
        <v>1461</v>
      </c>
      <c r="AU100" t="s">
        <v>1461</v>
      </c>
      <c r="AV100" t="s">
        <v>2251</v>
      </c>
      <c r="AW100" t="s">
        <v>1461</v>
      </c>
      <c r="AX100" t="s">
        <v>1461</v>
      </c>
      <c r="AY100" t="s">
        <v>1531</v>
      </c>
      <c r="AZ100" t="s">
        <v>1473</v>
      </c>
      <c r="BA100" t="s">
        <v>2301</v>
      </c>
      <c r="BB100" t="s">
        <v>2253</v>
      </c>
      <c r="BC100" t="s">
        <v>1461</v>
      </c>
      <c r="BD100" t="s">
        <v>1461</v>
      </c>
      <c r="BE100" t="s">
        <v>2034</v>
      </c>
    </row>
    <row r="101" spans="1:57">
      <c r="A101">
        <v>68</v>
      </c>
      <c r="B101">
        <v>1</v>
      </c>
      <c r="C101">
        <v>1</v>
      </c>
      <c r="D101">
        <v>72</v>
      </c>
      <c r="E101" t="s">
        <v>55</v>
      </c>
      <c r="F101" t="s">
        <v>198</v>
      </c>
      <c r="G101">
        <v>424</v>
      </c>
      <c r="H101">
        <v>62563</v>
      </c>
      <c r="I101">
        <v>19</v>
      </c>
      <c r="J101">
        <v>19</v>
      </c>
      <c r="K101">
        <v>13</v>
      </c>
      <c r="L101">
        <v>13</v>
      </c>
      <c r="M101">
        <v>2.61</v>
      </c>
      <c r="N101">
        <v>0.38</v>
      </c>
      <c r="O101" t="s">
        <v>199</v>
      </c>
      <c r="P101">
        <v>182</v>
      </c>
      <c r="Q101" t="s">
        <v>198</v>
      </c>
      <c r="R101" t="s">
        <v>199</v>
      </c>
      <c r="S101" t="s">
        <v>1155</v>
      </c>
      <c r="T101" t="s">
        <v>1156</v>
      </c>
      <c r="U101" t="s">
        <v>1157</v>
      </c>
      <c r="V101" t="s">
        <v>625</v>
      </c>
      <c r="W101">
        <v>544</v>
      </c>
      <c r="X101">
        <v>540</v>
      </c>
      <c r="Y101">
        <v>545</v>
      </c>
      <c r="Z101">
        <v>420</v>
      </c>
      <c r="AA101">
        <v>462</v>
      </c>
      <c r="AB101">
        <v>77.2</v>
      </c>
      <c r="AC101">
        <v>84.9</v>
      </c>
      <c r="AD101">
        <v>864.4</v>
      </c>
      <c r="AE101" t="s">
        <v>1155</v>
      </c>
      <c r="AF101" t="s">
        <v>2302</v>
      </c>
      <c r="AG101" t="s">
        <v>2303</v>
      </c>
      <c r="AH101" t="s">
        <v>2304</v>
      </c>
      <c r="AI101" t="s">
        <v>2305</v>
      </c>
      <c r="AJ101" t="s">
        <v>2306</v>
      </c>
      <c r="AK101" t="str">
        <f>"ECM1"</f>
        <v>ECM1</v>
      </c>
      <c r="AL101" t="s">
        <v>1461</v>
      </c>
      <c r="AM101" t="s">
        <v>1465</v>
      </c>
      <c r="AN101">
        <v>9606</v>
      </c>
      <c r="AO101" s="4" t="str">
        <f>HYPERLINK("http://www.uniprot.org/uniprot/Q16610", "Q16610")</f>
        <v>Q16610</v>
      </c>
      <c r="AP101" t="s">
        <v>2307</v>
      </c>
      <c r="AQ101" t="s">
        <v>2308</v>
      </c>
      <c r="AR101" t="s">
        <v>2061</v>
      </c>
      <c r="AS101" t="s">
        <v>1468</v>
      </c>
      <c r="AT101" t="s">
        <v>1461</v>
      </c>
      <c r="AU101" t="s">
        <v>1469</v>
      </c>
      <c r="AV101" t="s">
        <v>1470</v>
      </c>
      <c r="AW101" t="s">
        <v>1461</v>
      </c>
      <c r="AX101" t="s">
        <v>1461</v>
      </c>
      <c r="AY101" t="s">
        <v>1626</v>
      </c>
      <c r="AZ101" t="s">
        <v>1461</v>
      </c>
      <c r="BA101" t="s">
        <v>2309</v>
      </c>
      <c r="BB101" t="s">
        <v>2310</v>
      </c>
      <c r="BC101" t="s">
        <v>2311</v>
      </c>
      <c r="BD101" t="s">
        <v>1461</v>
      </c>
      <c r="BE101" t="s">
        <v>1747</v>
      </c>
    </row>
    <row r="102" spans="1:57">
      <c r="A102">
        <v>98</v>
      </c>
      <c r="B102">
        <v>2</v>
      </c>
      <c r="C102">
        <v>1</v>
      </c>
      <c r="D102">
        <v>73</v>
      </c>
      <c r="E102" t="s">
        <v>55</v>
      </c>
      <c r="F102" t="s">
        <v>200</v>
      </c>
      <c r="G102">
        <v>137</v>
      </c>
      <c r="H102">
        <v>22373</v>
      </c>
      <c r="I102">
        <v>6</v>
      </c>
      <c r="J102">
        <v>6</v>
      </c>
      <c r="K102">
        <v>6</v>
      </c>
      <c r="L102">
        <v>6</v>
      </c>
      <c r="M102">
        <v>2.5099999999999998</v>
      </c>
      <c r="N102">
        <v>0.3</v>
      </c>
      <c r="O102" t="s">
        <v>201</v>
      </c>
      <c r="P102">
        <v>188</v>
      </c>
      <c r="Q102" t="s">
        <v>200</v>
      </c>
      <c r="R102" t="s">
        <v>201</v>
      </c>
      <c r="S102" t="s">
        <v>1173</v>
      </c>
      <c r="T102" t="s">
        <v>1174</v>
      </c>
      <c r="U102" t="s">
        <v>1175</v>
      </c>
      <c r="V102" t="s">
        <v>625</v>
      </c>
      <c r="W102">
        <v>199</v>
      </c>
      <c r="X102">
        <v>199</v>
      </c>
      <c r="Y102">
        <v>199</v>
      </c>
      <c r="Z102">
        <v>192</v>
      </c>
      <c r="AA102">
        <v>196</v>
      </c>
      <c r="AB102">
        <v>96.5</v>
      </c>
      <c r="AC102">
        <v>98.5</v>
      </c>
      <c r="AD102">
        <v>401</v>
      </c>
      <c r="AE102" t="s">
        <v>1173</v>
      </c>
      <c r="AF102" t="s">
        <v>2312</v>
      </c>
      <c r="AG102" t="s">
        <v>2313</v>
      </c>
      <c r="AH102" t="s">
        <v>2314</v>
      </c>
      <c r="AI102" t="s">
        <v>2315</v>
      </c>
      <c r="AJ102" t="s">
        <v>2316</v>
      </c>
      <c r="AK102" t="str">
        <f>"PRDX1"</f>
        <v>PRDX1</v>
      </c>
      <c r="AL102" t="s">
        <v>2317</v>
      </c>
      <c r="AM102" t="s">
        <v>1465</v>
      </c>
      <c r="AN102">
        <v>9606</v>
      </c>
      <c r="AO102" s="4" t="str">
        <f>HYPERLINK("http://www.uniprot.org/uniprot/Q06830", "Q06830")</f>
        <v>Q06830</v>
      </c>
      <c r="AP102" t="s">
        <v>2318</v>
      </c>
      <c r="AQ102" t="s">
        <v>1461</v>
      </c>
      <c r="AR102" t="s">
        <v>2240</v>
      </c>
      <c r="AS102" t="s">
        <v>1485</v>
      </c>
      <c r="AT102" t="s">
        <v>1461</v>
      </c>
      <c r="AU102" t="s">
        <v>1461</v>
      </c>
      <c r="AV102" t="s">
        <v>2319</v>
      </c>
      <c r="AW102" t="s">
        <v>1461</v>
      </c>
      <c r="AX102" t="s">
        <v>2320</v>
      </c>
      <c r="AY102" t="s">
        <v>2321</v>
      </c>
      <c r="AZ102" t="s">
        <v>1473</v>
      </c>
      <c r="BA102" t="s">
        <v>2322</v>
      </c>
      <c r="BB102" t="s">
        <v>2323</v>
      </c>
      <c r="BC102" t="s">
        <v>2324</v>
      </c>
      <c r="BD102" t="s">
        <v>1461</v>
      </c>
      <c r="BE102" t="s">
        <v>2325</v>
      </c>
    </row>
    <row r="103" spans="1:57">
      <c r="A103">
        <v>83</v>
      </c>
      <c r="B103">
        <v>1</v>
      </c>
      <c r="C103">
        <v>1</v>
      </c>
      <c r="D103">
        <v>74</v>
      </c>
      <c r="E103" t="s">
        <v>55</v>
      </c>
      <c r="F103" t="s">
        <v>202</v>
      </c>
      <c r="G103">
        <v>269</v>
      </c>
      <c r="H103">
        <v>26793</v>
      </c>
      <c r="I103">
        <v>9</v>
      </c>
      <c r="J103">
        <v>9</v>
      </c>
      <c r="K103">
        <v>7</v>
      </c>
      <c r="L103">
        <v>7</v>
      </c>
      <c r="M103">
        <v>2.42</v>
      </c>
      <c r="N103">
        <v>0.41</v>
      </c>
      <c r="O103" t="s">
        <v>203</v>
      </c>
      <c r="P103">
        <v>226</v>
      </c>
      <c r="Q103" t="s">
        <v>202</v>
      </c>
      <c r="R103" t="s">
        <v>203</v>
      </c>
      <c r="S103" t="s">
        <v>1284</v>
      </c>
      <c r="T103" t="s">
        <v>1285</v>
      </c>
      <c r="U103" t="s">
        <v>1286</v>
      </c>
      <c r="V103" t="s">
        <v>625</v>
      </c>
      <c r="W103">
        <v>244</v>
      </c>
      <c r="X103">
        <v>240</v>
      </c>
      <c r="Y103">
        <v>230</v>
      </c>
      <c r="Z103">
        <v>172</v>
      </c>
      <c r="AA103">
        <v>190</v>
      </c>
      <c r="AB103">
        <v>70.5</v>
      </c>
      <c r="AC103">
        <v>77.900000000000006</v>
      </c>
      <c r="AD103">
        <v>349.7</v>
      </c>
      <c r="AE103" t="s">
        <v>1284</v>
      </c>
      <c r="AF103" t="s">
        <v>2326</v>
      </c>
      <c r="AG103" t="s">
        <v>1461</v>
      </c>
      <c r="AH103" t="s">
        <v>2327</v>
      </c>
      <c r="AI103" t="s">
        <v>2328</v>
      </c>
      <c r="AJ103" t="s">
        <v>2329</v>
      </c>
      <c r="AK103" t="str">
        <f>"SOD3"</f>
        <v>SOD3</v>
      </c>
      <c r="AL103" t="s">
        <v>1461</v>
      </c>
      <c r="AM103" t="s">
        <v>1465</v>
      </c>
      <c r="AN103">
        <v>9606</v>
      </c>
      <c r="AO103" s="4" t="str">
        <f>HYPERLINK("http://www.uniprot.org/uniprot/P08294", "P08294")</f>
        <v>P08294</v>
      </c>
      <c r="AP103" t="s">
        <v>2330</v>
      </c>
      <c r="AQ103" t="s">
        <v>1461</v>
      </c>
      <c r="AR103" t="s">
        <v>1467</v>
      </c>
      <c r="AS103" t="s">
        <v>1485</v>
      </c>
      <c r="AT103" t="s">
        <v>1461</v>
      </c>
      <c r="AU103" t="s">
        <v>1461</v>
      </c>
      <c r="AV103" t="s">
        <v>1558</v>
      </c>
      <c r="AW103" t="s">
        <v>2331</v>
      </c>
      <c r="AX103" t="s">
        <v>2332</v>
      </c>
      <c r="AY103" t="s">
        <v>2333</v>
      </c>
      <c r="AZ103" t="s">
        <v>1473</v>
      </c>
      <c r="BA103" t="s">
        <v>2334</v>
      </c>
      <c r="BB103" t="s">
        <v>2335</v>
      </c>
      <c r="BC103" t="s">
        <v>2336</v>
      </c>
      <c r="BD103" t="s">
        <v>1461</v>
      </c>
      <c r="BE103" t="s">
        <v>1860</v>
      </c>
    </row>
    <row r="104" spans="1:57">
      <c r="A104">
        <v>141</v>
      </c>
      <c r="B104">
        <v>1</v>
      </c>
      <c r="C104">
        <v>1</v>
      </c>
      <c r="D104">
        <v>75</v>
      </c>
      <c r="E104" t="s">
        <v>55</v>
      </c>
      <c r="F104" t="s">
        <v>204</v>
      </c>
      <c r="G104">
        <v>102</v>
      </c>
      <c r="H104">
        <v>15290</v>
      </c>
      <c r="I104">
        <v>4</v>
      </c>
      <c r="J104">
        <v>4</v>
      </c>
      <c r="K104">
        <v>4</v>
      </c>
      <c r="L104">
        <v>4</v>
      </c>
      <c r="M104">
        <v>2.38</v>
      </c>
      <c r="N104">
        <v>0.36</v>
      </c>
      <c r="O104" t="s">
        <v>205</v>
      </c>
      <c r="P104">
        <v>111</v>
      </c>
      <c r="Q104" t="s">
        <v>204</v>
      </c>
      <c r="R104" t="s">
        <v>205</v>
      </c>
      <c r="S104" t="s">
        <v>946</v>
      </c>
      <c r="T104" t="s">
        <v>947</v>
      </c>
      <c r="U104" t="s">
        <v>948</v>
      </c>
      <c r="V104" t="s">
        <v>625</v>
      </c>
      <c r="W104">
        <v>135</v>
      </c>
      <c r="X104">
        <v>170</v>
      </c>
      <c r="Y104">
        <v>120</v>
      </c>
      <c r="Z104">
        <v>74</v>
      </c>
      <c r="AA104">
        <v>97</v>
      </c>
      <c r="AB104">
        <v>54.8</v>
      </c>
      <c r="AC104">
        <v>71.900000000000006</v>
      </c>
      <c r="AD104">
        <v>156</v>
      </c>
      <c r="AE104" t="s">
        <v>946</v>
      </c>
      <c r="AF104" t="s">
        <v>2212</v>
      </c>
      <c r="AG104" t="s">
        <v>2213</v>
      </c>
      <c r="AH104" t="s">
        <v>2214</v>
      </c>
      <c r="AI104" t="s">
        <v>2215</v>
      </c>
      <c r="AJ104" t="s">
        <v>2216</v>
      </c>
      <c r="AK104" t="str">
        <f>"CAMP"</f>
        <v>CAMP</v>
      </c>
      <c r="AL104" t="s">
        <v>1461</v>
      </c>
      <c r="AM104" t="s">
        <v>1465</v>
      </c>
      <c r="AN104">
        <v>9606</v>
      </c>
      <c r="AO104" s="4" t="str">
        <f>HYPERLINK("http://www.uniprot.org/uniprot/P49913", "P49913")</f>
        <v>P49913</v>
      </c>
      <c r="AP104" t="s">
        <v>2217</v>
      </c>
      <c r="AQ104" t="s">
        <v>1461</v>
      </c>
      <c r="AR104" t="s">
        <v>1467</v>
      </c>
      <c r="AS104" t="s">
        <v>1461</v>
      </c>
      <c r="AT104" t="s">
        <v>1461</v>
      </c>
      <c r="AU104" t="s">
        <v>1461</v>
      </c>
      <c r="AV104" t="s">
        <v>1558</v>
      </c>
      <c r="AW104" t="s">
        <v>1461</v>
      </c>
      <c r="AX104" t="s">
        <v>2218</v>
      </c>
      <c r="AY104" t="s">
        <v>2219</v>
      </c>
      <c r="AZ104" t="s">
        <v>1473</v>
      </c>
      <c r="BA104" t="s">
        <v>2220</v>
      </c>
      <c r="BB104" t="s">
        <v>2221</v>
      </c>
      <c r="BC104" t="s">
        <v>2222</v>
      </c>
      <c r="BD104" t="s">
        <v>1461</v>
      </c>
      <c r="BE104" t="s">
        <v>2223</v>
      </c>
    </row>
    <row r="105" spans="1:57">
      <c r="A105">
        <v>163</v>
      </c>
      <c r="B105">
        <v>1</v>
      </c>
      <c r="C105">
        <v>1</v>
      </c>
      <c r="D105">
        <v>76</v>
      </c>
      <c r="E105" t="s">
        <v>55</v>
      </c>
      <c r="F105" t="s">
        <v>206</v>
      </c>
      <c r="G105">
        <v>78</v>
      </c>
      <c r="H105">
        <v>15590</v>
      </c>
      <c r="I105">
        <v>4</v>
      </c>
      <c r="J105">
        <v>4</v>
      </c>
      <c r="K105">
        <v>4</v>
      </c>
      <c r="L105">
        <v>4</v>
      </c>
      <c r="M105">
        <v>2.3199999999999998</v>
      </c>
      <c r="N105">
        <v>0.21</v>
      </c>
      <c r="O105" t="s">
        <v>207</v>
      </c>
      <c r="P105">
        <v>194</v>
      </c>
      <c r="Q105" t="s">
        <v>206</v>
      </c>
      <c r="R105" t="s">
        <v>207</v>
      </c>
      <c r="S105" t="s">
        <v>1190</v>
      </c>
      <c r="T105" t="s">
        <v>1191</v>
      </c>
      <c r="U105" t="s">
        <v>1192</v>
      </c>
      <c r="V105" t="s">
        <v>625</v>
      </c>
      <c r="W105">
        <v>136</v>
      </c>
      <c r="X105">
        <v>92</v>
      </c>
      <c r="Y105">
        <v>92</v>
      </c>
      <c r="Z105">
        <v>56</v>
      </c>
      <c r="AA105">
        <v>74</v>
      </c>
      <c r="AB105">
        <v>41.2</v>
      </c>
      <c r="AC105">
        <v>54.4</v>
      </c>
      <c r="AD105">
        <v>121.3</v>
      </c>
      <c r="AE105" t="s">
        <v>1190</v>
      </c>
      <c r="AF105" t="s">
        <v>2337</v>
      </c>
      <c r="AG105" t="s">
        <v>2338</v>
      </c>
      <c r="AH105" t="s">
        <v>2339</v>
      </c>
      <c r="AI105" t="s">
        <v>2340</v>
      </c>
      <c r="AJ105" t="s">
        <v>2341</v>
      </c>
      <c r="AK105" t="str">
        <f>"S100A12"</f>
        <v>S100A12</v>
      </c>
      <c r="AL105" t="s">
        <v>1461</v>
      </c>
      <c r="AM105" t="s">
        <v>1465</v>
      </c>
      <c r="AN105">
        <v>9606</v>
      </c>
      <c r="AO105" s="4" t="str">
        <f>HYPERLINK("http://www.uniprot.org/uniprot/P80511", "P80511")</f>
        <v>P80511</v>
      </c>
      <c r="AP105" t="s">
        <v>2342</v>
      </c>
      <c r="AQ105" t="s">
        <v>2343</v>
      </c>
      <c r="AR105" t="s">
        <v>2344</v>
      </c>
      <c r="AS105" t="s">
        <v>1461</v>
      </c>
      <c r="AT105" t="s">
        <v>1461</v>
      </c>
      <c r="AU105" t="s">
        <v>1461</v>
      </c>
      <c r="AV105" t="s">
        <v>2345</v>
      </c>
      <c r="AW105" t="s">
        <v>2346</v>
      </c>
      <c r="AX105" t="s">
        <v>2347</v>
      </c>
      <c r="AY105" t="s">
        <v>1461</v>
      </c>
      <c r="AZ105" t="s">
        <v>1473</v>
      </c>
      <c r="BA105" t="s">
        <v>2348</v>
      </c>
      <c r="BB105" t="s">
        <v>2349</v>
      </c>
      <c r="BC105" t="s">
        <v>2350</v>
      </c>
      <c r="BD105" t="s">
        <v>1461</v>
      </c>
      <c r="BE105" t="s">
        <v>2351</v>
      </c>
    </row>
    <row r="106" spans="1:57">
      <c r="A106">
        <v>69</v>
      </c>
      <c r="B106">
        <v>1</v>
      </c>
      <c r="C106">
        <v>1</v>
      </c>
      <c r="D106">
        <v>77</v>
      </c>
      <c r="E106" t="s">
        <v>55</v>
      </c>
      <c r="F106" t="s">
        <v>208</v>
      </c>
      <c r="G106">
        <v>421</v>
      </c>
      <c r="H106">
        <v>39438</v>
      </c>
      <c r="I106">
        <v>14</v>
      </c>
      <c r="J106">
        <v>14</v>
      </c>
      <c r="K106">
        <v>10</v>
      </c>
      <c r="L106">
        <v>10</v>
      </c>
      <c r="M106">
        <v>2.31</v>
      </c>
      <c r="N106">
        <v>0.31</v>
      </c>
      <c r="O106" t="s">
        <v>209</v>
      </c>
      <c r="P106">
        <v>138</v>
      </c>
      <c r="Q106" t="s">
        <v>208</v>
      </c>
      <c r="R106" t="s">
        <v>209</v>
      </c>
      <c r="S106" t="s">
        <v>1026</v>
      </c>
      <c r="T106" t="s">
        <v>1027</v>
      </c>
      <c r="U106" t="s">
        <v>1028</v>
      </c>
      <c r="V106" t="s">
        <v>625</v>
      </c>
      <c r="W106">
        <v>354</v>
      </c>
      <c r="X106">
        <v>347</v>
      </c>
      <c r="Y106">
        <v>346</v>
      </c>
      <c r="Z106">
        <v>249</v>
      </c>
      <c r="AA106">
        <v>280</v>
      </c>
      <c r="AB106">
        <v>70.3</v>
      </c>
      <c r="AC106">
        <v>79.099999999999994</v>
      </c>
      <c r="AD106">
        <v>470.3</v>
      </c>
      <c r="AE106" t="s">
        <v>1026</v>
      </c>
      <c r="AF106" t="s">
        <v>2352</v>
      </c>
      <c r="AG106" t="s">
        <v>1461</v>
      </c>
      <c r="AH106" t="s">
        <v>2353</v>
      </c>
      <c r="AI106" t="s">
        <v>2354</v>
      </c>
      <c r="AJ106" t="s">
        <v>2355</v>
      </c>
      <c r="AK106" t="str">
        <f>"LRG1"</f>
        <v>LRG1</v>
      </c>
      <c r="AL106" t="s">
        <v>2356</v>
      </c>
      <c r="AM106" t="s">
        <v>1465</v>
      </c>
      <c r="AN106">
        <v>9606</v>
      </c>
      <c r="AO106" s="4" t="str">
        <f>HYPERLINK("http://www.uniprot.org/uniprot/P02750", "P02750")</f>
        <v>P02750</v>
      </c>
      <c r="AP106" t="s">
        <v>2357</v>
      </c>
      <c r="AQ106" t="s">
        <v>1461</v>
      </c>
      <c r="AR106" t="s">
        <v>1467</v>
      </c>
      <c r="AS106" t="s">
        <v>1485</v>
      </c>
      <c r="AT106" t="s">
        <v>1461</v>
      </c>
      <c r="AU106" t="s">
        <v>1461</v>
      </c>
      <c r="AV106" t="s">
        <v>2358</v>
      </c>
      <c r="AW106" t="s">
        <v>1461</v>
      </c>
      <c r="AX106" t="s">
        <v>1461</v>
      </c>
      <c r="AY106" t="s">
        <v>1531</v>
      </c>
      <c r="AZ106" t="s">
        <v>1461</v>
      </c>
      <c r="BA106" t="s">
        <v>2359</v>
      </c>
      <c r="BB106" t="s">
        <v>2360</v>
      </c>
      <c r="BC106" t="s">
        <v>2361</v>
      </c>
      <c r="BD106" t="s">
        <v>1461</v>
      </c>
      <c r="BE106" t="s">
        <v>2362</v>
      </c>
    </row>
    <row r="107" spans="1:57">
      <c r="A107">
        <v>38</v>
      </c>
      <c r="B107">
        <v>1</v>
      </c>
      <c r="C107">
        <v>1</v>
      </c>
      <c r="D107">
        <v>78</v>
      </c>
      <c r="E107" t="s">
        <v>55</v>
      </c>
      <c r="F107" t="s">
        <v>210</v>
      </c>
      <c r="G107">
        <v>899</v>
      </c>
      <c r="H107">
        <v>93006</v>
      </c>
      <c r="I107">
        <v>28</v>
      </c>
      <c r="J107">
        <v>28</v>
      </c>
      <c r="K107">
        <v>23</v>
      </c>
      <c r="L107">
        <v>23</v>
      </c>
      <c r="M107">
        <v>2.23</v>
      </c>
      <c r="N107">
        <v>0.43</v>
      </c>
      <c r="O107" t="s">
        <v>211</v>
      </c>
      <c r="P107">
        <v>259</v>
      </c>
      <c r="Q107" t="s">
        <v>210</v>
      </c>
      <c r="R107" t="s">
        <v>211</v>
      </c>
      <c r="S107" t="s">
        <v>1383</v>
      </c>
      <c r="T107" t="s">
        <v>1384</v>
      </c>
      <c r="U107" t="s">
        <v>1385</v>
      </c>
      <c r="V107" t="s">
        <v>625</v>
      </c>
      <c r="W107">
        <v>840</v>
      </c>
      <c r="X107">
        <v>840</v>
      </c>
      <c r="Y107">
        <v>841</v>
      </c>
      <c r="Z107">
        <v>704</v>
      </c>
      <c r="AA107">
        <v>764</v>
      </c>
      <c r="AB107">
        <v>83.8</v>
      </c>
      <c r="AC107">
        <v>91</v>
      </c>
      <c r="AD107">
        <v>1441</v>
      </c>
      <c r="AE107" t="s">
        <v>1383</v>
      </c>
      <c r="AF107" t="s">
        <v>2363</v>
      </c>
      <c r="AG107" t="s">
        <v>2364</v>
      </c>
      <c r="AH107" t="s">
        <v>2365</v>
      </c>
      <c r="AI107" t="s">
        <v>2366</v>
      </c>
      <c r="AJ107" t="s">
        <v>2367</v>
      </c>
      <c r="AK107" t="str">
        <f>"GPLD1"</f>
        <v>GPLD1</v>
      </c>
      <c r="AL107" t="s">
        <v>2368</v>
      </c>
      <c r="AM107" t="s">
        <v>1465</v>
      </c>
      <c r="AN107">
        <v>9606</v>
      </c>
      <c r="AO107" s="4" t="str">
        <f>HYPERLINK("http://www.uniprot.org/uniprot/P80108", "P80108")</f>
        <v>P80108</v>
      </c>
      <c r="AP107" t="s">
        <v>2369</v>
      </c>
      <c r="AQ107" t="s">
        <v>1461</v>
      </c>
      <c r="AR107" t="s">
        <v>1467</v>
      </c>
      <c r="AS107" t="s">
        <v>1468</v>
      </c>
      <c r="AT107" t="s">
        <v>1461</v>
      </c>
      <c r="AU107" t="s">
        <v>1461</v>
      </c>
      <c r="AV107" t="s">
        <v>1470</v>
      </c>
      <c r="AW107" t="s">
        <v>1461</v>
      </c>
      <c r="AX107" t="s">
        <v>2370</v>
      </c>
      <c r="AY107" t="s">
        <v>1626</v>
      </c>
      <c r="AZ107" t="s">
        <v>1461</v>
      </c>
      <c r="BA107" t="s">
        <v>2371</v>
      </c>
      <c r="BB107" t="s">
        <v>2372</v>
      </c>
      <c r="BC107" t="s">
        <v>2373</v>
      </c>
      <c r="BD107" t="s">
        <v>1461</v>
      </c>
      <c r="BE107" t="s">
        <v>2374</v>
      </c>
    </row>
    <row r="108" spans="1:57">
      <c r="A108">
        <v>63</v>
      </c>
      <c r="B108">
        <v>1</v>
      </c>
      <c r="C108">
        <v>1</v>
      </c>
      <c r="D108">
        <v>79</v>
      </c>
      <c r="E108" t="s">
        <v>55</v>
      </c>
      <c r="F108" t="s">
        <v>212</v>
      </c>
      <c r="G108">
        <v>506</v>
      </c>
      <c r="H108">
        <v>56750</v>
      </c>
      <c r="I108">
        <v>14</v>
      </c>
      <c r="J108">
        <v>14</v>
      </c>
      <c r="K108">
        <v>13</v>
      </c>
      <c r="L108">
        <v>13</v>
      </c>
      <c r="M108">
        <v>2.21</v>
      </c>
      <c r="N108">
        <v>0.32</v>
      </c>
      <c r="O108" t="s">
        <v>213</v>
      </c>
      <c r="P108">
        <v>222</v>
      </c>
      <c r="Q108" t="s">
        <v>212</v>
      </c>
      <c r="R108" t="s">
        <v>213</v>
      </c>
      <c r="S108" t="s">
        <v>1274</v>
      </c>
      <c r="T108" t="s">
        <v>1275</v>
      </c>
      <c r="U108" t="s">
        <v>1276</v>
      </c>
      <c r="V108" t="s">
        <v>625</v>
      </c>
      <c r="W108">
        <v>488</v>
      </c>
      <c r="X108">
        <v>491</v>
      </c>
      <c r="Y108">
        <v>488</v>
      </c>
      <c r="Z108">
        <v>407</v>
      </c>
      <c r="AA108">
        <v>450</v>
      </c>
      <c r="AB108">
        <v>83.4</v>
      </c>
      <c r="AC108">
        <v>92.2</v>
      </c>
      <c r="AD108">
        <v>874.4</v>
      </c>
      <c r="AE108" t="s">
        <v>1274</v>
      </c>
      <c r="AF108" t="s">
        <v>2375</v>
      </c>
      <c r="AG108" t="s">
        <v>1461</v>
      </c>
      <c r="AH108" t="s">
        <v>2376</v>
      </c>
      <c r="AI108" t="s">
        <v>2377</v>
      </c>
      <c r="AJ108" t="s">
        <v>2378</v>
      </c>
      <c r="AK108" t="str">
        <f>"FGB"</f>
        <v>FGB</v>
      </c>
      <c r="AL108" t="s">
        <v>1461</v>
      </c>
      <c r="AM108" t="s">
        <v>1465</v>
      </c>
      <c r="AN108">
        <v>9606</v>
      </c>
      <c r="AO108" s="4" t="str">
        <f>HYPERLINK("http://www.uniprot.org/uniprot/P02675", "P02675")</f>
        <v>P02675</v>
      </c>
      <c r="AP108" t="s">
        <v>2379</v>
      </c>
      <c r="AQ108" t="s">
        <v>2168</v>
      </c>
      <c r="AR108" t="s">
        <v>1467</v>
      </c>
      <c r="AS108" t="s">
        <v>1485</v>
      </c>
      <c r="AT108" t="s">
        <v>1461</v>
      </c>
      <c r="AU108" t="s">
        <v>1469</v>
      </c>
      <c r="AV108" t="s">
        <v>2171</v>
      </c>
      <c r="AW108" t="s">
        <v>1461</v>
      </c>
      <c r="AX108" t="s">
        <v>1461</v>
      </c>
      <c r="AY108" t="s">
        <v>1767</v>
      </c>
      <c r="AZ108" t="s">
        <v>1473</v>
      </c>
      <c r="BA108" t="s">
        <v>2380</v>
      </c>
      <c r="BB108" t="s">
        <v>2381</v>
      </c>
      <c r="BC108" t="s">
        <v>2382</v>
      </c>
      <c r="BD108" t="s">
        <v>1461</v>
      </c>
      <c r="BE108" t="s">
        <v>2383</v>
      </c>
    </row>
    <row r="109" spans="1:57">
      <c r="A109">
        <v>10</v>
      </c>
      <c r="B109">
        <v>2</v>
      </c>
      <c r="C109">
        <v>1</v>
      </c>
      <c r="D109">
        <v>80</v>
      </c>
      <c r="E109" t="s">
        <v>55</v>
      </c>
      <c r="F109" t="s">
        <v>214</v>
      </c>
      <c r="G109">
        <v>253</v>
      </c>
      <c r="H109">
        <v>53257</v>
      </c>
      <c r="I109">
        <v>13</v>
      </c>
      <c r="J109">
        <v>13</v>
      </c>
      <c r="K109">
        <v>12</v>
      </c>
      <c r="L109">
        <v>12</v>
      </c>
      <c r="M109">
        <v>2.17</v>
      </c>
      <c r="N109">
        <v>0.4</v>
      </c>
      <c r="O109" t="s">
        <v>215</v>
      </c>
      <c r="P109">
        <v>247</v>
      </c>
      <c r="Q109" t="s">
        <v>214</v>
      </c>
      <c r="R109" t="s">
        <v>215</v>
      </c>
      <c r="S109" t="s">
        <v>1347</v>
      </c>
      <c r="T109" t="s">
        <v>1348</v>
      </c>
      <c r="U109" t="s">
        <v>1349</v>
      </c>
      <c r="V109" t="s">
        <v>625</v>
      </c>
      <c r="W109">
        <v>462</v>
      </c>
      <c r="X109">
        <v>461</v>
      </c>
      <c r="Y109">
        <v>462</v>
      </c>
      <c r="Z109">
        <v>396</v>
      </c>
      <c r="AA109">
        <v>430</v>
      </c>
      <c r="AB109">
        <v>85.7</v>
      </c>
      <c r="AC109">
        <v>93.1</v>
      </c>
      <c r="AD109">
        <v>836.6</v>
      </c>
      <c r="AE109" t="s">
        <v>1347</v>
      </c>
      <c r="AF109" t="s">
        <v>2384</v>
      </c>
      <c r="AG109" t="s">
        <v>2385</v>
      </c>
      <c r="AH109" t="s">
        <v>2386</v>
      </c>
      <c r="AI109" t="s">
        <v>2387</v>
      </c>
      <c r="AJ109" t="s">
        <v>2388</v>
      </c>
      <c r="AK109" t="str">
        <f>"F9"</f>
        <v>F9</v>
      </c>
      <c r="AL109" t="s">
        <v>1461</v>
      </c>
      <c r="AM109" t="s">
        <v>1465</v>
      </c>
      <c r="AN109">
        <v>9606</v>
      </c>
      <c r="AO109" s="4" t="str">
        <f>HYPERLINK("http://www.uniprot.org/uniprot/P00740", "P00740")</f>
        <v>P00740</v>
      </c>
      <c r="AP109" t="s">
        <v>2389</v>
      </c>
      <c r="AQ109" t="s">
        <v>1730</v>
      </c>
      <c r="AR109" t="s">
        <v>1467</v>
      </c>
      <c r="AS109" t="s">
        <v>1468</v>
      </c>
      <c r="AT109" t="s">
        <v>1461</v>
      </c>
      <c r="AU109" t="s">
        <v>2390</v>
      </c>
      <c r="AV109" t="s">
        <v>2041</v>
      </c>
      <c r="AW109" t="s">
        <v>2391</v>
      </c>
      <c r="AX109" t="s">
        <v>1694</v>
      </c>
      <c r="AY109" t="s">
        <v>2392</v>
      </c>
      <c r="AZ109" t="s">
        <v>1917</v>
      </c>
      <c r="BA109" t="s">
        <v>2393</v>
      </c>
      <c r="BB109" t="s">
        <v>2394</v>
      </c>
      <c r="BC109" t="s">
        <v>2395</v>
      </c>
      <c r="BD109" t="s">
        <v>1461</v>
      </c>
      <c r="BE109" t="s">
        <v>2396</v>
      </c>
    </row>
    <row r="110" spans="1:57">
      <c r="A110">
        <v>55</v>
      </c>
      <c r="B110">
        <v>1</v>
      </c>
      <c r="C110">
        <v>1</v>
      </c>
      <c r="D110">
        <v>81</v>
      </c>
      <c r="E110" t="s">
        <v>55</v>
      </c>
      <c r="F110" t="s">
        <v>216</v>
      </c>
      <c r="G110">
        <v>607</v>
      </c>
      <c r="H110">
        <v>59231</v>
      </c>
      <c r="I110">
        <v>22</v>
      </c>
      <c r="J110">
        <v>22</v>
      </c>
      <c r="K110">
        <v>12</v>
      </c>
      <c r="L110">
        <v>12</v>
      </c>
      <c r="M110">
        <v>2.0499999999999998</v>
      </c>
      <c r="N110">
        <v>0.32</v>
      </c>
      <c r="O110" t="s">
        <v>217</v>
      </c>
      <c r="P110">
        <v>166</v>
      </c>
      <c r="Q110" t="s">
        <v>216</v>
      </c>
      <c r="R110" t="s">
        <v>217</v>
      </c>
      <c r="S110" t="s">
        <v>1110</v>
      </c>
      <c r="T110" t="s">
        <v>1111</v>
      </c>
      <c r="U110" t="s">
        <v>1112</v>
      </c>
      <c r="V110" t="s">
        <v>994</v>
      </c>
      <c r="W110">
        <v>558</v>
      </c>
      <c r="X110">
        <v>253</v>
      </c>
      <c r="Y110">
        <v>252</v>
      </c>
      <c r="Z110">
        <v>205</v>
      </c>
      <c r="AA110">
        <v>222</v>
      </c>
      <c r="AB110">
        <v>36.700000000000003</v>
      </c>
      <c r="AC110">
        <v>39.799999999999997</v>
      </c>
      <c r="AD110">
        <v>363.2</v>
      </c>
      <c r="AE110" t="s">
        <v>1110</v>
      </c>
      <c r="AF110" t="s">
        <v>2397</v>
      </c>
      <c r="AG110" t="s">
        <v>1461</v>
      </c>
      <c r="AH110" t="s">
        <v>2398</v>
      </c>
      <c r="AI110" t="s">
        <v>2399</v>
      </c>
      <c r="AJ110" t="s">
        <v>2400</v>
      </c>
      <c r="AK110" t="str">
        <f>"C1QB"</f>
        <v>C1QB</v>
      </c>
      <c r="AL110" t="s">
        <v>1461</v>
      </c>
      <c r="AM110" t="s">
        <v>1465</v>
      </c>
      <c r="AN110">
        <v>9606</v>
      </c>
      <c r="AO110" s="4" t="str">
        <f>HYPERLINK("http://www.uniprot.org/uniprot/P02746", "P02746")</f>
        <v>P02746</v>
      </c>
      <c r="AP110" t="s">
        <v>2401</v>
      </c>
      <c r="AQ110" t="s">
        <v>1707</v>
      </c>
      <c r="AR110" t="s">
        <v>1467</v>
      </c>
      <c r="AS110" t="s">
        <v>1485</v>
      </c>
      <c r="AT110" t="s">
        <v>1461</v>
      </c>
      <c r="AU110" t="s">
        <v>1469</v>
      </c>
      <c r="AV110" t="s">
        <v>1903</v>
      </c>
      <c r="AW110" t="s">
        <v>1461</v>
      </c>
      <c r="AX110" t="s">
        <v>1461</v>
      </c>
      <c r="AY110" t="s">
        <v>2402</v>
      </c>
      <c r="AZ110" t="s">
        <v>1473</v>
      </c>
      <c r="BA110" t="s">
        <v>2403</v>
      </c>
      <c r="BB110" t="s">
        <v>2404</v>
      </c>
      <c r="BC110" t="s">
        <v>2405</v>
      </c>
      <c r="BD110" t="s">
        <v>1461</v>
      </c>
      <c r="BE110" t="s">
        <v>1908</v>
      </c>
    </row>
    <row r="111" spans="1:57">
      <c r="A111">
        <v>97</v>
      </c>
      <c r="B111">
        <v>1</v>
      </c>
      <c r="C111">
        <v>1</v>
      </c>
      <c r="D111">
        <v>82</v>
      </c>
      <c r="E111" t="s">
        <v>55</v>
      </c>
      <c r="F111" t="s">
        <v>218</v>
      </c>
      <c r="G111">
        <v>194</v>
      </c>
      <c r="H111">
        <v>21040</v>
      </c>
      <c r="I111">
        <v>5</v>
      </c>
      <c r="J111">
        <v>5</v>
      </c>
      <c r="K111">
        <v>5</v>
      </c>
      <c r="L111">
        <v>5</v>
      </c>
      <c r="M111">
        <v>2.04</v>
      </c>
      <c r="N111">
        <v>0.4</v>
      </c>
      <c r="O111" t="s">
        <v>219</v>
      </c>
      <c r="P111">
        <v>27</v>
      </c>
      <c r="Q111" t="s">
        <v>218</v>
      </c>
      <c r="R111" t="s">
        <v>219</v>
      </c>
      <c r="S111" t="s">
        <v>701</v>
      </c>
      <c r="T111" t="s">
        <v>702</v>
      </c>
      <c r="U111" t="s">
        <v>703</v>
      </c>
      <c r="V111" t="s">
        <v>625</v>
      </c>
      <c r="W111">
        <v>184</v>
      </c>
      <c r="X111">
        <v>184</v>
      </c>
      <c r="Y111">
        <v>184</v>
      </c>
      <c r="Z111">
        <v>184</v>
      </c>
      <c r="AA111">
        <v>184</v>
      </c>
      <c r="AB111">
        <v>100</v>
      </c>
      <c r="AC111">
        <v>100</v>
      </c>
      <c r="AD111">
        <v>379.8</v>
      </c>
      <c r="AE111" t="s">
        <v>701</v>
      </c>
      <c r="AF111" t="s">
        <v>2406</v>
      </c>
      <c r="AG111" t="s">
        <v>2407</v>
      </c>
      <c r="AH111" t="s">
        <v>2408</v>
      </c>
      <c r="AI111" t="s">
        <v>2409</v>
      </c>
      <c r="AJ111" t="s">
        <v>2410</v>
      </c>
      <c r="AK111" t="str">
        <f>"RAP1B"</f>
        <v>RAP1B</v>
      </c>
      <c r="AL111" t="s">
        <v>1461</v>
      </c>
      <c r="AM111" t="s">
        <v>1465</v>
      </c>
      <c r="AN111">
        <v>9606</v>
      </c>
      <c r="AO111" s="4" t="str">
        <f>HYPERLINK("http://www.uniprot.org/uniprot/P61224", "P61224")</f>
        <v>P61224</v>
      </c>
      <c r="AP111" t="s">
        <v>2411</v>
      </c>
      <c r="AQ111" t="s">
        <v>1461</v>
      </c>
      <c r="AR111" t="s">
        <v>2412</v>
      </c>
      <c r="AS111" t="s">
        <v>2413</v>
      </c>
      <c r="AT111" t="s">
        <v>1461</v>
      </c>
      <c r="AU111" t="s">
        <v>1461</v>
      </c>
      <c r="AV111" t="s">
        <v>1461</v>
      </c>
      <c r="AW111" t="s">
        <v>2414</v>
      </c>
      <c r="AX111" t="s">
        <v>1461</v>
      </c>
      <c r="AY111" t="s">
        <v>2415</v>
      </c>
      <c r="AZ111" t="s">
        <v>1473</v>
      </c>
      <c r="BA111" t="s">
        <v>2416</v>
      </c>
      <c r="BB111" t="s">
        <v>2417</v>
      </c>
      <c r="BC111" t="s">
        <v>2418</v>
      </c>
      <c r="BD111" t="s">
        <v>1461</v>
      </c>
      <c r="BE111" t="s">
        <v>2419</v>
      </c>
    </row>
    <row r="112" spans="1:57">
      <c r="A112">
        <v>14</v>
      </c>
      <c r="B112">
        <v>2</v>
      </c>
      <c r="C112">
        <v>1</v>
      </c>
      <c r="D112">
        <v>83</v>
      </c>
      <c r="E112" t="s">
        <v>55</v>
      </c>
      <c r="F112" t="s">
        <v>220</v>
      </c>
      <c r="G112">
        <v>825</v>
      </c>
      <c r="H112">
        <v>106789</v>
      </c>
      <c r="I112">
        <v>31</v>
      </c>
      <c r="J112">
        <v>31</v>
      </c>
      <c r="K112">
        <v>23</v>
      </c>
      <c r="L112">
        <v>23</v>
      </c>
      <c r="M112">
        <v>2.0299999999999998</v>
      </c>
      <c r="N112">
        <v>0.38</v>
      </c>
      <c r="O112" t="s">
        <v>221</v>
      </c>
      <c r="P112">
        <v>237</v>
      </c>
      <c r="Q112" t="s">
        <v>220</v>
      </c>
      <c r="R112" t="s">
        <v>221</v>
      </c>
      <c r="S112" t="s">
        <v>1317</v>
      </c>
      <c r="T112" t="s">
        <v>1318</v>
      </c>
      <c r="U112" t="s">
        <v>1319</v>
      </c>
      <c r="V112" t="s">
        <v>625</v>
      </c>
      <c r="W112">
        <v>946</v>
      </c>
      <c r="X112">
        <v>946</v>
      </c>
      <c r="Y112">
        <v>946</v>
      </c>
      <c r="Z112">
        <v>807</v>
      </c>
      <c r="AA112">
        <v>880</v>
      </c>
      <c r="AB112">
        <v>85.3</v>
      </c>
      <c r="AC112">
        <v>93</v>
      </c>
      <c r="AD112">
        <v>1714.9</v>
      </c>
      <c r="AE112" t="s">
        <v>1317</v>
      </c>
      <c r="AF112" t="s">
        <v>2420</v>
      </c>
      <c r="AG112" t="s">
        <v>2421</v>
      </c>
      <c r="AH112" t="s">
        <v>2422</v>
      </c>
      <c r="AI112" t="s">
        <v>2423</v>
      </c>
      <c r="AJ112" t="s">
        <v>2424</v>
      </c>
      <c r="AK112" t="str">
        <f>"ITIH2"</f>
        <v>ITIH2</v>
      </c>
      <c r="AL112" t="s">
        <v>2425</v>
      </c>
      <c r="AM112" t="s">
        <v>1465</v>
      </c>
      <c r="AN112">
        <v>9606</v>
      </c>
      <c r="AO112" s="4" t="str">
        <f>HYPERLINK("http://www.uniprot.org/uniprot/P19823", "P19823")</f>
        <v>P19823</v>
      </c>
      <c r="AP112" t="s">
        <v>2426</v>
      </c>
      <c r="AQ112" t="s">
        <v>1461</v>
      </c>
      <c r="AR112" t="s">
        <v>1467</v>
      </c>
      <c r="AS112" t="s">
        <v>1485</v>
      </c>
      <c r="AT112" t="s">
        <v>1461</v>
      </c>
      <c r="AU112" t="s">
        <v>1461</v>
      </c>
      <c r="AV112" t="s">
        <v>1558</v>
      </c>
      <c r="AW112" t="s">
        <v>1461</v>
      </c>
      <c r="AX112" t="s">
        <v>1544</v>
      </c>
      <c r="AY112" t="s">
        <v>2427</v>
      </c>
      <c r="AZ112" t="s">
        <v>1461</v>
      </c>
      <c r="BA112" t="s">
        <v>2428</v>
      </c>
      <c r="BB112" t="s">
        <v>2429</v>
      </c>
      <c r="BC112" t="s">
        <v>1746</v>
      </c>
      <c r="BD112" t="s">
        <v>1461</v>
      </c>
      <c r="BE112" t="s">
        <v>2430</v>
      </c>
    </row>
    <row r="113" spans="1:57">
      <c r="A113">
        <v>105</v>
      </c>
      <c r="B113">
        <v>1</v>
      </c>
      <c r="C113">
        <v>1</v>
      </c>
      <c r="D113">
        <v>84</v>
      </c>
      <c r="E113" t="s">
        <v>55</v>
      </c>
      <c r="F113" t="s">
        <v>222</v>
      </c>
      <c r="G113">
        <v>174</v>
      </c>
      <c r="H113">
        <v>29737</v>
      </c>
      <c r="I113">
        <v>10</v>
      </c>
      <c r="J113">
        <v>10</v>
      </c>
      <c r="K113">
        <v>5</v>
      </c>
      <c r="L113">
        <v>5</v>
      </c>
      <c r="M113">
        <v>2.0299999999999998</v>
      </c>
      <c r="N113">
        <v>0.35</v>
      </c>
      <c r="O113" t="s">
        <v>223</v>
      </c>
      <c r="P113">
        <v>192</v>
      </c>
      <c r="Q113" t="s">
        <v>222</v>
      </c>
      <c r="R113" t="s">
        <v>223</v>
      </c>
      <c r="S113" t="s">
        <v>1184</v>
      </c>
      <c r="T113" t="s">
        <v>1185</v>
      </c>
      <c r="U113" t="s">
        <v>1186</v>
      </c>
      <c r="V113" t="s">
        <v>625</v>
      </c>
      <c r="W113">
        <v>255</v>
      </c>
      <c r="X113">
        <v>252</v>
      </c>
      <c r="Y113">
        <v>255</v>
      </c>
      <c r="Z113">
        <v>186</v>
      </c>
      <c r="AA113">
        <v>217</v>
      </c>
      <c r="AB113">
        <v>72.900000000000006</v>
      </c>
      <c r="AC113">
        <v>85.1</v>
      </c>
      <c r="AD113">
        <v>391</v>
      </c>
      <c r="AE113" t="s">
        <v>1184</v>
      </c>
      <c r="AF113" t="s">
        <v>2431</v>
      </c>
      <c r="AG113" t="s">
        <v>1461</v>
      </c>
      <c r="AH113" t="s">
        <v>2432</v>
      </c>
      <c r="AI113" t="s">
        <v>2433</v>
      </c>
      <c r="AJ113" t="s">
        <v>2434</v>
      </c>
      <c r="AK113" t="str">
        <f>"C4BPB"</f>
        <v>C4BPB</v>
      </c>
      <c r="AL113" t="s">
        <v>1461</v>
      </c>
      <c r="AM113" t="s">
        <v>1465</v>
      </c>
      <c r="AN113">
        <v>9606</v>
      </c>
      <c r="AO113" s="4" t="str">
        <f>HYPERLINK("http://www.uniprot.org/uniprot/P20851", "P20851")</f>
        <v>P20851</v>
      </c>
      <c r="AP113" t="s">
        <v>2435</v>
      </c>
      <c r="AQ113" t="s">
        <v>1707</v>
      </c>
      <c r="AR113" t="s">
        <v>1467</v>
      </c>
      <c r="AS113" t="s">
        <v>1468</v>
      </c>
      <c r="AT113" t="s">
        <v>1461</v>
      </c>
      <c r="AU113" t="s">
        <v>1461</v>
      </c>
      <c r="AV113" t="s">
        <v>1528</v>
      </c>
      <c r="AW113" t="s">
        <v>1461</v>
      </c>
      <c r="AX113" t="s">
        <v>1461</v>
      </c>
      <c r="AY113" t="s">
        <v>1531</v>
      </c>
      <c r="AZ113" t="s">
        <v>1461</v>
      </c>
      <c r="BA113" t="s">
        <v>2436</v>
      </c>
      <c r="BB113" t="s">
        <v>2437</v>
      </c>
      <c r="BC113" t="s">
        <v>1461</v>
      </c>
      <c r="BD113" t="s">
        <v>1461</v>
      </c>
      <c r="BE113" t="s">
        <v>1711</v>
      </c>
    </row>
    <row r="114" spans="1:57">
      <c r="A114">
        <v>89</v>
      </c>
      <c r="B114">
        <v>1</v>
      </c>
      <c r="C114">
        <v>1</v>
      </c>
      <c r="D114">
        <v>85</v>
      </c>
      <c r="E114" t="s">
        <v>55</v>
      </c>
      <c r="F114" t="s">
        <v>224</v>
      </c>
      <c r="G114">
        <v>224</v>
      </c>
      <c r="H114">
        <v>38974</v>
      </c>
      <c r="I114">
        <v>9</v>
      </c>
      <c r="J114">
        <v>9</v>
      </c>
      <c r="K114">
        <v>9</v>
      </c>
      <c r="L114">
        <v>9</v>
      </c>
      <c r="M114">
        <v>1.97</v>
      </c>
      <c r="N114">
        <v>0.36</v>
      </c>
      <c r="O114" t="s">
        <v>225</v>
      </c>
      <c r="P114">
        <v>35</v>
      </c>
      <c r="Q114" t="s">
        <v>224</v>
      </c>
      <c r="R114" t="s">
        <v>225</v>
      </c>
      <c r="S114" t="s">
        <v>723</v>
      </c>
      <c r="T114" t="s">
        <v>724</v>
      </c>
      <c r="U114" t="s">
        <v>725</v>
      </c>
      <c r="V114" t="s">
        <v>625</v>
      </c>
      <c r="W114">
        <v>340</v>
      </c>
      <c r="X114">
        <v>338</v>
      </c>
      <c r="Y114">
        <v>340</v>
      </c>
      <c r="Z114">
        <v>304</v>
      </c>
      <c r="AA114">
        <v>326</v>
      </c>
      <c r="AB114">
        <v>89.4</v>
      </c>
      <c r="AC114">
        <v>95.9</v>
      </c>
      <c r="AD114">
        <v>620.20000000000005</v>
      </c>
      <c r="AE114" t="s">
        <v>723</v>
      </c>
      <c r="AF114" t="s">
        <v>2438</v>
      </c>
      <c r="AG114" t="s">
        <v>2439</v>
      </c>
      <c r="AH114" t="s">
        <v>2440</v>
      </c>
      <c r="AI114" t="s">
        <v>2441</v>
      </c>
      <c r="AJ114" t="s">
        <v>2442</v>
      </c>
      <c r="AK114" t="str">
        <f>"LUM"</f>
        <v>LUM</v>
      </c>
      <c r="AL114" t="s">
        <v>2443</v>
      </c>
      <c r="AM114" t="s">
        <v>1465</v>
      </c>
      <c r="AN114">
        <v>9606</v>
      </c>
      <c r="AO114" s="4" t="str">
        <f>HYPERLINK("http://www.uniprot.org/uniprot/P51884", "P51884")</f>
        <v>P51884</v>
      </c>
      <c r="AP114" t="s">
        <v>2444</v>
      </c>
      <c r="AQ114" t="s">
        <v>1461</v>
      </c>
      <c r="AR114" t="s">
        <v>2061</v>
      </c>
      <c r="AS114" t="s">
        <v>1485</v>
      </c>
      <c r="AT114" t="s">
        <v>1461</v>
      </c>
      <c r="AU114" t="s">
        <v>1461</v>
      </c>
      <c r="AV114" t="s">
        <v>2358</v>
      </c>
      <c r="AW114" t="s">
        <v>1461</v>
      </c>
      <c r="AX114" t="s">
        <v>1461</v>
      </c>
      <c r="AY114" t="s">
        <v>2445</v>
      </c>
      <c r="AZ114" t="s">
        <v>1461</v>
      </c>
      <c r="BA114" t="s">
        <v>2446</v>
      </c>
      <c r="BB114" t="s">
        <v>2447</v>
      </c>
      <c r="BC114" t="s">
        <v>2448</v>
      </c>
      <c r="BD114" t="s">
        <v>1461</v>
      </c>
      <c r="BE114" t="s">
        <v>2449</v>
      </c>
    </row>
    <row r="115" spans="1:57">
      <c r="A115">
        <v>80</v>
      </c>
      <c r="B115">
        <v>1</v>
      </c>
      <c r="C115">
        <v>1</v>
      </c>
      <c r="D115">
        <v>86</v>
      </c>
      <c r="E115" t="s">
        <v>55</v>
      </c>
      <c r="F115" t="s">
        <v>226</v>
      </c>
      <c r="G115">
        <v>306</v>
      </c>
      <c r="H115">
        <v>35557</v>
      </c>
      <c r="I115">
        <v>10</v>
      </c>
      <c r="J115">
        <v>10</v>
      </c>
      <c r="K115">
        <v>8</v>
      </c>
      <c r="L115">
        <v>8</v>
      </c>
      <c r="M115">
        <v>1.89</v>
      </c>
      <c r="N115">
        <v>0.25</v>
      </c>
      <c r="O115" t="s">
        <v>227</v>
      </c>
      <c r="P115">
        <v>11</v>
      </c>
      <c r="Q115" t="s">
        <v>226</v>
      </c>
      <c r="R115" t="s">
        <v>227</v>
      </c>
      <c r="S115" t="s">
        <v>653</v>
      </c>
      <c r="T115" t="s">
        <v>654</v>
      </c>
      <c r="U115" t="s">
        <v>655</v>
      </c>
      <c r="V115" t="s">
        <v>625</v>
      </c>
      <c r="W115">
        <v>321</v>
      </c>
      <c r="X115">
        <v>202</v>
      </c>
      <c r="Y115">
        <v>202</v>
      </c>
      <c r="Z115">
        <v>168</v>
      </c>
      <c r="AA115">
        <v>179</v>
      </c>
      <c r="AB115">
        <v>52.3</v>
      </c>
      <c r="AC115">
        <v>55.8</v>
      </c>
      <c r="AD115">
        <v>320.5</v>
      </c>
      <c r="AE115" t="s">
        <v>653</v>
      </c>
      <c r="AF115" t="s">
        <v>2450</v>
      </c>
      <c r="AG115" t="s">
        <v>1461</v>
      </c>
      <c r="AH115" t="s">
        <v>2451</v>
      </c>
      <c r="AI115" t="s">
        <v>2452</v>
      </c>
      <c r="AJ115" t="s">
        <v>2453</v>
      </c>
      <c r="AK115" t="str">
        <f>"C8G"</f>
        <v>C8G</v>
      </c>
      <c r="AL115" t="s">
        <v>1461</v>
      </c>
      <c r="AM115" t="s">
        <v>1465</v>
      </c>
      <c r="AN115">
        <v>9606</v>
      </c>
      <c r="AO115" s="4" t="str">
        <f>HYPERLINK("http://www.uniprot.org/uniprot/P07360", "P07360")</f>
        <v>P07360</v>
      </c>
      <c r="AP115" t="s">
        <v>2454</v>
      </c>
      <c r="AQ115" t="s">
        <v>2028</v>
      </c>
      <c r="AR115" t="s">
        <v>1939</v>
      </c>
      <c r="AS115" t="s">
        <v>1485</v>
      </c>
      <c r="AT115" t="s">
        <v>1461</v>
      </c>
      <c r="AU115" t="s">
        <v>1461</v>
      </c>
      <c r="AV115" t="s">
        <v>1558</v>
      </c>
      <c r="AW115" t="s">
        <v>2455</v>
      </c>
      <c r="AX115" t="s">
        <v>1461</v>
      </c>
      <c r="AY115" t="s">
        <v>2456</v>
      </c>
      <c r="AZ115" t="s">
        <v>1473</v>
      </c>
      <c r="BA115" t="s">
        <v>2457</v>
      </c>
      <c r="BB115" t="s">
        <v>2458</v>
      </c>
      <c r="BC115" t="s">
        <v>2459</v>
      </c>
      <c r="BD115" t="s">
        <v>1461</v>
      </c>
      <c r="BE115" t="s">
        <v>2034</v>
      </c>
    </row>
    <row r="116" spans="1:57">
      <c r="A116">
        <v>77</v>
      </c>
      <c r="B116">
        <v>1</v>
      </c>
      <c r="C116">
        <v>1</v>
      </c>
      <c r="D116">
        <v>87</v>
      </c>
      <c r="E116" t="s">
        <v>55</v>
      </c>
      <c r="F116" t="s">
        <v>228</v>
      </c>
      <c r="G116">
        <v>354</v>
      </c>
      <c r="H116">
        <v>40237</v>
      </c>
      <c r="I116">
        <v>9</v>
      </c>
      <c r="J116">
        <v>9</v>
      </c>
      <c r="K116">
        <v>9</v>
      </c>
      <c r="L116">
        <v>9</v>
      </c>
      <c r="M116">
        <v>1.88</v>
      </c>
      <c r="N116">
        <v>0.47</v>
      </c>
      <c r="O116" t="s">
        <v>229</v>
      </c>
      <c r="P116">
        <v>131</v>
      </c>
      <c r="Q116" t="s">
        <v>228</v>
      </c>
      <c r="R116" t="s">
        <v>229</v>
      </c>
      <c r="S116" t="s">
        <v>1005</v>
      </c>
      <c r="T116" t="s">
        <v>1006</v>
      </c>
      <c r="U116" t="s">
        <v>1007</v>
      </c>
      <c r="V116" t="s">
        <v>625</v>
      </c>
      <c r="W116">
        <v>372</v>
      </c>
      <c r="X116">
        <v>375</v>
      </c>
      <c r="Y116">
        <v>361</v>
      </c>
      <c r="Z116">
        <v>271</v>
      </c>
      <c r="AA116">
        <v>297</v>
      </c>
      <c r="AB116">
        <v>72.8</v>
      </c>
      <c r="AC116">
        <v>79.8</v>
      </c>
      <c r="AD116">
        <v>527.29999999999995</v>
      </c>
      <c r="AE116" t="s">
        <v>1005</v>
      </c>
      <c r="AF116" t="s">
        <v>2460</v>
      </c>
      <c r="AG116" t="s">
        <v>2461</v>
      </c>
      <c r="AH116" t="s">
        <v>2462</v>
      </c>
      <c r="AI116" t="s">
        <v>2463</v>
      </c>
      <c r="AJ116" t="s">
        <v>2464</v>
      </c>
      <c r="AK116" t="str">
        <f>"CD14"</f>
        <v>CD14</v>
      </c>
      <c r="AL116" t="s">
        <v>1461</v>
      </c>
      <c r="AM116" t="s">
        <v>1465</v>
      </c>
      <c r="AN116">
        <v>9606</v>
      </c>
      <c r="AO116" s="4" t="str">
        <f>HYPERLINK("http://www.uniprot.org/uniprot/P08571", "P08571")</f>
        <v>P08571</v>
      </c>
      <c r="AP116" t="s">
        <v>2465</v>
      </c>
      <c r="AQ116" t="s">
        <v>2343</v>
      </c>
      <c r="AR116" t="s">
        <v>2466</v>
      </c>
      <c r="AS116" t="s">
        <v>1485</v>
      </c>
      <c r="AT116" t="s">
        <v>1461</v>
      </c>
      <c r="AU116" t="s">
        <v>1461</v>
      </c>
      <c r="AV116" t="s">
        <v>2358</v>
      </c>
      <c r="AW116" t="s">
        <v>1461</v>
      </c>
      <c r="AX116" t="s">
        <v>1461</v>
      </c>
      <c r="AY116" t="s">
        <v>2467</v>
      </c>
      <c r="AZ116" t="s">
        <v>1473</v>
      </c>
      <c r="BA116" t="s">
        <v>2468</v>
      </c>
      <c r="BB116" t="s">
        <v>2469</v>
      </c>
      <c r="BC116" t="s">
        <v>2470</v>
      </c>
      <c r="BD116" t="s">
        <v>1461</v>
      </c>
      <c r="BE116" t="s">
        <v>2471</v>
      </c>
    </row>
    <row r="117" spans="1:57">
      <c r="A117">
        <v>137</v>
      </c>
      <c r="B117">
        <v>1</v>
      </c>
      <c r="C117">
        <v>1</v>
      </c>
      <c r="D117">
        <v>88</v>
      </c>
      <c r="E117" t="s">
        <v>55</v>
      </c>
      <c r="F117" t="s">
        <v>230</v>
      </c>
      <c r="G117">
        <v>108</v>
      </c>
      <c r="H117">
        <v>18086</v>
      </c>
      <c r="I117">
        <v>4</v>
      </c>
      <c r="J117">
        <v>4</v>
      </c>
      <c r="K117">
        <v>4</v>
      </c>
      <c r="L117">
        <v>4</v>
      </c>
      <c r="M117">
        <v>1.81</v>
      </c>
      <c r="N117">
        <v>0.3</v>
      </c>
      <c r="O117" t="s">
        <v>231</v>
      </c>
      <c r="P117">
        <v>208</v>
      </c>
      <c r="Q117" t="s">
        <v>230</v>
      </c>
      <c r="R117" t="s">
        <v>231</v>
      </c>
      <c r="S117" t="s">
        <v>1232</v>
      </c>
      <c r="T117" t="s">
        <v>1233</v>
      </c>
      <c r="U117" t="s">
        <v>1234</v>
      </c>
      <c r="V117" t="s">
        <v>625</v>
      </c>
      <c r="W117">
        <v>164</v>
      </c>
      <c r="X117">
        <v>165</v>
      </c>
      <c r="Y117">
        <v>164</v>
      </c>
      <c r="Z117">
        <v>161</v>
      </c>
      <c r="AA117">
        <v>164</v>
      </c>
      <c r="AB117">
        <v>98.2</v>
      </c>
      <c r="AC117">
        <v>100</v>
      </c>
      <c r="AD117">
        <v>334.7</v>
      </c>
      <c r="AE117" t="s">
        <v>1232</v>
      </c>
      <c r="AF117" t="s">
        <v>2472</v>
      </c>
      <c r="AG117" t="s">
        <v>2473</v>
      </c>
      <c r="AH117" t="s">
        <v>2474</v>
      </c>
      <c r="AI117" t="s">
        <v>2475</v>
      </c>
      <c r="AJ117" t="s">
        <v>2476</v>
      </c>
      <c r="AK117" t="str">
        <f>"PPIA"</f>
        <v>PPIA</v>
      </c>
      <c r="AL117" t="s">
        <v>2477</v>
      </c>
      <c r="AM117" t="s">
        <v>1465</v>
      </c>
      <c r="AN117">
        <v>9606</v>
      </c>
      <c r="AO117" s="4" t="str">
        <f>HYPERLINK("http://www.uniprot.org/uniprot/P62937", "P62937")</f>
        <v>P62937</v>
      </c>
      <c r="AP117" t="s">
        <v>2478</v>
      </c>
      <c r="AQ117" t="s">
        <v>1966</v>
      </c>
      <c r="AR117" t="s">
        <v>2093</v>
      </c>
      <c r="AS117" t="s">
        <v>2413</v>
      </c>
      <c r="AT117" t="s">
        <v>1461</v>
      </c>
      <c r="AU117" t="s">
        <v>1461</v>
      </c>
      <c r="AV117" t="s">
        <v>1461</v>
      </c>
      <c r="AW117" t="s">
        <v>1461</v>
      </c>
      <c r="AX117" t="s">
        <v>2479</v>
      </c>
      <c r="AY117" t="s">
        <v>2480</v>
      </c>
      <c r="AZ117" t="s">
        <v>1473</v>
      </c>
      <c r="BA117" t="s">
        <v>2481</v>
      </c>
      <c r="BB117" t="s">
        <v>2482</v>
      </c>
      <c r="BC117" t="s">
        <v>2483</v>
      </c>
      <c r="BD117" t="s">
        <v>1461</v>
      </c>
      <c r="BE117" t="s">
        <v>2484</v>
      </c>
    </row>
    <row r="118" spans="1:57">
      <c r="A118">
        <v>112</v>
      </c>
      <c r="B118">
        <v>1</v>
      </c>
      <c r="C118">
        <v>1</v>
      </c>
      <c r="D118">
        <v>89</v>
      </c>
      <c r="E118" t="s">
        <v>55</v>
      </c>
      <c r="F118" t="s">
        <v>232</v>
      </c>
      <c r="G118">
        <v>159</v>
      </c>
      <c r="H118">
        <v>18822</v>
      </c>
      <c r="I118">
        <v>4</v>
      </c>
      <c r="J118">
        <v>4</v>
      </c>
      <c r="K118">
        <v>4</v>
      </c>
      <c r="L118">
        <v>4</v>
      </c>
      <c r="M118">
        <v>1.7</v>
      </c>
      <c r="N118">
        <v>0.28999999999999998</v>
      </c>
      <c r="O118" t="s">
        <v>233</v>
      </c>
      <c r="P118">
        <v>59</v>
      </c>
      <c r="Q118" t="s">
        <v>232</v>
      </c>
      <c r="R118" t="s">
        <v>233</v>
      </c>
      <c r="S118" t="s">
        <v>795</v>
      </c>
      <c r="T118" t="s">
        <v>796</v>
      </c>
      <c r="U118" t="s">
        <v>797</v>
      </c>
      <c r="V118" t="s">
        <v>625</v>
      </c>
      <c r="W118">
        <v>166</v>
      </c>
      <c r="X118">
        <v>166</v>
      </c>
      <c r="Y118">
        <v>166</v>
      </c>
      <c r="Z118">
        <v>164</v>
      </c>
      <c r="AA118">
        <v>164</v>
      </c>
      <c r="AB118">
        <v>98.8</v>
      </c>
      <c r="AC118">
        <v>98.8</v>
      </c>
      <c r="AD118">
        <v>331.3</v>
      </c>
      <c r="AE118" t="s">
        <v>795</v>
      </c>
      <c r="AF118" t="s">
        <v>2485</v>
      </c>
      <c r="AG118" t="s">
        <v>2486</v>
      </c>
      <c r="AH118" t="s">
        <v>2487</v>
      </c>
      <c r="AI118" t="s">
        <v>2488</v>
      </c>
      <c r="AJ118" t="s">
        <v>2489</v>
      </c>
      <c r="AK118" t="str">
        <f>"CFL1"</f>
        <v>CFL1</v>
      </c>
      <c r="AL118" t="s">
        <v>2490</v>
      </c>
      <c r="AM118" t="s">
        <v>1465</v>
      </c>
      <c r="AN118">
        <v>9606</v>
      </c>
      <c r="AO118" s="4" t="str">
        <f>HYPERLINK("http://www.uniprot.org/uniprot/P23528", "P23528")</f>
        <v>P23528</v>
      </c>
      <c r="AP118" t="s">
        <v>2491</v>
      </c>
      <c r="AQ118" t="s">
        <v>1461</v>
      </c>
      <c r="AR118" t="s">
        <v>2492</v>
      </c>
      <c r="AS118" t="s">
        <v>1461</v>
      </c>
      <c r="AT118" t="s">
        <v>1461</v>
      </c>
      <c r="AU118" t="s">
        <v>1461</v>
      </c>
      <c r="AV118" t="s">
        <v>1461</v>
      </c>
      <c r="AW118" t="s">
        <v>1461</v>
      </c>
      <c r="AX118" t="s">
        <v>1610</v>
      </c>
      <c r="AY118" t="s">
        <v>2207</v>
      </c>
      <c r="AZ118" t="s">
        <v>1473</v>
      </c>
      <c r="BA118" t="s">
        <v>2493</v>
      </c>
      <c r="BB118" t="s">
        <v>2494</v>
      </c>
      <c r="BC118" t="s">
        <v>2495</v>
      </c>
      <c r="BD118" t="s">
        <v>1461</v>
      </c>
      <c r="BE118" t="s">
        <v>2496</v>
      </c>
    </row>
    <row r="119" spans="1:57">
      <c r="A119">
        <v>74</v>
      </c>
      <c r="B119">
        <v>1</v>
      </c>
      <c r="C119">
        <v>1</v>
      </c>
      <c r="D119">
        <v>90</v>
      </c>
      <c r="E119" t="s">
        <v>55</v>
      </c>
      <c r="F119" t="s">
        <v>234</v>
      </c>
      <c r="G119">
        <v>380</v>
      </c>
      <c r="H119">
        <v>53374</v>
      </c>
      <c r="I119">
        <v>13</v>
      </c>
      <c r="J119">
        <v>13</v>
      </c>
      <c r="K119">
        <v>9</v>
      </c>
      <c r="L119">
        <v>9</v>
      </c>
      <c r="M119">
        <v>1.65</v>
      </c>
      <c r="N119">
        <v>0.33</v>
      </c>
      <c r="O119" t="s">
        <v>235</v>
      </c>
      <c r="P119">
        <v>239</v>
      </c>
      <c r="Q119" t="s">
        <v>234</v>
      </c>
      <c r="R119" t="s">
        <v>235</v>
      </c>
      <c r="S119" t="s">
        <v>1323</v>
      </c>
      <c r="T119" t="s">
        <v>1324</v>
      </c>
      <c r="U119" t="s">
        <v>1325</v>
      </c>
      <c r="V119" t="s">
        <v>625</v>
      </c>
      <c r="W119">
        <v>464</v>
      </c>
      <c r="X119">
        <v>469</v>
      </c>
      <c r="Y119">
        <v>441</v>
      </c>
      <c r="Z119">
        <v>344</v>
      </c>
      <c r="AA119">
        <v>378</v>
      </c>
      <c r="AB119">
        <v>74.099999999999994</v>
      </c>
      <c r="AC119">
        <v>81.5</v>
      </c>
      <c r="AD119">
        <v>678.7</v>
      </c>
      <c r="AE119" t="s">
        <v>1323</v>
      </c>
      <c r="AF119" t="s">
        <v>2497</v>
      </c>
      <c r="AG119" t="s">
        <v>2498</v>
      </c>
      <c r="AH119" t="s">
        <v>2499</v>
      </c>
      <c r="AI119" t="s">
        <v>2500</v>
      </c>
      <c r="AJ119" t="s">
        <v>2501</v>
      </c>
      <c r="AK119" t="str">
        <f>"CFP"</f>
        <v>CFP</v>
      </c>
      <c r="AL119" t="s">
        <v>2502</v>
      </c>
      <c r="AM119" t="s">
        <v>1465</v>
      </c>
      <c r="AN119">
        <v>9606</v>
      </c>
      <c r="AO119" s="4" t="str">
        <f>HYPERLINK("http://www.uniprot.org/uniprot/P27918", "P27918")</f>
        <v>P27918</v>
      </c>
      <c r="AP119" t="s">
        <v>2503</v>
      </c>
      <c r="AQ119" t="s">
        <v>1791</v>
      </c>
      <c r="AR119" t="s">
        <v>1467</v>
      </c>
      <c r="AS119" t="s">
        <v>1485</v>
      </c>
      <c r="AT119" t="s">
        <v>1461</v>
      </c>
      <c r="AU119" t="s">
        <v>1469</v>
      </c>
      <c r="AV119" t="s">
        <v>1470</v>
      </c>
      <c r="AW119" t="s">
        <v>1461</v>
      </c>
      <c r="AX119" t="s">
        <v>1461</v>
      </c>
      <c r="AY119" t="s">
        <v>1531</v>
      </c>
      <c r="AZ119" t="s">
        <v>1473</v>
      </c>
      <c r="BA119" t="s">
        <v>2504</v>
      </c>
      <c r="BB119" t="s">
        <v>2505</v>
      </c>
      <c r="BC119" t="s">
        <v>1461</v>
      </c>
      <c r="BD119" t="s">
        <v>1461</v>
      </c>
      <c r="BE119" t="s">
        <v>2506</v>
      </c>
    </row>
    <row r="120" spans="1:57">
      <c r="A120">
        <v>116</v>
      </c>
      <c r="B120">
        <v>1</v>
      </c>
      <c r="C120">
        <v>1</v>
      </c>
      <c r="D120">
        <v>91</v>
      </c>
      <c r="E120" t="s">
        <v>55</v>
      </c>
      <c r="F120" t="s">
        <v>236</v>
      </c>
      <c r="G120">
        <v>153</v>
      </c>
      <c r="H120">
        <v>14464</v>
      </c>
      <c r="I120">
        <v>3</v>
      </c>
      <c r="J120">
        <v>3</v>
      </c>
      <c r="K120">
        <v>3</v>
      </c>
      <c r="L120">
        <v>3</v>
      </c>
      <c r="M120">
        <v>1.63</v>
      </c>
      <c r="N120">
        <v>0.38</v>
      </c>
      <c r="O120" t="s">
        <v>237</v>
      </c>
      <c r="P120">
        <v>164</v>
      </c>
      <c r="Q120" t="s">
        <v>236</v>
      </c>
      <c r="R120" t="s">
        <v>237</v>
      </c>
      <c r="S120" t="s">
        <v>1104</v>
      </c>
      <c r="T120" t="s">
        <v>1105</v>
      </c>
      <c r="U120" t="s">
        <v>1106</v>
      </c>
      <c r="V120" t="s">
        <v>625</v>
      </c>
      <c r="W120">
        <v>128</v>
      </c>
      <c r="X120">
        <v>114</v>
      </c>
      <c r="Y120">
        <v>113</v>
      </c>
      <c r="Z120">
        <v>68</v>
      </c>
      <c r="AA120">
        <v>88</v>
      </c>
      <c r="AB120">
        <v>53.1</v>
      </c>
      <c r="AC120">
        <v>68.8</v>
      </c>
      <c r="AD120">
        <v>135.19999999999999</v>
      </c>
      <c r="AE120" t="s">
        <v>1104</v>
      </c>
      <c r="AF120" t="s">
        <v>2507</v>
      </c>
      <c r="AG120" t="s">
        <v>2508</v>
      </c>
      <c r="AH120" t="s">
        <v>2509</v>
      </c>
      <c r="AI120" t="s">
        <v>2510</v>
      </c>
      <c r="AJ120" t="s">
        <v>2511</v>
      </c>
      <c r="AK120" t="str">
        <f>"S100A9"</f>
        <v>S100A9</v>
      </c>
      <c r="AL120" t="s">
        <v>2512</v>
      </c>
      <c r="AM120" t="s">
        <v>1465</v>
      </c>
      <c r="AN120">
        <v>9606</v>
      </c>
      <c r="AO120" s="4" t="str">
        <f>HYPERLINK("http://www.uniprot.org/uniprot/P06702", "P06702")</f>
        <v>P06702</v>
      </c>
      <c r="AP120" t="s">
        <v>2513</v>
      </c>
      <c r="AQ120" t="s">
        <v>2514</v>
      </c>
      <c r="AR120" t="s">
        <v>2344</v>
      </c>
      <c r="AS120" t="s">
        <v>1485</v>
      </c>
      <c r="AT120" t="s">
        <v>1461</v>
      </c>
      <c r="AU120" t="s">
        <v>1461</v>
      </c>
      <c r="AV120" t="s">
        <v>2345</v>
      </c>
      <c r="AW120" t="s">
        <v>2515</v>
      </c>
      <c r="AX120" t="s">
        <v>2516</v>
      </c>
      <c r="AY120" t="s">
        <v>2517</v>
      </c>
      <c r="AZ120" t="s">
        <v>1473</v>
      </c>
      <c r="BA120" t="s">
        <v>2518</v>
      </c>
      <c r="BB120" t="s">
        <v>2519</v>
      </c>
      <c r="BC120" t="s">
        <v>2520</v>
      </c>
      <c r="BD120" t="s">
        <v>1461</v>
      </c>
      <c r="BE120" t="s">
        <v>2521</v>
      </c>
    </row>
    <row r="121" spans="1:57">
      <c r="A121">
        <v>121</v>
      </c>
      <c r="B121">
        <v>1</v>
      </c>
      <c r="C121">
        <v>1</v>
      </c>
      <c r="D121">
        <v>92</v>
      </c>
      <c r="E121" t="s">
        <v>55</v>
      </c>
      <c r="F121" t="s">
        <v>238</v>
      </c>
      <c r="G121">
        <v>139</v>
      </c>
      <c r="H121">
        <v>19411</v>
      </c>
      <c r="I121">
        <v>4</v>
      </c>
      <c r="J121">
        <v>4</v>
      </c>
      <c r="K121">
        <v>4</v>
      </c>
      <c r="L121">
        <v>4</v>
      </c>
      <c r="M121">
        <v>1.62</v>
      </c>
      <c r="N121">
        <v>0.41</v>
      </c>
      <c r="O121" t="s">
        <v>239</v>
      </c>
      <c r="P121">
        <v>263</v>
      </c>
      <c r="Q121" t="s">
        <v>238</v>
      </c>
      <c r="R121" t="s">
        <v>239</v>
      </c>
      <c r="S121" t="s">
        <v>1395</v>
      </c>
      <c r="T121" t="s">
        <v>1396</v>
      </c>
      <c r="U121" t="s">
        <v>1397</v>
      </c>
      <c r="V121" t="s">
        <v>625</v>
      </c>
      <c r="W121">
        <v>170</v>
      </c>
      <c r="X121">
        <v>188</v>
      </c>
      <c r="Y121">
        <v>158</v>
      </c>
      <c r="Z121">
        <v>137</v>
      </c>
      <c r="AA121">
        <v>145</v>
      </c>
      <c r="AB121">
        <v>80.599999999999994</v>
      </c>
      <c r="AC121">
        <v>85.3</v>
      </c>
      <c r="AD121">
        <v>288.5</v>
      </c>
      <c r="AE121" t="s">
        <v>1395</v>
      </c>
      <c r="AF121" t="s">
        <v>2522</v>
      </c>
      <c r="AG121" t="s">
        <v>2523</v>
      </c>
      <c r="AH121" t="s">
        <v>2524</v>
      </c>
      <c r="AI121" t="s">
        <v>2525</v>
      </c>
      <c r="AJ121" t="s">
        <v>2526</v>
      </c>
      <c r="AK121" t="str">
        <f>"APOM"</f>
        <v>APOM</v>
      </c>
      <c r="AL121" t="s">
        <v>2527</v>
      </c>
      <c r="AM121" t="s">
        <v>1465</v>
      </c>
      <c r="AN121">
        <v>9606</v>
      </c>
      <c r="AO121" s="4" t="str">
        <f>HYPERLINK("http://www.uniprot.org/uniprot/O95445", "O95445")</f>
        <v>O95445</v>
      </c>
      <c r="AP121" t="s">
        <v>2528</v>
      </c>
      <c r="AQ121" t="s">
        <v>1777</v>
      </c>
      <c r="AR121" t="s">
        <v>1557</v>
      </c>
      <c r="AS121" t="s">
        <v>2413</v>
      </c>
      <c r="AT121" t="s">
        <v>1461</v>
      </c>
      <c r="AU121" t="s">
        <v>1461</v>
      </c>
      <c r="AV121" t="s">
        <v>1558</v>
      </c>
      <c r="AW121" t="s">
        <v>1461</v>
      </c>
      <c r="AX121" t="s">
        <v>1461</v>
      </c>
      <c r="AY121" t="s">
        <v>1531</v>
      </c>
      <c r="AZ121" t="s">
        <v>1473</v>
      </c>
      <c r="BA121" t="s">
        <v>2529</v>
      </c>
      <c r="BB121" t="s">
        <v>2530</v>
      </c>
      <c r="BC121" t="s">
        <v>2531</v>
      </c>
      <c r="BD121" t="s">
        <v>1461</v>
      </c>
      <c r="BE121" t="s">
        <v>2532</v>
      </c>
    </row>
    <row r="122" spans="1:57">
      <c r="A122">
        <v>100</v>
      </c>
      <c r="B122">
        <v>1</v>
      </c>
      <c r="C122">
        <v>1</v>
      </c>
      <c r="D122">
        <v>93</v>
      </c>
      <c r="E122" t="s">
        <v>55</v>
      </c>
      <c r="F122" t="s">
        <v>240</v>
      </c>
      <c r="G122">
        <v>182</v>
      </c>
      <c r="H122">
        <v>15306</v>
      </c>
      <c r="I122">
        <v>4</v>
      </c>
      <c r="J122">
        <v>4</v>
      </c>
      <c r="K122">
        <v>3</v>
      </c>
      <c r="L122">
        <v>3</v>
      </c>
      <c r="M122">
        <v>1.49</v>
      </c>
      <c r="N122">
        <v>0.25</v>
      </c>
      <c r="O122" t="s">
        <v>241</v>
      </c>
      <c r="P122">
        <v>62</v>
      </c>
      <c r="Q122" t="s">
        <v>240</v>
      </c>
      <c r="R122" t="s">
        <v>241</v>
      </c>
      <c r="S122" t="s">
        <v>804</v>
      </c>
      <c r="T122" t="s">
        <v>805</v>
      </c>
      <c r="U122" t="s">
        <v>806</v>
      </c>
      <c r="V122" t="s">
        <v>625</v>
      </c>
      <c r="W122">
        <v>135</v>
      </c>
      <c r="X122">
        <v>122</v>
      </c>
      <c r="Y122">
        <v>135</v>
      </c>
      <c r="Z122">
        <v>90</v>
      </c>
      <c r="AA122">
        <v>98</v>
      </c>
      <c r="AB122">
        <v>66.7</v>
      </c>
      <c r="AC122">
        <v>72.599999999999994</v>
      </c>
      <c r="AD122">
        <v>165.2</v>
      </c>
      <c r="AE122" t="s">
        <v>804</v>
      </c>
      <c r="AF122" t="s">
        <v>2533</v>
      </c>
      <c r="AG122" t="s">
        <v>2534</v>
      </c>
      <c r="AH122" t="s">
        <v>2535</v>
      </c>
      <c r="AI122" t="s">
        <v>2536</v>
      </c>
      <c r="AJ122" t="s">
        <v>2537</v>
      </c>
      <c r="AK122" t="str">
        <f>"SAA1"</f>
        <v>SAA1</v>
      </c>
      <c r="AL122" t="s">
        <v>1461</v>
      </c>
      <c r="AM122" t="s">
        <v>1465</v>
      </c>
      <c r="AN122">
        <v>9606</v>
      </c>
      <c r="AO122" s="4" t="str">
        <f>HYPERLINK("http://www.uniprot.org/uniprot/P0DJI8", "P0DJI8")</f>
        <v>P0DJI8</v>
      </c>
      <c r="AP122" t="s">
        <v>2538</v>
      </c>
      <c r="AQ122" t="s">
        <v>1743</v>
      </c>
      <c r="AR122" t="s">
        <v>1499</v>
      </c>
      <c r="AS122" t="s">
        <v>1485</v>
      </c>
      <c r="AT122" t="s">
        <v>1461</v>
      </c>
      <c r="AU122" t="s">
        <v>2539</v>
      </c>
      <c r="AV122" t="s">
        <v>1558</v>
      </c>
      <c r="AW122" t="s">
        <v>1461</v>
      </c>
      <c r="AX122" t="s">
        <v>1819</v>
      </c>
      <c r="AY122" t="s">
        <v>2540</v>
      </c>
      <c r="AZ122" t="s">
        <v>1473</v>
      </c>
      <c r="BA122" t="s">
        <v>2541</v>
      </c>
      <c r="BB122" t="s">
        <v>2542</v>
      </c>
      <c r="BC122" t="s">
        <v>2543</v>
      </c>
      <c r="BD122" t="s">
        <v>1461</v>
      </c>
      <c r="BE122" t="s">
        <v>2544</v>
      </c>
    </row>
    <row r="123" spans="1:57">
      <c r="A123">
        <v>178</v>
      </c>
      <c r="B123">
        <v>1</v>
      </c>
      <c r="C123">
        <v>1</v>
      </c>
      <c r="D123">
        <v>94</v>
      </c>
      <c r="E123" t="s">
        <v>55</v>
      </c>
      <c r="F123" t="s">
        <v>242</v>
      </c>
      <c r="G123">
        <v>66</v>
      </c>
      <c r="H123">
        <v>5050</v>
      </c>
      <c r="I123">
        <v>1</v>
      </c>
      <c r="J123">
        <v>1</v>
      </c>
      <c r="K123">
        <v>1</v>
      </c>
      <c r="L123">
        <v>1</v>
      </c>
      <c r="M123">
        <v>1.45</v>
      </c>
      <c r="N123">
        <v>0.3</v>
      </c>
      <c r="O123" t="s">
        <v>243</v>
      </c>
      <c r="P123">
        <v>123</v>
      </c>
      <c r="Q123" t="s">
        <v>242</v>
      </c>
      <c r="R123" t="s">
        <v>243</v>
      </c>
      <c r="S123" t="s">
        <v>982</v>
      </c>
      <c r="T123" t="s">
        <v>983</v>
      </c>
      <c r="U123" t="s">
        <v>984</v>
      </c>
      <c r="V123" t="s">
        <v>625</v>
      </c>
      <c r="W123">
        <v>44</v>
      </c>
      <c r="X123">
        <v>44</v>
      </c>
      <c r="Y123">
        <v>44</v>
      </c>
      <c r="Z123">
        <v>42</v>
      </c>
      <c r="AA123">
        <v>44</v>
      </c>
      <c r="AB123">
        <v>95.5</v>
      </c>
      <c r="AC123">
        <v>100</v>
      </c>
      <c r="AD123">
        <v>82.4</v>
      </c>
      <c r="AE123" t="s">
        <v>982</v>
      </c>
      <c r="AF123" t="s">
        <v>2545</v>
      </c>
      <c r="AG123" t="s">
        <v>2546</v>
      </c>
      <c r="AH123" t="s">
        <v>2547</v>
      </c>
      <c r="AI123" t="s">
        <v>2548</v>
      </c>
      <c r="AJ123" t="s">
        <v>2549</v>
      </c>
      <c r="AK123" t="str">
        <f>"TMSB4X"</f>
        <v>TMSB4X</v>
      </c>
      <c r="AL123" t="s">
        <v>2550</v>
      </c>
      <c r="AM123" t="s">
        <v>1465</v>
      </c>
      <c r="AN123">
        <v>9606</v>
      </c>
      <c r="AO123" s="4" t="str">
        <f>HYPERLINK("http://www.uniprot.org/uniprot/P62328", "P62328")</f>
        <v>P62328</v>
      </c>
      <c r="AP123" t="s">
        <v>2551</v>
      </c>
      <c r="AQ123" t="s">
        <v>1461</v>
      </c>
      <c r="AR123" t="s">
        <v>2205</v>
      </c>
      <c r="AS123" t="s">
        <v>1461</v>
      </c>
      <c r="AT123" t="s">
        <v>1461</v>
      </c>
      <c r="AU123" t="s">
        <v>1461</v>
      </c>
      <c r="AV123" t="s">
        <v>1461</v>
      </c>
      <c r="AW123" t="s">
        <v>1461</v>
      </c>
      <c r="AX123" t="s">
        <v>1610</v>
      </c>
      <c r="AY123" t="s">
        <v>2207</v>
      </c>
      <c r="AZ123" t="s">
        <v>1473</v>
      </c>
      <c r="BA123" t="s">
        <v>2552</v>
      </c>
      <c r="BB123" t="s">
        <v>2553</v>
      </c>
      <c r="BC123" t="s">
        <v>2554</v>
      </c>
      <c r="BD123" t="s">
        <v>1461</v>
      </c>
      <c r="BE123" t="s">
        <v>1747</v>
      </c>
    </row>
    <row r="124" spans="1:57">
      <c r="A124">
        <v>104</v>
      </c>
      <c r="B124">
        <v>1</v>
      </c>
      <c r="C124">
        <v>1</v>
      </c>
      <c r="D124">
        <v>95</v>
      </c>
      <c r="E124" t="s">
        <v>55</v>
      </c>
      <c r="F124" t="s">
        <v>244</v>
      </c>
      <c r="G124">
        <v>174</v>
      </c>
      <c r="H124">
        <v>26378</v>
      </c>
      <c r="I124">
        <v>5</v>
      </c>
      <c r="J124">
        <v>5</v>
      </c>
      <c r="K124">
        <v>5</v>
      </c>
      <c r="L124">
        <v>5</v>
      </c>
      <c r="M124">
        <v>1.43</v>
      </c>
      <c r="N124">
        <v>0.27</v>
      </c>
      <c r="O124" t="s">
        <v>245</v>
      </c>
      <c r="P124">
        <v>104</v>
      </c>
      <c r="Q124" t="s">
        <v>244</v>
      </c>
      <c r="R124" t="s">
        <v>245</v>
      </c>
      <c r="S124" t="s">
        <v>927</v>
      </c>
      <c r="T124" t="s">
        <v>928</v>
      </c>
      <c r="U124" t="s">
        <v>929</v>
      </c>
      <c r="V124" t="s">
        <v>625</v>
      </c>
      <c r="W124">
        <v>242</v>
      </c>
      <c r="X124">
        <v>244</v>
      </c>
      <c r="Y124">
        <v>229</v>
      </c>
      <c r="Z124">
        <v>192</v>
      </c>
      <c r="AA124">
        <v>207</v>
      </c>
      <c r="AB124">
        <v>79.3</v>
      </c>
      <c r="AC124">
        <v>85.5</v>
      </c>
      <c r="AD124">
        <v>394</v>
      </c>
      <c r="AE124" t="s">
        <v>927</v>
      </c>
      <c r="AF124" t="s">
        <v>2555</v>
      </c>
      <c r="AG124" t="s">
        <v>2556</v>
      </c>
      <c r="AH124" t="s">
        <v>2557</v>
      </c>
      <c r="AI124" t="s">
        <v>2558</v>
      </c>
      <c r="AJ124" t="s">
        <v>2559</v>
      </c>
      <c r="AK124" t="str">
        <f>"ADIPOQ"</f>
        <v>ADIPOQ</v>
      </c>
      <c r="AL124" t="s">
        <v>1461</v>
      </c>
      <c r="AM124" t="s">
        <v>1465</v>
      </c>
      <c r="AN124">
        <v>9606</v>
      </c>
      <c r="AO124" s="4" t="str">
        <f>HYPERLINK("http://www.uniprot.org/uniprot/Q15848", "Q15848")</f>
        <v>Q15848</v>
      </c>
      <c r="AP124" t="s">
        <v>2560</v>
      </c>
      <c r="AQ124" t="s">
        <v>1461</v>
      </c>
      <c r="AR124" t="s">
        <v>1467</v>
      </c>
      <c r="AS124" t="s">
        <v>1485</v>
      </c>
      <c r="AT124" t="s">
        <v>1461</v>
      </c>
      <c r="AU124" t="s">
        <v>2561</v>
      </c>
      <c r="AV124" t="s">
        <v>1903</v>
      </c>
      <c r="AW124" t="s">
        <v>1461</v>
      </c>
      <c r="AX124" t="s">
        <v>2562</v>
      </c>
      <c r="AY124" t="s">
        <v>1904</v>
      </c>
      <c r="AZ124" t="s">
        <v>1917</v>
      </c>
      <c r="BA124" t="s">
        <v>2563</v>
      </c>
      <c r="BB124" t="s">
        <v>2564</v>
      </c>
      <c r="BC124" t="s">
        <v>2565</v>
      </c>
      <c r="BD124" t="s">
        <v>1461</v>
      </c>
      <c r="BE124" t="s">
        <v>2566</v>
      </c>
    </row>
    <row r="125" spans="1:57">
      <c r="A125">
        <v>127</v>
      </c>
      <c r="B125">
        <v>1</v>
      </c>
      <c r="C125">
        <v>1</v>
      </c>
      <c r="D125">
        <v>96</v>
      </c>
      <c r="E125" t="s">
        <v>55</v>
      </c>
      <c r="F125" t="s">
        <v>246</v>
      </c>
      <c r="G125">
        <v>121</v>
      </c>
      <c r="H125">
        <v>16158</v>
      </c>
      <c r="I125">
        <v>3</v>
      </c>
      <c r="J125">
        <v>3</v>
      </c>
      <c r="K125">
        <v>3</v>
      </c>
      <c r="L125">
        <v>3</v>
      </c>
      <c r="M125">
        <v>1.37</v>
      </c>
      <c r="N125">
        <v>0.35</v>
      </c>
      <c r="O125" t="s">
        <v>247</v>
      </c>
      <c r="P125">
        <v>107</v>
      </c>
      <c r="Q125" t="s">
        <v>246</v>
      </c>
      <c r="R125" t="s">
        <v>247</v>
      </c>
      <c r="S125" t="s">
        <v>934</v>
      </c>
      <c r="T125" t="s">
        <v>935</v>
      </c>
      <c r="U125" t="s">
        <v>936</v>
      </c>
      <c r="V125" t="s">
        <v>625</v>
      </c>
      <c r="W125">
        <v>153</v>
      </c>
      <c r="X125">
        <v>154</v>
      </c>
      <c r="Y125">
        <v>154</v>
      </c>
      <c r="Z125">
        <v>130</v>
      </c>
      <c r="AA125">
        <v>141</v>
      </c>
      <c r="AB125">
        <v>85</v>
      </c>
      <c r="AC125">
        <v>92.2</v>
      </c>
      <c r="AD125">
        <v>258.5</v>
      </c>
      <c r="AE125" t="s">
        <v>934</v>
      </c>
      <c r="AF125" t="s">
        <v>2567</v>
      </c>
      <c r="AG125" t="s">
        <v>2568</v>
      </c>
      <c r="AH125" t="s">
        <v>2569</v>
      </c>
      <c r="AI125" t="s">
        <v>2570</v>
      </c>
      <c r="AJ125" t="s">
        <v>2571</v>
      </c>
      <c r="AK125" t="str">
        <f>"SOD1"</f>
        <v>SOD1</v>
      </c>
      <c r="AL125" t="s">
        <v>1461</v>
      </c>
      <c r="AM125" t="s">
        <v>1465</v>
      </c>
      <c r="AN125">
        <v>9606</v>
      </c>
      <c r="AO125" s="4" t="str">
        <f>HYPERLINK("http://www.uniprot.org/uniprot/P00441", "P00441")</f>
        <v>P00441</v>
      </c>
      <c r="AP125" t="s">
        <v>2572</v>
      </c>
      <c r="AQ125" t="s">
        <v>1461</v>
      </c>
      <c r="AR125" t="s">
        <v>2573</v>
      </c>
      <c r="AS125" t="s">
        <v>1461</v>
      </c>
      <c r="AT125" t="s">
        <v>1461</v>
      </c>
      <c r="AU125" t="s">
        <v>2206</v>
      </c>
      <c r="AV125" t="s">
        <v>1461</v>
      </c>
      <c r="AW125" t="s">
        <v>2331</v>
      </c>
      <c r="AX125" t="s">
        <v>2574</v>
      </c>
      <c r="AY125" t="s">
        <v>2575</v>
      </c>
      <c r="AZ125" t="s">
        <v>1473</v>
      </c>
      <c r="BA125" t="s">
        <v>2576</v>
      </c>
      <c r="BB125" t="s">
        <v>2577</v>
      </c>
      <c r="BC125" t="s">
        <v>2578</v>
      </c>
      <c r="BD125" t="s">
        <v>1461</v>
      </c>
      <c r="BE125" t="s">
        <v>2579</v>
      </c>
    </row>
    <row r="126" spans="1:57">
      <c r="A126">
        <v>82</v>
      </c>
      <c r="B126">
        <v>1</v>
      </c>
      <c r="C126">
        <v>1</v>
      </c>
      <c r="D126">
        <v>97</v>
      </c>
      <c r="E126" t="s">
        <v>55</v>
      </c>
      <c r="F126" t="s">
        <v>248</v>
      </c>
      <c r="G126">
        <v>283</v>
      </c>
      <c r="H126">
        <v>50699</v>
      </c>
      <c r="I126">
        <v>10</v>
      </c>
      <c r="J126">
        <v>10</v>
      </c>
      <c r="K126">
        <v>9</v>
      </c>
      <c r="L126">
        <v>9</v>
      </c>
      <c r="M126">
        <v>1.31</v>
      </c>
      <c r="N126">
        <v>0.28999999999999998</v>
      </c>
      <c r="O126" t="s">
        <v>249</v>
      </c>
      <c r="P126">
        <v>229</v>
      </c>
      <c r="Q126" t="s">
        <v>248</v>
      </c>
      <c r="R126" t="s">
        <v>249</v>
      </c>
      <c r="S126" t="s">
        <v>1293</v>
      </c>
      <c r="T126" t="s">
        <v>1294</v>
      </c>
      <c r="U126" t="s">
        <v>1295</v>
      </c>
      <c r="V126" t="s">
        <v>625</v>
      </c>
      <c r="W126">
        <v>446</v>
      </c>
      <c r="X126">
        <v>444</v>
      </c>
      <c r="Y126">
        <v>447</v>
      </c>
      <c r="Z126">
        <v>322</v>
      </c>
      <c r="AA126">
        <v>361</v>
      </c>
      <c r="AB126">
        <v>72.2</v>
      </c>
      <c r="AC126">
        <v>80.900000000000006</v>
      </c>
      <c r="AD126">
        <v>647.1</v>
      </c>
      <c r="AE126" t="s">
        <v>1293</v>
      </c>
      <c r="AF126" t="s">
        <v>2580</v>
      </c>
      <c r="AG126" t="s">
        <v>2581</v>
      </c>
      <c r="AH126" t="s">
        <v>2582</v>
      </c>
      <c r="AI126" t="s">
        <v>2583</v>
      </c>
      <c r="AJ126" t="s">
        <v>2584</v>
      </c>
      <c r="AK126" t="str">
        <f>"SERPINA10"</f>
        <v>SERPINA10</v>
      </c>
      <c r="AL126" t="s">
        <v>2585</v>
      </c>
      <c r="AM126" t="s">
        <v>1465</v>
      </c>
      <c r="AN126">
        <v>9606</v>
      </c>
      <c r="AO126" s="4" t="str">
        <f>HYPERLINK("http://www.uniprot.org/uniprot/Q9UK55", "Q9UK55")</f>
        <v>Q9UK55</v>
      </c>
      <c r="AP126" t="s">
        <v>2586</v>
      </c>
      <c r="AQ126" t="s">
        <v>1730</v>
      </c>
      <c r="AR126" t="s">
        <v>1467</v>
      </c>
      <c r="AS126" t="s">
        <v>1485</v>
      </c>
      <c r="AT126" t="s">
        <v>1461</v>
      </c>
      <c r="AU126" t="s">
        <v>1461</v>
      </c>
      <c r="AV126" t="s">
        <v>1558</v>
      </c>
      <c r="AW126" t="s">
        <v>1461</v>
      </c>
      <c r="AX126" t="s">
        <v>1731</v>
      </c>
      <c r="AY126" t="s">
        <v>1681</v>
      </c>
      <c r="AZ126" t="s">
        <v>1473</v>
      </c>
      <c r="BA126" t="s">
        <v>2587</v>
      </c>
      <c r="BB126" t="s">
        <v>2588</v>
      </c>
      <c r="BC126" t="s">
        <v>2589</v>
      </c>
      <c r="BD126" t="s">
        <v>1461</v>
      </c>
      <c r="BE126" t="s">
        <v>2430</v>
      </c>
    </row>
    <row r="127" spans="1:57">
      <c r="A127">
        <v>151</v>
      </c>
      <c r="B127">
        <v>1</v>
      </c>
      <c r="C127">
        <v>1</v>
      </c>
      <c r="D127">
        <v>98</v>
      </c>
      <c r="E127" t="s">
        <v>55</v>
      </c>
      <c r="F127" t="s">
        <v>250</v>
      </c>
      <c r="G127">
        <v>88</v>
      </c>
      <c r="H127">
        <v>24309</v>
      </c>
      <c r="I127">
        <v>5</v>
      </c>
      <c r="J127">
        <v>5</v>
      </c>
      <c r="K127">
        <v>4</v>
      </c>
      <c r="L127">
        <v>4</v>
      </c>
      <c r="M127">
        <v>1.1599999999999999</v>
      </c>
      <c r="N127">
        <v>0.24</v>
      </c>
      <c r="O127" t="s">
        <v>251</v>
      </c>
      <c r="P127">
        <v>102</v>
      </c>
      <c r="Q127" t="s">
        <v>250</v>
      </c>
      <c r="R127" t="s">
        <v>251</v>
      </c>
      <c r="S127" t="s">
        <v>921</v>
      </c>
      <c r="T127" t="s">
        <v>922</v>
      </c>
      <c r="U127" t="s">
        <v>923</v>
      </c>
      <c r="V127" t="s">
        <v>625</v>
      </c>
      <c r="W127">
        <v>213</v>
      </c>
      <c r="X127">
        <v>189</v>
      </c>
      <c r="Y127">
        <v>174</v>
      </c>
      <c r="Z127">
        <v>144</v>
      </c>
      <c r="AA127">
        <v>155</v>
      </c>
      <c r="AB127">
        <v>67.599999999999994</v>
      </c>
      <c r="AC127">
        <v>72.8</v>
      </c>
      <c r="AD127">
        <v>309.3</v>
      </c>
      <c r="AE127" t="s">
        <v>921</v>
      </c>
      <c r="AF127" t="s">
        <v>2590</v>
      </c>
      <c r="AG127" t="s">
        <v>1461</v>
      </c>
      <c r="AH127" t="s">
        <v>2591</v>
      </c>
      <c r="AI127" t="s">
        <v>2592</v>
      </c>
      <c r="AJ127" t="s">
        <v>2593</v>
      </c>
      <c r="AK127" t="str">
        <f>"APOD"</f>
        <v>APOD</v>
      </c>
      <c r="AL127" t="s">
        <v>1461</v>
      </c>
      <c r="AM127" t="s">
        <v>1465</v>
      </c>
      <c r="AN127">
        <v>9606</v>
      </c>
      <c r="AO127" s="4" t="str">
        <f>HYPERLINK("http://www.uniprot.org/uniprot/P05090", "P05090")</f>
        <v>P05090</v>
      </c>
      <c r="AP127" t="s">
        <v>2594</v>
      </c>
      <c r="AQ127" t="s">
        <v>1608</v>
      </c>
      <c r="AR127" t="s">
        <v>1467</v>
      </c>
      <c r="AS127" t="s">
        <v>1485</v>
      </c>
      <c r="AT127" t="s">
        <v>1461</v>
      </c>
      <c r="AU127" t="s">
        <v>1461</v>
      </c>
      <c r="AV127" t="s">
        <v>1558</v>
      </c>
      <c r="AW127" t="s">
        <v>2157</v>
      </c>
      <c r="AX127" t="s">
        <v>1461</v>
      </c>
      <c r="AY127" t="s">
        <v>1767</v>
      </c>
      <c r="AZ127" t="s">
        <v>1473</v>
      </c>
      <c r="BA127" t="s">
        <v>2595</v>
      </c>
      <c r="BB127" t="s">
        <v>2596</v>
      </c>
      <c r="BC127" t="s">
        <v>2597</v>
      </c>
      <c r="BD127" t="s">
        <v>1461</v>
      </c>
      <c r="BE127" t="s">
        <v>2598</v>
      </c>
    </row>
    <row r="128" spans="1:57">
      <c r="A128">
        <v>67</v>
      </c>
      <c r="B128">
        <v>1</v>
      </c>
      <c r="C128">
        <v>1</v>
      </c>
      <c r="D128">
        <v>99</v>
      </c>
      <c r="E128" t="s">
        <v>55</v>
      </c>
      <c r="F128" t="s">
        <v>252</v>
      </c>
      <c r="G128">
        <v>433</v>
      </c>
      <c r="H128">
        <v>81471</v>
      </c>
      <c r="I128">
        <v>14</v>
      </c>
      <c r="J128">
        <v>14</v>
      </c>
      <c r="K128">
        <v>12</v>
      </c>
      <c r="L128">
        <v>12</v>
      </c>
      <c r="M128">
        <v>1.1299999999999999</v>
      </c>
      <c r="N128">
        <v>0.3</v>
      </c>
      <c r="O128" t="s">
        <v>253</v>
      </c>
      <c r="P128">
        <v>32</v>
      </c>
      <c r="Q128" t="s">
        <v>252</v>
      </c>
      <c r="R128" t="s">
        <v>253</v>
      </c>
      <c r="S128" t="s">
        <v>714</v>
      </c>
      <c r="T128" t="s">
        <v>715</v>
      </c>
      <c r="U128" t="s">
        <v>716</v>
      </c>
      <c r="V128" t="s">
        <v>625</v>
      </c>
      <c r="W128">
        <v>705</v>
      </c>
      <c r="X128">
        <v>703</v>
      </c>
      <c r="Y128">
        <v>706</v>
      </c>
      <c r="Z128">
        <v>636</v>
      </c>
      <c r="AA128">
        <v>664</v>
      </c>
      <c r="AB128">
        <v>90.2</v>
      </c>
      <c r="AC128">
        <v>94.2</v>
      </c>
      <c r="AD128">
        <v>1269.5999999999999</v>
      </c>
      <c r="AE128" t="s">
        <v>714</v>
      </c>
      <c r="AF128" t="s">
        <v>2599</v>
      </c>
      <c r="AG128" t="s">
        <v>1461</v>
      </c>
      <c r="AH128" t="s">
        <v>2600</v>
      </c>
      <c r="AI128" t="s">
        <v>2601</v>
      </c>
      <c r="AJ128" t="s">
        <v>2602</v>
      </c>
      <c r="AK128" t="str">
        <f>"FBLN1"</f>
        <v>FBLN1</v>
      </c>
      <c r="AL128" t="s">
        <v>1461</v>
      </c>
      <c r="AM128" t="s">
        <v>1465</v>
      </c>
      <c r="AN128">
        <v>9606</v>
      </c>
      <c r="AO128" s="4" t="str">
        <f>HYPERLINK("http://www.uniprot.org/uniprot/P23142", "P23142")</f>
        <v>P23142</v>
      </c>
      <c r="AP128" t="s">
        <v>2603</v>
      </c>
      <c r="AQ128" t="s">
        <v>1966</v>
      </c>
      <c r="AR128" t="s">
        <v>2061</v>
      </c>
      <c r="AS128" t="s">
        <v>2604</v>
      </c>
      <c r="AT128" t="s">
        <v>1461</v>
      </c>
      <c r="AU128" t="s">
        <v>1461</v>
      </c>
      <c r="AV128" t="s">
        <v>2041</v>
      </c>
      <c r="AW128" t="s">
        <v>1915</v>
      </c>
      <c r="AX128" t="s">
        <v>1461</v>
      </c>
      <c r="AY128" t="s">
        <v>1531</v>
      </c>
      <c r="AZ128" t="s">
        <v>1461</v>
      </c>
      <c r="BA128" t="s">
        <v>2605</v>
      </c>
      <c r="BB128" t="s">
        <v>2606</v>
      </c>
      <c r="BC128" t="s">
        <v>2607</v>
      </c>
      <c r="BD128" t="s">
        <v>1461</v>
      </c>
      <c r="BE128" t="s">
        <v>2608</v>
      </c>
    </row>
    <row r="129" spans="1:57">
      <c r="A129">
        <v>53</v>
      </c>
      <c r="B129">
        <v>1</v>
      </c>
      <c r="C129">
        <v>1</v>
      </c>
      <c r="D129">
        <v>100</v>
      </c>
      <c r="E129" t="s">
        <v>55</v>
      </c>
      <c r="F129" t="s">
        <v>254</v>
      </c>
      <c r="G129">
        <v>643</v>
      </c>
      <c r="H129">
        <v>100975</v>
      </c>
      <c r="I129">
        <v>21</v>
      </c>
      <c r="J129">
        <v>21</v>
      </c>
      <c r="K129">
        <v>16</v>
      </c>
      <c r="L129">
        <v>16</v>
      </c>
      <c r="M129">
        <v>1.1200000000000001</v>
      </c>
      <c r="N129">
        <v>0.27</v>
      </c>
      <c r="O129" t="s">
        <v>255</v>
      </c>
      <c r="P129">
        <v>253</v>
      </c>
      <c r="Q129" t="s">
        <v>254</v>
      </c>
      <c r="R129" t="s">
        <v>255</v>
      </c>
      <c r="S129" t="s">
        <v>1365</v>
      </c>
      <c r="T129" t="s">
        <v>1366</v>
      </c>
      <c r="U129" t="s">
        <v>1367</v>
      </c>
      <c r="V129" t="s">
        <v>625</v>
      </c>
      <c r="W129">
        <v>901</v>
      </c>
      <c r="X129">
        <v>890</v>
      </c>
      <c r="Y129">
        <v>859</v>
      </c>
      <c r="Z129">
        <v>755</v>
      </c>
      <c r="AA129">
        <v>803</v>
      </c>
      <c r="AB129">
        <v>83.8</v>
      </c>
      <c r="AC129">
        <v>89.1</v>
      </c>
      <c r="AD129">
        <v>1576.2</v>
      </c>
      <c r="AE129" t="s">
        <v>1365</v>
      </c>
      <c r="AF129" t="s">
        <v>2609</v>
      </c>
      <c r="AG129" t="s">
        <v>2610</v>
      </c>
      <c r="AH129" t="s">
        <v>2611</v>
      </c>
      <c r="AI129" t="s">
        <v>2612</v>
      </c>
      <c r="AJ129" t="s">
        <v>2613</v>
      </c>
      <c r="AK129" t="str">
        <f>"ITIH3"</f>
        <v>ITIH3</v>
      </c>
      <c r="AL129" t="s">
        <v>1461</v>
      </c>
      <c r="AM129" t="s">
        <v>1465</v>
      </c>
      <c r="AN129">
        <v>9606</v>
      </c>
      <c r="AO129" s="4" t="str">
        <f>HYPERLINK("http://www.uniprot.org/uniprot/Q06033", "Q06033")</f>
        <v>Q06033</v>
      </c>
      <c r="AP129" t="s">
        <v>2614</v>
      </c>
      <c r="AQ129" t="s">
        <v>1461</v>
      </c>
      <c r="AR129" t="s">
        <v>1467</v>
      </c>
      <c r="AS129" t="s">
        <v>1468</v>
      </c>
      <c r="AT129" t="s">
        <v>1461</v>
      </c>
      <c r="AU129" t="s">
        <v>1461</v>
      </c>
      <c r="AV129" t="s">
        <v>1558</v>
      </c>
      <c r="AW129" t="s">
        <v>1461</v>
      </c>
      <c r="AX129" t="s">
        <v>1544</v>
      </c>
      <c r="AY129" t="s">
        <v>2615</v>
      </c>
      <c r="AZ129" t="s">
        <v>1461</v>
      </c>
      <c r="BA129" t="s">
        <v>2616</v>
      </c>
      <c r="BB129" t="s">
        <v>2617</v>
      </c>
      <c r="BC129" t="s">
        <v>1746</v>
      </c>
      <c r="BD129" t="s">
        <v>1461</v>
      </c>
      <c r="BE129" t="s">
        <v>1747</v>
      </c>
    </row>
    <row r="130" spans="1:57">
      <c r="A130">
        <v>99</v>
      </c>
      <c r="B130">
        <v>1</v>
      </c>
      <c r="C130">
        <v>1</v>
      </c>
      <c r="D130">
        <v>101</v>
      </c>
      <c r="E130" t="s">
        <v>55</v>
      </c>
      <c r="F130" t="s">
        <v>256</v>
      </c>
      <c r="G130">
        <v>185</v>
      </c>
      <c r="H130">
        <v>51191</v>
      </c>
      <c r="I130">
        <v>8</v>
      </c>
      <c r="J130">
        <v>8</v>
      </c>
      <c r="K130">
        <v>7</v>
      </c>
      <c r="L130">
        <v>7</v>
      </c>
      <c r="M130">
        <v>1.0900000000000001</v>
      </c>
      <c r="N130">
        <v>0.24</v>
      </c>
      <c r="O130" t="s">
        <v>257</v>
      </c>
      <c r="P130">
        <v>225</v>
      </c>
      <c r="Q130" t="s">
        <v>256</v>
      </c>
      <c r="R130" t="s">
        <v>257</v>
      </c>
      <c r="S130" t="s">
        <v>1281</v>
      </c>
      <c r="T130" t="s">
        <v>1282</v>
      </c>
      <c r="U130" t="s">
        <v>1283</v>
      </c>
      <c r="V130" t="s">
        <v>625</v>
      </c>
      <c r="W130">
        <v>445</v>
      </c>
      <c r="X130">
        <v>453</v>
      </c>
      <c r="Y130">
        <v>445</v>
      </c>
      <c r="Z130">
        <v>371</v>
      </c>
      <c r="AA130">
        <v>407</v>
      </c>
      <c r="AB130">
        <v>83.4</v>
      </c>
      <c r="AC130">
        <v>91.5</v>
      </c>
      <c r="AD130">
        <v>807</v>
      </c>
      <c r="AE130" t="s">
        <v>1281</v>
      </c>
      <c r="AF130" t="s">
        <v>2618</v>
      </c>
      <c r="AG130" t="s">
        <v>1461</v>
      </c>
      <c r="AH130" t="s">
        <v>2619</v>
      </c>
      <c r="AI130" t="s">
        <v>2620</v>
      </c>
      <c r="AJ130" t="s">
        <v>2621</v>
      </c>
      <c r="AK130" t="str">
        <f>"FGG"</f>
        <v>FGG</v>
      </c>
      <c r="AL130" t="s">
        <v>1461</v>
      </c>
      <c r="AM130" t="s">
        <v>1465</v>
      </c>
      <c r="AN130">
        <v>9606</v>
      </c>
      <c r="AO130" s="4" t="str">
        <f>HYPERLINK("http://www.uniprot.org/uniprot/P02679", "P02679")</f>
        <v>P02679</v>
      </c>
      <c r="AP130" t="s">
        <v>2622</v>
      </c>
      <c r="AQ130" t="s">
        <v>1730</v>
      </c>
      <c r="AR130" t="s">
        <v>1467</v>
      </c>
      <c r="AS130" t="s">
        <v>1468</v>
      </c>
      <c r="AT130" t="s">
        <v>1461</v>
      </c>
      <c r="AU130" t="s">
        <v>1469</v>
      </c>
      <c r="AV130" t="s">
        <v>2171</v>
      </c>
      <c r="AW130" t="s">
        <v>2078</v>
      </c>
      <c r="AX130" t="s">
        <v>1461</v>
      </c>
      <c r="AY130" t="s">
        <v>2623</v>
      </c>
      <c r="AZ130" t="s">
        <v>1473</v>
      </c>
      <c r="BA130" t="s">
        <v>2624</v>
      </c>
      <c r="BB130" t="s">
        <v>2625</v>
      </c>
      <c r="BC130" t="s">
        <v>2626</v>
      </c>
      <c r="BD130" t="s">
        <v>1461</v>
      </c>
      <c r="BE130" t="s">
        <v>2627</v>
      </c>
    </row>
    <row r="131" spans="1:57">
      <c r="A131">
        <v>90</v>
      </c>
      <c r="B131">
        <v>1</v>
      </c>
      <c r="C131">
        <v>1</v>
      </c>
      <c r="D131">
        <v>102</v>
      </c>
      <c r="E131" t="s">
        <v>55</v>
      </c>
      <c r="F131" t="s">
        <v>258</v>
      </c>
      <c r="G131">
        <v>211</v>
      </c>
      <c r="H131">
        <v>19239</v>
      </c>
      <c r="I131">
        <v>3</v>
      </c>
      <c r="J131">
        <v>3</v>
      </c>
      <c r="K131">
        <v>3</v>
      </c>
      <c r="L131">
        <v>3</v>
      </c>
      <c r="M131">
        <v>1.08</v>
      </c>
      <c r="N131">
        <v>0.24</v>
      </c>
      <c r="O131" t="s">
        <v>259</v>
      </c>
      <c r="P131">
        <v>22</v>
      </c>
      <c r="Q131" t="s">
        <v>258</v>
      </c>
      <c r="R131" t="s">
        <v>259</v>
      </c>
      <c r="S131" t="s">
        <v>686</v>
      </c>
      <c r="T131" t="s">
        <v>687</v>
      </c>
      <c r="U131" t="s">
        <v>688</v>
      </c>
      <c r="V131" t="s">
        <v>625</v>
      </c>
      <c r="W131">
        <v>168</v>
      </c>
      <c r="X131">
        <v>148</v>
      </c>
      <c r="Y131">
        <v>148</v>
      </c>
      <c r="Z131">
        <v>119</v>
      </c>
      <c r="AA131">
        <v>135</v>
      </c>
      <c r="AB131">
        <v>70.8</v>
      </c>
      <c r="AC131">
        <v>80.400000000000006</v>
      </c>
      <c r="AD131">
        <v>260.39999999999998</v>
      </c>
      <c r="AE131" t="s">
        <v>686</v>
      </c>
      <c r="AF131" t="s">
        <v>2628</v>
      </c>
      <c r="AG131" t="s">
        <v>2629</v>
      </c>
      <c r="AH131" t="s">
        <v>2630</v>
      </c>
      <c r="AI131" t="s">
        <v>2631</v>
      </c>
      <c r="AJ131" t="s">
        <v>2632</v>
      </c>
      <c r="AK131" t="str">
        <f>"LYZ"</f>
        <v>LYZ</v>
      </c>
      <c r="AL131" t="s">
        <v>2633</v>
      </c>
      <c r="AM131" t="s">
        <v>1465</v>
      </c>
      <c r="AN131">
        <v>9606</v>
      </c>
      <c r="AO131" s="4" t="str">
        <f>HYPERLINK("http://www.uniprot.org/uniprot/P61626", "P61626")</f>
        <v>P61626</v>
      </c>
      <c r="AP131" t="s">
        <v>2634</v>
      </c>
      <c r="AQ131" t="s">
        <v>1461</v>
      </c>
      <c r="AR131" t="s">
        <v>2169</v>
      </c>
      <c r="AS131" t="s">
        <v>1485</v>
      </c>
      <c r="AT131" t="s">
        <v>1461</v>
      </c>
      <c r="AU131" t="s">
        <v>2170</v>
      </c>
      <c r="AV131" t="s">
        <v>1558</v>
      </c>
      <c r="AW131" t="s">
        <v>1461</v>
      </c>
      <c r="AX131" t="s">
        <v>2635</v>
      </c>
      <c r="AY131" t="s">
        <v>1892</v>
      </c>
      <c r="AZ131" t="s">
        <v>1473</v>
      </c>
      <c r="BA131" t="s">
        <v>2636</v>
      </c>
      <c r="BB131" t="s">
        <v>2637</v>
      </c>
      <c r="BC131" t="s">
        <v>2638</v>
      </c>
      <c r="BD131" t="s">
        <v>1461</v>
      </c>
      <c r="BE131" t="s">
        <v>2639</v>
      </c>
    </row>
    <row r="132" spans="1:57">
      <c r="A132">
        <v>85</v>
      </c>
      <c r="B132">
        <v>1</v>
      </c>
      <c r="C132">
        <v>1</v>
      </c>
      <c r="D132">
        <v>103</v>
      </c>
      <c r="E132" t="s">
        <v>55</v>
      </c>
      <c r="F132" t="s">
        <v>260</v>
      </c>
      <c r="G132">
        <v>245</v>
      </c>
      <c r="H132">
        <v>46378</v>
      </c>
      <c r="I132">
        <v>7</v>
      </c>
      <c r="J132">
        <v>7</v>
      </c>
      <c r="K132">
        <v>7</v>
      </c>
      <c r="L132">
        <v>7</v>
      </c>
      <c r="M132">
        <v>1.04</v>
      </c>
      <c r="N132">
        <v>0.24</v>
      </c>
      <c r="O132" t="s">
        <v>261</v>
      </c>
      <c r="P132">
        <v>89</v>
      </c>
      <c r="Q132" t="s">
        <v>260</v>
      </c>
      <c r="R132" t="s">
        <v>261</v>
      </c>
      <c r="S132" t="s">
        <v>882</v>
      </c>
      <c r="T132" t="s">
        <v>883</v>
      </c>
      <c r="U132" t="s">
        <v>884</v>
      </c>
      <c r="V132" t="s">
        <v>625</v>
      </c>
      <c r="W132">
        <v>416</v>
      </c>
      <c r="X132">
        <v>418</v>
      </c>
      <c r="Y132">
        <v>417</v>
      </c>
      <c r="Z132">
        <v>366</v>
      </c>
      <c r="AA132">
        <v>389</v>
      </c>
      <c r="AB132">
        <v>88</v>
      </c>
      <c r="AC132">
        <v>93.5</v>
      </c>
      <c r="AD132">
        <v>745.7</v>
      </c>
      <c r="AE132" t="s">
        <v>882</v>
      </c>
      <c r="AF132" t="s">
        <v>2640</v>
      </c>
      <c r="AG132" t="s">
        <v>2641</v>
      </c>
      <c r="AH132" t="s">
        <v>2642</v>
      </c>
      <c r="AI132" t="s">
        <v>2643</v>
      </c>
      <c r="AJ132" t="s">
        <v>2644</v>
      </c>
      <c r="AK132" t="str">
        <f>"SERPINF1"</f>
        <v>SERPINF1</v>
      </c>
      <c r="AL132" t="s">
        <v>2645</v>
      </c>
      <c r="AM132" t="s">
        <v>1465</v>
      </c>
      <c r="AN132">
        <v>9606</v>
      </c>
      <c r="AO132" s="4" t="str">
        <f>HYPERLINK("http://www.uniprot.org/uniprot/P36955", "P36955")</f>
        <v>P36955</v>
      </c>
      <c r="AP132" t="s">
        <v>2646</v>
      </c>
      <c r="AQ132" t="s">
        <v>1461</v>
      </c>
      <c r="AR132" t="s">
        <v>1467</v>
      </c>
      <c r="AS132" t="s">
        <v>1485</v>
      </c>
      <c r="AT132" t="s">
        <v>1461</v>
      </c>
      <c r="AU132" t="s">
        <v>2647</v>
      </c>
      <c r="AV132" t="s">
        <v>1558</v>
      </c>
      <c r="AW132" t="s">
        <v>1461</v>
      </c>
      <c r="AX132" t="s">
        <v>1461</v>
      </c>
      <c r="AY132" t="s">
        <v>2648</v>
      </c>
      <c r="AZ132" t="s">
        <v>1473</v>
      </c>
      <c r="BA132" t="s">
        <v>2649</v>
      </c>
      <c r="BB132" t="s">
        <v>2650</v>
      </c>
      <c r="BC132" t="s">
        <v>1641</v>
      </c>
      <c r="BD132" t="s">
        <v>1461</v>
      </c>
      <c r="BE132" t="s">
        <v>1461</v>
      </c>
    </row>
    <row r="133" spans="1:57">
      <c r="A133">
        <v>4</v>
      </c>
      <c r="B133">
        <v>2</v>
      </c>
      <c r="C133">
        <v>1</v>
      </c>
      <c r="D133">
        <v>104</v>
      </c>
      <c r="E133" t="s">
        <v>55</v>
      </c>
      <c r="F133" t="s">
        <v>262</v>
      </c>
      <c r="G133">
        <v>614</v>
      </c>
      <c r="H133">
        <v>191829</v>
      </c>
      <c r="I133">
        <v>29</v>
      </c>
      <c r="J133">
        <v>29</v>
      </c>
      <c r="K133">
        <v>28</v>
      </c>
      <c r="L133">
        <v>28</v>
      </c>
      <c r="M133">
        <v>1</v>
      </c>
      <c r="N133">
        <v>0.24</v>
      </c>
      <c r="O133" t="s">
        <v>263</v>
      </c>
      <c r="P133">
        <v>129</v>
      </c>
      <c r="Q133" t="s">
        <v>262</v>
      </c>
      <c r="R133" t="s">
        <v>263</v>
      </c>
      <c r="S133" t="s">
        <v>949</v>
      </c>
      <c r="T133" t="s">
        <v>950</v>
      </c>
      <c r="U133" t="s">
        <v>1001</v>
      </c>
      <c r="V133" t="s">
        <v>625</v>
      </c>
      <c r="W133">
        <v>1706</v>
      </c>
      <c r="X133">
        <v>1663</v>
      </c>
      <c r="Y133">
        <v>1622</v>
      </c>
      <c r="Z133">
        <v>642</v>
      </c>
      <c r="AA133">
        <v>964</v>
      </c>
      <c r="AB133">
        <v>37.6</v>
      </c>
      <c r="AC133">
        <v>56.5</v>
      </c>
      <c r="AD133">
        <v>1159</v>
      </c>
      <c r="AE133" t="s">
        <v>949</v>
      </c>
      <c r="AF133" t="s">
        <v>1564</v>
      </c>
      <c r="AG133" t="s">
        <v>1565</v>
      </c>
      <c r="AH133" t="s">
        <v>1566</v>
      </c>
      <c r="AI133" t="s">
        <v>1567</v>
      </c>
      <c r="AJ133" t="s">
        <v>1568</v>
      </c>
      <c r="AK133" t="str">
        <f>"C3"</f>
        <v>C3</v>
      </c>
      <c r="AL133" t="s">
        <v>1569</v>
      </c>
      <c r="AM133" t="s">
        <v>1465</v>
      </c>
      <c r="AN133">
        <v>9606</v>
      </c>
      <c r="AO133" s="4" t="str">
        <f>HYPERLINK("http://www.uniprot.org/uniprot/P01024", "P01024")</f>
        <v>P01024</v>
      </c>
      <c r="AP133" t="s">
        <v>1570</v>
      </c>
      <c r="AQ133" t="s">
        <v>1571</v>
      </c>
      <c r="AR133" t="s">
        <v>1467</v>
      </c>
      <c r="AS133" t="s">
        <v>1485</v>
      </c>
      <c r="AT133" t="s">
        <v>1461</v>
      </c>
      <c r="AU133" t="s">
        <v>1572</v>
      </c>
      <c r="AV133" t="s">
        <v>1558</v>
      </c>
      <c r="AW133" t="s">
        <v>1461</v>
      </c>
      <c r="AX133" t="s">
        <v>1461</v>
      </c>
      <c r="AY133" t="s">
        <v>1573</v>
      </c>
      <c r="AZ133" t="s">
        <v>1473</v>
      </c>
      <c r="BA133" t="s">
        <v>1574</v>
      </c>
      <c r="BB133" t="s">
        <v>1575</v>
      </c>
      <c r="BC133" t="s">
        <v>1576</v>
      </c>
      <c r="BD133" t="s">
        <v>1461</v>
      </c>
      <c r="BE133" t="s">
        <v>1577</v>
      </c>
    </row>
    <row r="134" spans="1:57">
      <c r="A134">
        <v>202</v>
      </c>
      <c r="B134">
        <v>1</v>
      </c>
      <c r="C134">
        <v>1</v>
      </c>
      <c r="D134">
        <v>105</v>
      </c>
      <c r="E134" t="s">
        <v>55</v>
      </c>
      <c r="F134" t="s">
        <v>264</v>
      </c>
      <c r="G134">
        <v>53</v>
      </c>
      <c r="H134">
        <v>13930</v>
      </c>
      <c r="I134">
        <v>2</v>
      </c>
      <c r="J134">
        <v>2</v>
      </c>
      <c r="K134">
        <v>2</v>
      </c>
      <c r="L134">
        <v>2</v>
      </c>
      <c r="M134">
        <v>0.96</v>
      </c>
      <c r="N134">
        <v>0.19</v>
      </c>
      <c r="O134" t="s">
        <v>265</v>
      </c>
      <c r="P134">
        <v>95</v>
      </c>
      <c r="Q134" t="s">
        <v>264</v>
      </c>
      <c r="R134" t="s">
        <v>265</v>
      </c>
      <c r="S134" t="s">
        <v>900</v>
      </c>
      <c r="T134" t="s">
        <v>901</v>
      </c>
      <c r="U134" t="s">
        <v>902</v>
      </c>
      <c r="V134" t="s">
        <v>625</v>
      </c>
      <c r="W134">
        <v>126</v>
      </c>
      <c r="X134">
        <v>126</v>
      </c>
      <c r="Y134">
        <v>126</v>
      </c>
      <c r="Z134">
        <v>124</v>
      </c>
      <c r="AA134">
        <v>125</v>
      </c>
      <c r="AB134">
        <v>98.4</v>
      </c>
      <c r="AC134">
        <v>99.2</v>
      </c>
      <c r="AD134">
        <v>250.4</v>
      </c>
      <c r="AE134" t="s">
        <v>900</v>
      </c>
      <c r="AF134" t="s">
        <v>2651</v>
      </c>
      <c r="AG134" t="s">
        <v>2652</v>
      </c>
      <c r="AH134" t="s">
        <v>2653</v>
      </c>
      <c r="AI134" t="s">
        <v>2654</v>
      </c>
      <c r="AJ134" t="s">
        <v>2655</v>
      </c>
      <c r="AK134" t="str">
        <f>"HIST2H2BE"</f>
        <v>HIST2H2BE</v>
      </c>
      <c r="AL134" t="s">
        <v>2656</v>
      </c>
      <c r="AM134" t="s">
        <v>1465</v>
      </c>
      <c r="AN134">
        <v>9606</v>
      </c>
      <c r="AO134" s="4" t="str">
        <f>HYPERLINK("http://www.uniprot.org/uniprot/Q16778", "Q16778")</f>
        <v>Q16778</v>
      </c>
      <c r="AP134" t="s">
        <v>2657</v>
      </c>
      <c r="AQ134" t="s">
        <v>1461</v>
      </c>
      <c r="AR134" t="s">
        <v>2658</v>
      </c>
      <c r="AS134" t="s">
        <v>1461</v>
      </c>
      <c r="AT134" t="s">
        <v>1461</v>
      </c>
      <c r="AU134" t="s">
        <v>1461</v>
      </c>
      <c r="AV134" t="s">
        <v>1461</v>
      </c>
      <c r="AW134" t="s">
        <v>1461</v>
      </c>
      <c r="AX134" t="s">
        <v>2659</v>
      </c>
      <c r="AY134" t="s">
        <v>2660</v>
      </c>
      <c r="AZ134" t="s">
        <v>1473</v>
      </c>
      <c r="BA134" t="s">
        <v>2661</v>
      </c>
      <c r="BB134" t="s">
        <v>2662</v>
      </c>
      <c r="BC134" t="s">
        <v>2663</v>
      </c>
      <c r="BD134" t="s">
        <v>1461</v>
      </c>
      <c r="BE134" t="s">
        <v>2664</v>
      </c>
    </row>
    <row r="135" spans="1:57">
      <c r="A135">
        <v>110</v>
      </c>
      <c r="B135">
        <v>1</v>
      </c>
      <c r="C135">
        <v>1</v>
      </c>
      <c r="D135">
        <v>106</v>
      </c>
      <c r="E135" t="s">
        <v>55</v>
      </c>
      <c r="F135" t="s">
        <v>266</v>
      </c>
      <c r="G135">
        <v>163</v>
      </c>
      <c r="H135">
        <v>50093</v>
      </c>
      <c r="I135">
        <v>7</v>
      </c>
      <c r="J135">
        <v>7</v>
      </c>
      <c r="K135">
        <v>7</v>
      </c>
      <c r="L135">
        <v>7</v>
      </c>
      <c r="M135">
        <v>0.94</v>
      </c>
      <c r="N135">
        <v>0.26</v>
      </c>
      <c r="O135" t="s">
        <v>267</v>
      </c>
      <c r="P135">
        <v>240</v>
      </c>
      <c r="Q135" t="s">
        <v>266</v>
      </c>
      <c r="R135" t="s">
        <v>267</v>
      </c>
      <c r="S135" t="s">
        <v>1326</v>
      </c>
      <c r="T135" t="s">
        <v>1327</v>
      </c>
      <c r="U135" t="s">
        <v>1328</v>
      </c>
      <c r="V135" t="s">
        <v>625</v>
      </c>
      <c r="W135">
        <v>440</v>
      </c>
      <c r="X135">
        <v>440</v>
      </c>
      <c r="Y135">
        <v>433</v>
      </c>
      <c r="Z135">
        <v>393</v>
      </c>
      <c r="AA135">
        <v>405</v>
      </c>
      <c r="AB135">
        <v>89.3</v>
      </c>
      <c r="AC135">
        <v>92</v>
      </c>
      <c r="AD135">
        <v>789.6</v>
      </c>
      <c r="AE135" t="s">
        <v>1326</v>
      </c>
      <c r="AF135" t="s">
        <v>2665</v>
      </c>
      <c r="AG135" t="s">
        <v>2666</v>
      </c>
      <c r="AH135" t="s">
        <v>2667</v>
      </c>
      <c r="AI135" t="s">
        <v>2668</v>
      </c>
      <c r="AJ135" t="s">
        <v>2669</v>
      </c>
      <c r="AK135" t="str">
        <f>"LCAT"</f>
        <v>LCAT</v>
      </c>
      <c r="AL135" t="s">
        <v>1461</v>
      </c>
      <c r="AM135" t="s">
        <v>1465</v>
      </c>
      <c r="AN135">
        <v>9606</v>
      </c>
      <c r="AO135" s="4" t="str">
        <f>HYPERLINK("http://www.uniprot.org/uniprot/P04180", "P04180")</f>
        <v>P04180</v>
      </c>
      <c r="AP135" t="s">
        <v>2670</v>
      </c>
      <c r="AQ135" t="s">
        <v>2671</v>
      </c>
      <c r="AR135" t="s">
        <v>1467</v>
      </c>
      <c r="AS135" t="s">
        <v>1485</v>
      </c>
      <c r="AT135" t="s">
        <v>1461</v>
      </c>
      <c r="AU135" t="s">
        <v>2672</v>
      </c>
      <c r="AV135" t="s">
        <v>1558</v>
      </c>
      <c r="AW135" t="s">
        <v>1461</v>
      </c>
      <c r="AX135" t="s">
        <v>2673</v>
      </c>
      <c r="AY135" t="s">
        <v>1531</v>
      </c>
      <c r="AZ135" t="s">
        <v>1473</v>
      </c>
      <c r="BA135" t="s">
        <v>2674</v>
      </c>
      <c r="BB135" t="s">
        <v>2675</v>
      </c>
      <c r="BC135" t="s">
        <v>2676</v>
      </c>
      <c r="BD135" t="s">
        <v>1461</v>
      </c>
      <c r="BE135" t="s">
        <v>2677</v>
      </c>
    </row>
    <row r="136" spans="1:57">
      <c r="A136">
        <v>140</v>
      </c>
      <c r="B136">
        <v>1</v>
      </c>
      <c r="C136">
        <v>1</v>
      </c>
      <c r="D136">
        <v>107</v>
      </c>
      <c r="E136" t="s">
        <v>55</v>
      </c>
      <c r="F136" t="s">
        <v>268</v>
      </c>
      <c r="G136">
        <v>105</v>
      </c>
      <c r="H136">
        <v>28619</v>
      </c>
      <c r="I136">
        <v>4</v>
      </c>
      <c r="J136">
        <v>4</v>
      </c>
      <c r="K136">
        <v>4</v>
      </c>
      <c r="L136">
        <v>4</v>
      </c>
      <c r="M136">
        <v>0.93</v>
      </c>
      <c r="N136">
        <v>0.19</v>
      </c>
      <c r="O136" t="s">
        <v>269</v>
      </c>
      <c r="P136">
        <v>122</v>
      </c>
      <c r="Q136" t="s">
        <v>268</v>
      </c>
      <c r="R136" t="s">
        <v>269</v>
      </c>
      <c r="S136" t="s">
        <v>979</v>
      </c>
      <c r="T136" t="s">
        <v>980</v>
      </c>
      <c r="U136" t="s">
        <v>981</v>
      </c>
      <c r="V136" t="s">
        <v>625</v>
      </c>
      <c r="W136">
        <v>248</v>
      </c>
      <c r="X136">
        <v>248</v>
      </c>
      <c r="Y136">
        <v>248</v>
      </c>
      <c r="Z136">
        <v>248</v>
      </c>
      <c r="AA136">
        <v>248</v>
      </c>
      <c r="AB136">
        <v>100</v>
      </c>
      <c r="AC136">
        <v>100</v>
      </c>
      <c r="AD136">
        <v>467.2</v>
      </c>
      <c r="AE136" t="s">
        <v>979</v>
      </c>
      <c r="AF136" t="s">
        <v>2678</v>
      </c>
      <c r="AG136" t="s">
        <v>2679</v>
      </c>
      <c r="AH136" t="s">
        <v>2680</v>
      </c>
      <c r="AI136" t="s">
        <v>2681</v>
      </c>
      <c r="AJ136" t="s">
        <v>2682</v>
      </c>
      <c r="AK136" t="str">
        <f>"TPM4"</f>
        <v>TPM4</v>
      </c>
      <c r="AL136" t="s">
        <v>1461</v>
      </c>
      <c r="AM136" t="s">
        <v>1465</v>
      </c>
      <c r="AN136">
        <v>9606</v>
      </c>
      <c r="AO136" s="4" t="str">
        <f>HYPERLINK("http://www.uniprot.org/uniprot/P67936", "P67936")</f>
        <v>P67936</v>
      </c>
      <c r="AP136" t="s">
        <v>2683</v>
      </c>
      <c r="AQ136" t="s">
        <v>1461</v>
      </c>
      <c r="AR136" t="s">
        <v>2205</v>
      </c>
      <c r="AS136" t="s">
        <v>1468</v>
      </c>
      <c r="AT136" t="s">
        <v>1461</v>
      </c>
      <c r="AU136" t="s">
        <v>1461</v>
      </c>
      <c r="AV136" t="s">
        <v>2684</v>
      </c>
      <c r="AW136" t="s">
        <v>2078</v>
      </c>
      <c r="AX136" t="s">
        <v>2685</v>
      </c>
      <c r="AY136" t="s">
        <v>2686</v>
      </c>
      <c r="AZ136" t="s">
        <v>1461</v>
      </c>
      <c r="BA136" t="s">
        <v>2687</v>
      </c>
      <c r="BB136" t="s">
        <v>2688</v>
      </c>
      <c r="BC136" t="s">
        <v>2689</v>
      </c>
      <c r="BD136" t="s">
        <v>1461</v>
      </c>
      <c r="BE136" t="s">
        <v>2690</v>
      </c>
    </row>
    <row r="137" spans="1:57">
      <c r="A137">
        <v>102</v>
      </c>
      <c r="B137">
        <v>1</v>
      </c>
      <c r="C137">
        <v>1</v>
      </c>
      <c r="D137">
        <v>108</v>
      </c>
      <c r="E137" t="s">
        <v>55</v>
      </c>
      <c r="F137" t="s">
        <v>270</v>
      </c>
      <c r="G137">
        <v>176</v>
      </c>
      <c r="H137">
        <v>36119</v>
      </c>
      <c r="I137">
        <v>5</v>
      </c>
      <c r="J137">
        <v>5</v>
      </c>
      <c r="K137">
        <v>5</v>
      </c>
      <c r="L137">
        <v>5</v>
      </c>
      <c r="M137">
        <v>0.92</v>
      </c>
      <c r="N137">
        <v>0.19</v>
      </c>
      <c r="O137" t="s">
        <v>271</v>
      </c>
      <c r="P137">
        <v>29</v>
      </c>
      <c r="Q137" t="s">
        <v>270</v>
      </c>
      <c r="R137" t="s">
        <v>271</v>
      </c>
      <c r="S137" t="s">
        <v>707</v>
      </c>
      <c r="T137" t="s">
        <v>708</v>
      </c>
      <c r="U137" t="s">
        <v>709</v>
      </c>
      <c r="V137" t="s">
        <v>625</v>
      </c>
      <c r="W137">
        <v>333</v>
      </c>
      <c r="X137">
        <v>335</v>
      </c>
      <c r="Y137">
        <v>332</v>
      </c>
      <c r="Z137">
        <v>316</v>
      </c>
      <c r="AA137">
        <v>323</v>
      </c>
      <c r="AB137">
        <v>94.9</v>
      </c>
      <c r="AC137">
        <v>97</v>
      </c>
      <c r="AD137">
        <v>652.9</v>
      </c>
      <c r="AE137" t="s">
        <v>707</v>
      </c>
      <c r="AF137" t="s">
        <v>2691</v>
      </c>
      <c r="AG137" t="s">
        <v>2692</v>
      </c>
      <c r="AH137" t="s">
        <v>2693</v>
      </c>
      <c r="AI137" t="s">
        <v>2694</v>
      </c>
      <c r="AJ137" t="s">
        <v>2695</v>
      </c>
      <c r="AK137" t="str">
        <f>"GAPDH"</f>
        <v>GAPDH</v>
      </c>
      <c r="AL137" t="s">
        <v>2696</v>
      </c>
      <c r="AM137" t="s">
        <v>1465</v>
      </c>
      <c r="AN137">
        <v>9606</v>
      </c>
      <c r="AO137" s="4" t="str">
        <f>HYPERLINK("http://www.uniprot.org/uniprot/P04406", "P04406")</f>
        <v>P04406</v>
      </c>
      <c r="AP137" t="s">
        <v>2697</v>
      </c>
      <c r="AQ137" t="s">
        <v>2698</v>
      </c>
      <c r="AR137" t="s">
        <v>2699</v>
      </c>
      <c r="AS137" t="s">
        <v>1468</v>
      </c>
      <c r="AT137" t="s">
        <v>1461</v>
      </c>
      <c r="AU137" t="s">
        <v>1461</v>
      </c>
      <c r="AV137" t="s">
        <v>1461</v>
      </c>
      <c r="AW137" t="s">
        <v>2700</v>
      </c>
      <c r="AX137" t="s">
        <v>2701</v>
      </c>
      <c r="AY137" t="s">
        <v>2702</v>
      </c>
      <c r="AZ137" t="s">
        <v>1473</v>
      </c>
      <c r="BA137" t="s">
        <v>2703</v>
      </c>
      <c r="BB137" t="s">
        <v>2704</v>
      </c>
      <c r="BC137" t="s">
        <v>2705</v>
      </c>
      <c r="BD137" t="s">
        <v>2706</v>
      </c>
      <c r="BE137" t="s">
        <v>2707</v>
      </c>
    </row>
    <row r="138" spans="1:57">
      <c r="A138">
        <v>138</v>
      </c>
      <c r="B138">
        <v>1</v>
      </c>
      <c r="C138">
        <v>1</v>
      </c>
      <c r="D138">
        <v>109</v>
      </c>
      <c r="E138" t="s">
        <v>55</v>
      </c>
      <c r="F138" t="s">
        <v>272</v>
      </c>
      <c r="G138">
        <v>107</v>
      </c>
      <c r="H138">
        <v>43972</v>
      </c>
      <c r="I138">
        <v>6</v>
      </c>
      <c r="J138">
        <v>6</v>
      </c>
      <c r="K138">
        <v>6</v>
      </c>
      <c r="L138">
        <v>6</v>
      </c>
      <c r="M138">
        <v>0.9</v>
      </c>
      <c r="N138">
        <v>0.13</v>
      </c>
      <c r="O138" t="s">
        <v>273</v>
      </c>
      <c r="P138">
        <v>116</v>
      </c>
      <c r="Q138" t="s">
        <v>272</v>
      </c>
      <c r="R138" t="s">
        <v>273</v>
      </c>
      <c r="S138" t="s">
        <v>961</v>
      </c>
      <c r="T138" t="s">
        <v>962</v>
      </c>
      <c r="U138" t="s">
        <v>963</v>
      </c>
      <c r="V138" t="s">
        <v>625</v>
      </c>
      <c r="W138">
        <v>380</v>
      </c>
      <c r="X138">
        <v>381</v>
      </c>
      <c r="Y138">
        <v>381</v>
      </c>
      <c r="Z138">
        <v>287</v>
      </c>
      <c r="AA138">
        <v>312</v>
      </c>
      <c r="AB138">
        <v>75.5</v>
      </c>
      <c r="AC138">
        <v>82.1</v>
      </c>
      <c r="AD138">
        <v>546.6</v>
      </c>
      <c r="AE138" t="s">
        <v>961</v>
      </c>
      <c r="AF138" t="s">
        <v>2708</v>
      </c>
      <c r="AG138" t="s">
        <v>1461</v>
      </c>
      <c r="AH138" t="s">
        <v>2709</v>
      </c>
      <c r="AI138" t="s">
        <v>2710</v>
      </c>
      <c r="AJ138" t="s">
        <v>2711</v>
      </c>
      <c r="AK138" t="str">
        <f>"SELENOP"</f>
        <v>SELENOP</v>
      </c>
      <c r="AL138" t="s">
        <v>1461</v>
      </c>
      <c r="AM138" t="s">
        <v>1465</v>
      </c>
      <c r="AN138">
        <v>9606</v>
      </c>
      <c r="AO138" s="4" t="str">
        <f>HYPERLINK("http://www.uniprot.org/uniprot/P49908", "P49908")</f>
        <v>P49908</v>
      </c>
      <c r="AP138" t="s">
        <v>2712</v>
      </c>
      <c r="AQ138" t="s">
        <v>1461</v>
      </c>
      <c r="AR138" t="s">
        <v>1467</v>
      </c>
      <c r="AS138" t="s">
        <v>1855</v>
      </c>
      <c r="AT138" t="s">
        <v>1461</v>
      </c>
      <c r="AU138" t="s">
        <v>1461</v>
      </c>
      <c r="AV138" t="s">
        <v>1558</v>
      </c>
      <c r="AW138" t="s">
        <v>2713</v>
      </c>
      <c r="AX138" t="s">
        <v>1461</v>
      </c>
      <c r="AY138" t="s">
        <v>1681</v>
      </c>
      <c r="AZ138" t="s">
        <v>1461</v>
      </c>
      <c r="BA138" t="s">
        <v>2714</v>
      </c>
      <c r="BB138" t="s">
        <v>2715</v>
      </c>
      <c r="BC138" t="s">
        <v>2716</v>
      </c>
      <c r="BD138" t="s">
        <v>1461</v>
      </c>
      <c r="BE138" t="s">
        <v>1747</v>
      </c>
    </row>
    <row r="139" spans="1:57">
      <c r="A139">
        <v>98</v>
      </c>
      <c r="B139">
        <v>1</v>
      </c>
      <c r="C139">
        <v>1</v>
      </c>
      <c r="D139">
        <v>110</v>
      </c>
      <c r="E139" t="s">
        <v>55</v>
      </c>
      <c r="F139" t="s">
        <v>274</v>
      </c>
      <c r="G139">
        <v>191</v>
      </c>
      <c r="H139">
        <v>22145</v>
      </c>
      <c r="I139">
        <v>4</v>
      </c>
      <c r="J139">
        <v>4</v>
      </c>
      <c r="K139">
        <v>3</v>
      </c>
      <c r="L139">
        <v>3</v>
      </c>
      <c r="M139">
        <v>0.88</v>
      </c>
      <c r="N139">
        <v>0.22</v>
      </c>
      <c r="O139" t="s">
        <v>275</v>
      </c>
      <c r="P139">
        <v>130</v>
      </c>
      <c r="Q139" t="s">
        <v>274</v>
      </c>
      <c r="R139" t="s">
        <v>275</v>
      </c>
      <c r="S139" t="s">
        <v>1002</v>
      </c>
      <c r="T139" t="s">
        <v>1003</v>
      </c>
      <c r="U139" t="s">
        <v>1004</v>
      </c>
      <c r="V139" t="s">
        <v>625</v>
      </c>
      <c r="W139">
        <v>198</v>
      </c>
      <c r="X139">
        <v>198</v>
      </c>
      <c r="Y139">
        <v>198</v>
      </c>
      <c r="Z139">
        <v>183</v>
      </c>
      <c r="AA139">
        <v>189</v>
      </c>
      <c r="AB139">
        <v>92.4</v>
      </c>
      <c r="AC139">
        <v>95.5</v>
      </c>
      <c r="AD139">
        <v>381.7</v>
      </c>
      <c r="AE139" t="s">
        <v>1002</v>
      </c>
      <c r="AF139" t="s">
        <v>2717</v>
      </c>
      <c r="AG139" t="s">
        <v>2718</v>
      </c>
      <c r="AH139" t="s">
        <v>2719</v>
      </c>
      <c r="AI139" t="s">
        <v>2720</v>
      </c>
      <c r="AJ139" t="s">
        <v>2721</v>
      </c>
      <c r="AK139" t="str">
        <f>"PRDX2"</f>
        <v>PRDX2</v>
      </c>
      <c r="AL139" t="s">
        <v>2722</v>
      </c>
      <c r="AM139" t="s">
        <v>1465</v>
      </c>
      <c r="AN139">
        <v>9606</v>
      </c>
      <c r="AO139" s="4" t="str">
        <f>HYPERLINK("http://www.uniprot.org/uniprot/P32119", "P32119")</f>
        <v>P32119</v>
      </c>
      <c r="AP139" t="s">
        <v>2723</v>
      </c>
      <c r="AQ139" t="s">
        <v>1461</v>
      </c>
      <c r="AR139" t="s">
        <v>2240</v>
      </c>
      <c r="AS139" t="s">
        <v>1468</v>
      </c>
      <c r="AT139" t="s">
        <v>1461</v>
      </c>
      <c r="AU139" t="s">
        <v>1461</v>
      </c>
      <c r="AV139" t="s">
        <v>2319</v>
      </c>
      <c r="AW139" t="s">
        <v>1461</v>
      </c>
      <c r="AX139" t="s">
        <v>2320</v>
      </c>
      <c r="AY139" t="s">
        <v>2080</v>
      </c>
      <c r="AZ139" t="s">
        <v>1473</v>
      </c>
      <c r="BA139" t="s">
        <v>2724</v>
      </c>
      <c r="BB139" t="s">
        <v>2725</v>
      </c>
      <c r="BC139" t="s">
        <v>2726</v>
      </c>
      <c r="BD139" t="s">
        <v>1461</v>
      </c>
      <c r="BE139" t="s">
        <v>2325</v>
      </c>
    </row>
    <row r="140" spans="1:57">
      <c r="A140">
        <v>94</v>
      </c>
      <c r="B140">
        <v>1</v>
      </c>
      <c r="C140">
        <v>1</v>
      </c>
      <c r="D140">
        <v>111</v>
      </c>
      <c r="E140" t="s">
        <v>55</v>
      </c>
      <c r="F140" t="s">
        <v>276</v>
      </c>
      <c r="G140">
        <v>198</v>
      </c>
      <c r="H140">
        <v>45337</v>
      </c>
      <c r="I140">
        <v>6</v>
      </c>
      <c r="J140">
        <v>6</v>
      </c>
      <c r="K140">
        <v>6</v>
      </c>
      <c r="L140">
        <v>6</v>
      </c>
      <c r="M140">
        <v>0.87</v>
      </c>
      <c r="N140">
        <v>0.25</v>
      </c>
      <c r="O140" t="s">
        <v>277</v>
      </c>
      <c r="P140">
        <v>232</v>
      </c>
      <c r="Q140" t="s">
        <v>276</v>
      </c>
      <c r="R140" t="s">
        <v>277</v>
      </c>
      <c r="S140" t="s">
        <v>1302</v>
      </c>
      <c r="T140" t="s">
        <v>1303</v>
      </c>
      <c r="U140" t="s">
        <v>1304</v>
      </c>
      <c r="V140" t="s">
        <v>625</v>
      </c>
      <c r="W140">
        <v>403</v>
      </c>
      <c r="X140">
        <v>406</v>
      </c>
      <c r="Y140">
        <v>397</v>
      </c>
      <c r="Z140">
        <v>293</v>
      </c>
      <c r="AA140">
        <v>338</v>
      </c>
      <c r="AB140">
        <v>72.7</v>
      </c>
      <c r="AC140">
        <v>83.9</v>
      </c>
      <c r="AD140">
        <v>592.4</v>
      </c>
      <c r="AE140" t="s">
        <v>1302</v>
      </c>
      <c r="AF140" t="s">
        <v>2727</v>
      </c>
      <c r="AG140" t="s">
        <v>2728</v>
      </c>
      <c r="AH140" t="s">
        <v>2729</v>
      </c>
      <c r="AI140" t="s">
        <v>2730</v>
      </c>
      <c r="AJ140" t="s">
        <v>2731</v>
      </c>
      <c r="AK140" t="str">
        <f>"SERPINA5"</f>
        <v>SERPINA5</v>
      </c>
      <c r="AL140" t="s">
        <v>2732</v>
      </c>
      <c r="AM140" t="s">
        <v>1465</v>
      </c>
      <c r="AN140">
        <v>9606</v>
      </c>
      <c r="AO140" s="4" t="str">
        <f>HYPERLINK("http://www.uniprot.org/uniprot/P05154", "P05154")</f>
        <v>P05154</v>
      </c>
      <c r="AP140" t="s">
        <v>2733</v>
      </c>
      <c r="AQ140" t="s">
        <v>2734</v>
      </c>
      <c r="AR140" t="s">
        <v>1467</v>
      </c>
      <c r="AS140" t="s">
        <v>1485</v>
      </c>
      <c r="AT140" t="s">
        <v>1461</v>
      </c>
      <c r="AU140" t="s">
        <v>1461</v>
      </c>
      <c r="AV140" t="s">
        <v>1558</v>
      </c>
      <c r="AW140" t="s">
        <v>1461</v>
      </c>
      <c r="AX140" t="s">
        <v>1731</v>
      </c>
      <c r="AY140" t="s">
        <v>1626</v>
      </c>
      <c r="AZ140" t="s">
        <v>1473</v>
      </c>
      <c r="BA140" t="s">
        <v>2735</v>
      </c>
      <c r="BB140" t="s">
        <v>2736</v>
      </c>
      <c r="BC140" t="s">
        <v>2737</v>
      </c>
      <c r="BD140" t="s">
        <v>1461</v>
      </c>
      <c r="BE140" t="s">
        <v>2738</v>
      </c>
    </row>
    <row r="141" spans="1:57">
      <c r="A141">
        <v>86</v>
      </c>
      <c r="B141">
        <v>1</v>
      </c>
      <c r="C141">
        <v>1</v>
      </c>
      <c r="D141">
        <v>112</v>
      </c>
      <c r="E141" t="s">
        <v>55</v>
      </c>
      <c r="F141" t="s">
        <v>278</v>
      </c>
      <c r="G141">
        <v>240</v>
      </c>
      <c r="H141">
        <v>45683</v>
      </c>
      <c r="I141">
        <v>7</v>
      </c>
      <c r="J141">
        <v>7</v>
      </c>
      <c r="K141">
        <v>6</v>
      </c>
      <c r="L141">
        <v>6</v>
      </c>
      <c r="M141">
        <v>0.86</v>
      </c>
      <c r="N141">
        <v>0.19</v>
      </c>
      <c r="O141" t="s">
        <v>279</v>
      </c>
      <c r="P141">
        <v>238</v>
      </c>
      <c r="Q141" t="s">
        <v>278</v>
      </c>
      <c r="R141" t="s">
        <v>279</v>
      </c>
      <c r="S141" t="s">
        <v>1320</v>
      </c>
      <c r="T141" t="s">
        <v>1321</v>
      </c>
      <c r="U141" t="s">
        <v>1322</v>
      </c>
      <c r="V141" t="s">
        <v>625</v>
      </c>
      <c r="W141">
        <v>404</v>
      </c>
      <c r="X141">
        <v>405</v>
      </c>
      <c r="Y141">
        <v>391</v>
      </c>
      <c r="Z141">
        <v>273</v>
      </c>
      <c r="AA141">
        <v>320</v>
      </c>
      <c r="AB141">
        <v>67.599999999999994</v>
      </c>
      <c r="AC141">
        <v>79.2</v>
      </c>
      <c r="AD141">
        <v>563.1</v>
      </c>
      <c r="AE141" t="s">
        <v>1320</v>
      </c>
      <c r="AF141" t="s">
        <v>2739</v>
      </c>
      <c r="AG141" t="s">
        <v>2740</v>
      </c>
      <c r="AH141" t="s">
        <v>2741</v>
      </c>
      <c r="AI141" t="s">
        <v>2742</v>
      </c>
      <c r="AJ141" t="s">
        <v>2743</v>
      </c>
      <c r="AK141" t="str">
        <f>"SERPINA6"</f>
        <v>SERPINA6</v>
      </c>
      <c r="AL141" t="s">
        <v>2744</v>
      </c>
      <c r="AM141" t="s">
        <v>1465</v>
      </c>
      <c r="AN141">
        <v>9606</v>
      </c>
      <c r="AO141" s="4" t="str">
        <f>HYPERLINK("http://www.uniprot.org/uniprot/P08185", "P08185")</f>
        <v>P08185</v>
      </c>
      <c r="AP141" t="s">
        <v>2745</v>
      </c>
      <c r="AQ141" t="s">
        <v>1608</v>
      </c>
      <c r="AR141" t="s">
        <v>1467</v>
      </c>
      <c r="AS141" t="s">
        <v>1485</v>
      </c>
      <c r="AT141" t="s">
        <v>1461</v>
      </c>
      <c r="AU141" t="s">
        <v>1469</v>
      </c>
      <c r="AV141" t="s">
        <v>1558</v>
      </c>
      <c r="AW141" t="s">
        <v>2746</v>
      </c>
      <c r="AX141" t="s">
        <v>1461</v>
      </c>
      <c r="AY141" t="s">
        <v>1626</v>
      </c>
      <c r="AZ141" t="s">
        <v>1473</v>
      </c>
      <c r="BA141" t="s">
        <v>2747</v>
      </c>
      <c r="BB141" t="s">
        <v>2748</v>
      </c>
      <c r="BC141" t="s">
        <v>2749</v>
      </c>
      <c r="BD141" t="s">
        <v>1461</v>
      </c>
      <c r="BE141" t="s">
        <v>1461</v>
      </c>
    </row>
    <row r="142" spans="1:57">
      <c r="A142">
        <v>106</v>
      </c>
      <c r="B142">
        <v>1</v>
      </c>
      <c r="C142">
        <v>1</v>
      </c>
      <c r="D142">
        <v>113</v>
      </c>
      <c r="E142" t="s">
        <v>55</v>
      </c>
      <c r="F142" t="s">
        <v>280</v>
      </c>
      <c r="G142">
        <v>169</v>
      </c>
      <c r="H142">
        <v>55064</v>
      </c>
      <c r="I142">
        <v>7</v>
      </c>
      <c r="J142">
        <v>7</v>
      </c>
      <c r="K142">
        <v>7</v>
      </c>
      <c r="L142">
        <v>7</v>
      </c>
      <c r="M142">
        <v>0.82</v>
      </c>
      <c r="N142">
        <v>0.21</v>
      </c>
      <c r="O142" t="s">
        <v>281</v>
      </c>
      <c r="P142">
        <v>161</v>
      </c>
      <c r="Q142" t="s">
        <v>280</v>
      </c>
      <c r="R142" t="s">
        <v>281</v>
      </c>
      <c r="S142" t="s">
        <v>1095</v>
      </c>
      <c r="T142" t="s">
        <v>1096</v>
      </c>
      <c r="U142" t="s">
        <v>1097</v>
      </c>
      <c r="V142" t="s">
        <v>625</v>
      </c>
      <c r="W142">
        <v>480</v>
      </c>
      <c r="X142">
        <v>461</v>
      </c>
      <c r="Y142">
        <v>463</v>
      </c>
      <c r="Z142">
        <v>351</v>
      </c>
      <c r="AA142">
        <v>389</v>
      </c>
      <c r="AB142">
        <v>73.099999999999994</v>
      </c>
      <c r="AC142">
        <v>81</v>
      </c>
      <c r="AD142">
        <v>731.1</v>
      </c>
      <c r="AE142" t="s">
        <v>1095</v>
      </c>
      <c r="AF142" t="s">
        <v>2750</v>
      </c>
      <c r="AG142" t="s">
        <v>2751</v>
      </c>
      <c r="AH142" t="s">
        <v>2752</v>
      </c>
      <c r="AI142" t="s">
        <v>2753</v>
      </c>
      <c r="AJ142" t="s">
        <v>2754</v>
      </c>
      <c r="AK142" t="str">
        <f>"PROC"</f>
        <v>PROC</v>
      </c>
      <c r="AL142" t="s">
        <v>1461</v>
      </c>
      <c r="AM142" t="s">
        <v>1465</v>
      </c>
      <c r="AN142">
        <v>9606</v>
      </c>
      <c r="AO142" s="4" t="str">
        <f>HYPERLINK("http://www.uniprot.org/uniprot/P04070", "P04070")</f>
        <v>P04070</v>
      </c>
      <c r="AP142" t="s">
        <v>2755</v>
      </c>
      <c r="AQ142" t="s">
        <v>1730</v>
      </c>
      <c r="AR142" t="s">
        <v>2756</v>
      </c>
      <c r="AS142" t="s">
        <v>1468</v>
      </c>
      <c r="AT142" t="s">
        <v>1461</v>
      </c>
      <c r="AU142" t="s">
        <v>1692</v>
      </c>
      <c r="AV142" t="s">
        <v>2041</v>
      </c>
      <c r="AW142" t="s">
        <v>1915</v>
      </c>
      <c r="AX142" t="s">
        <v>1694</v>
      </c>
      <c r="AY142" t="s">
        <v>2757</v>
      </c>
      <c r="AZ142" t="s">
        <v>1473</v>
      </c>
      <c r="BA142" t="s">
        <v>2758</v>
      </c>
      <c r="BB142" t="s">
        <v>2759</v>
      </c>
      <c r="BC142" t="s">
        <v>2760</v>
      </c>
      <c r="BD142" t="s">
        <v>1461</v>
      </c>
      <c r="BE142" t="s">
        <v>2761</v>
      </c>
    </row>
    <row r="143" spans="1:57">
      <c r="A143">
        <v>166</v>
      </c>
      <c r="B143">
        <v>1</v>
      </c>
      <c r="C143">
        <v>1</v>
      </c>
      <c r="D143">
        <v>114</v>
      </c>
      <c r="E143" t="s">
        <v>55</v>
      </c>
      <c r="F143" t="s">
        <v>282</v>
      </c>
      <c r="G143">
        <v>73</v>
      </c>
      <c r="H143">
        <v>32623</v>
      </c>
      <c r="I143">
        <v>5</v>
      </c>
      <c r="J143">
        <v>5</v>
      </c>
      <c r="K143">
        <v>4</v>
      </c>
      <c r="L143">
        <v>4</v>
      </c>
      <c r="M143">
        <v>0.78</v>
      </c>
      <c r="N143">
        <v>0.13</v>
      </c>
      <c r="O143" t="s">
        <v>283</v>
      </c>
      <c r="P143">
        <v>209</v>
      </c>
      <c r="Q143" t="s">
        <v>282</v>
      </c>
      <c r="R143" t="s">
        <v>283</v>
      </c>
      <c r="S143" t="s">
        <v>1235</v>
      </c>
      <c r="T143" t="s">
        <v>1236</v>
      </c>
      <c r="U143" t="s">
        <v>1237</v>
      </c>
      <c r="V143" t="s">
        <v>625</v>
      </c>
      <c r="W143">
        <v>293</v>
      </c>
      <c r="X143">
        <v>291</v>
      </c>
      <c r="Y143">
        <v>293</v>
      </c>
      <c r="Z143">
        <v>244</v>
      </c>
      <c r="AA143">
        <v>259</v>
      </c>
      <c r="AB143">
        <v>83.3</v>
      </c>
      <c r="AC143">
        <v>88.4</v>
      </c>
      <c r="AD143">
        <v>486.9</v>
      </c>
      <c r="AE143" t="s">
        <v>1235</v>
      </c>
      <c r="AF143" t="s">
        <v>2762</v>
      </c>
      <c r="AG143" t="s">
        <v>1461</v>
      </c>
      <c r="AH143" t="s">
        <v>2763</v>
      </c>
      <c r="AI143" t="s">
        <v>2764</v>
      </c>
      <c r="AJ143" t="s">
        <v>2765</v>
      </c>
      <c r="AK143" t="str">
        <f>"IGFBP3"</f>
        <v>IGFBP3</v>
      </c>
      <c r="AL143" t="s">
        <v>2766</v>
      </c>
      <c r="AM143" t="s">
        <v>1465</v>
      </c>
      <c r="AN143">
        <v>9606</v>
      </c>
      <c r="AO143" s="4" t="str">
        <f>HYPERLINK("http://www.uniprot.org/uniprot/P17936", "P17936")</f>
        <v>P17936</v>
      </c>
      <c r="AP143" t="s">
        <v>2767</v>
      </c>
      <c r="AQ143" t="s">
        <v>2768</v>
      </c>
      <c r="AR143" t="s">
        <v>1467</v>
      </c>
      <c r="AS143" t="s">
        <v>1468</v>
      </c>
      <c r="AT143" t="s">
        <v>1461</v>
      </c>
      <c r="AU143" t="s">
        <v>1461</v>
      </c>
      <c r="AV143" t="s">
        <v>1558</v>
      </c>
      <c r="AW143" t="s">
        <v>1461</v>
      </c>
      <c r="AX143" t="s">
        <v>2769</v>
      </c>
      <c r="AY143" t="s">
        <v>1586</v>
      </c>
      <c r="AZ143" t="s">
        <v>1461</v>
      </c>
      <c r="BA143" t="s">
        <v>2770</v>
      </c>
      <c r="BB143" t="s">
        <v>2771</v>
      </c>
      <c r="BC143" t="s">
        <v>2772</v>
      </c>
      <c r="BD143" t="s">
        <v>1461</v>
      </c>
      <c r="BE143" t="s">
        <v>2773</v>
      </c>
    </row>
    <row r="144" spans="1:57">
      <c r="A144">
        <v>75</v>
      </c>
      <c r="B144">
        <v>1</v>
      </c>
      <c r="C144">
        <v>1</v>
      </c>
      <c r="D144">
        <v>115</v>
      </c>
      <c r="E144" t="s">
        <v>55</v>
      </c>
      <c r="F144" t="s">
        <v>284</v>
      </c>
      <c r="G144">
        <v>375</v>
      </c>
      <c r="H144">
        <v>92431</v>
      </c>
      <c r="I144">
        <v>11</v>
      </c>
      <c r="J144">
        <v>11</v>
      </c>
      <c r="K144">
        <v>11</v>
      </c>
      <c r="L144">
        <v>11</v>
      </c>
      <c r="M144">
        <v>0.76</v>
      </c>
      <c r="N144">
        <v>0.2</v>
      </c>
      <c r="O144" t="s">
        <v>285</v>
      </c>
      <c r="P144">
        <v>146</v>
      </c>
      <c r="Q144" t="s">
        <v>284</v>
      </c>
      <c r="R144" t="s">
        <v>285</v>
      </c>
      <c r="S144" t="s">
        <v>1050</v>
      </c>
      <c r="T144" t="s">
        <v>1051</v>
      </c>
      <c r="U144" t="s">
        <v>1052</v>
      </c>
      <c r="V144" t="s">
        <v>625</v>
      </c>
      <c r="W144">
        <v>838</v>
      </c>
      <c r="X144">
        <v>605</v>
      </c>
      <c r="Y144">
        <v>604</v>
      </c>
      <c r="Z144">
        <v>481</v>
      </c>
      <c r="AA144">
        <v>521</v>
      </c>
      <c r="AB144">
        <v>57.4</v>
      </c>
      <c r="AC144">
        <v>62.2</v>
      </c>
      <c r="AD144">
        <v>918.7</v>
      </c>
      <c r="AE144" t="s">
        <v>1050</v>
      </c>
      <c r="AF144" t="s">
        <v>2774</v>
      </c>
      <c r="AG144" t="s">
        <v>1461</v>
      </c>
      <c r="AH144" t="s">
        <v>2775</v>
      </c>
      <c r="AI144" t="s">
        <v>2776</v>
      </c>
      <c r="AJ144" t="s">
        <v>2777</v>
      </c>
      <c r="AK144" t="str">
        <f>"IGFALS"</f>
        <v>IGFALS</v>
      </c>
      <c r="AL144" t="s">
        <v>2778</v>
      </c>
      <c r="AM144" t="s">
        <v>1465</v>
      </c>
      <c r="AN144">
        <v>9606</v>
      </c>
      <c r="AO144" s="4" t="str">
        <f>HYPERLINK("http://www.uniprot.org/uniprot/P35858", "P35858")</f>
        <v>P35858</v>
      </c>
      <c r="AP144" t="s">
        <v>2779</v>
      </c>
      <c r="AQ144" t="s">
        <v>1818</v>
      </c>
      <c r="AR144" t="s">
        <v>1467</v>
      </c>
      <c r="AS144" t="s">
        <v>1468</v>
      </c>
      <c r="AT144" t="s">
        <v>1461</v>
      </c>
      <c r="AU144" t="s">
        <v>1469</v>
      </c>
      <c r="AV144" t="s">
        <v>2358</v>
      </c>
      <c r="AW144" t="s">
        <v>1461</v>
      </c>
      <c r="AX144" t="s">
        <v>1461</v>
      </c>
      <c r="AY144" t="s">
        <v>1626</v>
      </c>
      <c r="AZ144" t="s">
        <v>1461</v>
      </c>
      <c r="BA144" t="s">
        <v>2780</v>
      </c>
      <c r="BB144" t="s">
        <v>2781</v>
      </c>
      <c r="BC144" t="s">
        <v>2782</v>
      </c>
      <c r="BD144" t="s">
        <v>1461</v>
      </c>
      <c r="BE144" t="s">
        <v>2783</v>
      </c>
    </row>
    <row r="145" spans="1:57">
      <c r="A145">
        <v>93</v>
      </c>
      <c r="B145">
        <v>1</v>
      </c>
      <c r="C145">
        <v>1</v>
      </c>
      <c r="D145">
        <v>116</v>
      </c>
      <c r="E145" t="s">
        <v>55</v>
      </c>
      <c r="F145" t="s">
        <v>286</v>
      </c>
      <c r="G145">
        <v>199</v>
      </c>
      <c r="H145">
        <v>83343</v>
      </c>
      <c r="I145">
        <v>10</v>
      </c>
      <c r="J145">
        <v>10</v>
      </c>
      <c r="K145">
        <v>10</v>
      </c>
      <c r="L145">
        <v>10</v>
      </c>
      <c r="M145">
        <v>0.76</v>
      </c>
      <c r="N145">
        <v>0.24</v>
      </c>
      <c r="O145" t="s">
        <v>287</v>
      </c>
      <c r="P145">
        <v>250</v>
      </c>
      <c r="Q145" t="s">
        <v>286</v>
      </c>
      <c r="R145" t="s">
        <v>287</v>
      </c>
      <c r="S145" t="s">
        <v>1356</v>
      </c>
      <c r="T145" t="s">
        <v>1357</v>
      </c>
      <c r="U145" t="s">
        <v>1358</v>
      </c>
      <c r="V145" t="s">
        <v>625</v>
      </c>
      <c r="W145">
        <v>732</v>
      </c>
      <c r="X145">
        <v>732</v>
      </c>
      <c r="Y145">
        <v>732</v>
      </c>
      <c r="Z145">
        <v>634</v>
      </c>
      <c r="AA145">
        <v>695</v>
      </c>
      <c r="AB145">
        <v>86.6</v>
      </c>
      <c r="AC145">
        <v>94.9</v>
      </c>
      <c r="AD145">
        <v>1368.6</v>
      </c>
      <c r="AE145" t="s">
        <v>1356</v>
      </c>
      <c r="AF145" t="s">
        <v>2784</v>
      </c>
      <c r="AG145" t="s">
        <v>2785</v>
      </c>
      <c r="AH145" t="s">
        <v>2786</v>
      </c>
      <c r="AI145" t="s">
        <v>2787</v>
      </c>
      <c r="AJ145" t="s">
        <v>2788</v>
      </c>
      <c r="AK145" t="str">
        <f>"F13A1"</f>
        <v>F13A1</v>
      </c>
      <c r="AL145" t="s">
        <v>2789</v>
      </c>
      <c r="AM145" t="s">
        <v>1465</v>
      </c>
      <c r="AN145">
        <v>9606</v>
      </c>
      <c r="AO145" s="4" t="str">
        <f>HYPERLINK("http://www.uniprot.org/uniprot/P00488", "P00488")</f>
        <v>P00488</v>
      </c>
      <c r="AP145" t="s">
        <v>2790</v>
      </c>
      <c r="AQ145" t="s">
        <v>1730</v>
      </c>
      <c r="AR145" t="s">
        <v>2093</v>
      </c>
      <c r="AS145" t="s">
        <v>1485</v>
      </c>
      <c r="AT145" t="s">
        <v>1461</v>
      </c>
      <c r="AU145" t="s">
        <v>1469</v>
      </c>
      <c r="AV145" t="s">
        <v>1461</v>
      </c>
      <c r="AW145" t="s">
        <v>2078</v>
      </c>
      <c r="AX145" t="s">
        <v>2673</v>
      </c>
      <c r="AY145" t="s">
        <v>2791</v>
      </c>
      <c r="AZ145" t="s">
        <v>1473</v>
      </c>
      <c r="BA145" t="s">
        <v>2792</v>
      </c>
      <c r="BB145" t="s">
        <v>2793</v>
      </c>
      <c r="BC145" t="s">
        <v>2794</v>
      </c>
      <c r="BD145" t="s">
        <v>1461</v>
      </c>
      <c r="BE145" t="s">
        <v>2795</v>
      </c>
    </row>
    <row r="146" spans="1:57">
      <c r="A146">
        <v>108</v>
      </c>
      <c r="B146">
        <v>1</v>
      </c>
      <c r="C146">
        <v>1</v>
      </c>
      <c r="D146">
        <v>117</v>
      </c>
      <c r="E146" t="s">
        <v>55</v>
      </c>
      <c r="F146" t="s">
        <v>288</v>
      </c>
      <c r="G146">
        <v>165</v>
      </c>
      <c r="H146">
        <v>58476</v>
      </c>
      <c r="I146">
        <v>7</v>
      </c>
      <c r="J146">
        <v>7</v>
      </c>
      <c r="K146">
        <v>7</v>
      </c>
      <c r="L146">
        <v>7</v>
      </c>
      <c r="M146">
        <v>0.76</v>
      </c>
      <c r="N146">
        <v>0.17</v>
      </c>
      <c r="O146" t="s">
        <v>289</v>
      </c>
      <c r="P146">
        <v>231</v>
      </c>
      <c r="Q146" t="s">
        <v>288</v>
      </c>
      <c r="R146" t="s">
        <v>289</v>
      </c>
      <c r="S146" t="s">
        <v>1299</v>
      </c>
      <c r="T146" t="s">
        <v>1300</v>
      </c>
      <c r="U146" t="s">
        <v>1301</v>
      </c>
      <c r="V146" t="s">
        <v>625</v>
      </c>
      <c r="W146">
        <v>531</v>
      </c>
      <c r="X146">
        <v>531</v>
      </c>
      <c r="Y146">
        <v>531</v>
      </c>
      <c r="Z146">
        <v>515</v>
      </c>
      <c r="AA146">
        <v>521</v>
      </c>
      <c r="AB146">
        <v>97</v>
      </c>
      <c r="AC146">
        <v>98.1</v>
      </c>
      <c r="AD146">
        <v>1065.5</v>
      </c>
      <c r="AE146" t="s">
        <v>1299</v>
      </c>
      <c r="AF146" t="s">
        <v>2796</v>
      </c>
      <c r="AG146" t="s">
        <v>2797</v>
      </c>
      <c r="AH146" t="s">
        <v>2798</v>
      </c>
      <c r="AI146" t="s">
        <v>2799</v>
      </c>
      <c r="AJ146" t="s">
        <v>2800</v>
      </c>
      <c r="AK146" t="str">
        <f>"PKM"</f>
        <v>PKM</v>
      </c>
      <c r="AL146" t="s">
        <v>2801</v>
      </c>
      <c r="AM146" t="s">
        <v>1465</v>
      </c>
      <c r="AN146">
        <v>9606</v>
      </c>
      <c r="AO146" s="4" t="str">
        <f>HYPERLINK("http://www.uniprot.org/uniprot/P14618", "P14618")</f>
        <v>P14618</v>
      </c>
      <c r="AP146" t="s">
        <v>2802</v>
      </c>
      <c r="AQ146" t="s">
        <v>2803</v>
      </c>
      <c r="AR146" t="s">
        <v>2804</v>
      </c>
      <c r="AS146" t="s">
        <v>1468</v>
      </c>
      <c r="AT146" t="s">
        <v>1461</v>
      </c>
      <c r="AU146" t="s">
        <v>1461</v>
      </c>
      <c r="AV146" t="s">
        <v>1461</v>
      </c>
      <c r="AW146" t="s">
        <v>2805</v>
      </c>
      <c r="AX146" t="s">
        <v>2806</v>
      </c>
      <c r="AY146" t="s">
        <v>2807</v>
      </c>
      <c r="AZ146" t="s">
        <v>1473</v>
      </c>
      <c r="BA146" t="s">
        <v>2808</v>
      </c>
      <c r="BB146" t="s">
        <v>2809</v>
      </c>
      <c r="BC146" t="s">
        <v>2810</v>
      </c>
      <c r="BD146" t="s">
        <v>2811</v>
      </c>
      <c r="BE146" t="s">
        <v>2812</v>
      </c>
    </row>
    <row r="147" spans="1:57">
      <c r="A147">
        <v>76</v>
      </c>
      <c r="B147">
        <v>1</v>
      </c>
      <c r="C147">
        <v>1</v>
      </c>
      <c r="D147">
        <v>118</v>
      </c>
      <c r="E147" t="s">
        <v>55</v>
      </c>
      <c r="F147" t="s">
        <v>290</v>
      </c>
      <c r="G147">
        <v>361</v>
      </c>
      <c r="H147">
        <v>84642</v>
      </c>
      <c r="I147">
        <v>11</v>
      </c>
      <c r="J147">
        <v>11</v>
      </c>
      <c r="K147">
        <v>9</v>
      </c>
      <c r="L147">
        <v>9</v>
      </c>
      <c r="M147">
        <v>0.75</v>
      </c>
      <c r="N147">
        <v>0.17</v>
      </c>
      <c r="O147" t="s">
        <v>291</v>
      </c>
      <c r="P147">
        <v>196</v>
      </c>
      <c r="Q147" t="s">
        <v>290</v>
      </c>
      <c r="R147" t="s">
        <v>291</v>
      </c>
      <c r="S147" t="s">
        <v>1196</v>
      </c>
      <c r="T147" t="s">
        <v>1197</v>
      </c>
      <c r="U147" t="s">
        <v>1198</v>
      </c>
      <c r="V147" t="s">
        <v>625</v>
      </c>
      <c r="W147">
        <v>760</v>
      </c>
      <c r="X147">
        <v>764</v>
      </c>
      <c r="Y147">
        <v>764</v>
      </c>
      <c r="Z147">
        <v>530</v>
      </c>
      <c r="AA147">
        <v>624</v>
      </c>
      <c r="AB147">
        <v>69.7</v>
      </c>
      <c r="AC147">
        <v>82.1</v>
      </c>
      <c r="AD147">
        <v>1061.2</v>
      </c>
      <c r="AE147" t="s">
        <v>1196</v>
      </c>
      <c r="AF147" t="s">
        <v>2813</v>
      </c>
      <c r="AG147" t="s">
        <v>2814</v>
      </c>
      <c r="AH147" t="s">
        <v>2815</v>
      </c>
      <c r="AI147" t="s">
        <v>2816</v>
      </c>
      <c r="AJ147" t="s">
        <v>2817</v>
      </c>
      <c r="AK147" t="str">
        <f>"PIGR"</f>
        <v>PIGR</v>
      </c>
      <c r="AL147" t="s">
        <v>1461</v>
      </c>
      <c r="AM147" t="s">
        <v>1465</v>
      </c>
      <c r="AN147">
        <v>9606</v>
      </c>
      <c r="AO147" s="4" t="str">
        <f>HYPERLINK("http://www.uniprot.org/uniprot/P01833", "P01833")</f>
        <v>P01833</v>
      </c>
      <c r="AP147" t="s">
        <v>2818</v>
      </c>
      <c r="AQ147" t="s">
        <v>1461</v>
      </c>
      <c r="AR147" t="s">
        <v>2819</v>
      </c>
      <c r="AS147" t="s">
        <v>1485</v>
      </c>
      <c r="AT147" t="s">
        <v>1461</v>
      </c>
      <c r="AU147" t="s">
        <v>1461</v>
      </c>
      <c r="AV147" t="s">
        <v>2820</v>
      </c>
      <c r="AW147" t="s">
        <v>1461</v>
      </c>
      <c r="AX147" t="s">
        <v>1461</v>
      </c>
      <c r="AY147" t="s">
        <v>1586</v>
      </c>
      <c r="AZ147" t="s">
        <v>1473</v>
      </c>
      <c r="BA147" t="s">
        <v>2821</v>
      </c>
      <c r="BB147" t="s">
        <v>2822</v>
      </c>
      <c r="BC147" t="s">
        <v>2823</v>
      </c>
      <c r="BD147" t="s">
        <v>1461</v>
      </c>
      <c r="BE147" t="s">
        <v>2362</v>
      </c>
    </row>
    <row r="148" spans="1:57">
      <c r="A148">
        <v>146</v>
      </c>
      <c r="B148">
        <v>1</v>
      </c>
      <c r="C148">
        <v>1</v>
      </c>
      <c r="D148">
        <v>119</v>
      </c>
      <c r="E148" t="s">
        <v>55</v>
      </c>
      <c r="F148" t="s">
        <v>292</v>
      </c>
      <c r="G148">
        <v>96</v>
      </c>
      <c r="H148">
        <v>42154</v>
      </c>
      <c r="I148">
        <v>5</v>
      </c>
      <c r="J148">
        <v>5</v>
      </c>
      <c r="K148">
        <v>5</v>
      </c>
      <c r="L148">
        <v>5</v>
      </c>
      <c r="M148">
        <v>0.75</v>
      </c>
      <c r="N148">
        <v>0.14000000000000001</v>
      </c>
      <c r="O148" t="s">
        <v>293</v>
      </c>
      <c r="P148">
        <v>203</v>
      </c>
      <c r="Q148" t="s">
        <v>292</v>
      </c>
      <c r="R148" t="s">
        <v>293</v>
      </c>
      <c r="S148" t="s">
        <v>1217</v>
      </c>
      <c r="T148" t="s">
        <v>1218</v>
      </c>
      <c r="U148" t="s">
        <v>1219</v>
      </c>
      <c r="V148" t="s">
        <v>625</v>
      </c>
      <c r="W148">
        <v>371</v>
      </c>
      <c r="X148">
        <v>381</v>
      </c>
      <c r="Y148">
        <v>371</v>
      </c>
      <c r="Z148">
        <v>248</v>
      </c>
      <c r="AA148">
        <v>278</v>
      </c>
      <c r="AB148">
        <v>66.8</v>
      </c>
      <c r="AC148">
        <v>74.900000000000006</v>
      </c>
      <c r="AD148">
        <v>469.9</v>
      </c>
      <c r="AE148" t="s">
        <v>1217</v>
      </c>
      <c r="AF148" t="s">
        <v>2824</v>
      </c>
      <c r="AG148" t="s">
        <v>2825</v>
      </c>
      <c r="AH148" t="s">
        <v>2826</v>
      </c>
      <c r="AI148" t="s">
        <v>2827</v>
      </c>
      <c r="AJ148" t="s">
        <v>2828</v>
      </c>
      <c r="AK148" t="str">
        <f>"SFTPB"</f>
        <v>SFTPB</v>
      </c>
      <c r="AL148" t="s">
        <v>2829</v>
      </c>
      <c r="AM148" t="s">
        <v>1465</v>
      </c>
      <c r="AN148">
        <v>9606</v>
      </c>
      <c r="AO148" s="4" t="str">
        <f>HYPERLINK("http://www.uniprot.org/uniprot/P07988", "P07988")</f>
        <v>P07988</v>
      </c>
      <c r="AP148" t="s">
        <v>2830</v>
      </c>
      <c r="AQ148" t="s">
        <v>2831</v>
      </c>
      <c r="AR148" t="s">
        <v>2832</v>
      </c>
      <c r="AS148" t="s">
        <v>1485</v>
      </c>
      <c r="AT148" t="s">
        <v>1461</v>
      </c>
      <c r="AU148" t="s">
        <v>1469</v>
      </c>
      <c r="AV148" t="s">
        <v>1470</v>
      </c>
      <c r="AW148" t="s">
        <v>1461</v>
      </c>
      <c r="AX148" t="s">
        <v>1461</v>
      </c>
      <c r="AY148" t="s">
        <v>1531</v>
      </c>
      <c r="AZ148" t="s">
        <v>1473</v>
      </c>
      <c r="BA148" t="s">
        <v>2833</v>
      </c>
      <c r="BB148" t="s">
        <v>2834</v>
      </c>
      <c r="BC148" t="s">
        <v>1461</v>
      </c>
      <c r="BD148" t="s">
        <v>1461</v>
      </c>
      <c r="BE148" t="s">
        <v>2835</v>
      </c>
    </row>
    <row r="149" spans="1:57">
      <c r="A149">
        <v>96</v>
      </c>
      <c r="B149">
        <v>1</v>
      </c>
      <c r="C149">
        <v>1</v>
      </c>
      <c r="D149">
        <v>120</v>
      </c>
      <c r="E149" t="s">
        <v>55</v>
      </c>
      <c r="F149" t="s">
        <v>294</v>
      </c>
      <c r="G149">
        <v>195</v>
      </c>
      <c r="H149">
        <v>77557</v>
      </c>
      <c r="I149">
        <v>11</v>
      </c>
      <c r="J149">
        <v>11</v>
      </c>
      <c r="K149">
        <v>9</v>
      </c>
      <c r="L149">
        <v>9</v>
      </c>
      <c r="M149">
        <v>0.73</v>
      </c>
      <c r="N149">
        <v>0.19</v>
      </c>
      <c r="O149" t="s">
        <v>295</v>
      </c>
      <c r="P149">
        <v>170</v>
      </c>
      <c r="Q149" t="s">
        <v>294</v>
      </c>
      <c r="R149" t="s">
        <v>295</v>
      </c>
      <c r="S149" t="s">
        <v>1120</v>
      </c>
      <c r="T149" t="s">
        <v>1121</v>
      </c>
      <c r="U149" t="s">
        <v>1122</v>
      </c>
      <c r="V149" t="s">
        <v>625</v>
      </c>
      <c r="W149">
        <v>660</v>
      </c>
      <c r="X149">
        <v>661</v>
      </c>
      <c r="Y149">
        <v>661</v>
      </c>
      <c r="Z149">
        <v>524</v>
      </c>
      <c r="AA149">
        <v>573</v>
      </c>
      <c r="AB149">
        <v>79.400000000000006</v>
      </c>
      <c r="AC149">
        <v>86.8</v>
      </c>
      <c r="AD149">
        <v>1095.5</v>
      </c>
      <c r="AE149" t="s">
        <v>1120</v>
      </c>
      <c r="AF149" t="s">
        <v>2836</v>
      </c>
      <c r="AG149" t="s">
        <v>2837</v>
      </c>
      <c r="AH149" t="s">
        <v>2838</v>
      </c>
      <c r="AI149" t="s">
        <v>2839</v>
      </c>
      <c r="AJ149" t="s">
        <v>2840</v>
      </c>
      <c r="AK149" t="str">
        <f>"F13B"</f>
        <v>F13B</v>
      </c>
      <c r="AL149" t="s">
        <v>1461</v>
      </c>
      <c r="AM149" t="s">
        <v>1465</v>
      </c>
      <c r="AN149">
        <v>9606</v>
      </c>
      <c r="AO149" s="4" t="str">
        <f>HYPERLINK("http://www.uniprot.org/uniprot/P05160", "P05160")</f>
        <v>P05160</v>
      </c>
      <c r="AP149" t="s">
        <v>2841</v>
      </c>
      <c r="AQ149" t="s">
        <v>1730</v>
      </c>
      <c r="AR149" t="s">
        <v>1467</v>
      </c>
      <c r="AS149" t="s">
        <v>1485</v>
      </c>
      <c r="AT149" t="s">
        <v>1461</v>
      </c>
      <c r="AU149" t="s">
        <v>1469</v>
      </c>
      <c r="AV149" t="s">
        <v>1528</v>
      </c>
      <c r="AW149" t="s">
        <v>1461</v>
      </c>
      <c r="AX149" t="s">
        <v>1461</v>
      </c>
      <c r="AY149" t="s">
        <v>1531</v>
      </c>
      <c r="AZ149" t="s">
        <v>1461</v>
      </c>
      <c r="BA149" t="s">
        <v>2842</v>
      </c>
      <c r="BB149" t="s">
        <v>2843</v>
      </c>
      <c r="BC149" t="s">
        <v>1461</v>
      </c>
      <c r="BD149" t="s">
        <v>1461</v>
      </c>
      <c r="BE149" t="s">
        <v>2844</v>
      </c>
    </row>
    <row r="150" spans="1:57">
      <c r="A150">
        <v>2</v>
      </c>
      <c r="B150">
        <v>3</v>
      </c>
      <c r="C150">
        <v>1</v>
      </c>
      <c r="D150">
        <v>121</v>
      </c>
      <c r="E150" t="s">
        <v>55</v>
      </c>
      <c r="F150" t="s">
        <v>296</v>
      </c>
      <c r="G150">
        <v>124</v>
      </c>
      <c r="H150">
        <v>79991</v>
      </c>
      <c r="I150">
        <v>11</v>
      </c>
      <c r="J150">
        <v>11</v>
      </c>
      <c r="K150">
        <v>9</v>
      </c>
      <c r="L150">
        <v>9</v>
      </c>
      <c r="M150">
        <v>0.7</v>
      </c>
      <c r="N150">
        <v>0.08</v>
      </c>
      <c r="O150" t="s">
        <v>297</v>
      </c>
      <c r="P150">
        <v>258</v>
      </c>
      <c r="Q150" t="s">
        <v>296</v>
      </c>
      <c r="R150" t="s">
        <v>297</v>
      </c>
      <c r="S150" t="s">
        <v>1380</v>
      </c>
      <c r="T150" t="s">
        <v>1381</v>
      </c>
      <c r="U150" t="s">
        <v>1382</v>
      </c>
      <c r="V150" t="s">
        <v>625</v>
      </c>
      <c r="W150">
        <v>710</v>
      </c>
      <c r="X150">
        <v>710</v>
      </c>
      <c r="Y150">
        <v>709</v>
      </c>
      <c r="Z150">
        <v>517</v>
      </c>
      <c r="AA150">
        <v>598</v>
      </c>
      <c r="AB150">
        <v>72.8</v>
      </c>
      <c r="AC150">
        <v>84.2</v>
      </c>
      <c r="AD150">
        <v>1080.0999999999999</v>
      </c>
      <c r="AE150" t="s">
        <v>1380</v>
      </c>
      <c r="AF150" t="s">
        <v>2845</v>
      </c>
      <c r="AG150" t="s">
        <v>2846</v>
      </c>
      <c r="AH150" t="s">
        <v>2847</v>
      </c>
      <c r="AI150" t="s">
        <v>2848</v>
      </c>
      <c r="AJ150" t="s">
        <v>2849</v>
      </c>
      <c r="AK150" t="str">
        <f>"LTF"</f>
        <v>LTF</v>
      </c>
      <c r="AL150" t="s">
        <v>2850</v>
      </c>
      <c r="AM150" t="s">
        <v>1465</v>
      </c>
      <c r="AN150">
        <v>9606</v>
      </c>
      <c r="AO150" s="4" t="str">
        <f>HYPERLINK("http://www.uniprot.org/uniprot/P02788", "P02788")</f>
        <v>P02788</v>
      </c>
      <c r="AP150" t="s">
        <v>2851</v>
      </c>
      <c r="AQ150" t="s">
        <v>2852</v>
      </c>
      <c r="AR150" t="s">
        <v>2853</v>
      </c>
      <c r="AS150" t="s">
        <v>2854</v>
      </c>
      <c r="AT150" t="s">
        <v>1461</v>
      </c>
      <c r="AU150" t="s">
        <v>1461</v>
      </c>
      <c r="AV150" t="s">
        <v>1470</v>
      </c>
      <c r="AW150" t="s">
        <v>1486</v>
      </c>
      <c r="AX150" t="s">
        <v>2855</v>
      </c>
      <c r="AY150" t="s">
        <v>2856</v>
      </c>
      <c r="AZ150" t="s">
        <v>1473</v>
      </c>
      <c r="BA150" t="s">
        <v>2857</v>
      </c>
      <c r="BB150" t="s">
        <v>2858</v>
      </c>
      <c r="BC150" t="s">
        <v>2859</v>
      </c>
      <c r="BD150" t="s">
        <v>1461</v>
      </c>
      <c r="BE150" t="s">
        <v>2860</v>
      </c>
    </row>
    <row r="151" spans="1:57">
      <c r="A151">
        <v>65</v>
      </c>
      <c r="B151">
        <v>1</v>
      </c>
      <c r="C151">
        <v>1</v>
      </c>
      <c r="D151">
        <v>122</v>
      </c>
      <c r="E151" t="s">
        <v>55</v>
      </c>
      <c r="F151" t="s">
        <v>298</v>
      </c>
      <c r="G151">
        <v>460</v>
      </c>
      <c r="H151">
        <v>117183</v>
      </c>
      <c r="I151">
        <v>13</v>
      </c>
      <c r="J151">
        <v>13</v>
      </c>
      <c r="K151">
        <v>13</v>
      </c>
      <c r="L151">
        <v>13</v>
      </c>
      <c r="M151">
        <v>0.69</v>
      </c>
      <c r="N151">
        <v>0.17</v>
      </c>
      <c r="O151" t="s">
        <v>299</v>
      </c>
      <c r="P151">
        <v>273</v>
      </c>
      <c r="Q151" t="s">
        <v>298</v>
      </c>
      <c r="R151" t="s">
        <v>299</v>
      </c>
      <c r="S151" t="s">
        <v>1423</v>
      </c>
      <c r="T151" t="s">
        <v>1424</v>
      </c>
      <c r="U151" t="s">
        <v>1425</v>
      </c>
      <c r="V151" t="s">
        <v>625</v>
      </c>
      <c r="W151">
        <v>1066</v>
      </c>
      <c r="X151">
        <v>1134</v>
      </c>
      <c r="Y151">
        <v>1134</v>
      </c>
      <c r="Z151">
        <v>1023</v>
      </c>
      <c r="AA151">
        <v>1036</v>
      </c>
      <c r="AB151">
        <v>96</v>
      </c>
      <c r="AC151">
        <v>97.2</v>
      </c>
      <c r="AD151">
        <v>2030.8</v>
      </c>
      <c r="AE151" t="s">
        <v>1423</v>
      </c>
      <c r="AF151" t="s">
        <v>2861</v>
      </c>
      <c r="AG151" t="s">
        <v>2862</v>
      </c>
      <c r="AH151" t="s">
        <v>2863</v>
      </c>
      <c r="AI151" t="s">
        <v>2864</v>
      </c>
      <c r="AJ151" t="s">
        <v>2865</v>
      </c>
      <c r="AK151" t="str">
        <f>"VCL"</f>
        <v>VCL</v>
      </c>
      <c r="AL151" t="s">
        <v>1461</v>
      </c>
      <c r="AM151" t="s">
        <v>1465</v>
      </c>
      <c r="AN151">
        <v>9606</v>
      </c>
      <c r="AO151" s="4" t="str">
        <f>HYPERLINK("http://www.uniprot.org/uniprot/P18206", "P18206")</f>
        <v>P18206</v>
      </c>
      <c r="AP151" t="s">
        <v>2866</v>
      </c>
      <c r="AQ151" t="s">
        <v>1818</v>
      </c>
      <c r="AR151" t="s">
        <v>2867</v>
      </c>
      <c r="AS151" t="s">
        <v>1468</v>
      </c>
      <c r="AT151" t="s">
        <v>1461</v>
      </c>
      <c r="AU151" t="s">
        <v>2868</v>
      </c>
      <c r="AV151" t="s">
        <v>2345</v>
      </c>
      <c r="AW151" t="s">
        <v>1461</v>
      </c>
      <c r="AX151" t="s">
        <v>1610</v>
      </c>
      <c r="AY151" t="s">
        <v>2869</v>
      </c>
      <c r="AZ151" t="s">
        <v>1473</v>
      </c>
      <c r="BA151" t="s">
        <v>2870</v>
      </c>
      <c r="BB151" t="s">
        <v>2871</v>
      </c>
      <c r="BC151" t="s">
        <v>2872</v>
      </c>
      <c r="BD151" t="s">
        <v>1461</v>
      </c>
      <c r="BE151" t="s">
        <v>2873</v>
      </c>
    </row>
    <row r="152" spans="1:57">
      <c r="A152">
        <v>154</v>
      </c>
      <c r="B152">
        <v>1</v>
      </c>
      <c r="C152">
        <v>1</v>
      </c>
      <c r="D152">
        <v>123</v>
      </c>
      <c r="E152" t="s">
        <v>55</v>
      </c>
      <c r="F152" t="s">
        <v>300</v>
      </c>
      <c r="G152">
        <v>83</v>
      </c>
      <c r="H152">
        <v>28226</v>
      </c>
      <c r="I152">
        <v>3</v>
      </c>
      <c r="J152">
        <v>3</v>
      </c>
      <c r="K152">
        <v>3</v>
      </c>
      <c r="L152">
        <v>3</v>
      </c>
      <c r="M152">
        <v>0.65</v>
      </c>
      <c r="N152">
        <v>0.23</v>
      </c>
      <c r="O152" t="s">
        <v>301</v>
      </c>
      <c r="P152">
        <v>137</v>
      </c>
      <c r="Q152" t="s">
        <v>300</v>
      </c>
      <c r="R152" t="s">
        <v>301</v>
      </c>
      <c r="S152" t="s">
        <v>1023</v>
      </c>
      <c r="T152" t="s">
        <v>1024</v>
      </c>
      <c r="U152" t="s">
        <v>1025</v>
      </c>
      <c r="V152" t="s">
        <v>625</v>
      </c>
      <c r="W152">
        <v>259</v>
      </c>
      <c r="X152">
        <v>253</v>
      </c>
      <c r="Y152">
        <v>247</v>
      </c>
      <c r="Z152">
        <v>208</v>
      </c>
      <c r="AA152">
        <v>224</v>
      </c>
      <c r="AB152">
        <v>80.3</v>
      </c>
      <c r="AC152">
        <v>86.5</v>
      </c>
      <c r="AD152">
        <v>430.3</v>
      </c>
      <c r="AE152" t="s">
        <v>1023</v>
      </c>
      <c r="AF152" t="s">
        <v>2874</v>
      </c>
      <c r="AG152" t="s">
        <v>2875</v>
      </c>
      <c r="AH152" t="s">
        <v>2876</v>
      </c>
      <c r="AI152" t="s">
        <v>2877</v>
      </c>
      <c r="AJ152" t="s">
        <v>2878</v>
      </c>
      <c r="AK152" t="str">
        <f>"CFD"</f>
        <v>CFD</v>
      </c>
      <c r="AL152" t="s">
        <v>2879</v>
      </c>
      <c r="AM152" t="s">
        <v>1465</v>
      </c>
      <c r="AN152">
        <v>9606</v>
      </c>
      <c r="AO152" s="4" t="str">
        <f>HYPERLINK("http://www.uniprot.org/uniprot/P00746", "P00746")</f>
        <v>P00746</v>
      </c>
      <c r="AP152" t="s">
        <v>2880</v>
      </c>
      <c r="AQ152" t="s">
        <v>1791</v>
      </c>
      <c r="AR152" t="s">
        <v>1467</v>
      </c>
      <c r="AS152" t="s">
        <v>1485</v>
      </c>
      <c r="AT152" t="s">
        <v>1461</v>
      </c>
      <c r="AU152" t="s">
        <v>1469</v>
      </c>
      <c r="AV152" t="s">
        <v>1558</v>
      </c>
      <c r="AW152" t="s">
        <v>1461</v>
      </c>
      <c r="AX152" t="s">
        <v>1694</v>
      </c>
      <c r="AY152" t="s">
        <v>2881</v>
      </c>
      <c r="AZ152" t="s">
        <v>1473</v>
      </c>
      <c r="BA152" t="s">
        <v>2882</v>
      </c>
      <c r="BB152" t="s">
        <v>2883</v>
      </c>
      <c r="BC152" t="s">
        <v>2884</v>
      </c>
      <c r="BD152" t="s">
        <v>1461</v>
      </c>
      <c r="BE152" t="s">
        <v>2885</v>
      </c>
    </row>
    <row r="153" spans="1:57">
      <c r="A153">
        <v>123</v>
      </c>
      <c r="B153">
        <v>1</v>
      </c>
      <c r="C153">
        <v>1</v>
      </c>
      <c r="D153">
        <v>124</v>
      </c>
      <c r="E153" t="s">
        <v>55</v>
      </c>
      <c r="F153" t="s">
        <v>302</v>
      </c>
      <c r="G153">
        <v>133</v>
      </c>
      <c r="H153">
        <v>28978</v>
      </c>
      <c r="I153">
        <v>3</v>
      </c>
      <c r="J153">
        <v>3</v>
      </c>
      <c r="K153">
        <v>3</v>
      </c>
      <c r="L153">
        <v>3</v>
      </c>
      <c r="M153">
        <v>0.63</v>
      </c>
      <c r="N153">
        <v>0.21</v>
      </c>
      <c r="O153" t="s">
        <v>303</v>
      </c>
      <c r="P153">
        <v>154</v>
      </c>
      <c r="Q153" t="s">
        <v>302</v>
      </c>
      <c r="R153" t="s">
        <v>303</v>
      </c>
      <c r="S153" t="s">
        <v>1074</v>
      </c>
      <c r="T153" t="s">
        <v>1075</v>
      </c>
      <c r="U153" t="s">
        <v>1076</v>
      </c>
      <c r="V153" t="s">
        <v>625</v>
      </c>
      <c r="W153">
        <v>261</v>
      </c>
      <c r="X153">
        <v>261</v>
      </c>
      <c r="Y153">
        <v>261</v>
      </c>
      <c r="Z153">
        <v>218</v>
      </c>
      <c r="AA153">
        <v>240</v>
      </c>
      <c r="AB153">
        <v>83.5</v>
      </c>
      <c r="AC153">
        <v>92</v>
      </c>
      <c r="AD153">
        <v>463.8</v>
      </c>
      <c r="AE153" t="s">
        <v>1074</v>
      </c>
      <c r="AF153" t="s">
        <v>2886</v>
      </c>
      <c r="AG153" t="s">
        <v>2887</v>
      </c>
      <c r="AH153" t="s">
        <v>2888</v>
      </c>
      <c r="AI153" t="s">
        <v>2889</v>
      </c>
      <c r="AJ153" t="s">
        <v>1461</v>
      </c>
      <c r="AK153" t="str">
        <f>"CA1"</f>
        <v>CA1</v>
      </c>
      <c r="AL153" t="s">
        <v>1461</v>
      </c>
      <c r="AM153" t="s">
        <v>1465</v>
      </c>
      <c r="AN153">
        <v>9606</v>
      </c>
      <c r="AO153" s="4" t="str">
        <f>HYPERLINK("http://www.uniprot.org/uniprot/P00915", "P00915")</f>
        <v>P00915</v>
      </c>
      <c r="AP153" t="s">
        <v>2890</v>
      </c>
      <c r="AQ153" t="s">
        <v>1461</v>
      </c>
      <c r="AR153" t="s">
        <v>2240</v>
      </c>
      <c r="AS153" t="s">
        <v>1485</v>
      </c>
      <c r="AT153" t="s">
        <v>1461</v>
      </c>
      <c r="AU153" t="s">
        <v>1461</v>
      </c>
      <c r="AV153" t="s">
        <v>1461</v>
      </c>
      <c r="AW153" t="s">
        <v>2289</v>
      </c>
      <c r="AX153" t="s">
        <v>2891</v>
      </c>
      <c r="AY153" t="s">
        <v>2892</v>
      </c>
      <c r="AZ153" t="s">
        <v>1473</v>
      </c>
      <c r="BA153" t="s">
        <v>2893</v>
      </c>
      <c r="BB153" t="s">
        <v>2126</v>
      </c>
      <c r="BC153" t="s">
        <v>2894</v>
      </c>
      <c r="BD153" t="s">
        <v>1461</v>
      </c>
      <c r="BE153" t="s">
        <v>2895</v>
      </c>
    </row>
    <row r="154" spans="1:57">
      <c r="A154">
        <v>131</v>
      </c>
      <c r="B154">
        <v>1</v>
      </c>
      <c r="C154">
        <v>1</v>
      </c>
      <c r="D154">
        <v>125</v>
      </c>
      <c r="E154" t="s">
        <v>55</v>
      </c>
      <c r="F154" t="s">
        <v>304</v>
      </c>
      <c r="G154">
        <v>119</v>
      </c>
      <c r="H154">
        <v>29306</v>
      </c>
      <c r="I154">
        <v>3</v>
      </c>
      <c r="J154">
        <v>3</v>
      </c>
      <c r="K154">
        <v>3</v>
      </c>
      <c r="L154">
        <v>3</v>
      </c>
      <c r="M154">
        <v>0.62</v>
      </c>
      <c r="N154">
        <v>0.16</v>
      </c>
      <c r="O154" t="s">
        <v>305</v>
      </c>
      <c r="P154">
        <v>155</v>
      </c>
      <c r="Q154" t="s">
        <v>304</v>
      </c>
      <c r="R154" t="s">
        <v>305</v>
      </c>
      <c r="S154" t="s">
        <v>1077</v>
      </c>
      <c r="T154" t="s">
        <v>1078</v>
      </c>
      <c r="U154" t="s">
        <v>1079</v>
      </c>
      <c r="V154" t="s">
        <v>625</v>
      </c>
      <c r="W154">
        <v>260</v>
      </c>
      <c r="X154">
        <v>260</v>
      </c>
      <c r="Y154">
        <v>260</v>
      </c>
      <c r="Z154">
        <v>226</v>
      </c>
      <c r="AA154">
        <v>238</v>
      </c>
      <c r="AB154">
        <v>86.9</v>
      </c>
      <c r="AC154">
        <v>91.5</v>
      </c>
      <c r="AD154">
        <v>474.2</v>
      </c>
      <c r="AE154" t="s">
        <v>1077</v>
      </c>
      <c r="AF154" t="s">
        <v>2896</v>
      </c>
      <c r="AG154" t="s">
        <v>2897</v>
      </c>
      <c r="AH154" t="s">
        <v>2898</v>
      </c>
      <c r="AI154" t="s">
        <v>2899</v>
      </c>
      <c r="AJ154" t="s">
        <v>2900</v>
      </c>
      <c r="AK154" t="str">
        <f>"CA2"</f>
        <v>CA2</v>
      </c>
      <c r="AL154" t="s">
        <v>1461</v>
      </c>
      <c r="AM154" t="s">
        <v>1465</v>
      </c>
      <c r="AN154">
        <v>9606</v>
      </c>
      <c r="AO154" s="4" t="str">
        <f>HYPERLINK("http://www.uniprot.org/uniprot/P00918", "P00918")</f>
        <v>P00918</v>
      </c>
      <c r="AP154" t="s">
        <v>2901</v>
      </c>
      <c r="AQ154" t="s">
        <v>1461</v>
      </c>
      <c r="AR154" t="s">
        <v>2902</v>
      </c>
      <c r="AS154" t="s">
        <v>1485</v>
      </c>
      <c r="AT154" t="s">
        <v>1461</v>
      </c>
      <c r="AU154" t="s">
        <v>2903</v>
      </c>
      <c r="AV154" t="s">
        <v>1461</v>
      </c>
      <c r="AW154" t="s">
        <v>2289</v>
      </c>
      <c r="AX154" t="s">
        <v>2891</v>
      </c>
      <c r="AY154" t="s">
        <v>2686</v>
      </c>
      <c r="AZ154" t="s">
        <v>1473</v>
      </c>
      <c r="BA154" t="s">
        <v>2904</v>
      </c>
      <c r="BB154" t="s">
        <v>2905</v>
      </c>
      <c r="BC154" t="s">
        <v>2906</v>
      </c>
      <c r="BD154" t="s">
        <v>1461</v>
      </c>
      <c r="BE154" t="s">
        <v>2907</v>
      </c>
    </row>
    <row r="155" spans="1:57">
      <c r="A155">
        <v>115</v>
      </c>
      <c r="B155">
        <v>1</v>
      </c>
      <c r="C155">
        <v>1</v>
      </c>
      <c r="D155">
        <v>126</v>
      </c>
      <c r="E155" t="s">
        <v>55</v>
      </c>
      <c r="F155" t="s">
        <v>306</v>
      </c>
      <c r="G155">
        <v>155</v>
      </c>
      <c r="H155">
        <v>70666</v>
      </c>
      <c r="I155">
        <v>7</v>
      </c>
      <c r="J155">
        <v>7</v>
      </c>
      <c r="K155">
        <v>7</v>
      </c>
      <c r="L155">
        <v>7</v>
      </c>
      <c r="M155">
        <v>0.6</v>
      </c>
      <c r="N155">
        <v>0.15</v>
      </c>
      <c r="O155" t="s">
        <v>307</v>
      </c>
      <c r="P155">
        <v>66</v>
      </c>
      <c r="Q155" t="s">
        <v>306</v>
      </c>
      <c r="R155" t="s">
        <v>307</v>
      </c>
      <c r="S155" t="s">
        <v>814</v>
      </c>
      <c r="T155" t="s">
        <v>815</v>
      </c>
      <c r="U155" t="s">
        <v>816</v>
      </c>
      <c r="V155" t="s">
        <v>625</v>
      </c>
      <c r="W155">
        <v>627</v>
      </c>
      <c r="X155">
        <v>627</v>
      </c>
      <c r="Y155">
        <v>627</v>
      </c>
      <c r="Z155">
        <v>603</v>
      </c>
      <c r="AA155">
        <v>621</v>
      </c>
      <c r="AB155">
        <v>96.2</v>
      </c>
      <c r="AC155">
        <v>99</v>
      </c>
      <c r="AD155">
        <v>1254.5999999999999</v>
      </c>
      <c r="AE155" t="s">
        <v>814</v>
      </c>
      <c r="AF155" t="s">
        <v>2908</v>
      </c>
      <c r="AG155" t="s">
        <v>2909</v>
      </c>
      <c r="AH155" t="s">
        <v>2910</v>
      </c>
      <c r="AI155" t="s">
        <v>2911</v>
      </c>
      <c r="AJ155" t="s">
        <v>2912</v>
      </c>
      <c r="AK155" t="str">
        <f>"LCP1"</f>
        <v>LCP1</v>
      </c>
      <c r="AL155" t="s">
        <v>2913</v>
      </c>
      <c r="AM155" t="s">
        <v>1465</v>
      </c>
      <c r="AN155">
        <v>9606</v>
      </c>
      <c r="AO155" s="4" t="str">
        <f>HYPERLINK("http://www.uniprot.org/uniprot/P13796", "P13796")</f>
        <v>P13796</v>
      </c>
      <c r="AP155" t="s">
        <v>2914</v>
      </c>
      <c r="AQ155" t="s">
        <v>1461</v>
      </c>
      <c r="AR155" t="s">
        <v>2915</v>
      </c>
      <c r="AS155" t="s">
        <v>2604</v>
      </c>
      <c r="AT155" t="s">
        <v>1461</v>
      </c>
      <c r="AU155" t="s">
        <v>1469</v>
      </c>
      <c r="AV155" t="s">
        <v>2345</v>
      </c>
      <c r="AW155" t="s">
        <v>2078</v>
      </c>
      <c r="AX155" t="s">
        <v>1610</v>
      </c>
      <c r="AY155" t="s">
        <v>2686</v>
      </c>
      <c r="AZ155" t="s">
        <v>1473</v>
      </c>
      <c r="BA155" t="s">
        <v>2916</v>
      </c>
      <c r="BB155" t="s">
        <v>2917</v>
      </c>
      <c r="BC155" t="s">
        <v>2918</v>
      </c>
      <c r="BD155" t="s">
        <v>1461</v>
      </c>
      <c r="BE155" t="s">
        <v>2919</v>
      </c>
    </row>
    <row r="156" spans="1:57">
      <c r="A156">
        <v>192</v>
      </c>
      <c r="B156">
        <v>1</v>
      </c>
      <c r="C156">
        <v>1</v>
      </c>
      <c r="D156">
        <v>127</v>
      </c>
      <c r="E156" t="s">
        <v>55</v>
      </c>
      <c r="F156" t="s">
        <v>308</v>
      </c>
      <c r="G156">
        <v>56</v>
      </c>
      <c r="H156">
        <v>20114</v>
      </c>
      <c r="I156">
        <v>2</v>
      </c>
      <c r="J156">
        <v>2</v>
      </c>
      <c r="K156">
        <v>2</v>
      </c>
      <c r="L156">
        <v>2</v>
      </c>
      <c r="M156">
        <v>0.59</v>
      </c>
      <c r="N156">
        <v>0.18</v>
      </c>
      <c r="O156" t="s">
        <v>309</v>
      </c>
      <c r="P156">
        <v>193</v>
      </c>
      <c r="Q156" t="s">
        <v>308</v>
      </c>
      <c r="R156" t="s">
        <v>309</v>
      </c>
      <c r="S156" t="s">
        <v>1187</v>
      </c>
      <c r="T156" t="s">
        <v>1188</v>
      </c>
      <c r="U156" t="s">
        <v>1189</v>
      </c>
      <c r="V156" t="s">
        <v>625</v>
      </c>
      <c r="W156">
        <v>189</v>
      </c>
      <c r="X156">
        <v>189</v>
      </c>
      <c r="Y156">
        <v>189</v>
      </c>
      <c r="Z156">
        <v>171</v>
      </c>
      <c r="AA156">
        <v>181</v>
      </c>
      <c r="AB156">
        <v>90.5</v>
      </c>
      <c r="AC156">
        <v>95.8</v>
      </c>
      <c r="AD156">
        <v>352.8</v>
      </c>
      <c r="AE156" t="s">
        <v>1187</v>
      </c>
      <c r="AF156" t="s">
        <v>2920</v>
      </c>
      <c r="AG156" t="s">
        <v>2921</v>
      </c>
      <c r="AH156" t="s">
        <v>2922</v>
      </c>
      <c r="AI156" t="s">
        <v>2923</v>
      </c>
      <c r="AJ156" t="s">
        <v>2924</v>
      </c>
      <c r="AK156" t="str">
        <f>"PARK7"</f>
        <v>PARK7</v>
      </c>
      <c r="AL156" t="s">
        <v>1461</v>
      </c>
      <c r="AM156" t="s">
        <v>1465</v>
      </c>
      <c r="AN156">
        <v>9606</v>
      </c>
      <c r="AO156" s="4" t="str">
        <f>HYPERLINK("http://www.uniprot.org/uniprot/Q99497", "Q99497")</f>
        <v>Q99497</v>
      </c>
      <c r="AP156" t="s">
        <v>2925</v>
      </c>
      <c r="AQ156" t="s">
        <v>2926</v>
      </c>
      <c r="AR156" t="s">
        <v>2927</v>
      </c>
      <c r="AS156" t="s">
        <v>1485</v>
      </c>
      <c r="AT156" t="s">
        <v>1461</v>
      </c>
      <c r="AU156" t="s">
        <v>2928</v>
      </c>
      <c r="AV156" t="s">
        <v>1461</v>
      </c>
      <c r="AW156" t="s">
        <v>2929</v>
      </c>
      <c r="AX156" t="s">
        <v>2930</v>
      </c>
      <c r="AY156" t="s">
        <v>2931</v>
      </c>
      <c r="AZ156" t="s">
        <v>1473</v>
      </c>
      <c r="BA156" t="s">
        <v>2932</v>
      </c>
      <c r="BB156" t="s">
        <v>2933</v>
      </c>
      <c r="BC156" t="s">
        <v>2934</v>
      </c>
      <c r="BD156" t="s">
        <v>1461</v>
      </c>
      <c r="BE156" t="s">
        <v>2935</v>
      </c>
    </row>
    <row r="157" spans="1:57">
      <c r="A157">
        <v>95</v>
      </c>
      <c r="B157">
        <v>1</v>
      </c>
      <c r="C157">
        <v>1</v>
      </c>
      <c r="D157">
        <v>128</v>
      </c>
      <c r="E157" t="s">
        <v>55</v>
      </c>
      <c r="F157" t="s">
        <v>310</v>
      </c>
      <c r="G157">
        <v>195</v>
      </c>
      <c r="H157">
        <v>72608</v>
      </c>
      <c r="I157">
        <v>8</v>
      </c>
      <c r="J157">
        <v>8</v>
      </c>
      <c r="K157">
        <v>7</v>
      </c>
      <c r="L157">
        <v>7</v>
      </c>
      <c r="M157">
        <v>0.57999999999999996</v>
      </c>
      <c r="N157">
        <v>0.16</v>
      </c>
      <c r="O157" t="s">
        <v>311</v>
      </c>
      <c r="P157">
        <v>220</v>
      </c>
      <c r="Q157" t="s">
        <v>310</v>
      </c>
      <c r="R157" t="s">
        <v>311</v>
      </c>
      <c r="S157" t="s">
        <v>1268</v>
      </c>
      <c r="T157" t="s">
        <v>1269</v>
      </c>
      <c r="U157" t="s">
        <v>1270</v>
      </c>
      <c r="V157" t="s">
        <v>625</v>
      </c>
      <c r="W157">
        <v>658</v>
      </c>
      <c r="X157">
        <v>655</v>
      </c>
      <c r="Y157">
        <v>661</v>
      </c>
      <c r="Z157">
        <v>545</v>
      </c>
      <c r="AA157">
        <v>583</v>
      </c>
      <c r="AB157">
        <v>82.8</v>
      </c>
      <c r="AC157">
        <v>88.6</v>
      </c>
      <c r="AD157">
        <v>1068.9000000000001</v>
      </c>
      <c r="AE157" t="s">
        <v>1268</v>
      </c>
      <c r="AF157" t="s">
        <v>2936</v>
      </c>
      <c r="AG157" t="s">
        <v>1461</v>
      </c>
      <c r="AH157" t="s">
        <v>2937</v>
      </c>
      <c r="AI157" t="s">
        <v>2938</v>
      </c>
      <c r="AJ157" t="s">
        <v>2939</v>
      </c>
      <c r="AK157" t="str">
        <f>"HGFAC"</f>
        <v>HGFAC</v>
      </c>
      <c r="AL157" t="s">
        <v>1461</v>
      </c>
      <c r="AM157" t="s">
        <v>1465</v>
      </c>
      <c r="AN157">
        <v>9606</v>
      </c>
      <c r="AO157" s="4" t="str">
        <f>HYPERLINK("http://www.uniprot.org/uniprot/Q04756", "Q04756")</f>
        <v>Q04756</v>
      </c>
      <c r="AP157" t="s">
        <v>2940</v>
      </c>
      <c r="AQ157" t="s">
        <v>1461</v>
      </c>
      <c r="AR157" t="s">
        <v>1467</v>
      </c>
      <c r="AS157" t="s">
        <v>1485</v>
      </c>
      <c r="AT157" t="s">
        <v>1461</v>
      </c>
      <c r="AU157" t="s">
        <v>1461</v>
      </c>
      <c r="AV157" t="s">
        <v>2941</v>
      </c>
      <c r="AW157" t="s">
        <v>1461</v>
      </c>
      <c r="AX157" t="s">
        <v>1694</v>
      </c>
      <c r="AY157" t="s">
        <v>2291</v>
      </c>
      <c r="AZ157" t="s">
        <v>1473</v>
      </c>
      <c r="BA157" t="s">
        <v>2942</v>
      </c>
      <c r="BB157" t="s">
        <v>2943</v>
      </c>
      <c r="BC157" t="s">
        <v>2884</v>
      </c>
      <c r="BD157" t="s">
        <v>1461</v>
      </c>
      <c r="BE157" t="s">
        <v>2944</v>
      </c>
    </row>
    <row r="158" spans="1:57">
      <c r="A158">
        <v>171</v>
      </c>
      <c r="B158">
        <v>1</v>
      </c>
      <c r="C158">
        <v>1</v>
      </c>
      <c r="D158">
        <v>129</v>
      </c>
      <c r="E158" t="s">
        <v>55</v>
      </c>
      <c r="F158" t="s">
        <v>312</v>
      </c>
      <c r="G158">
        <v>69</v>
      </c>
      <c r="H158">
        <v>31093</v>
      </c>
      <c r="I158">
        <v>3</v>
      </c>
      <c r="J158">
        <v>3</v>
      </c>
      <c r="K158">
        <v>3</v>
      </c>
      <c r="L158">
        <v>3</v>
      </c>
      <c r="M158">
        <v>0.57999999999999996</v>
      </c>
      <c r="N158">
        <v>0.15</v>
      </c>
      <c r="O158" t="s">
        <v>313</v>
      </c>
      <c r="P158">
        <v>42</v>
      </c>
      <c r="Q158" t="s">
        <v>312</v>
      </c>
      <c r="R158" t="s">
        <v>313</v>
      </c>
      <c r="S158" t="s">
        <v>744</v>
      </c>
      <c r="T158" t="s">
        <v>745</v>
      </c>
      <c r="U158" t="s">
        <v>746</v>
      </c>
      <c r="V158" t="s">
        <v>625</v>
      </c>
      <c r="W158">
        <v>286</v>
      </c>
      <c r="X158">
        <v>286</v>
      </c>
      <c r="Y158">
        <v>286</v>
      </c>
      <c r="Z158">
        <v>265</v>
      </c>
      <c r="AA158">
        <v>270</v>
      </c>
      <c r="AB158">
        <v>92.7</v>
      </c>
      <c r="AC158">
        <v>94.4</v>
      </c>
      <c r="AD158">
        <v>540</v>
      </c>
      <c r="AE158" t="s">
        <v>744</v>
      </c>
      <c r="AF158" t="s">
        <v>2945</v>
      </c>
      <c r="AG158" t="s">
        <v>2946</v>
      </c>
      <c r="AH158" t="s">
        <v>2947</v>
      </c>
      <c r="AI158" t="s">
        <v>2948</v>
      </c>
      <c r="AJ158" t="s">
        <v>2949</v>
      </c>
      <c r="AK158" t="str">
        <f>"TPI1"</f>
        <v>TPI1</v>
      </c>
      <c r="AL158" t="s">
        <v>2950</v>
      </c>
      <c r="AM158" t="s">
        <v>1465</v>
      </c>
      <c r="AN158">
        <v>9606</v>
      </c>
      <c r="AO158" s="4" t="str">
        <f>HYPERLINK("http://www.uniprot.org/uniprot/P60174", "P60174")</f>
        <v>P60174</v>
      </c>
      <c r="AP158" t="s">
        <v>2951</v>
      </c>
      <c r="AQ158" t="s">
        <v>2952</v>
      </c>
      <c r="AR158" t="s">
        <v>2240</v>
      </c>
      <c r="AS158" t="s">
        <v>2953</v>
      </c>
      <c r="AT158" t="s">
        <v>1461</v>
      </c>
      <c r="AU158" t="s">
        <v>2954</v>
      </c>
      <c r="AV158" t="s">
        <v>1461</v>
      </c>
      <c r="AW158" t="s">
        <v>1461</v>
      </c>
      <c r="AX158" t="s">
        <v>2955</v>
      </c>
      <c r="AY158" t="s">
        <v>2956</v>
      </c>
      <c r="AZ158" t="s">
        <v>1473</v>
      </c>
      <c r="BA158" t="s">
        <v>2957</v>
      </c>
      <c r="BB158" t="s">
        <v>2958</v>
      </c>
      <c r="BC158" t="s">
        <v>2959</v>
      </c>
      <c r="BD158" t="s">
        <v>2960</v>
      </c>
      <c r="BE158" t="s">
        <v>2707</v>
      </c>
    </row>
    <row r="159" spans="1:57">
      <c r="A159">
        <v>109</v>
      </c>
      <c r="B159">
        <v>1</v>
      </c>
      <c r="C159">
        <v>1</v>
      </c>
      <c r="D159">
        <v>130</v>
      </c>
      <c r="E159" t="s">
        <v>55</v>
      </c>
      <c r="F159" t="s">
        <v>314</v>
      </c>
      <c r="G159">
        <v>164</v>
      </c>
      <c r="H159">
        <v>10184</v>
      </c>
      <c r="I159">
        <v>2</v>
      </c>
      <c r="J159">
        <v>2</v>
      </c>
      <c r="K159">
        <v>1</v>
      </c>
      <c r="L159">
        <v>1</v>
      </c>
      <c r="M159">
        <v>0.56999999999999995</v>
      </c>
      <c r="N159">
        <v>0.19</v>
      </c>
      <c r="O159" t="s">
        <v>315</v>
      </c>
      <c r="P159">
        <v>187</v>
      </c>
      <c r="Q159" t="s">
        <v>314</v>
      </c>
      <c r="R159" t="s">
        <v>315</v>
      </c>
      <c r="S159" t="s">
        <v>1170</v>
      </c>
      <c r="T159" t="s">
        <v>1171</v>
      </c>
      <c r="U159" t="s">
        <v>1172</v>
      </c>
      <c r="V159" t="s">
        <v>625</v>
      </c>
      <c r="W159">
        <v>90</v>
      </c>
      <c r="X159">
        <v>90</v>
      </c>
      <c r="Y159">
        <v>90</v>
      </c>
      <c r="Z159">
        <v>77</v>
      </c>
      <c r="AA159">
        <v>85</v>
      </c>
      <c r="AB159">
        <v>85.6</v>
      </c>
      <c r="AC159">
        <v>94.4</v>
      </c>
      <c r="AD159">
        <v>162.19999999999999</v>
      </c>
      <c r="AE159" t="s">
        <v>1170</v>
      </c>
      <c r="AF159" t="s">
        <v>2961</v>
      </c>
      <c r="AG159" t="s">
        <v>2962</v>
      </c>
      <c r="AH159" t="s">
        <v>2963</v>
      </c>
      <c r="AI159" t="s">
        <v>2964</v>
      </c>
      <c r="AJ159" t="s">
        <v>2965</v>
      </c>
      <c r="AK159" t="str">
        <f>"S100A6"</f>
        <v>S100A6</v>
      </c>
      <c r="AL159" t="s">
        <v>2966</v>
      </c>
      <c r="AM159" t="s">
        <v>1465</v>
      </c>
      <c r="AN159">
        <v>9606</v>
      </c>
      <c r="AO159" s="4" t="str">
        <f>HYPERLINK("http://www.uniprot.org/uniprot/P06703", "P06703")</f>
        <v>P06703</v>
      </c>
      <c r="AP159" t="s">
        <v>2967</v>
      </c>
      <c r="AQ159" t="s">
        <v>1461</v>
      </c>
      <c r="AR159" t="s">
        <v>2968</v>
      </c>
      <c r="AS159" t="s">
        <v>1485</v>
      </c>
      <c r="AT159" t="s">
        <v>1461</v>
      </c>
      <c r="AU159" t="s">
        <v>1461</v>
      </c>
      <c r="AV159" t="s">
        <v>2345</v>
      </c>
      <c r="AW159" t="s">
        <v>2078</v>
      </c>
      <c r="AX159" t="s">
        <v>1461</v>
      </c>
      <c r="AY159" t="s">
        <v>2686</v>
      </c>
      <c r="AZ159" t="s">
        <v>1473</v>
      </c>
      <c r="BA159" t="s">
        <v>2969</v>
      </c>
      <c r="BB159" t="s">
        <v>2970</v>
      </c>
      <c r="BC159" t="s">
        <v>2971</v>
      </c>
      <c r="BD159" t="s">
        <v>1461</v>
      </c>
      <c r="BE159" t="s">
        <v>1461</v>
      </c>
    </row>
    <row r="160" spans="1:57">
      <c r="A160">
        <v>103</v>
      </c>
      <c r="B160">
        <v>1</v>
      </c>
      <c r="C160">
        <v>1</v>
      </c>
      <c r="D160">
        <v>131</v>
      </c>
      <c r="E160" t="s">
        <v>55</v>
      </c>
      <c r="F160" t="s">
        <v>316</v>
      </c>
      <c r="G160">
        <v>175</v>
      </c>
      <c r="H160">
        <v>54324</v>
      </c>
      <c r="I160">
        <v>5</v>
      </c>
      <c r="J160">
        <v>5</v>
      </c>
      <c r="K160">
        <v>5</v>
      </c>
      <c r="L160">
        <v>5</v>
      </c>
      <c r="M160">
        <v>0.55000000000000004</v>
      </c>
      <c r="N160">
        <v>0.14000000000000001</v>
      </c>
      <c r="O160" t="s">
        <v>317</v>
      </c>
      <c r="P160">
        <v>71</v>
      </c>
      <c r="Q160" t="s">
        <v>316</v>
      </c>
      <c r="R160" t="s">
        <v>317</v>
      </c>
      <c r="S160" t="s">
        <v>829</v>
      </c>
      <c r="T160" t="s">
        <v>830</v>
      </c>
      <c r="U160" t="s">
        <v>831</v>
      </c>
      <c r="V160" t="s">
        <v>625</v>
      </c>
      <c r="W160">
        <v>480</v>
      </c>
      <c r="X160">
        <v>488</v>
      </c>
      <c r="Y160">
        <v>446</v>
      </c>
      <c r="Z160">
        <v>329</v>
      </c>
      <c r="AA160">
        <v>381</v>
      </c>
      <c r="AB160">
        <v>68.5</v>
      </c>
      <c r="AC160">
        <v>79.400000000000006</v>
      </c>
      <c r="AD160">
        <v>698.4</v>
      </c>
      <c r="AE160" t="s">
        <v>829</v>
      </c>
      <c r="AF160" t="s">
        <v>2972</v>
      </c>
      <c r="AG160" t="s">
        <v>2973</v>
      </c>
      <c r="AH160" t="s">
        <v>2974</v>
      </c>
      <c r="AI160" t="s">
        <v>2975</v>
      </c>
      <c r="AJ160" t="s">
        <v>2976</v>
      </c>
      <c r="AK160" t="str">
        <f>"F10"</f>
        <v>F10</v>
      </c>
      <c r="AL160" t="s">
        <v>1461</v>
      </c>
      <c r="AM160" t="s">
        <v>1465</v>
      </c>
      <c r="AN160">
        <v>9606</v>
      </c>
      <c r="AO160" s="4" t="str">
        <f>HYPERLINK("http://www.uniprot.org/uniprot/P00742", "P00742")</f>
        <v>P00742</v>
      </c>
      <c r="AP160" t="s">
        <v>2977</v>
      </c>
      <c r="AQ160" t="s">
        <v>1730</v>
      </c>
      <c r="AR160" t="s">
        <v>1467</v>
      </c>
      <c r="AS160" t="s">
        <v>1485</v>
      </c>
      <c r="AT160" t="s">
        <v>1461</v>
      </c>
      <c r="AU160" t="s">
        <v>1469</v>
      </c>
      <c r="AV160" t="s">
        <v>2041</v>
      </c>
      <c r="AW160" t="s">
        <v>1915</v>
      </c>
      <c r="AX160" t="s">
        <v>1694</v>
      </c>
      <c r="AY160" t="s">
        <v>2136</v>
      </c>
      <c r="AZ160" t="s">
        <v>1473</v>
      </c>
      <c r="BA160" t="s">
        <v>2978</v>
      </c>
      <c r="BB160" t="s">
        <v>2979</v>
      </c>
      <c r="BC160" t="s">
        <v>2980</v>
      </c>
      <c r="BD160" t="s">
        <v>1461</v>
      </c>
      <c r="BE160" t="s">
        <v>2981</v>
      </c>
    </row>
    <row r="161" spans="1:57">
      <c r="A161">
        <v>161</v>
      </c>
      <c r="B161">
        <v>1</v>
      </c>
      <c r="C161">
        <v>1</v>
      </c>
      <c r="D161">
        <v>132</v>
      </c>
      <c r="E161" t="s">
        <v>55</v>
      </c>
      <c r="F161" t="s">
        <v>318</v>
      </c>
      <c r="G161">
        <v>79</v>
      </c>
      <c r="H161">
        <v>21385</v>
      </c>
      <c r="I161">
        <v>2</v>
      </c>
      <c r="J161">
        <v>2</v>
      </c>
      <c r="K161">
        <v>2</v>
      </c>
      <c r="L161">
        <v>2</v>
      </c>
      <c r="M161">
        <v>0.55000000000000004</v>
      </c>
      <c r="N161">
        <v>0.13</v>
      </c>
      <c r="O161" t="s">
        <v>319</v>
      </c>
      <c r="P161">
        <v>260</v>
      </c>
      <c r="Q161" t="s">
        <v>318</v>
      </c>
      <c r="R161" t="s">
        <v>319</v>
      </c>
      <c r="S161" t="s">
        <v>1386</v>
      </c>
      <c r="T161" t="s">
        <v>1387</v>
      </c>
      <c r="U161" t="s">
        <v>1388</v>
      </c>
      <c r="V161" t="s">
        <v>625</v>
      </c>
      <c r="W161">
        <v>213</v>
      </c>
      <c r="X161">
        <v>221</v>
      </c>
      <c r="Y161">
        <v>148</v>
      </c>
      <c r="Z161">
        <v>128</v>
      </c>
      <c r="AA161">
        <v>132</v>
      </c>
      <c r="AB161">
        <v>60.1</v>
      </c>
      <c r="AC161">
        <v>62</v>
      </c>
      <c r="AD161">
        <v>169.9</v>
      </c>
      <c r="AE161" t="s">
        <v>1386</v>
      </c>
      <c r="AF161" t="s">
        <v>2982</v>
      </c>
      <c r="AG161" t="s">
        <v>2983</v>
      </c>
      <c r="AH161" t="s">
        <v>2984</v>
      </c>
      <c r="AI161" t="s">
        <v>2985</v>
      </c>
      <c r="AJ161" t="s">
        <v>2986</v>
      </c>
      <c r="AK161" t="str">
        <f>"HIST1H1D"</f>
        <v>HIST1H1D</v>
      </c>
      <c r="AL161" t="s">
        <v>2987</v>
      </c>
      <c r="AM161" t="s">
        <v>1465</v>
      </c>
      <c r="AN161">
        <v>9606</v>
      </c>
      <c r="AO161" s="4" t="str">
        <f>HYPERLINK("http://www.uniprot.org/uniprot/P16402", "P16402")</f>
        <v>P16402</v>
      </c>
      <c r="AP161" t="s">
        <v>2988</v>
      </c>
      <c r="AQ161" t="s">
        <v>1461</v>
      </c>
      <c r="AR161" t="s">
        <v>2989</v>
      </c>
      <c r="AS161" t="s">
        <v>1485</v>
      </c>
      <c r="AT161" t="s">
        <v>1461</v>
      </c>
      <c r="AU161" t="s">
        <v>1461</v>
      </c>
      <c r="AV161" t="s">
        <v>1461</v>
      </c>
      <c r="AW161" t="s">
        <v>1461</v>
      </c>
      <c r="AX161" t="s">
        <v>2990</v>
      </c>
      <c r="AY161" t="s">
        <v>2991</v>
      </c>
      <c r="AZ161" t="s">
        <v>1461</v>
      </c>
      <c r="BA161" t="s">
        <v>2992</v>
      </c>
      <c r="BB161" t="s">
        <v>2993</v>
      </c>
      <c r="BC161" t="s">
        <v>2994</v>
      </c>
      <c r="BD161" t="s">
        <v>1461</v>
      </c>
      <c r="BE161" t="s">
        <v>2995</v>
      </c>
    </row>
    <row r="162" spans="1:57">
      <c r="A162">
        <v>233</v>
      </c>
      <c r="B162">
        <v>1</v>
      </c>
      <c r="C162">
        <v>1</v>
      </c>
      <c r="D162">
        <v>133</v>
      </c>
      <c r="E162" t="s">
        <v>55</v>
      </c>
      <c r="F162" t="s">
        <v>320</v>
      </c>
      <c r="G162">
        <v>40</v>
      </c>
      <c r="H162">
        <v>10912</v>
      </c>
      <c r="I162">
        <v>1</v>
      </c>
      <c r="J162">
        <v>1</v>
      </c>
      <c r="K162">
        <v>1</v>
      </c>
      <c r="L162">
        <v>1</v>
      </c>
      <c r="M162">
        <v>0.53</v>
      </c>
      <c r="N162">
        <v>0.08</v>
      </c>
      <c r="O162" t="s">
        <v>321</v>
      </c>
      <c r="P162">
        <v>76</v>
      </c>
      <c r="Q162" t="s">
        <v>320</v>
      </c>
      <c r="R162" t="s">
        <v>321</v>
      </c>
      <c r="S162" t="s">
        <v>844</v>
      </c>
      <c r="T162" t="s">
        <v>845</v>
      </c>
      <c r="U162" t="s">
        <v>846</v>
      </c>
      <c r="V162" t="s">
        <v>625</v>
      </c>
      <c r="W162">
        <v>96</v>
      </c>
      <c r="X162">
        <v>93</v>
      </c>
      <c r="Y162">
        <v>95</v>
      </c>
      <c r="Z162">
        <v>62</v>
      </c>
      <c r="AA162">
        <v>73</v>
      </c>
      <c r="AB162">
        <v>64.599999999999994</v>
      </c>
      <c r="AC162">
        <v>76</v>
      </c>
      <c r="AD162">
        <v>127.5</v>
      </c>
      <c r="AE162" t="s">
        <v>844</v>
      </c>
      <c r="AF162" t="s">
        <v>2996</v>
      </c>
      <c r="AG162" t="s">
        <v>2997</v>
      </c>
      <c r="AH162" t="s">
        <v>2998</v>
      </c>
      <c r="AI162" t="s">
        <v>2999</v>
      </c>
      <c r="AJ162" t="s">
        <v>3000</v>
      </c>
      <c r="AK162" t="str">
        <f>"CCL14"</f>
        <v>CCL14</v>
      </c>
      <c r="AL162" t="s">
        <v>3001</v>
      </c>
      <c r="AM162" t="s">
        <v>1465</v>
      </c>
      <c r="AN162">
        <v>9606</v>
      </c>
      <c r="AO162" s="4" t="str">
        <f>HYPERLINK("http://www.uniprot.org/uniprot/Q16627", "Q16627")</f>
        <v>Q16627</v>
      </c>
      <c r="AP162" t="s">
        <v>3002</v>
      </c>
      <c r="AQ162" t="s">
        <v>1461</v>
      </c>
      <c r="AR162" t="s">
        <v>1467</v>
      </c>
      <c r="AS162" t="s">
        <v>1468</v>
      </c>
      <c r="AT162" t="s">
        <v>1461</v>
      </c>
      <c r="AU162" t="s">
        <v>1461</v>
      </c>
      <c r="AV162" t="s">
        <v>1558</v>
      </c>
      <c r="AW162" t="s">
        <v>1461</v>
      </c>
      <c r="AX162" t="s">
        <v>3003</v>
      </c>
      <c r="AY162" t="s">
        <v>1531</v>
      </c>
      <c r="AZ162" t="s">
        <v>1473</v>
      </c>
      <c r="BA162" t="s">
        <v>3004</v>
      </c>
      <c r="BB162" t="s">
        <v>3005</v>
      </c>
      <c r="BC162" t="s">
        <v>3006</v>
      </c>
      <c r="BD162" t="s">
        <v>1461</v>
      </c>
      <c r="BE162" t="s">
        <v>1461</v>
      </c>
    </row>
    <row r="163" spans="1:57">
      <c r="A163">
        <v>135</v>
      </c>
      <c r="B163">
        <v>1</v>
      </c>
      <c r="C163">
        <v>1</v>
      </c>
      <c r="D163">
        <v>134</v>
      </c>
      <c r="E163" t="s">
        <v>55</v>
      </c>
      <c r="F163" t="s">
        <v>322</v>
      </c>
      <c r="G163">
        <v>108</v>
      </c>
      <c r="H163">
        <v>22549</v>
      </c>
      <c r="I163">
        <v>2</v>
      </c>
      <c r="J163">
        <v>2</v>
      </c>
      <c r="K163">
        <v>2</v>
      </c>
      <c r="L163">
        <v>2</v>
      </c>
      <c r="M163">
        <v>0.52</v>
      </c>
      <c r="N163">
        <v>0.13</v>
      </c>
      <c r="O163" t="s">
        <v>323</v>
      </c>
      <c r="P163">
        <v>189</v>
      </c>
      <c r="Q163" t="s">
        <v>322</v>
      </c>
      <c r="R163" t="s">
        <v>323</v>
      </c>
      <c r="S163" t="s">
        <v>1176</v>
      </c>
      <c r="T163" t="s">
        <v>1177</v>
      </c>
      <c r="U163" t="s">
        <v>1178</v>
      </c>
      <c r="V163" t="s">
        <v>625</v>
      </c>
      <c r="W163">
        <v>199</v>
      </c>
      <c r="X163">
        <v>199</v>
      </c>
      <c r="Y163">
        <v>199</v>
      </c>
      <c r="Z163">
        <v>192</v>
      </c>
      <c r="AA163">
        <v>198</v>
      </c>
      <c r="AB163">
        <v>96.5</v>
      </c>
      <c r="AC163">
        <v>99.5</v>
      </c>
      <c r="AD163">
        <v>401.4</v>
      </c>
      <c r="AE163" t="s">
        <v>1176</v>
      </c>
      <c r="AF163" t="s">
        <v>3007</v>
      </c>
      <c r="AG163" t="s">
        <v>3008</v>
      </c>
      <c r="AH163" t="s">
        <v>3009</v>
      </c>
      <c r="AI163" t="s">
        <v>3010</v>
      </c>
      <c r="AJ163" t="s">
        <v>3011</v>
      </c>
      <c r="AK163" t="str">
        <f>"TAGLN2"</f>
        <v>TAGLN2</v>
      </c>
      <c r="AL163" t="s">
        <v>3012</v>
      </c>
      <c r="AM163" t="s">
        <v>1465</v>
      </c>
      <c r="AN163">
        <v>9606</v>
      </c>
      <c r="AO163" s="4" t="str">
        <f>HYPERLINK("http://www.uniprot.org/uniprot/P37802", "P37802")</f>
        <v>P37802</v>
      </c>
      <c r="AP163" t="s">
        <v>3013</v>
      </c>
      <c r="AQ163" t="s">
        <v>1461</v>
      </c>
      <c r="AR163" t="s">
        <v>1461</v>
      </c>
      <c r="AS163" t="s">
        <v>1468</v>
      </c>
      <c r="AT163" t="s">
        <v>1461</v>
      </c>
      <c r="AU163" t="s">
        <v>1461</v>
      </c>
      <c r="AV163" t="s">
        <v>1461</v>
      </c>
      <c r="AW163" t="s">
        <v>1461</v>
      </c>
      <c r="AX163" t="s">
        <v>1461</v>
      </c>
      <c r="AY163" t="s">
        <v>3014</v>
      </c>
      <c r="AZ163" t="s">
        <v>1473</v>
      </c>
      <c r="BA163" t="s">
        <v>3015</v>
      </c>
      <c r="BB163" t="s">
        <v>3016</v>
      </c>
      <c r="BC163" t="s">
        <v>3017</v>
      </c>
      <c r="BD163" t="s">
        <v>1461</v>
      </c>
      <c r="BE163" t="s">
        <v>1747</v>
      </c>
    </row>
    <row r="164" spans="1:57">
      <c r="A164">
        <v>111</v>
      </c>
      <c r="B164">
        <v>1</v>
      </c>
      <c r="C164">
        <v>1</v>
      </c>
      <c r="D164">
        <v>135</v>
      </c>
      <c r="E164" t="s">
        <v>55</v>
      </c>
      <c r="F164" t="s">
        <v>324</v>
      </c>
      <c r="G164">
        <v>161</v>
      </c>
      <c r="H164">
        <v>57254</v>
      </c>
      <c r="I164">
        <v>5</v>
      </c>
      <c r="J164">
        <v>5</v>
      </c>
      <c r="K164">
        <v>5</v>
      </c>
      <c r="L164">
        <v>5</v>
      </c>
      <c r="M164">
        <v>0.51</v>
      </c>
      <c r="N164">
        <v>0.19</v>
      </c>
      <c r="O164" t="s">
        <v>325</v>
      </c>
      <c r="P164">
        <v>200</v>
      </c>
      <c r="Q164" t="s">
        <v>324</v>
      </c>
      <c r="R164" t="s">
        <v>325</v>
      </c>
      <c r="S164" t="s">
        <v>1208</v>
      </c>
      <c r="T164" t="s">
        <v>1209</v>
      </c>
      <c r="U164" t="s">
        <v>1210</v>
      </c>
      <c r="V164" t="s">
        <v>625</v>
      </c>
      <c r="W164">
        <v>498</v>
      </c>
      <c r="X164">
        <v>493</v>
      </c>
      <c r="Y164">
        <v>502</v>
      </c>
      <c r="Z164">
        <v>464</v>
      </c>
      <c r="AA164">
        <v>473</v>
      </c>
      <c r="AB164">
        <v>93.2</v>
      </c>
      <c r="AC164">
        <v>95</v>
      </c>
      <c r="AD164">
        <v>953</v>
      </c>
      <c r="AE164" t="s">
        <v>1208</v>
      </c>
      <c r="AF164" t="s">
        <v>3018</v>
      </c>
      <c r="AG164" t="s">
        <v>3019</v>
      </c>
      <c r="AH164" t="s">
        <v>3020</v>
      </c>
      <c r="AI164" t="s">
        <v>3021</v>
      </c>
      <c r="AJ164" t="s">
        <v>3022</v>
      </c>
      <c r="AK164" t="str">
        <f>"EFEMP1"</f>
        <v>EFEMP1</v>
      </c>
      <c r="AL164" t="s">
        <v>3023</v>
      </c>
      <c r="AM164" t="s">
        <v>1465</v>
      </c>
      <c r="AN164">
        <v>9606</v>
      </c>
      <c r="AO164" s="4" t="str">
        <f>HYPERLINK("http://www.uniprot.org/uniprot/Q12805", "Q12805")</f>
        <v>Q12805</v>
      </c>
      <c r="AP164" t="s">
        <v>3024</v>
      </c>
      <c r="AQ164" t="s">
        <v>1461</v>
      </c>
      <c r="AR164" t="s">
        <v>2061</v>
      </c>
      <c r="AS164" t="s">
        <v>1468</v>
      </c>
      <c r="AT164" t="s">
        <v>1461</v>
      </c>
      <c r="AU164" t="s">
        <v>1469</v>
      </c>
      <c r="AV164" t="s">
        <v>2041</v>
      </c>
      <c r="AW164" t="s">
        <v>1915</v>
      </c>
      <c r="AX164" t="s">
        <v>3025</v>
      </c>
      <c r="AY164" t="s">
        <v>1531</v>
      </c>
      <c r="AZ164" t="s">
        <v>1461</v>
      </c>
      <c r="BA164" t="s">
        <v>3026</v>
      </c>
      <c r="BB164" t="s">
        <v>3027</v>
      </c>
      <c r="BC164" t="s">
        <v>3028</v>
      </c>
      <c r="BD164" t="s">
        <v>1461</v>
      </c>
      <c r="BE164" t="s">
        <v>2608</v>
      </c>
    </row>
    <row r="165" spans="1:57">
      <c r="A165">
        <v>193</v>
      </c>
      <c r="B165">
        <v>1</v>
      </c>
      <c r="C165">
        <v>1</v>
      </c>
      <c r="D165">
        <v>136</v>
      </c>
      <c r="E165" t="s">
        <v>55</v>
      </c>
      <c r="F165" t="s">
        <v>326</v>
      </c>
      <c r="G165">
        <v>56</v>
      </c>
      <c r="H165">
        <v>22681</v>
      </c>
      <c r="I165">
        <v>2</v>
      </c>
      <c r="J165">
        <v>2</v>
      </c>
      <c r="K165">
        <v>2</v>
      </c>
      <c r="L165">
        <v>2</v>
      </c>
      <c r="M165">
        <v>0.51</v>
      </c>
      <c r="N165">
        <v>0.18</v>
      </c>
      <c r="O165" t="s">
        <v>327</v>
      </c>
      <c r="P165">
        <v>31</v>
      </c>
      <c r="Q165" t="s">
        <v>326</v>
      </c>
      <c r="R165" t="s">
        <v>327</v>
      </c>
      <c r="S165" t="s">
        <v>711</v>
      </c>
      <c r="T165" t="s">
        <v>712</v>
      </c>
      <c r="U165" t="s">
        <v>713</v>
      </c>
      <c r="V165" t="s">
        <v>625</v>
      </c>
      <c r="W165">
        <v>199</v>
      </c>
      <c r="X165">
        <v>201</v>
      </c>
      <c r="Y165">
        <v>201</v>
      </c>
      <c r="Z165">
        <v>180</v>
      </c>
      <c r="AA165">
        <v>189</v>
      </c>
      <c r="AB165">
        <v>90.5</v>
      </c>
      <c r="AC165">
        <v>95</v>
      </c>
      <c r="AD165">
        <v>360.1</v>
      </c>
      <c r="AE165" t="s">
        <v>711</v>
      </c>
      <c r="AF165" t="s">
        <v>3029</v>
      </c>
      <c r="AG165" t="s">
        <v>3030</v>
      </c>
      <c r="AH165" t="s">
        <v>3031</v>
      </c>
      <c r="AI165" t="s">
        <v>3032</v>
      </c>
      <c r="AJ165" t="s">
        <v>3033</v>
      </c>
      <c r="AK165" t="str">
        <f>"ARHGDIB"</f>
        <v>ARHGDIB</v>
      </c>
      <c r="AL165" t="s">
        <v>3034</v>
      </c>
      <c r="AM165" t="s">
        <v>1465</v>
      </c>
      <c r="AN165">
        <v>9606</v>
      </c>
      <c r="AO165" s="4" t="str">
        <f>HYPERLINK("http://www.uniprot.org/uniprot/P52566", "P52566")</f>
        <v>P52566</v>
      </c>
      <c r="AP165" t="s">
        <v>3035</v>
      </c>
      <c r="AQ165" t="s">
        <v>1461</v>
      </c>
      <c r="AR165" t="s">
        <v>2240</v>
      </c>
      <c r="AS165" t="s">
        <v>1461</v>
      </c>
      <c r="AT165" t="s">
        <v>1461</v>
      </c>
      <c r="AU165" t="s">
        <v>1461</v>
      </c>
      <c r="AV165" t="s">
        <v>1461</v>
      </c>
      <c r="AW165" t="s">
        <v>1461</v>
      </c>
      <c r="AX165" t="s">
        <v>3036</v>
      </c>
      <c r="AY165" t="s">
        <v>2686</v>
      </c>
      <c r="AZ165" t="s">
        <v>1473</v>
      </c>
      <c r="BA165" t="s">
        <v>3037</v>
      </c>
      <c r="BB165" t="s">
        <v>3038</v>
      </c>
      <c r="BC165" t="s">
        <v>3039</v>
      </c>
      <c r="BD165" t="s">
        <v>1461</v>
      </c>
      <c r="BE165" t="s">
        <v>3040</v>
      </c>
    </row>
    <row r="166" spans="1:57">
      <c r="A166">
        <v>79</v>
      </c>
      <c r="B166">
        <v>1</v>
      </c>
      <c r="C166">
        <v>1</v>
      </c>
      <c r="D166">
        <v>137</v>
      </c>
      <c r="E166" t="s">
        <v>55</v>
      </c>
      <c r="F166" t="s">
        <v>328</v>
      </c>
      <c r="G166">
        <v>317</v>
      </c>
      <c r="H166">
        <v>83235</v>
      </c>
      <c r="I166">
        <v>9</v>
      </c>
      <c r="J166">
        <v>9</v>
      </c>
      <c r="K166">
        <v>7</v>
      </c>
      <c r="L166">
        <v>7</v>
      </c>
      <c r="M166">
        <v>0.49</v>
      </c>
      <c r="N166">
        <v>0.14000000000000001</v>
      </c>
      <c r="O166" t="s">
        <v>329</v>
      </c>
      <c r="P166">
        <v>99</v>
      </c>
      <c r="Q166" t="s">
        <v>328</v>
      </c>
      <c r="R166" t="s">
        <v>329</v>
      </c>
      <c r="S166" t="s">
        <v>912</v>
      </c>
      <c r="T166" t="s">
        <v>913</v>
      </c>
      <c r="U166" t="s">
        <v>914</v>
      </c>
      <c r="V166" t="s">
        <v>625</v>
      </c>
      <c r="W166">
        <v>728</v>
      </c>
      <c r="X166">
        <v>699</v>
      </c>
      <c r="Y166">
        <v>725</v>
      </c>
      <c r="Z166">
        <v>493</v>
      </c>
      <c r="AA166">
        <v>558</v>
      </c>
      <c r="AB166">
        <v>67.7</v>
      </c>
      <c r="AC166">
        <v>76.599999999999994</v>
      </c>
      <c r="AD166">
        <v>985.3</v>
      </c>
      <c r="AE166" t="s">
        <v>912</v>
      </c>
      <c r="AF166" t="s">
        <v>3041</v>
      </c>
      <c r="AG166" t="s">
        <v>3042</v>
      </c>
      <c r="AH166" t="s">
        <v>3043</v>
      </c>
      <c r="AI166" t="s">
        <v>3044</v>
      </c>
      <c r="AJ166" t="s">
        <v>3045</v>
      </c>
      <c r="AK166" t="str">
        <f>"MASP1"</f>
        <v>MASP1</v>
      </c>
      <c r="AL166" t="s">
        <v>3046</v>
      </c>
      <c r="AM166" t="s">
        <v>1465</v>
      </c>
      <c r="AN166">
        <v>9606</v>
      </c>
      <c r="AO166" s="4" t="str">
        <f>HYPERLINK("http://www.uniprot.org/uniprot/P48740", "P48740")</f>
        <v>P48740</v>
      </c>
      <c r="AP166" t="s">
        <v>3047</v>
      </c>
      <c r="AQ166" t="s">
        <v>3048</v>
      </c>
      <c r="AR166" t="s">
        <v>1467</v>
      </c>
      <c r="AS166" t="s">
        <v>1468</v>
      </c>
      <c r="AT166" t="s">
        <v>1461</v>
      </c>
      <c r="AU166" t="s">
        <v>1469</v>
      </c>
      <c r="AV166" t="s">
        <v>2251</v>
      </c>
      <c r="AW166" t="s">
        <v>2078</v>
      </c>
      <c r="AX166" t="s">
        <v>1694</v>
      </c>
      <c r="AY166" t="s">
        <v>3049</v>
      </c>
      <c r="AZ166" t="s">
        <v>1473</v>
      </c>
      <c r="BA166" t="s">
        <v>3050</v>
      </c>
      <c r="BB166" t="s">
        <v>3051</v>
      </c>
      <c r="BC166" t="s">
        <v>3052</v>
      </c>
      <c r="BD166" t="s">
        <v>1461</v>
      </c>
      <c r="BE166" t="s">
        <v>3053</v>
      </c>
    </row>
    <row r="167" spans="1:57">
      <c r="A167">
        <v>87</v>
      </c>
      <c r="B167">
        <v>1</v>
      </c>
      <c r="C167">
        <v>1</v>
      </c>
      <c r="D167">
        <v>138</v>
      </c>
      <c r="E167" t="s">
        <v>55</v>
      </c>
      <c r="F167" t="s">
        <v>330</v>
      </c>
      <c r="G167">
        <v>228</v>
      </c>
      <c r="H167">
        <v>59089</v>
      </c>
      <c r="I167">
        <v>7</v>
      </c>
      <c r="J167">
        <v>7</v>
      </c>
      <c r="K167">
        <v>5</v>
      </c>
      <c r="L167">
        <v>5</v>
      </c>
      <c r="M167">
        <v>0.49</v>
      </c>
      <c r="N167">
        <v>0.14000000000000001</v>
      </c>
      <c r="O167" t="s">
        <v>331</v>
      </c>
      <c r="P167">
        <v>199</v>
      </c>
      <c r="Q167" t="s">
        <v>330</v>
      </c>
      <c r="R167" t="s">
        <v>331</v>
      </c>
      <c r="S167" t="s">
        <v>1205</v>
      </c>
      <c r="T167" t="s">
        <v>1206</v>
      </c>
      <c r="U167" t="s">
        <v>1207</v>
      </c>
      <c r="V167" t="s">
        <v>625</v>
      </c>
      <c r="W167">
        <v>526</v>
      </c>
      <c r="X167">
        <v>505</v>
      </c>
      <c r="Y167">
        <v>484</v>
      </c>
      <c r="Z167">
        <v>388</v>
      </c>
      <c r="AA167">
        <v>437</v>
      </c>
      <c r="AB167">
        <v>73.8</v>
      </c>
      <c r="AC167">
        <v>83.1</v>
      </c>
      <c r="AD167">
        <v>802</v>
      </c>
      <c r="AE167" t="s">
        <v>1205</v>
      </c>
      <c r="AF167" t="s">
        <v>3054</v>
      </c>
      <c r="AG167" t="s">
        <v>3055</v>
      </c>
      <c r="AH167" t="s">
        <v>3056</v>
      </c>
      <c r="AI167" t="s">
        <v>3057</v>
      </c>
      <c r="AJ167" t="s">
        <v>3058</v>
      </c>
      <c r="AK167" t="str">
        <f>"PCYOX1"</f>
        <v>PCYOX1</v>
      </c>
      <c r="AL167" t="s">
        <v>3059</v>
      </c>
      <c r="AM167" t="s">
        <v>1465</v>
      </c>
      <c r="AN167">
        <v>9606</v>
      </c>
      <c r="AO167" s="4" t="str">
        <f>HYPERLINK("http://www.uniprot.org/uniprot/Q9UHG3", "Q9UHG3")</f>
        <v>Q9UHG3</v>
      </c>
      <c r="AP167" t="s">
        <v>3060</v>
      </c>
      <c r="AQ167" t="s">
        <v>1461</v>
      </c>
      <c r="AR167" t="s">
        <v>3061</v>
      </c>
      <c r="AS167" t="s">
        <v>1468</v>
      </c>
      <c r="AT167" t="s">
        <v>1461</v>
      </c>
      <c r="AU167" t="s">
        <v>1461</v>
      </c>
      <c r="AV167" t="s">
        <v>1558</v>
      </c>
      <c r="AW167" t="s">
        <v>3062</v>
      </c>
      <c r="AX167" t="s">
        <v>1667</v>
      </c>
      <c r="AY167" t="s">
        <v>1626</v>
      </c>
      <c r="AZ167" t="s">
        <v>1461</v>
      </c>
      <c r="BA167" t="s">
        <v>3063</v>
      </c>
      <c r="BB167" t="s">
        <v>3064</v>
      </c>
      <c r="BC167" t="s">
        <v>3065</v>
      </c>
      <c r="BD167" t="s">
        <v>1461</v>
      </c>
      <c r="BE167" t="s">
        <v>1461</v>
      </c>
    </row>
    <row r="168" spans="1:57">
      <c r="A168">
        <v>101</v>
      </c>
      <c r="B168">
        <v>1</v>
      </c>
      <c r="C168">
        <v>1</v>
      </c>
      <c r="D168">
        <v>139</v>
      </c>
      <c r="E168" t="s">
        <v>55</v>
      </c>
      <c r="F168" t="s">
        <v>332</v>
      </c>
      <c r="G168">
        <v>182</v>
      </c>
      <c r="H168">
        <v>47613</v>
      </c>
      <c r="I168">
        <v>4</v>
      </c>
      <c r="J168">
        <v>4</v>
      </c>
      <c r="K168">
        <v>4</v>
      </c>
      <c r="L168">
        <v>4</v>
      </c>
      <c r="M168">
        <v>0.49</v>
      </c>
      <c r="N168">
        <v>0.14000000000000001</v>
      </c>
      <c r="O168" t="s">
        <v>333</v>
      </c>
      <c r="P168">
        <v>186</v>
      </c>
      <c r="Q168" t="s">
        <v>332</v>
      </c>
      <c r="R168" t="s">
        <v>333</v>
      </c>
      <c r="S168" t="s">
        <v>1167</v>
      </c>
      <c r="T168" t="s">
        <v>1168</v>
      </c>
      <c r="U168" t="s">
        <v>1169</v>
      </c>
      <c r="V168" t="s">
        <v>625</v>
      </c>
      <c r="W168">
        <v>434</v>
      </c>
      <c r="X168">
        <v>434</v>
      </c>
      <c r="Y168">
        <v>434</v>
      </c>
      <c r="Z168">
        <v>414</v>
      </c>
      <c r="AA168">
        <v>428</v>
      </c>
      <c r="AB168">
        <v>95.4</v>
      </c>
      <c r="AC168">
        <v>98.6</v>
      </c>
      <c r="AD168">
        <v>863.6</v>
      </c>
      <c r="AE168" t="s">
        <v>1167</v>
      </c>
      <c r="AF168" t="s">
        <v>3066</v>
      </c>
      <c r="AG168" t="s">
        <v>3067</v>
      </c>
      <c r="AH168" t="s">
        <v>3068</v>
      </c>
      <c r="AI168" t="s">
        <v>3069</v>
      </c>
      <c r="AJ168" t="s">
        <v>3070</v>
      </c>
      <c r="AK168" t="str">
        <f>"ENO1"</f>
        <v>ENO1</v>
      </c>
      <c r="AL168" t="s">
        <v>3071</v>
      </c>
      <c r="AM168" t="s">
        <v>1465</v>
      </c>
      <c r="AN168">
        <v>9606</v>
      </c>
      <c r="AO168" s="4" t="str">
        <f>HYPERLINK("http://www.uniprot.org/uniprot/P06733", "P06733")</f>
        <v>P06733</v>
      </c>
      <c r="AP168" t="s">
        <v>3072</v>
      </c>
      <c r="AQ168" t="s">
        <v>3073</v>
      </c>
      <c r="AR168" t="s">
        <v>2968</v>
      </c>
      <c r="AS168" t="s">
        <v>3074</v>
      </c>
      <c r="AT168" t="s">
        <v>1461</v>
      </c>
      <c r="AU168" t="s">
        <v>1461</v>
      </c>
      <c r="AV168" t="s">
        <v>1461</v>
      </c>
      <c r="AW168" t="s">
        <v>3075</v>
      </c>
      <c r="AX168" t="s">
        <v>3076</v>
      </c>
      <c r="AY168" t="s">
        <v>2207</v>
      </c>
      <c r="AZ168" t="s">
        <v>1473</v>
      </c>
      <c r="BA168" t="s">
        <v>3077</v>
      </c>
      <c r="BB168" t="s">
        <v>3078</v>
      </c>
      <c r="BC168" t="s">
        <v>3079</v>
      </c>
      <c r="BD168" t="s">
        <v>3080</v>
      </c>
      <c r="BE168" t="s">
        <v>2707</v>
      </c>
    </row>
    <row r="169" spans="1:57">
      <c r="A169">
        <v>199</v>
      </c>
      <c r="B169">
        <v>1</v>
      </c>
      <c r="C169">
        <v>1</v>
      </c>
      <c r="D169">
        <v>140</v>
      </c>
      <c r="E169" t="s">
        <v>55</v>
      </c>
      <c r="F169" t="s">
        <v>334</v>
      </c>
      <c r="G169">
        <v>54</v>
      </c>
      <c r="H169">
        <v>35652</v>
      </c>
      <c r="I169">
        <v>3</v>
      </c>
      <c r="J169">
        <v>3</v>
      </c>
      <c r="K169">
        <v>3</v>
      </c>
      <c r="L169">
        <v>3</v>
      </c>
      <c r="M169">
        <v>0.49</v>
      </c>
      <c r="N169">
        <v>0.16</v>
      </c>
      <c r="O169" t="s">
        <v>335</v>
      </c>
      <c r="P169">
        <v>152</v>
      </c>
      <c r="Q169" t="s">
        <v>334</v>
      </c>
      <c r="R169" t="s">
        <v>335</v>
      </c>
      <c r="S169" t="s">
        <v>1068</v>
      </c>
      <c r="T169" t="s">
        <v>1069</v>
      </c>
      <c r="U169" t="s">
        <v>1070</v>
      </c>
      <c r="V169" t="s">
        <v>625</v>
      </c>
      <c r="W169">
        <v>318</v>
      </c>
      <c r="X169">
        <v>318</v>
      </c>
      <c r="Y169">
        <v>301</v>
      </c>
      <c r="Z169">
        <v>241</v>
      </c>
      <c r="AA169">
        <v>261</v>
      </c>
      <c r="AB169">
        <v>75.8</v>
      </c>
      <c r="AC169">
        <v>82.1</v>
      </c>
      <c r="AD169">
        <v>506.5</v>
      </c>
      <c r="AE169" t="s">
        <v>1068</v>
      </c>
      <c r="AF169" t="s">
        <v>3081</v>
      </c>
      <c r="AG169" t="s">
        <v>3082</v>
      </c>
      <c r="AH169" t="s">
        <v>3083</v>
      </c>
      <c r="AI169" t="s">
        <v>3084</v>
      </c>
      <c r="AJ169" t="s">
        <v>1461</v>
      </c>
      <c r="AK169" t="str">
        <f>"GGH"</f>
        <v>GGH</v>
      </c>
      <c r="AL169" t="s">
        <v>1461</v>
      </c>
      <c r="AM169" t="s">
        <v>1465</v>
      </c>
      <c r="AN169">
        <v>9606</v>
      </c>
      <c r="AO169" s="4" t="str">
        <f>HYPERLINK("http://www.uniprot.org/uniprot/Q92820", "Q92820")</f>
        <v>Q92820</v>
      </c>
      <c r="AP169" t="s">
        <v>3085</v>
      </c>
      <c r="AQ169" t="s">
        <v>1461</v>
      </c>
      <c r="AR169" t="s">
        <v>3086</v>
      </c>
      <c r="AS169" t="s">
        <v>1485</v>
      </c>
      <c r="AT169" t="s">
        <v>1461</v>
      </c>
      <c r="AU169" t="s">
        <v>1461</v>
      </c>
      <c r="AV169" t="s">
        <v>1558</v>
      </c>
      <c r="AW169" t="s">
        <v>1461</v>
      </c>
      <c r="AX169" t="s">
        <v>2370</v>
      </c>
      <c r="AY169" t="s">
        <v>1626</v>
      </c>
      <c r="AZ169" t="s">
        <v>1473</v>
      </c>
      <c r="BA169" t="s">
        <v>3087</v>
      </c>
      <c r="BB169" t="s">
        <v>3088</v>
      </c>
      <c r="BC169" t="s">
        <v>3089</v>
      </c>
      <c r="BD169" t="s">
        <v>1461</v>
      </c>
      <c r="BE169" t="s">
        <v>2362</v>
      </c>
    </row>
    <row r="170" spans="1:57">
      <c r="A170">
        <v>203</v>
      </c>
      <c r="B170">
        <v>1</v>
      </c>
      <c r="C170">
        <v>1</v>
      </c>
      <c r="D170">
        <v>141</v>
      </c>
      <c r="E170" t="s">
        <v>55</v>
      </c>
      <c r="F170" t="s">
        <v>336</v>
      </c>
      <c r="G170">
        <v>53</v>
      </c>
      <c r="H170">
        <v>23724</v>
      </c>
      <c r="I170">
        <v>2</v>
      </c>
      <c r="J170">
        <v>2</v>
      </c>
      <c r="K170">
        <v>2</v>
      </c>
      <c r="L170">
        <v>2</v>
      </c>
      <c r="M170">
        <v>0.48</v>
      </c>
      <c r="N170">
        <v>0.15</v>
      </c>
      <c r="O170" t="s">
        <v>337</v>
      </c>
      <c r="P170">
        <v>58</v>
      </c>
      <c r="Q170" t="s">
        <v>336</v>
      </c>
      <c r="R170" t="s">
        <v>337</v>
      </c>
      <c r="S170" t="s">
        <v>792</v>
      </c>
      <c r="T170" t="s">
        <v>793</v>
      </c>
      <c r="U170" t="s">
        <v>794</v>
      </c>
      <c r="V170" t="s">
        <v>625</v>
      </c>
      <c r="W170">
        <v>208</v>
      </c>
      <c r="X170">
        <v>210</v>
      </c>
      <c r="Y170">
        <v>210</v>
      </c>
      <c r="Z170">
        <v>180</v>
      </c>
      <c r="AA170">
        <v>197</v>
      </c>
      <c r="AB170">
        <v>86.5</v>
      </c>
      <c r="AC170">
        <v>94.7</v>
      </c>
      <c r="AD170">
        <v>377.5</v>
      </c>
      <c r="AE170" t="s">
        <v>792</v>
      </c>
      <c r="AF170" t="s">
        <v>3090</v>
      </c>
      <c r="AG170" t="s">
        <v>3091</v>
      </c>
      <c r="AH170" t="s">
        <v>3092</v>
      </c>
      <c r="AI170" t="s">
        <v>3093</v>
      </c>
      <c r="AJ170" t="s">
        <v>3094</v>
      </c>
      <c r="AK170" t="str">
        <f>"GSTP1"</f>
        <v>GSTP1</v>
      </c>
      <c r="AL170" t="s">
        <v>3095</v>
      </c>
      <c r="AM170" t="s">
        <v>1465</v>
      </c>
      <c r="AN170">
        <v>9606</v>
      </c>
      <c r="AO170" s="4" t="str">
        <f>HYPERLINK("http://www.uniprot.org/uniprot/P09211", "P09211")</f>
        <v>P09211</v>
      </c>
      <c r="AP170" t="s">
        <v>3096</v>
      </c>
      <c r="AQ170" t="s">
        <v>1461</v>
      </c>
      <c r="AR170" t="s">
        <v>2573</v>
      </c>
      <c r="AS170" t="s">
        <v>1485</v>
      </c>
      <c r="AT170" t="s">
        <v>1461</v>
      </c>
      <c r="AU170" t="s">
        <v>1461</v>
      </c>
      <c r="AV170" t="s">
        <v>1461</v>
      </c>
      <c r="AW170" t="s">
        <v>1461</v>
      </c>
      <c r="AX170" t="s">
        <v>3097</v>
      </c>
      <c r="AY170" t="s">
        <v>2686</v>
      </c>
      <c r="AZ170" t="s">
        <v>1473</v>
      </c>
      <c r="BA170" t="s">
        <v>3098</v>
      </c>
      <c r="BB170" t="s">
        <v>3099</v>
      </c>
      <c r="BC170" t="s">
        <v>3100</v>
      </c>
      <c r="BD170" t="s">
        <v>1461</v>
      </c>
      <c r="BE170" t="s">
        <v>3101</v>
      </c>
    </row>
    <row r="171" spans="1:57">
      <c r="A171">
        <v>227</v>
      </c>
      <c r="B171">
        <v>1</v>
      </c>
      <c r="C171">
        <v>1</v>
      </c>
      <c r="D171">
        <v>142</v>
      </c>
      <c r="E171" t="s">
        <v>55</v>
      </c>
      <c r="F171" t="s">
        <v>338</v>
      </c>
      <c r="G171">
        <v>43</v>
      </c>
      <c r="H171">
        <v>11818</v>
      </c>
      <c r="I171">
        <v>1</v>
      </c>
      <c r="J171">
        <v>1</v>
      </c>
      <c r="K171">
        <v>1</v>
      </c>
      <c r="L171">
        <v>1</v>
      </c>
      <c r="M171">
        <v>0.48</v>
      </c>
      <c r="N171">
        <v>0.1</v>
      </c>
      <c r="O171" t="s">
        <v>339</v>
      </c>
      <c r="P171">
        <v>218</v>
      </c>
      <c r="Q171" t="s">
        <v>338</v>
      </c>
      <c r="R171" t="s">
        <v>339</v>
      </c>
      <c r="S171" t="s">
        <v>1262</v>
      </c>
      <c r="T171" t="s">
        <v>1263</v>
      </c>
      <c r="U171" t="s">
        <v>1264</v>
      </c>
      <c r="V171" t="s">
        <v>625</v>
      </c>
      <c r="W171">
        <v>112</v>
      </c>
      <c r="X171">
        <v>101</v>
      </c>
      <c r="Y171">
        <v>78</v>
      </c>
      <c r="Z171">
        <v>55</v>
      </c>
      <c r="AA171">
        <v>63</v>
      </c>
      <c r="AB171">
        <v>49.1</v>
      </c>
      <c r="AC171">
        <v>56.2</v>
      </c>
      <c r="AD171">
        <v>105.5</v>
      </c>
      <c r="AE171" t="s">
        <v>1262</v>
      </c>
      <c r="AF171" t="s">
        <v>3102</v>
      </c>
      <c r="AG171" t="s">
        <v>3103</v>
      </c>
      <c r="AH171" t="s">
        <v>3104</v>
      </c>
      <c r="AI171" t="s">
        <v>3105</v>
      </c>
      <c r="AJ171" t="s">
        <v>3106</v>
      </c>
      <c r="AK171" t="str">
        <f>"PF4"</f>
        <v>PF4</v>
      </c>
      <c r="AL171" t="s">
        <v>3107</v>
      </c>
      <c r="AM171" t="s">
        <v>1465</v>
      </c>
      <c r="AN171">
        <v>9606</v>
      </c>
      <c r="AO171" s="4" t="str">
        <f>HYPERLINK("http://www.uniprot.org/uniprot/P02776", "P02776")</f>
        <v>P02776</v>
      </c>
      <c r="AP171" t="s">
        <v>3108</v>
      </c>
      <c r="AQ171" t="s">
        <v>3109</v>
      </c>
      <c r="AR171" t="s">
        <v>1467</v>
      </c>
      <c r="AS171" t="s">
        <v>1461</v>
      </c>
      <c r="AT171" t="s">
        <v>1461</v>
      </c>
      <c r="AU171" t="s">
        <v>1461</v>
      </c>
      <c r="AV171" t="s">
        <v>1558</v>
      </c>
      <c r="AW171" t="s">
        <v>1461</v>
      </c>
      <c r="AX171" t="s">
        <v>3110</v>
      </c>
      <c r="AY171" t="s">
        <v>3111</v>
      </c>
      <c r="AZ171" t="s">
        <v>1473</v>
      </c>
      <c r="BA171" t="s">
        <v>3112</v>
      </c>
      <c r="BB171" t="s">
        <v>3113</v>
      </c>
      <c r="BC171" t="s">
        <v>3114</v>
      </c>
      <c r="BD171" t="s">
        <v>1461</v>
      </c>
      <c r="BE171" t="s">
        <v>3115</v>
      </c>
    </row>
    <row r="172" spans="1:57">
      <c r="A172">
        <v>177</v>
      </c>
      <c r="B172">
        <v>1</v>
      </c>
      <c r="C172">
        <v>1</v>
      </c>
      <c r="D172">
        <v>143</v>
      </c>
      <c r="E172" t="s">
        <v>55</v>
      </c>
      <c r="F172" t="s">
        <v>340</v>
      </c>
      <c r="G172">
        <v>66</v>
      </c>
      <c r="H172">
        <v>12133</v>
      </c>
      <c r="I172">
        <v>1</v>
      </c>
      <c r="J172">
        <v>1</v>
      </c>
      <c r="K172">
        <v>1</v>
      </c>
      <c r="L172">
        <v>1</v>
      </c>
      <c r="M172">
        <v>0.47</v>
      </c>
      <c r="N172">
        <v>0.12</v>
      </c>
      <c r="O172" t="s">
        <v>341</v>
      </c>
      <c r="P172">
        <v>17</v>
      </c>
      <c r="Q172" t="s">
        <v>340</v>
      </c>
      <c r="R172" t="s">
        <v>341</v>
      </c>
      <c r="S172" t="s">
        <v>671</v>
      </c>
      <c r="T172" t="s">
        <v>672</v>
      </c>
      <c r="U172" t="s">
        <v>673</v>
      </c>
      <c r="V172" t="s">
        <v>625</v>
      </c>
      <c r="W172">
        <v>105</v>
      </c>
      <c r="X172">
        <v>105</v>
      </c>
      <c r="Y172">
        <v>105</v>
      </c>
      <c r="Z172">
        <v>98</v>
      </c>
      <c r="AA172">
        <v>104</v>
      </c>
      <c r="AB172">
        <v>93.3</v>
      </c>
      <c r="AC172">
        <v>99</v>
      </c>
      <c r="AD172">
        <v>205.7</v>
      </c>
      <c r="AE172" t="s">
        <v>671</v>
      </c>
      <c r="AF172" t="s">
        <v>3116</v>
      </c>
      <c r="AG172" t="s">
        <v>3117</v>
      </c>
      <c r="AH172" t="s">
        <v>3118</v>
      </c>
      <c r="AI172" t="s">
        <v>3119</v>
      </c>
      <c r="AJ172" t="s">
        <v>3120</v>
      </c>
      <c r="AK172" t="str">
        <f>"TXN"</f>
        <v>TXN</v>
      </c>
      <c r="AL172" t="s">
        <v>3121</v>
      </c>
      <c r="AM172" t="s">
        <v>1465</v>
      </c>
      <c r="AN172">
        <v>9606</v>
      </c>
      <c r="AO172" s="4" t="str">
        <f>HYPERLINK("http://www.uniprot.org/uniprot/P10599", "P10599")</f>
        <v>P10599</v>
      </c>
      <c r="AP172" t="s">
        <v>3122</v>
      </c>
      <c r="AQ172" t="s">
        <v>3123</v>
      </c>
      <c r="AR172" t="s">
        <v>2853</v>
      </c>
      <c r="AS172" t="s">
        <v>2413</v>
      </c>
      <c r="AT172" t="s">
        <v>1461</v>
      </c>
      <c r="AU172" t="s">
        <v>1461</v>
      </c>
      <c r="AV172" t="s">
        <v>2319</v>
      </c>
      <c r="AW172" t="s">
        <v>1461</v>
      </c>
      <c r="AX172" t="s">
        <v>3124</v>
      </c>
      <c r="AY172" t="s">
        <v>3125</v>
      </c>
      <c r="AZ172" t="s">
        <v>1473</v>
      </c>
      <c r="BA172" t="s">
        <v>3126</v>
      </c>
      <c r="BB172" t="s">
        <v>3127</v>
      </c>
      <c r="BC172" t="s">
        <v>3128</v>
      </c>
      <c r="BD172" t="s">
        <v>1461</v>
      </c>
      <c r="BE172" t="s">
        <v>3129</v>
      </c>
    </row>
    <row r="173" spans="1:57">
      <c r="A173">
        <v>113</v>
      </c>
      <c r="B173">
        <v>1</v>
      </c>
      <c r="C173">
        <v>1</v>
      </c>
      <c r="D173">
        <v>144</v>
      </c>
      <c r="E173" t="s">
        <v>55</v>
      </c>
      <c r="F173" t="s">
        <v>342</v>
      </c>
      <c r="G173">
        <v>158</v>
      </c>
      <c r="H173">
        <v>87033</v>
      </c>
      <c r="I173">
        <v>7</v>
      </c>
      <c r="J173">
        <v>7</v>
      </c>
      <c r="K173">
        <v>7</v>
      </c>
      <c r="L173">
        <v>7</v>
      </c>
      <c r="M173">
        <v>0.46</v>
      </c>
      <c r="N173">
        <v>0.11</v>
      </c>
      <c r="O173" t="s">
        <v>343</v>
      </c>
      <c r="P173">
        <v>100</v>
      </c>
      <c r="Q173" t="s">
        <v>342</v>
      </c>
      <c r="R173" t="s">
        <v>343</v>
      </c>
      <c r="S173" t="s">
        <v>915</v>
      </c>
      <c r="T173" t="s">
        <v>916</v>
      </c>
      <c r="U173" t="s">
        <v>917</v>
      </c>
      <c r="V173" t="s">
        <v>625</v>
      </c>
      <c r="W173">
        <v>772</v>
      </c>
      <c r="X173">
        <v>760</v>
      </c>
      <c r="Y173">
        <v>763</v>
      </c>
      <c r="Z173">
        <v>606</v>
      </c>
      <c r="AA173">
        <v>675</v>
      </c>
      <c r="AB173">
        <v>78.5</v>
      </c>
      <c r="AC173">
        <v>87.4</v>
      </c>
      <c r="AD173">
        <v>1269.5999999999999</v>
      </c>
      <c r="AE173" t="s">
        <v>915</v>
      </c>
      <c r="AF173" t="s">
        <v>3130</v>
      </c>
      <c r="AG173" t="s">
        <v>3131</v>
      </c>
      <c r="AH173" t="s">
        <v>3132</v>
      </c>
      <c r="AI173" t="s">
        <v>3133</v>
      </c>
      <c r="AJ173" t="s">
        <v>3134</v>
      </c>
      <c r="AK173" t="str">
        <f>"TFRC"</f>
        <v>TFRC</v>
      </c>
      <c r="AL173" t="s">
        <v>1461</v>
      </c>
      <c r="AM173" t="s">
        <v>1465</v>
      </c>
      <c r="AN173">
        <v>9606</v>
      </c>
      <c r="AO173" s="4" t="str">
        <f>HYPERLINK("http://www.uniprot.org/uniprot/P02786", "P02786")</f>
        <v>P02786</v>
      </c>
      <c r="AP173" t="s">
        <v>3135</v>
      </c>
      <c r="AQ173" t="s">
        <v>3136</v>
      </c>
      <c r="AR173" t="s">
        <v>2819</v>
      </c>
      <c r="AS173" t="s">
        <v>1485</v>
      </c>
      <c r="AT173" t="s">
        <v>1461</v>
      </c>
      <c r="AU173" t="s">
        <v>1469</v>
      </c>
      <c r="AV173" t="s">
        <v>3137</v>
      </c>
      <c r="AW173" t="s">
        <v>1461</v>
      </c>
      <c r="AX173" t="s">
        <v>3138</v>
      </c>
      <c r="AY173" t="s">
        <v>3139</v>
      </c>
      <c r="AZ173" t="s">
        <v>1473</v>
      </c>
      <c r="BA173" t="s">
        <v>3140</v>
      </c>
      <c r="BB173" t="s">
        <v>3141</v>
      </c>
      <c r="BC173" t="s">
        <v>3142</v>
      </c>
      <c r="BD173" t="s">
        <v>1461</v>
      </c>
      <c r="BE173" t="s">
        <v>3143</v>
      </c>
    </row>
    <row r="174" spans="1:57">
      <c r="A174">
        <v>144</v>
      </c>
      <c r="B174">
        <v>1</v>
      </c>
      <c r="C174">
        <v>1</v>
      </c>
      <c r="D174">
        <v>145</v>
      </c>
      <c r="E174" t="s">
        <v>55</v>
      </c>
      <c r="F174" t="s">
        <v>344</v>
      </c>
      <c r="G174">
        <v>97</v>
      </c>
      <c r="H174">
        <v>63733</v>
      </c>
      <c r="I174">
        <v>5</v>
      </c>
      <c r="J174">
        <v>5</v>
      </c>
      <c r="K174">
        <v>5</v>
      </c>
      <c r="L174">
        <v>5</v>
      </c>
      <c r="M174">
        <v>0.45</v>
      </c>
      <c r="N174">
        <v>0.13</v>
      </c>
      <c r="O174" t="s">
        <v>345</v>
      </c>
      <c r="P174">
        <v>272</v>
      </c>
      <c r="Q174" t="s">
        <v>344</v>
      </c>
      <c r="R174" t="s">
        <v>345</v>
      </c>
      <c r="S174" t="s">
        <v>1420</v>
      </c>
      <c r="T174" t="s">
        <v>1421</v>
      </c>
      <c r="U174" t="s">
        <v>1422</v>
      </c>
      <c r="V174" t="s">
        <v>625</v>
      </c>
      <c r="W174">
        <v>553</v>
      </c>
      <c r="X174">
        <v>560</v>
      </c>
      <c r="Y174">
        <v>560</v>
      </c>
      <c r="Z174">
        <v>461</v>
      </c>
      <c r="AA174">
        <v>496</v>
      </c>
      <c r="AB174">
        <v>83.4</v>
      </c>
      <c r="AC174">
        <v>89.7</v>
      </c>
      <c r="AD174">
        <v>974.5</v>
      </c>
      <c r="AE174" t="s">
        <v>1420</v>
      </c>
      <c r="AF174" t="s">
        <v>3144</v>
      </c>
      <c r="AG174" t="s">
        <v>3145</v>
      </c>
      <c r="AH174" t="s">
        <v>3146</v>
      </c>
      <c r="AI174" t="s">
        <v>3147</v>
      </c>
      <c r="AJ174" t="s">
        <v>3148</v>
      </c>
      <c r="AK174" t="str">
        <f>"HABP2"</f>
        <v>HABP2</v>
      </c>
      <c r="AL174" t="s">
        <v>3149</v>
      </c>
      <c r="AM174" t="s">
        <v>1465</v>
      </c>
      <c r="AN174">
        <v>9606</v>
      </c>
      <c r="AO174" s="4" t="str">
        <f>HYPERLINK("http://www.uniprot.org/uniprot/Q14520", "Q14520")</f>
        <v>Q14520</v>
      </c>
      <c r="AP174" t="s">
        <v>3150</v>
      </c>
      <c r="AQ174" t="s">
        <v>1461</v>
      </c>
      <c r="AR174" t="s">
        <v>1467</v>
      </c>
      <c r="AS174" t="s">
        <v>1468</v>
      </c>
      <c r="AT174" t="s">
        <v>1461</v>
      </c>
      <c r="AU174" t="s">
        <v>1461</v>
      </c>
      <c r="AV174" t="s">
        <v>2941</v>
      </c>
      <c r="AW174" t="s">
        <v>1461</v>
      </c>
      <c r="AX174" t="s">
        <v>1694</v>
      </c>
      <c r="AY174" t="s">
        <v>1940</v>
      </c>
      <c r="AZ174" t="s">
        <v>1461</v>
      </c>
      <c r="BA174" t="s">
        <v>3151</v>
      </c>
      <c r="BB174" t="s">
        <v>3152</v>
      </c>
      <c r="BC174" t="s">
        <v>3153</v>
      </c>
      <c r="BD174" t="s">
        <v>1461</v>
      </c>
      <c r="BE174" t="s">
        <v>1461</v>
      </c>
    </row>
    <row r="175" spans="1:57">
      <c r="A175">
        <v>130</v>
      </c>
      <c r="B175">
        <v>1</v>
      </c>
      <c r="C175">
        <v>1</v>
      </c>
      <c r="D175">
        <v>146</v>
      </c>
      <c r="E175" t="s">
        <v>55</v>
      </c>
      <c r="F175" t="s">
        <v>346</v>
      </c>
      <c r="G175">
        <v>119</v>
      </c>
      <c r="H175">
        <v>38775</v>
      </c>
      <c r="I175">
        <v>3</v>
      </c>
      <c r="J175">
        <v>3</v>
      </c>
      <c r="K175">
        <v>3</v>
      </c>
      <c r="L175">
        <v>3</v>
      </c>
      <c r="M175">
        <v>0.44</v>
      </c>
      <c r="N175">
        <v>0.12</v>
      </c>
      <c r="O175" t="s">
        <v>347</v>
      </c>
      <c r="P175">
        <v>174</v>
      </c>
      <c r="Q175" t="s">
        <v>346</v>
      </c>
      <c r="R175" t="s">
        <v>347</v>
      </c>
      <c r="S175" t="s">
        <v>1132</v>
      </c>
      <c r="T175" t="s">
        <v>1133</v>
      </c>
      <c r="U175" t="s">
        <v>1134</v>
      </c>
      <c r="V175" t="s">
        <v>625</v>
      </c>
      <c r="W175">
        <v>340</v>
      </c>
      <c r="X175">
        <v>331</v>
      </c>
      <c r="Y175">
        <v>331</v>
      </c>
      <c r="Z175">
        <v>288</v>
      </c>
      <c r="AA175">
        <v>310</v>
      </c>
      <c r="AB175">
        <v>84.7</v>
      </c>
      <c r="AC175">
        <v>91.2</v>
      </c>
      <c r="AD175">
        <v>617.1</v>
      </c>
      <c r="AE175" t="s">
        <v>1132</v>
      </c>
      <c r="AF175" t="s">
        <v>3154</v>
      </c>
      <c r="AG175" t="s">
        <v>1461</v>
      </c>
      <c r="AH175" t="s">
        <v>3155</v>
      </c>
      <c r="AI175" t="s">
        <v>3156</v>
      </c>
      <c r="AJ175" t="s">
        <v>3157</v>
      </c>
      <c r="AK175" t="str">
        <f>"CTSS"</f>
        <v>CTSS</v>
      </c>
      <c r="AL175" t="s">
        <v>1461</v>
      </c>
      <c r="AM175" t="s">
        <v>1465</v>
      </c>
      <c r="AN175">
        <v>9606</v>
      </c>
      <c r="AO175" s="4" t="str">
        <f>HYPERLINK("http://www.uniprot.org/uniprot/P25774", "P25774")</f>
        <v>P25774</v>
      </c>
      <c r="AP175" t="s">
        <v>3158</v>
      </c>
      <c r="AQ175" t="s">
        <v>1461</v>
      </c>
      <c r="AR175" t="s">
        <v>3061</v>
      </c>
      <c r="AS175" t="s">
        <v>1468</v>
      </c>
      <c r="AT175" t="s">
        <v>1461</v>
      </c>
      <c r="AU175" t="s">
        <v>1461</v>
      </c>
      <c r="AV175" t="s">
        <v>1558</v>
      </c>
      <c r="AW175" t="s">
        <v>1461</v>
      </c>
      <c r="AX175" t="s">
        <v>3159</v>
      </c>
      <c r="AY175" t="s">
        <v>2291</v>
      </c>
      <c r="AZ175" t="s">
        <v>1473</v>
      </c>
      <c r="BA175" t="s">
        <v>3160</v>
      </c>
      <c r="BB175" t="s">
        <v>3161</v>
      </c>
      <c r="BC175" t="s">
        <v>3162</v>
      </c>
      <c r="BD175" t="s">
        <v>1461</v>
      </c>
      <c r="BE175" t="s">
        <v>3163</v>
      </c>
    </row>
    <row r="176" spans="1:57">
      <c r="A176">
        <v>266</v>
      </c>
      <c r="B176">
        <v>1</v>
      </c>
      <c r="C176">
        <v>1</v>
      </c>
      <c r="D176">
        <v>147</v>
      </c>
      <c r="E176" t="s">
        <v>55</v>
      </c>
      <c r="F176" t="s">
        <v>348</v>
      </c>
      <c r="G176">
        <v>28</v>
      </c>
      <c r="H176">
        <v>13058</v>
      </c>
      <c r="I176">
        <v>1</v>
      </c>
      <c r="J176">
        <v>1</v>
      </c>
      <c r="K176">
        <v>1</v>
      </c>
      <c r="L176">
        <v>1</v>
      </c>
      <c r="M176">
        <v>0.43</v>
      </c>
      <c r="N176">
        <v>0.14000000000000001</v>
      </c>
      <c r="O176" t="s">
        <v>349</v>
      </c>
      <c r="P176">
        <v>206</v>
      </c>
      <c r="Q176" t="s">
        <v>348</v>
      </c>
      <c r="R176" t="s">
        <v>349</v>
      </c>
      <c r="S176" t="s">
        <v>1226</v>
      </c>
      <c r="T176" t="s">
        <v>1227</v>
      </c>
      <c r="U176" t="s">
        <v>1228</v>
      </c>
      <c r="V176" t="s">
        <v>625</v>
      </c>
      <c r="W176">
        <v>118</v>
      </c>
      <c r="X176">
        <v>118</v>
      </c>
      <c r="Y176">
        <v>118</v>
      </c>
      <c r="Z176">
        <v>118</v>
      </c>
      <c r="AA176">
        <v>118</v>
      </c>
      <c r="AB176">
        <v>100</v>
      </c>
      <c r="AC176">
        <v>100</v>
      </c>
      <c r="AD176">
        <v>241.9</v>
      </c>
      <c r="AE176" t="s">
        <v>1226</v>
      </c>
      <c r="AF176" t="s">
        <v>3164</v>
      </c>
      <c r="AG176" t="s">
        <v>3165</v>
      </c>
      <c r="AH176" t="s">
        <v>3166</v>
      </c>
      <c r="AI176" t="s">
        <v>3167</v>
      </c>
      <c r="AJ176" t="s">
        <v>1461</v>
      </c>
      <c r="AK176" t="str">
        <f>"MTPN"</f>
        <v>MTPN</v>
      </c>
      <c r="AL176" t="s">
        <v>1461</v>
      </c>
      <c r="AM176" t="s">
        <v>1465</v>
      </c>
      <c r="AN176">
        <v>9606</v>
      </c>
      <c r="AO176" s="4" t="str">
        <f>HYPERLINK("http://www.uniprot.org/uniprot/P58546", "P58546")</f>
        <v>P58546</v>
      </c>
      <c r="AP176" t="s">
        <v>3168</v>
      </c>
      <c r="AQ176" t="s">
        <v>1461</v>
      </c>
      <c r="AR176" t="s">
        <v>2804</v>
      </c>
      <c r="AS176" t="s">
        <v>1461</v>
      </c>
      <c r="AT176" t="s">
        <v>1461</v>
      </c>
      <c r="AU176" t="s">
        <v>1461</v>
      </c>
      <c r="AV176" t="s">
        <v>3169</v>
      </c>
      <c r="AW176" t="s">
        <v>1461</v>
      </c>
      <c r="AX176" t="s">
        <v>1461</v>
      </c>
      <c r="AY176" t="s">
        <v>2686</v>
      </c>
      <c r="AZ176" t="s">
        <v>1473</v>
      </c>
      <c r="BA176" t="s">
        <v>3170</v>
      </c>
      <c r="BB176" t="s">
        <v>3171</v>
      </c>
      <c r="BC176" t="s">
        <v>3172</v>
      </c>
      <c r="BD176" t="s">
        <v>1461</v>
      </c>
      <c r="BE176" t="s">
        <v>1461</v>
      </c>
    </row>
    <row r="177" spans="1:57">
      <c r="A177">
        <v>133</v>
      </c>
      <c r="B177">
        <v>1</v>
      </c>
      <c r="C177">
        <v>1</v>
      </c>
      <c r="D177">
        <v>148</v>
      </c>
      <c r="E177" t="s">
        <v>55</v>
      </c>
      <c r="F177" t="s">
        <v>350</v>
      </c>
      <c r="G177">
        <v>112</v>
      </c>
      <c r="H177">
        <v>54372</v>
      </c>
      <c r="I177">
        <v>4</v>
      </c>
      <c r="J177">
        <v>4</v>
      </c>
      <c r="K177">
        <v>4</v>
      </c>
      <c r="L177">
        <v>4</v>
      </c>
      <c r="M177">
        <v>0.42</v>
      </c>
      <c r="N177">
        <v>0.11</v>
      </c>
      <c r="O177" t="s">
        <v>351</v>
      </c>
      <c r="P177">
        <v>270</v>
      </c>
      <c r="Q177" t="s">
        <v>350</v>
      </c>
      <c r="R177" t="s">
        <v>351</v>
      </c>
      <c r="S177" t="s">
        <v>1414</v>
      </c>
      <c r="T177" t="s">
        <v>1415</v>
      </c>
      <c r="U177" t="s">
        <v>1416</v>
      </c>
      <c r="V177" t="s">
        <v>625</v>
      </c>
      <c r="W177">
        <v>475</v>
      </c>
      <c r="X177">
        <v>458</v>
      </c>
      <c r="Y177">
        <v>353</v>
      </c>
      <c r="Z177">
        <v>317</v>
      </c>
      <c r="AA177">
        <v>333</v>
      </c>
      <c r="AB177">
        <v>66.7</v>
      </c>
      <c r="AC177">
        <v>70.099999999999994</v>
      </c>
      <c r="AD177">
        <v>666</v>
      </c>
      <c r="AE177" t="s">
        <v>1414</v>
      </c>
      <c r="AF177" t="s">
        <v>3173</v>
      </c>
      <c r="AG177" t="s">
        <v>3174</v>
      </c>
      <c r="AH177" t="s">
        <v>3175</v>
      </c>
      <c r="AI177" t="s">
        <v>3176</v>
      </c>
      <c r="AJ177" t="s">
        <v>3177</v>
      </c>
      <c r="AK177" t="str">
        <f>"CPN1"</f>
        <v>CPN1</v>
      </c>
      <c r="AL177" t="s">
        <v>3178</v>
      </c>
      <c r="AM177" t="s">
        <v>1465</v>
      </c>
      <c r="AN177">
        <v>9606</v>
      </c>
      <c r="AO177" s="4" t="str">
        <f>HYPERLINK("http://www.uniprot.org/uniprot/P15169", "P15169")</f>
        <v>P15169</v>
      </c>
      <c r="AP177" t="s">
        <v>3179</v>
      </c>
      <c r="AQ177" t="s">
        <v>1461</v>
      </c>
      <c r="AR177" t="s">
        <v>1467</v>
      </c>
      <c r="AS177" t="s">
        <v>1461</v>
      </c>
      <c r="AT177" t="s">
        <v>1461</v>
      </c>
      <c r="AU177" t="s">
        <v>1469</v>
      </c>
      <c r="AV177" t="s">
        <v>1558</v>
      </c>
      <c r="AW177" t="s">
        <v>2289</v>
      </c>
      <c r="AX177" t="s">
        <v>2290</v>
      </c>
      <c r="AY177" t="s">
        <v>1531</v>
      </c>
      <c r="AZ177" t="s">
        <v>1473</v>
      </c>
      <c r="BA177" t="s">
        <v>3180</v>
      </c>
      <c r="BB177" t="s">
        <v>3152</v>
      </c>
      <c r="BC177" t="s">
        <v>2294</v>
      </c>
      <c r="BD177" t="s">
        <v>1461</v>
      </c>
      <c r="BE177" t="s">
        <v>1711</v>
      </c>
    </row>
    <row r="178" spans="1:57">
      <c r="A178">
        <v>206</v>
      </c>
      <c r="B178">
        <v>1</v>
      </c>
      <c r="C178">
        <v>1</v>
      </c>
      <c r="D178">
        <v>149</v>
      </c>
      <c r="E178" t="s">
        <v>55</v>
      </c>
      <c r="F178" t="s">
        <v>352</v>
      </c>
      <c r="G178">
        <v>46</v>
      </c>
      <c r="H178">
        <v>26762</v>
      </c>
      <c r="I178">
        <v>2</v>
      </c>
      <c r="J178">
        <v>2</v>
      </c>
      <c r="K178">
        <v>2</v>
      </c>
      <c r="L178">
        <v>2</v>
      </c>
      <c r="M178">
        <v>0.42</v>
      </c>
      <c r="N178">
        <v>0.13</v>
      </c>
      <c r="O178" t="s">
        <v>353</v>
      </c>
      <c r="P178">
        <v>18</v>
      </c>
      <c r="Q178" t="s">
        <v>352</v>
      </c>
      <c r="R178" t="s">
        <v>353</v>
      </c>
      <c r="S178" t="s">
        <v>674</v>
      </c>
      <c r="T178" t="s">
        <v>675</v>
      </c>
      <c r="U178" t="s">
        <v>676</v>
      </c>
      <c r="V178" t="s">
        <v>625</v>
      </c>
      <c r="W178">
        <v>220</v>
      </c>
      <c r="X178">
        <v>257</v>
      </c>
      <c r="Y178">
        <v>207</v>
      </c>
      <c r="Z178">
        <v>174</v>
      </c>
      <c r="AA178">
        <v>185</v>
      </c>
      <c r="AB178">
        <v>79.099999999999994</v>
      </c>
      <c r="AC178">
        <v>84.1</v>
      </c>
      <c r="AD178">
        <v>374</v>
      </c>
      <c r="AE178" t="s">
        <v>674</v>
      </c>
      <c r="AF178" t="s">
        <v>3181</v>
      </c>
      <c r="AG178" t="s">
        <v>3182</v>
      </c>
      <c r="AH178" t="s">
        <v>3183</v>
      </c>
      <c r="AI178" t="s">
        <v>3184</v>
      </c>
      <c r="AJ178" t="s">
        <v>3185</v>
      </c>
      <c r="AK178" t="str">
        <f>"FOLR1"</f>
        <v>FOLR1</v>
      </c>
      <c r="AL178" t="s">
        <v>3186</v>
      </c>
      <c r="AM178" t="s">
        <v>1465</v>
      </c>
      <c r="AN178">
        <v>9606</v>
      </c>
      <c r="AO178" s="4" t="str">
        <f>HYPERLINK("http://www.uniprot.org/uniprot/P15328", "P15328")</f>
        <v>P15328</v>
      </c>
      <c r="AP178" t="s">
        <v>3187</v>
      </c>
      <c r="AQ178" t="s">
        <v>1608</v>
      </c>
      <c r="AR178" t="s">
        <v>3188</v>
      </c>
      <c r="AS178" t="s">
        <v>1485</v>
      </c>
      <c r="AT178" t="s">
        <v>1461</v>
      </c>
      <c r="AU178" t="s">
        <v>3189</v>
      </c>
      <c r="AV178" t="s">
        <v>1558</v>
      </c>
      <c r="AW178" t="s">
        <v>3190</v>
      </c>
      <c r="AX178" t="s">
        <v>3191</v>
      </c>
      <c r="AY178" t="s">
        <v>2467</v>
      </c>
      <c r="AZ178" t="s">
        <v>1473</v>
      </c>
      <c r="BA178" t="s">
        <v>3192</v>
      </c>
      <c r="BB178" t="s">
        <v>3193</v>
      </c>
      <c r="BC178" t="s">
        <v>3194</v>
      </c>
      <c r="BD178" t="s">
        <v>1461</v>
      </c>
      <c r="BE178" t="s">
        <v>3195</v>
      </c>
    </row>
    <row r="179" spans="1:57">
      <c r="A179">
        <v>182</v>
      </c>
      <c r="B179">
        <v>1</v>
      </c>
      <c r="C179">
        <v>1</v>
      </c>
      <c r="D179">
        <v>150</v>
      </c>
      <c r="E179" t="s">
        <v>55</v>
      </c>
      <c r="F179" t="s">
        <v>354</v>
      </c>
      <c r="G179">
        <v>63</v>
      </c>
      <c r="H179">
        <v>13655</v>
      </c>
      <c r="I179">
        <v>1</v>
      </c>
      <c r="J179">
        <v>1</v>
      </c>
      <c r="K179">
        <v>1</v>
      </c>
      <c r="L179">
        <v>1</v>
      </c>
      <c r="M179">
        <v>0.41</v>
      </c>
      <c r="N179">
        <v>0.1</v>
      </c>
      <c r="O179" t="s">
        <v>355</v>
      </c>
      <c r="P179">
        <v>106</v>
      </c>
      <c r="Q179" t="s">
        <v>354</v>
      </c>
      <c r="R179" t="s">
        <v>355</v>
      </c>
      <c r="S179" t="s">
        <v>931</v>
      </c>
      <c r="T179" t="s">
        <v>932</v>
      </c>
      <c r="U179" t="s">
        <v>933</v>
      </c>
      <c r="V179" t="s">
        <v>625</v>
      </c>
      <c r="W179">
        <v>118</v>
      </c>
      <c r="X179">
        <v>119</v>
      </c>
      <c r="Y179">
        <v>102</v>
      </c>
      <c r="Z179">
        <v>77</v>
      </c>
      <c r="AA179">
        <v>88</v>
      </c>
      <c r="AB179">
        <v>65.3</v>
      </c>
      <c r="AC179">
        <v>74.599999999999994</v>
      </c>
      <c r="AD179">
        <v>170.6</v>
      </c>
      <c r="AE179" t="s">
        <v>931</v>
      </c>
      <c r="AF179" t="s">
        <v>3196</v>
      </c>
      <c r="AG179" t="s">
        <v>1461</v>
      </c>
      <c r="AH179" t="s">
        <v>3197</v>
      </c>
      <c r="AI179" t="s">
        <v>3198</v>
      </c>
      <c r="AJ179" t="s">
        <v>3199</v>
      </c>
      <c r="AK179" t="str">
        <f>"B2M HDCMA22P"</f>
        <v>B2M HDCMA22P</v>
      </c>
      <c r="AL179" t="s">
        <v>1461</v>
      </c>
      <c r="AM179" t="s">
        <v>1465</v>
      </c>
      <c r="AN179">
        <v>9606</v>
      </c>
      <c r="AO179" s="4" t="str">
        <f>HYPERLINK("http://www.uniprot.org/uniprot/P61769", "P61769")</f>
        <v>P61769</v>
      </c>
      <c r="AP179" t="s">
        <v>3200</v>
      </c>
      <c r="AQ179" t="s">
        <v>3201</v>
      </c>
      <c r="AR179" t="s">
        <v>3202</v>
      </c>
      <c r="AS179" t="s">
        <v>1461</v>
      </c>
      <c r="AT179" t="s">
        <v>1461</v>
      </c>
      <c r="AU179" t="s">
        <v>2170</v>
      </c>
      <c r="AV179" t="s">
        <v>1891</v>
      </c>
      <c r="AW179" t="s">
        <v>1461</v>
      </c>
      <c r="AX179" t="s">
        <v>1461</v>
      </c>
      <c r="AY179" t="s">
        <v>3203</v>
      </c>
      <c r="AZ179" t="s">
        <v>1473</v>
      </c>
      <c r="BA179" t="s">
        <v>3204</v>
      </c>
      <c r="BB179" t="s">
        <v>3205</v>
      </c>
      <c r="BC179" t="s">
        <v>3206</v>
      </c>
      <c r="BD179" t="s">
        <v>1461</v>
      </c>
      <c r="BE179" t="s">
        <v>3207</v>
      </c>
    </row>
    <row r="180" spans="1:57">
      <c r="A180">
        <v>122</v>
      </c>
      <c r="B180">
        <v>1</v>
      </c>
      <c r="C180">
        <v>1</v>
      </c>
      <c r="D180">
        <v>151</v>
      </c>
      <c r="E180" t="s">
        <v>55</v>
      </c>
      <c r="F180" t="s">
        <v>356</v>
      </c>
      <c r="G180">
        <v>137</v>
      </c>
      <c r="H180">
        <v>27899</v>
      </c>
      <c r="I180">
        <v>2</v>
      </c>
      <c r="J180">
        <v>2</v>
      </c>
      <c r="K180">
        <v>2</v>
      </c>
      <c r="L180">
        <v>2</v>
      </c>
      <c r="M180">
        <v>0.4</v>
      </c>
      <c r="N180">
        <v>0.13</v>
      </c>
      <c r="O180" t="s">
        <v>357</v>
      </c>
      <c r="P180">
        <v>153</v>
      </c>
      <c r="Q180" t="s">
        <v>356</v>
      </c>
      <c r="R180" t="s">
        <v>357</v>
      </c>
      <c r="S180" t="s">
        <v>1071</v>
      </c>
      <c r="T180" t="s">
        <v>1072</v>
      </c>
      <c r="U180" t="s">
        <v>1073</v>
      </c>
      <c r="V180" t="s">
        <v>625</v>
      </c>
      <c r="W180">
        <v>245</v>
      </c>
      <c r="X180">
        <v>245</v>
      </c>
      <c r="Y180">
        <v>245</v>
      </c>
      <c r="Z180">
        <v>245</v>
      </c>
      <c r="AA180">
        <v>245</v>
      </c>
      <c r="AB180">
        <v>100</v>
      </c>
      <c r="AC180">
        <v>100</v>
      </c>
      <c r="AD180">
        <v>502.3</v>
      </c>
      <c r="AE180" t="s">
        <v>1071</v>
      </c>
      <c r="AF180" t="s">
        <v>3208</v>
      </c>
      <c r="AG180" t="s">
        <v>3209</v>
      </c>
      <c r="AH180" t="s">
        <v>3210</v>
      </c>
      <c r="AI180" t="s">
        <v>3211</v>
      </c>
      <c r="AJ180" t="s">
        <v>3212</v>
      </c>
      <c r="AK180" t="str">
        <f>"YWHAZ"</f>
        <v>YWHAZ</v>
      </c>
      <c r="AL180" t="s">
        <v>1461</v>
      </c>
      <c r="AM180" t="s">
        <v>1465</v>
      </c>
      <c r="AN180">
        <v>9606</v>
      </c>
      <c r="AO180" s="4" t="str">
        <f>HYPERLINK("http://www.uniprot.org/uniprot/P63104", "P63104")</f>
        <v>P63104</v>
      </c>
      <c r="AP180" t="s">
        <v>3213</v>
      </c>
      <c r="AQ180" t="s">
        <v>1461</v>
      </c>
      <c r="AR180" t="s">
        <v>2240</v>
      </c>
      <c r="AS180" t="s">
        <v>2413</v>
      </c>
      <c r="AT180" t="s">
        <v>1461</v>
      </c>
      <c r="AU180" t="s">
        <v>1461</v>
      </c>
      <c r="AV180" t="s">
        <v>1461</v>
      </c>
      <c r="AW180" t="s">
        <v>1461</v>
      </c>
      <c r="AX180" t="s">
        <v>1461</v>
      </c>
      <c r="AY180" t="s">
        <v>2686</v>
      </c>
      <c r="AZ180" t="s">
        <v>1473</v>
      </c>
      <c r="BA180" t="s">
        <v>3214</v>
      </c>
      <c r="BB180" t="s">
        <v>3215</v>
      </c>
      <c r="BC180" t="s">
        <v>3216</v>
      </c>
      <c r="BD180" t="s">
        <v>1461</v>
      </c>
      <c r="BE180" t="s">
        <v>3217</v>
      </c>
    </row>
    <row r="181" spans="1:57">
      <c r="A181">
        <v>214</v>
      </c>
      <c r="B181">
        <v>1</v>
      </c>
      <c r="C181">
        <v>1</v>
      </c>
      <c r="D181">
        <v>152</v>
      </c>
      <c r="E181" t="s">
        <v>55</v>
      </c>
      <c r="F181" t="s">
        <v>358</v>
      </c>
      <c r="G181">
        <v>48</v>
      </c>
      <c r="H181">
        <v>14094</v>
      </c>
      <c r="I181">
        <v>1</v>
      </c>
      <c r="J181">
        <v>1</v>
      </c>
      <c r="K181">
        <v>1</v>
      </c>
      <c r="L181">
        <v>1</v>
      </c>
      <c r="M181">
        <v>0.39</v>
      </c>
      <c r="N181">
        <v>0.13</v>
      </c>
      <c r="O181" t="s">
        <v>359</v>
      </c>
      <c r="P181">
        <v>217</v>
      </c>
      <c r="Q181" t="s">
        <v>358</v>
      </c>
      <c r="R181" t="s">
        <v>359</v>
      </c>
      <c r="S181" t="s">
        <v>1259</v>
      </c>
      <c r="T181" t="s">
        <v>1260</v>
      </c>
      <c r="U181" t="s">
        <v>1261</v>
      </c>
      <c r="V181" t="s">
        <v>625</v>
      </c>
      <c r="W181">
        <v>128</v>
      </c>
      <c r="X181">
        <v>128</v>
      </c>
      <c r="Y181">
        <v>127</v>
      </c>
      <c r="Z181">
        <v>83</v>
      </c>
      <c r="AA181">
        <v>92</v>
      </c>
      <c r="AB181">
        <v>64.8</v>
      </c>
      <c r="AC181">
        <v>71.900000000000006</v>
      </c>
      <c r="AD181">
        <v>128.6</v>
      </c>
      <c r="AE181" t="s">
        <v>1259</v>
      </c>
      <c r="AF181" t="s">
        <v>3218</v>
      </c>
      <c r="AG181" t="s">
        <v>3219</v>
      </c>
      <c r="AH181" t="s">
        <v>3220</v>
      </c>
      <c r="AI181" t="s">
        <v>3221</v>
      </c>
      <c r="AJ181" t="s">
        <v>3222</v>
      </c>
      <c r="AK181" t="str">
        <f>"PPBP"</f>
        <v>PPBP</v>
      </c>
      <c r="AL181" t="s">
        <v>3223</v>
      </c>
      <c r="AM181" t="s">
        <v>1465</v>
      </c>
      <c r="AN181">
        <v>9606</v>
      </c>
      <c r="AO181" s="4" t="str">
        <f>HYPERLINK("http://www.uniprot.org/uniprot/P02775", "P02775")</f>
        <v>P02775</v>
      </c>
      <c r="AP181" t="s">
        <v>3224</v>
      </c>
      <c r="AQ181" t="s">
        <v>3109</v>
      </c>
      <c r="AR181" t="s">
        <v>1467</v>
      </c>
      <c r="AS181" t="s">
        <v>1461</v>
      </c>
      <c r="AT181" t="s">
        <v>1461</v>
      </c>
      <c r="AU181" t="s">
        <v>1461</v>
      </c>
      <c r="AV181" t="s">
        <v>1558</v>
      </c>
      <c r="AW181" t="s">
        <v>1461</v>
      </c>
      <c r="AX181" t="s">
        <v>3225</v>
      </c>
      <c r="AY181" t="s">
        <v>2219</v>
      </c>
      <c r="AZ181" t="s">
        <v>1473</v>
      </c>
      <c r="BA181" t="s">
        <v>3226</v>
      </c>
      <c r="BB181" t="s">
        <v>3227</v>
      </c>
      <c r="BC181" t="s">
        <v>3228</v>
      </c>
      <c r="BD181" t="s">
        <v>1461</v>
      </c>
      <c r="BE181" t="s">
        <v>3229</v>
      </c>
    </row>
    <row r="182" spans="1:57">
      <c r="A182">
        <v>169</v>
      </c>
      <c r="B182">
        <v>1</v>
      </c>
      <c r="C182">
        <v>1</v>
      </c>
      <c r="D182">
        <v>153</v>
      </c>
      <c r="E182" t="s">
        <v>55</v>
      </c>
      <c r="F182" t="s">
        <v>360</v>
      </c>
      <c r="G182">
        <v>70</v>
      </c>
      <c r="H182">
        <v>14603</v>
      </c>
      <c r="I182">
        <v>1</v>
      </c>
      <c r="J182">
        <v>1</v>
      </c>
      <c r="K182">
        <v>1</v>
      </c>
      <c r="L182">
        <v>1</v>
      </c>
      <c r="M182">
        <v>0.37</v>
      </c>
      <c r="N182">
        <v>0.08</v>
      </c>
      <c r="O182" t="s">
        <v>361</v>
      </c>
      <c r="P182">
        <v>63</v>
      </c>
      <c r="Q182" t="s">
        <v>360</v>
      </c>
      <c r="R182" t="s">
        <v>361</v>
      </c>
      <c r="S182" t="s">
        <v>804</v>
      </c>
      <c r="T182" t="s">
        <v>805</v>
      </c>
      <c r="U182" t="s">
        <v>807</v>
      </c>
      <c r="V182" t="s">
        <v>625</v>
      </c>
      <c r="W182">
        <v>130</v>
      </c>
      <c r="X182">
        <v>122</v>
      </c>
      <c r="Y182">
        <v>130</v>
      </c>
      <c r="Z182">
        <v>93</v>
      </c>
      <c r="AA182">
        <v>104</v>
      </c>
      <c r="AB182">
        <v>71.5</v>
      </c>
      <c r="AC182">
        <v>80</v>
      </c>
      <c r="AD182">
        <v>187.6</v>
      </c>
      <c r="AE182" t="s">
        <v>804</v>
      </c>
      <c r="AF182" t="s">
        <v>2533</v>
      </c>
      <c r="AG182" t="s">
        <v>2534</v>
      </c>
      <c r="AH182" t="s">
        <v>2535</v>
      </c>
      <c r="AI182" t="s">
        <v>2536</v>
      </c>
      <c r="AJ182" t="s">
        <v>2537</v>
      </c>
      <c r="AK182" t="str">
        <f>"SAA1"</f>
        <v>SAA1</v>
      </c>
      <c r="AL182" t="s">
        <v>1461</v>
      </c>
      <c r="AM182" t="s">
        <v>1465</v>
      </c>
      <c r="AN182">
        <v>9606</v>
      </c>
      <c r="AO182" s="4" t="str">
        <f>HYPERLINK("http://www.uniprot.org/uniprot/P0DJI8", "P0DJI8")</f>
        <v>P0DJI8</v>
      </c>
      <c r="AP182" t="s">
        <v>2538</v>
      </c>
      <c r="AQ182" t="s">
        <v>1743</v>
      </c>
      <c r="AR182" t="s">
        <v>1499</v>
      </c>
      <c r="AS182" t="s">
        <v>1485</v>
      </c>
      <c r="AT182" t="s">
        <v>1461</v>
      </c>
      <c r="AU182" t="s">
        <v>2539</v>
      </c>
      <c r="AV182" t="s">
        <v>1558</v>
      </c>
      <c r="AW182" t="s">
        <v>1461</v>
      </c>
      <c r="AX182" t="s">
        <v>1819</v>
      </c>
      <c r="AY182" t="s">
        <v>2540</v>
      </c>
      <c r="AZ182" t="s">
        <v>1473</v>
      </c>
      <c r="BA182" t="s">
        <v>2541</v>
      </c>
      <c r="BB182" t="s">
        <v>2542</v>
      </c>
      <c r="BC182" t="s">
        <v>2543</v>
      </c>
      <c r="BD182" t="s">
        <v>1461</v>
      </c>
      <c r="BE182" t="s">
        <v>2544</v>
      </c>
    </row>
    <row r="183" spans="1:57">
      <c r="A183">
        <v>274</v>
      </c>
      <c r="B183">
        <v>1</v>
      </c>
      <c r="C183">
        <v>1</v>
      </c>
      <c r="D183">
        <v>154</v>
      </c>
      <c r="E183" t="s">
        <v>55</v>
      </c>
      <c r="F183" t="s">
        <v>362</v>
      </c>
      <c r="G183">
        <v>23</v>
      </c>
      <c r="H183">
        <v>15058</v>
      </c>
      <c r="I183">
        <v>1</v>
      </c>
      <c r="J183">
        <v>1</v>
      </c>
      <c r="K183">
        <v>1</v>
      </c>
      <c r="L183">
        <v>1</v>
      </c>
      <c r="M183">
        <v>0.36</v>
      </c>
      <c r="N183">
        <v>0.09</v>
      </c>
      <c r="O183" t="s">
        <v>363</v>
      </c>
      <c r="P183">
        <v>212</v>
      </c>
      <c r="Q183" t="s">
        <v>362</v>
      </c>
      <c r="R183" t="s">
        <v>363</v>
      </c>
      <c r="S183" t="s">
        <v>1244</v>
      </c>
      <c r="T183" t="s">
        <v>1245</v>
      </c>
      <c r="U183" t="s">
        <v>1246</v>
      </c>
      <c r="V183" t="s">
        <v>625</v>
      </c>
      <c r="W183">
        <v>145</v>
      </c>
      <c r="X183">
        <v>140</v>
      </c>
      <c r="Y183">
        <v>131</v>
      </c>
      <c r="Z183">
        <v>123</v>
      </c>
      <c r="AA183">
        <v>124</v>
      </c>
      <c r="AB183">
        <v>84.8</v>
      </c>
      <c r="AC183">
        <v>85.5</v>
      </c>
      <c r="AD183">
        <v>226.5</v>
      </c>
      <c r="AE183" t="s">
        <v>1244</v>
      </c>
      <c r="AF183" t="s">
        <v>3230</v>
      </c>
      <c r="AG183" t="s">
        <v>3231</v>
      </c>
      <c r="AH183" t="s">
        <v>3232</v>
      </c>
      <c r="AI183" t="s">
        <v>3233</v>
      </c>
      <c r="AJ183" t="s">
        <v>3234</v>
      </c>
      <c r="AK183" t="str">
        <f>"SNCA"</f>
        <v>SNCA</v>
      </c>
      <c r="AL183" t="s">
        <v>3235</v>
      </c>
      <c r="AM183" t="s">
        <v>1465</v>
      </c>
      <c r="AN183">
        <v>9606</v>
      </c>
      <c r="AO183" s="4" t="str">
        <f>HYPERLINK("http://www.uniprot.org/uniprot/P37840", "P37840")</f>
        <v>P37840</v>
      </c>
      <c r="AP183" t="s">
        <v>3236</v>
      </c>
      <c r="AQ183" t="s">
        <v>1461</v>
      </c>
      <c r="AR183" t="s">
        <v>3237</v>
      </c>
      <c r="AS183" t="s">
        <v>2413</v>
      </c>
      <c r="AT183" t="s">
        <v>1461</v>
      </c>
      <c r="AU183" t="s">
        <v>3238</v>
      </c>
      <c r="AV183" t="s">
        <v>2345</v>
      </c>
      <c r="AW183" t="s">
        <v>1666</v>
      </c>
      <c r="AX183" t="s">
        <v>1461</v>
      </c>
      <c r="AY183" t="s">
        <v>3239</v>
      </c>
      <c r="AZ183" t="s">
        <v>1473</v>
      </c>
      <c r="BA183" t="s">
        <v>3240</v>
      </c>
      <c r="BB183" t="s">
        <v>3241</v>
      </c>
      <c r="BC183" t="s">
        <v>3242</v>
      </c>
      <c r="BD183" t="s">
        <v>1461</v>
      </c>
      <c r="BE183" t="s">
        <v>3243</v>
      </c>
    </row>
    <row r="184" spans="1:57">
      <c r="A184">
        <v>232</v>
      </c>
      <c r="B184">
        <v>1</v>
      </c>
      <c r="C184">
        <v>1</v>
      </c>
      <c r="D184">
        <v>155</v>
      </c>
      <c r="E184" t="s">
        <v>55</v>
      </c>
      <c r="F184" t="s">
        <v>364</v>
      </c>
      <c r="G184">
        <v>41</v>
      </c>
      <c r="H184">
        <v>15376</v>
      </c>
      <c r="I184">
        <v>1</v>
      </c>
      <c r="J184">
        <v>1</v>
      </c>
      <c r="K184">
        <v>1</v>
      </c>
      <c r="L184">
        <v>1</v>
      </c>
      <c r="M184">
        <v>0.35</v>
      </c>
      <c r="N184">
        <v>0.06</v>
      </c>
      <c r="O184" t="s">
        <v>365</v>
      </c>
      <c r="P184">
        <v>85</v>
      </c>
      <c r="Q184" t="s">
        <v>364</v>
      </c>
      <c r="R184" t="s">
        <v>365</v>
      </c>
      <c r="S184" t="s">
        <v>870</v>
      </c>
      <c r="T184" t="s">
        <v>871</v>
      </c>
      <c r="U184" t="s">
        <v>872</v>
      </c>
      <c r="V184" t="s">
        <v>625</v>
      </c>
      <c r="W184">
        <v>136</v>
      </c>
      <c r="X184">
        <v>136</v>
      </c>
      <c r="Y184">
        <v>136</v>
      </c>
      <c r="Z184">
        <v>136</v>
      </c>
      <c r="AA184">
        <v>136</v>
      </c>
      <c r="AB184">
        <v>100</v>
      </c>
      <c r="AC184">
        <v>100</v>
      </c>
      <c r="AD184">
        <v>273.89999999999998</v>
      </c>
      <c r="AE184" t="s">
        <v>870</v>
      </c>
      <c r="AF184" t="s">
        <v>3244</v>
      </c>
      <c r="AG184" t="s">
        <v>1461</v>
      </c>
      <c r="AH184" t="s">
        <v>3245</v>
      </c>
      <c r="AI184" t="s">
        <v>3246</v>
      </c>
      <c r="AJ184" t="s">
        <v>3247</v>
      </c>
      <c r="AK184" t="str">
        <f>"H3F3A"</f>
        <v>H3F3A</v>
      </c>
      <c r="AL184" t="s">
        <v>3248</v>
      </c>
      <c r="AM184" t="s">
        <v>1465</v>
      </c>
      <c r="AN184">
        <v>9606</v>
      </c>
      <c r="AO184" s="4" t="str">
        <f>HYPERLINK("http://www.uniprot.org/uniprot/P84243", "P84243")</f>
        <v>P84243</v>
      </c>
      <c r="AP184" t="s">
        <v>3249</v>
      </c>
      <c r="AQ184" t="s">
        <v>1461</v>
      </c>
      <c r="AR184" t="s">
        <v>2658</v>
      </c>
      <c r="AS184" t="s">
        <v>1461</v>
      </c>
      <c r="AT184" t="s">
        <v>1461</v>
      </c>
      <c r="AU184" t="s">
        <v>1469</v>
      </c>
      <c r="AV184" t="s">
        <v>1461</v>
      </c>
      <c r="AW184" t="s">
        <v>1461</v>
      </c>
      <c r="AX184" t="s">
        <v>2990</v>
      </c>
      <c r="AY184" t="s">
        <v>3250</v>
      </c>
      <c r="AZ184" t="s">
        <v>1473</v>
      </c>
      <c r="BA184" t="s">
        <v>3251</v>
      </c>
      <c r="BB184" t="s">
        <v>3252</v>
      </c>
      <c r="BC184" t="s">
        <v>3253</v>
      </c>
      <c r="BD184" t="s">
        <v>1461</v>
      </c>
      <c r="BE184" t="s">
        <v>3254</v>
      </c>
    </row>
    <row r="185" spans="1:57">
      <c r="A185">
        <v>245</v>
      </c>
      <c r="B185">
        <v>1</v>
      </c>
      <c r="C185">
        <v>1</v>
      </c>
      <c r="D185">
        <v>156</v>
      </c>
      <c r="E185" t="s">
        <v>55</v>
      </c>
      <c r="F185" t="s">
        <v>366</v>
      </c>
      <c r="G185">
        <v>35</v>
      </c>
      <c r="H185">
        <v>15742</v>
      </c>
      <c r="I185">
        <v>1</v>
      </c>
      <c r="J185">
        <v>1</v>
      </c>
      <c r="K185">
        <v>1</v>
      </c>
      <c r="L185">
        <v>1</v>
      </c>
      <c r="M185">
        <v>0.34</v>
      </c>
      <c r="N185">
        <v>0.08</v>
      </c>
      <c r="O185" t="s">
        <v>367</v>
      </c>
      <c r="P185">
        <v>148</v>
      </c>
      <c r="Q185" t="s">
        <v>366</v>
      </c>
      <c r="R185" t="s">
        <v>367</v>
      </c>
      <c r="S185" t="s">
        <v>1056</v>
      </c>
      <c r="T185" t="s">
        <v>1057</v>
      </c>
      <c r="U185" t="s">
        <v>1058</v>
      </c>
      <c r="V185" t="s">
        <v>860</v>
      </c>
      <c r="W185">
        <v>131</v>
      </c>
      <c r="X185">
        <v>132</v>
      </c>
      <c r="Y185">
        <v>77</v>
      </c>
      <c r="Z185">
        <v>40</v>
      </c>
      <c r="AA185">
        <v>52</v>
      </c>
      <c r="AB185">
        <v>30.5</v>
      </c>
      <c r="AC185">
        <v>39.700000000000003</v>
      </c>
      <c r="AD185">
        <v>82.8</v>
      </c>
      <c r="AE185" t="s">
        <v>1056</v>
      </c>
      <c r="AF185" t="s">
        <v>3255</v>
      </c>
      <c r="AG185" t="s">
        <v>3256</v>
      </c>
      <c r="AH185" t="s">
        <v>3257</v>
      </c>
      <c r="AI185" t="s">
        <v>3258</v>
      </c>
      <c r="AJ185" t="s">
        <v>3259</v>
      </c>
      <c r="AK185" t="str">
        <f>"SLPI"</f>
        <v>SLPI</v>
      </c>
      <c r="AL185" t="s">
        <v>3260</v>
      </c>
      <c r="AM185" t="s">
        <v>1465</v>
      </c>
      <c r="AN185">
        <v>9606</v>
      </c>
      <c r="AO185" s="4" t="str">
        <f>HYPERLINK("http://www.uniprot.org/uniprot/P03973", "P03973")</f>
        <v>P03973</v>
      </c>
      <c r="AP185" t="s">
        <v>3261</v>
      </c>
      <c r="AQ185" t="s">
        <v>3262</v>
      </c>
      <c r="AR185" t="s">
        <v>1467</v>
      </c>
      <c r="AS185" t="s">
        <v>1461</v>
      </c>
      <c r="AT185" t="s">
        <v>1461</v>
      </c>
      <c r="AU185" t="s">
        <v>1461</v>
      </c>
      <c r="AV185" t="s">
        <v>1470</v>
      </c>
      <c r="AW185" t="s">
        <v>1461</v>
      </c>
      <c r="AX185" t="s">
        <v>3263</v>
      </c>
      <c r="AY185" t="s">
        <v>1892</v>
      </c>
      <c r="AZ185" t="s">
        <v>1473</v>
      </c>
      <c r="BA185" t="s">
        <v>3264</v>
      </c>
      <c r="BB185" t="s">
        <v>3265</v>
      </c>
      <c r="BC185" t="s">
        <v>3266</v>
      </c>
      <c r="BD185" t="s">
        <v>1461</v>
      </c>
      <c r="BE185" t="s">
        <v>2362</v>
      </c>
    </row>
    <row r="186" spans="1:57">
      <c r="A186">
        <v>222</v>
      </c>
      <c r="B186">
        <v>1</v>
      </c>
      <c r="C186">
        <v>1</v>
      </c>
      <c r="D186">
        <v>157</v>
      </c>
      <c r="E186" t="s">
        <v>55</v>
      </c>
      <c r="F186" t="s">
        <v>368</v>
      </c>
      <c r="G186">
        <v>45</v>
      </c>
      <c r="H186">
        <v>16354</v>
      </c>
      <c r="I186">
        <v>1</v>
      </c>
      <c r="J186">
        <v>1</v>
      </c>
      <c r="K186">
        <v>1</v>
      </c>
      <c r="L186">
        <v>1</v>
      </c>
      <c r="M186">
        <v>0.33</v>
      </c>
      <c r="N186">
        <v>0.06</v>
      </c>
      <c r="O186" t="s">
        <v>369</v>
      </c>
      <c r="P186">
        <v>140</v>
      </c>
      <c r="Q186" t="s">
        <v>368</v>
      </c>
      <c r="R186" t="s">
        <v>369</v>
      </c>
      <c r="S186" t="s">
        <v>1032</v>
      </c>
      <c r="T186" t="s">
        <v>1033</v>
      </c>
      <c r="U186" t="s">
        <v>1034</v>
      </c>
      <c r="V186" t="s">
        <v>625</v>
      </c>
      <c r="W186">
        <v>147</v>
      </c>
      <c r="X186">
        <v>146</v>
      </c>
      <c r="Y186">
        <v>125</v>
      </c>
      <c r="Z186">
        <v>79</v>
      </c>
      <c r="AA186">
        <v>97</v>
      </c>
      <c r="AB186">
        <v>53.7</v>
      </c>
      <c r="AC186">
        <v>66</v>
      </c>
      <c r="AD186">
        <v>173.7</v>
      </c>
      <c r="AE186" t="s">
        <v>1032</v>
      </c>
      <c r="AF186" t="s">
        <v>3267</v>
      </c>
      <c r="AG186" t="s">
        <v>3268</v>
      </c>
      <c r="AH186" t="s">
        <v>3269</v>
      </c>
      <c r="AI186" t="s">
        <v>3270</v>
      </c>
      <c r="AJ186" t="s">
        <v>3271</v>
      </c>
      <c r="AK186" t="str">
        <f>"CST3"</f>
        <v>CST3</v>
      </c>
      <c r="AL186" t="s">
        <v>1461</v>
      </c>
      <c r="AM186" t="s">
        <v>1465</v>
      </c>
      <c r="AN186">
        <v>9606</v>
      </c>
      <c r="AO186" s="4" t="str">
        <f>HYPERLINK("http://www.uniprot.org/uniprot/P01034", "P01034")</f>
        <v>P01034</v>
      </c>
      <c r="AP186" t="s">
        <v>3272</v>
      </c>
      <c r="AQ186" t="s">
        <v>1461</v>
      </c>
      <c r="AR186" t="s">
        <v>2169</v>
      </c>
      <c r="AS186" t="s">
        <v>1485</v>
      </c>
      <c r="AT186" t="s">
        <v>1461</v>
      </c>
      <c r="AU186" t="s">
        <v>3273</v>
      </c>
      <c r="AV186" t="s">
        <v>1558</v>
      </c>
      <c r="AW186" t="s">
        <v>1461</v>
      </c>
      <c r="AX186" t="s">
        <v>3274</v>
      </c>
      <c r="AY186" t="s">
        <v>1586</v>
      </c>
      <c r="AZ186" t="s">
        <v>1473</v>
      </c>
      <c r="BA186" t="s">
        <v>3275</v>
      </c>
      <c r="BB186" t="s">
        <v>3276</v>
      </c>
      <c r="BC186" t="s">
        <v>3277</v>
      </c>
      <c r="BD186" t="s">
        <v>1461</v>
      </c>
      <c r="BE186" t="s">
        <v>3278</v>
      </c>
    </row>
    <row r="187" spans="1:57">
      <c r="A187">
        <v>143</v>
      </c>
      <c r="B187">
        <v>1</v>
      </c>
      <c r="C187">
        <v>1</v>
      </c>
      <c r="D187">
        <v>158</v>
      </c>
      <c r="E187" t="s">
        <v>55</v>
      </c>
      <c r="F187" t="s">
        <v>370</v>
      </c>
      <c r="G187">
        <v>98</v>
      </c>
      <c r="H187">
        <v>68584</v>
      </c>
      <c r="I187">
        <v>4</v>
      </c>
      <c r="J187">
        <v>4</v>
      </c>
      <c r="K187">
        <v>4</v>
      </c>
      <c r="L187">
        <v>4</v>
      </c>
      <c r="M187">
        <v>0.32</v>
      </c>
      <c r="N187">
        <v>0.12</v>
      </c>
      <c r="O187" t="s">
        <v>371</v>
      </c>
      <c r="P187">
        <v>264</v>
      </c>
      <c r="Q187" t="s">
        <v>370</v>
      </c>
      <c r="R187" t="s">
        <v>371</v>
      </c>
      <c r="S187" t="s">
        <v>1398</v>
      </c>
      <c r="T187" t="s">
        <v>1399</v>
      </c>
      <c r="U187" t="s">
        <v>1400</v>
      </c>
      <c r="V187" t="s">
        <v>625</v>
      </c>
      <c r="W187">
        <v>623</v>
      </c>
      <c r="X187">
        <v>623</v>
      </c>
      <c r="Y187">
        <v>623</v>
      </c>
      <c r="Z187">
        <v>582</v>
      </c>
      <c r="AA187">
        <v>608</v>
      </c>
      <c r="AB187">
        <v>93.4</v>
      </c>
      <c r="AC187">
        <v>97.6</v>
      </c>
      <c r="AD187">
        <v>1229.5</v>
      </c>
      <c r="AE187" t="s">
        <v>1398</v>
      </c>
      <c r="AF187" t="s">
        <v>3279</v>
      </c>
      <c r="AG187" t="s">
        <v>1461</v>
      </c>
      <c r="AH187" t="s">
        <v>3280</v>
      </c>
      <c r="AI187" t="s">
        <v>3281</v>
      </c>
      <c r="AJ187" t="s">
        <v>3282</v>
      </c>
      <c r="AK187" t="str">
        <f>"TKT"</f>
        <v>TKT</v>
      </c>
      <c r="AL187" t="s">
        <v>1461</v>
      </c>
      <c r="AM187" t="s">
        <v>1465</v>
      </c>
      <c r="AN187">
        <v>9606</v>
      </c>
      <c r="AO187" s="4" t="str">
        <f>HYPERLINK("http://www.uniprot.org/uniprot/P29401", "P29401")</f>
        <v>P29401</v>
      </c>
      <c r="AP187" t="s">
        <v>3283</v>
      </c>
      <c r="AQ187" t="s">
        <v>1461</v>
      </c>
      <c r="AR187" t="s">
        <v>1461</v>
      </c>
      <c r="AS187" t="s">
        <v>1468</v>
      </c>
      <c r="AT187" t="s">
        <v>1461</v>
      </c>
      <c r="AU187" t="s">
        <v>2062</v>
      </c>
      <c r="AV187" t="s">
        <v>1461</v>
      </c>
      <c r="AW187" t="s">
        <v>3284</v>
      </c>
      <c r="AX187" t="s">
        <v>3097</v>
      </c>
      <c r="AY187" t="s">
        <v>2207</v>
      </c>
      <c r="AZ187" t="s">
        <v>1473</v>
      </c>
      <c r="BA187" t="s">
        <v>3285</v>
      </c>
      <c r="BB187" t="s">
        <v>3286</v>
      </c>
      <c r="BC187" t="s">
        <v>3287</v>
      </c>
      <c r="BD187" t="s">
        <v>1461</v>
      </c>
      <c r="BE187" t="s">
        <v>3288</v>
      </c>
    </row>
    <row r="188" spans="1:57">
      <c r="A188">
        <v>184</v>
      </c>
      <c r="B188">
        <v>1</v>
      </c>
      <c r="C188">
        <v>1</v>
      </c>
      <c r="D188">
        <v>159</v>
      </c>
      <c r="E188" t="s">
        <v>55</v>
      </c>
      <c r="F188" t="s">
        <v>372</v>
      </c>
      <c r="G188">
        <v>62</v>
      </c>
      <c r="H188">
        <v>16827</v>
      </c>
      <c r="I188">
        <v>1</v>
      </c>
      <c r="J188">
        <v>1</v>
      </c>
      <c r="K188">
        <v>1</v>
      </c>
      <c r="L188">
        <v>1</v>
      </c>
      <c r="M188">
        <v>0.32</v>
      </c>
      <c r="N188">
        <v>0.09</v>
      </c>
      <c r="O188" t="s">
        <v>373</v>
      </c>
      <c r="P188">
        <v>54</v>
      </c>
      <c r="Q188" t="s">
        <v>372</v>
      </c>
      <c r="R188" t="s">
        <v>373</v>
      </c>
      <c r="S188" t="s">
        <v>780</v>
      </c>
      <c r="T188" t="s">
        <v>781</v>
      </c>
      <c r="U188" t="s">
        <v>782</v>
      </c>
      <c r="V188" t="s">
        <v>625</v>
      </c>
      <c r="W188">
        <v>149</v>
      </c>
      <c r="X188">
        <v>149</v>
      </c>
      <c r="Y188">
        <v>149</v>
      </c>
      <c r="Z188">
        <v>149</v>
      </c>
      <c r="AA188">
        <v>149</v>
      </c>
      <c r="AB188">
        <v>100</v>
      </c>
      <c r="AC188">
        <v>100</v>
      </c>
      <c r="AD188">
        <v>298.89999999999998</v>
      </c>
      <c r="AE188" t="s">
        <v>780</v>
      </c>
      <c r="AF188" t="s">
        <v>3289</v>
      </c>
      <c r="AG188" t="s">
        <v>1461</v>
      </c>
      <c r="AH188" t="s">
        <v>3290</v>
      </c>
      <c r="AI188" t="s">
        <v>3291</v>
      </c>
      <c r="AJ188" t="s">
        <v>3292</v>
      </c>
      <c r="AK188" t="str">
        <f>"CALM3"</f>
        <v>CALM3</v>
      </c>
      <c r="AL188" t="s">
        <v>1461</v>
      </c>
      <c r="AM188" t="s">
        <v>1465</v>
      </c>
      <c r="AN188">
        <v>9606</v>
      </c>
      <c r="AO188" s="4" t="str">
        <f>HYPERLINK("http://www.uniprot.org/uniprot/P0DP25", "P0DP25")</f>
        <v>P0DP25</v>
      </c>
      <c r="AP188" t="s">
        <v>3293</v>
      </c>
      <c r="AQ188" t="s">
        <v>1461</v>
      </c>
      <c r="AR188" t="s">
        <v>2205</v>
      </c>
      <c r="AS188" t="s">
        <v>1485</v>
      </c>
      <c r="AT188" t="s">
        <v>1461</v>
      </c>
      <c r="AU188" t="s">
        <v>3294</v>
      </c>
      <c r="AV188" t="s">
        <v>2345</v>
      </c>
      <c r="AW188" t="s">
        <v>2078</v>
      </c>
      <c r="AX188" t="s">
        <v>1461</v>
      </c>
      <c r="AY188" t="s">
        <v>3014</v>
      </c>
      <c r="AZ188" t="s">
        <v>1473</v>
      </c>
      <c r="BA188" t="s">
        <v>3295</v>
      </c>
      <c r="BB188" t="s">
        <v>3296</v>
      </c>
      <c r="BC188" t="s">
        <v>3297</v>
      </c>
      <c r="BD188" t="s">
        <v>1461</v>
      </c>
      <c r="BE188" t="s">
        <v>1461</v>
      </c>
    </row>
    <row r="189" spans="1:57">
      <c r="A189">
        <v>139</v>
      </c>
      <c r="B189">
        <v>1</v>
      </c>
      <c r="C189">
        <v>1</v>
      </c>
      <c r="D189">
        <v>160</v>
      </c>
      <c r="E189" t="s">
        <v>55</v>
      </c>
      <c r="F189" t="s">
        <v>374</v>
      </c>
      <c r="G189">
        <v>106</v>
      </c>
      <c r="H189">
        <v>35331</v>
      </c>
      <c r="I189">
        <v>2</v>
      </c>
      <c r="J189">
        <v>2</v>
      </c>
      <c r="K189">
        <v>2</v>
      </c>
      <c r="L189">
        <v>2</v>
      </c>
      <c r="M189">
        <v>0.31</v>
      </c>
      <c r="N189">
        <v>7.0000000000000007E-2</v>
      </c>
      <c r="O189" t="s">
        <v>375</v>
      </c>
      <c r="P189">
        <v>159</v>
      </c>
      <c r="Q189" t="s">
        <v>374</v>
      </c>
      <c r="R189" t="s">
        <v>375</v>
      </c>
      <c r="S189" t="s">
        <v>1089</v>
      </c>
      <c r="T189" t="s">
        <v>1090</v>
      </c>
      <c r="U189" t="s">
        <v>1091</v>
      </c>
      <c r="V189" t="s">
        <v>625</v>
      </c>
      <c r="W189">
        <v>320</v>
      </c>
      <c r="X189">
        <v>325</v>
      </c>
      <c r="Y189">
        <v>291</v>
      </c>
      <c r="Z189">
        <v>265</v>
      </c>
      <c r="AA189">
        <v>270</v>
      </c>
      <c r="AB189">
        <v>82.8</v>
      </c>
      <c r="AC189">
        <v>84.4</v>
      </c>
      <c r="AD189">
        <v>500</v>
      </c>
      <c r="AE189" t="s">
        <v>1089</v>
      </c>
      <c r="AF189" t="s">
        <v>3298</v>
      </c>
      <c r="AG189" t="s">
        <v>1461</v>
      </c>
      <c r="AH189" t="s">
        <v>3299</v>
      </c>
      <c r="AI189" t="s">
        <v>3300</v>
      </c>
      <c r="AJ189" t="s">
        <v>3301</v>
      </c>
      <c r="AK189" t="str">
        <f>"IGFBP2"</f>
        <v>IGFBP2</v>
      </c>
      <c r="AL189" t="s">
        <v>3302</v>
      </c>
      <c r="AM189" t="s">
        <v>1465</v>
      </c>
      <c r="AN189">
        <v>9606</v>
      </c>
      <c r="AO189" s="4" t="str">
        <f>HYPERLINK("http://www.uniprot.org/uniprot/P18065", "P18065")</f>
        <v>P18065</v>
      </c>
      <c r="AP189" t="s">
        <v>3303</v>
      </c>
      <c r="AQ189" t="s">
        <v>3304</v>
      </c>
      <c r="AR189" t="s">
        <v>1467</v>
      </c>
      <c r="AS189" t="s">
        <v>1485</v>
      </c>
      <c r="AT189" t="s">
        <v>1461</v>
      </c>
      <c r="AU189" t="s">
        <v>1461</v>
      </c>
      <c r="AV189" t="s">
        <v>1558</v>
      </c>
      <c r="AW189" t="s">
        <v>1461</v>
      </c>
      <c r="AX189" t="s">
        <v>2769</v>
      </c>
      <c r="AY189" t="s">
        <v>1531</v>
      </c>
      <c r="AZ189" t="s">
        <v>1473</v>
      </c>
      <c r="BA189" t="s">
        <v>3305</v>
      </c>
      <c r="BB189" t="s">
        <v>3306</v>
      </c>
      <c r="BC189" t="s">
        <v>3307</v>
      </c>
      <c r="BD189" t="s">
        <v>1461</v>
      </c>
      <c r="BE189" t="s">
        <v>2783</v>
      </c>
    </row>
    <row r="190" spans="1:57">
      <c r="A190">
        <v>168</v>
      </c>
      <c r="B190">
        <v>1</v>
      </c>
      <c r="C190">
        <v>1</v>
      </c>
      <c r="D190">
        <v>161</v>
      </c>
      <c r="E190" t="s">
        <v>55</v>
      </c>
      <c r="F190" t="s">
        <v>376</v>
      </c>
      <c r="G190">
        <v>71</v>
      </c>
      <c r="H190">
        <v>34552</v>
      </c>
      <c r="I190">
        <v>2</v>
      </c>
      <c r="J190">
        <v>2</v>
      </c>
      <c r="K190">
        <v>2</v>
      </c>
      <c r="L190">
        <v>2</v>
      </c>
      <c r="M190">
        <v>0.31</v>
      </c>
      <c r="N190">
        <v>0.08</v>
      </c>
      <c r="O190" t="s">
        <v>377</v>
      </c>
      <c r="P190">
        <v>40</v>
      </c>
      <c r="Q190" t="s">
        <v>376</v>
      </c>
      <c r="R190" t="s">
        <v>377</v>
      </c>
      <c r="S190" t="s">
        <v>738</v>
      </c>
      <c r="T190" t="s">
        <v>739</v>
      </c>
      <c r="U190" t="s">
        <v>740</v>
      </c>
      <c r="V190" t="s">
        <v>625</v>
      </c>
      <c r="W190">
        <v>314</v>
      </c>
      <c r="X190">
        <v>326</v>
      </c>
      <c r="Y190">
        <v>312</v>
      </c>
      <c r="Z190">
        <v>212</v>
      </c>
      <c r="AA190">
        <v>242</v>
      </c>
      <c r="AB190">
        <v>67.5</v>
      </c>
      <c r="AC190">
        <v>77.099999999999994</v>
      </c>
      <c r="AD190">
        <v>380.9</v>
      </c>
      <c r="AE190" t="s">
        <v>738</v>
      </c>
      <c r="AF190" t="s">
        <v>3308</v>
      </c>
      <c r="AG190" t="s">
        <v>3309</v>
      </c>
      <c r="AH190" t="s">
        <v>3310</v>
      </c>
      <c r="AI190" t="s">
        <v>3311</v>
      </c>
      <c r="AJ190" t="s">
        <v>3312</v>
      </c>
      <c r="AK190" t="str">
        <f>"APOF"</f>
        <v>APOF</v>
      </c>
      <c r="AL190" t="s">
        <v>1461</v>
      </c>
      <c r="AM190" t="s">
        <v>1465</v>
      </c>
      <c r="AN190">
        <v>9606</v>
      </c>
      <c r="AO190" s="4" t="str">
        <f>HYPERLINK("http://www.uniprot.org/uniprot/Q13790", "Q13790")</f>
        <v>Q13790</v>
      </c>
      <c r="AP190" t="s">
        <v>3313</v>
      </c>
      <c r="AQ190" t="s">
        <v>1498</v>
      </c>
      <c r="AR190" t="s">
        <v>3314</v>
      </c>
      <c r="AS190" t="s">
        <v>1485</v>
      </c>
      <c r="AT190" t="s">
        <v>1461</v>
      </c>
      <c r="AU190" t="s">
        <v>1461</v>
      </c>
      <c r="AV190" t="s">
        <v>1558</v>
      </c>
      <c r="AW190" t="s">
        <v>1461</v>
      </c>
      <c r="AX190" t="s">
        <v>1461</v>
      </c>
      <c r="AY190" t="s">
        <v>1681</v>
      </c>
      <c r="AZ190" t="s">
        <v>1461</v>
      </c>
      <c r="BA190" t="s">
        <v>3315</v>
      </c>
      <c r="BB190" t="s">
        <v>3316</v>
      </c>
      <c r="BC190" t="s">
        <v>3317</v>
      </c>
      <c r="BD190" t="s">
        <v>1461</v>
      </c>
      <c r="BE190" t="s">
        <v>3318</v>
      </c>
    </row>
    <row r="191" spans="1:57">
      <c r="A191">
        <v>226</v>
      </c>
      <c r="B191">
        <v>1</v>
      </c>
      <c r="C191">
        <v>1</v>
      </c>
      <c r="D191">
        <v>162</v>
      </c>
      <c r="E191" t="s">
        <v>55</v>
      </c>
      <c r="F191" t="s">
        <v>378</v>
      </c>
      <c r="G191">
        <v>43</v>
      </c>
      <c r="H191">
        <v>34431</v>
      </c>
      <c r="I191">
        <v>2</v>
      </c>
      <c r="J191">
        <v>2</v>
      </c>
      <c r="K191">
        <v>2</v>
      </c>
      <c r="L191">
        <v>2</v>
      </c>
      <c r="M191">
        <v>0.31</v>
      </c>
      <c r="N191">
        <v>0.06</v>
      </c>
      <c r="O191" t="s">
        <v>379</v>
      </c>
      <c r="P191">
        <v>5</v>
      </c>
      <c r="Q191" t="s">
        <v>378</v>
      </c>
      <c r="R191" t="s">
        <v>379</v>
      </c>
      <c r="S191" t="s">
        <v>635</v>
      </c>
      <c r="T191" t="s">
        <v>636</v>
      </c>
      <c r="U191" t="s">
        <v>637</v>
      </c>
      <c r="V191" t="s">
        <v>625</v>
      </c>
      <c r="W191">
        <v>299</v>
      </c>
      <c r="X191">
        <v>298</v>
      </c>
      <c r="Y191">
        <v>298</v>
      </c>
      <c r="Z191">
        <v>276</v>
      </c>
      <c r="AA191">
        <v>288</v>
      </c>
      <c r="AB191">
        <v>92.3</v>
      </c>
      <c r="AC191">
        <v>96.3</v>
      </c>
      <c r="AD191">
        <v>533.5</v>
      </c>
      <c r="AE191" t="s">
        <v>635</v>
      </c>
      <c r="AF191" t="s">
        <v>3319</v>
      </c>
      <c r="AG191" t="s">
        <v>3320</v>
      </c>
      <c r="AH191" t="s">
        <v>3321</v>
      </c>
      <c r="AI191" t="s">
        <v>3322</v>
      </c>
      <c r="AJ191" t="s">
        <v>3323</v>
      </c>
      <c r="AK191" t="str">
        <f>"OGN"</f>
        <v>OGN</v>
      </c>
      <c r="AL191" t="s">
        <v>3324</v>
      </c>
      <c r="AM191" t="s">
        <v>1465</v>
      </c>
      <c r="AN191">
        <v>9606</v>
      </c>
      <c r="AO191" s="4" t="str">
        <f>HYPERLINK("http://www.uniprot.org/uniprot/P20774", "P20774")</f>
        <v>P20774</v>
      </c>
      <c r="AP191" t="s">
        <v>3325</v>
      </c>
      <c r="AQ191" t="s">
        <v>1461</v>
      </c>
      <c r="AR191" t="s">
        <v>2061</v>
      </c>
      <c r="AS191" t="s">
        <v>1461</v>
      </c>
      <c r="AT191" t="s">
        <v>1461</v>
      </c>
      <c r="AU191" t="s">
        <v>1461</v>
      </c>
      <c r="AV191" t="s">
        <v>2358</v>
      </c>
      <c r="AW191" t="s">
        <v>1461</v>
      </c>
      <c r="AX191" t="s">
        <v>3025</v>
      </c>
      <c r="AY191" t="s">
        <v>1531</v>
      </c>
      <c r="AZ191" t="s">
        <v>1461</v>
      </c>
      <c r="BA191" t="s">
        <v>3326</v>
      </c>
      <c r="BB191" t="s">
        <v>3327</v>
      </c>
      <c r="BC191" t="s">
        <v>3328</v>
      </c>
      <c r="BD191" t="s">
        <v>1461</v>
      </c>
      <c r="BE191" t="s">
        <v>3329</v>
      </c>
    </row>
    <row r="192" spans="1:57">
      <c r="A192">
        <v>230</v>
      </c>
      <c r="B192">
        <v>1</v>
      </c>
      <c r="C192">
        <v>1</v>
      </c>
      <c r="D192">
        <v>163</v>
      </c>
      <c r="E192" t="s">
        <v>55</v>
      </c>
      <c r="F192" t="s">
        <v>380</v>
      </c>
      <c r="G192">
        <v>42</v>
      </c>
      <c r="H192">
        <v>17049</v>
      </c>
      <c r="I192">
        <v>1</v>
      </c>
      <c r="J192">
        <v>1</v>
      </c>
      <c r="K192">
        <v>1</v>
      </c>
      <c r="L192">
        <v>1</v>
      </c>
      <c r="M192">
        <v>0.31</v>
      </c>
      <c r="N192">
        <v>0.08</v>
      </c>
      <c r="O192" t="s">
        <v>381</v>
      </c>
      <c r="P192">
        <v>87</v>
      </c>
      <c r="Q192" t="s">
        <v>380</v>
      </c>
      <c r="R192" t="s">
        <v>381</v>
      </c>
      <c r="S192" t="s">
        <v>876</v>
      </c>
      <c r="T192" t="s">
        <v>877</v>
      </c>
      <c r="U192" t="s">
        <v>878</v>
      </c>
      <c r="V192" t="s">
        <v>625</v>
      </c>
      <c r="W192">
        <v>154</v>
      </c>
      <c r="X192">
        <v>154</v>
      </c>
      <c r="Y192">
        <v>154</v>
      </c>
      <c r="Z192">
        <v>154</v>
      </c>
      <c r="AA192">
        <v>154</v>
      </c>
      <c r="AB192">
        <v>100</v>
      </c>
      <c r="AC192">
        <v>100</v>
      </c>
      <c r="AD192">
        <v>318.89999999999998</v>
      </c>
      <c r="AE192" t="s">
        <v>876</v>
      </c>
      <c r="AF192" t="s">
        <v>3330</v>
      </c>
      <c r="AG192" t="s">
        <v>3331</v>
      </c>
      <c r="AH192" t="s">
        <v>3332</v>
      </c>
      <c r="AI192" t="s">
        <v>3333</v>
      </c>
      <c r="AJ192" t="s">
        <v>3334</v>
      </c>
      <c r="AK192" t="str">
        <f>"EIF5A"</f>
        <v>EIF5A</v>
      </c>
      <c r="AL192" t="s">
        <v>1461</v>
      </c>
      <c r="AM192" t="s">
        <v>1465</v>
      </c>
      <c r="AN192">
        <v>9606</v>
      </c>
      <c r="AO192" s="4" t="str">
        <f>HYPERLINK("http://www.uniprot.org/uniprot/P63241", "P63241")</f>
        <v>P63241</v>
      </c>
      <c r="AP192" t="s">
        <v>3335</v>
      </c>
      <c r="AQ192" t="s">
        <v>3336</v>
      </c>
      <c r="AR192" t="s">
        <v>3337</v>
      </c>
      <c r="AS192" t="s">
        <v>2413</v>
      </c>
      <c r="AT192" t="s">
        <v>1461</v>
      </c>
      <c r="AU192" t="s">
        <v>1461</v>
      </c>
      <c r="AV192" t="s">
        <v>1461</v>
      </c>
      <c r="AW192" t="s">
        <v>1461</v>
      </c>
      <c r="AX192" t="s">
        <v>3338</v>
      </c>
      <c r="AY192" t="s">
        <v>3339</v>
      </c>
      <c r="AZ192" t="s">
        <v>1473</v>
      </c>
      <c r="BA192" t="s">
        <v>3340</v>
      </c>
      <c r="BB192" t="s">
        <v>3341</v>
      </c>
      <c r="BC192" t="s">
        <v>3342</v>
      </c>
      <c r="BD192" t="s">
        <v>1461</v>
      </c>
      <c r="BE192" t="s">
        <v>3343</v>
      </c>
    </row>
    <row r="193" spans="1:57">
      <c r="A193">
        <v>10</v>
      </c>
      <c r="B193">
        <v>3</v>
      </c>
      <c r="C193">
        <v>1</v>
      </c>
      <c r="D193">
        <v>164</v>
      </c>
      <c r="E193" t="s">
        <v>55</v>
      </c>
      <c r="F193" t="s">
        <v>382</v>
      </c>
      <c r="G193">
        <v>63</v>
      </c>
      <c r="H193">
        <v>72834</v>
      </c>
      <c r="I193">
        <v>4</v>
      </c>
      <c r="J193">
        <v>4</v>
      </c>
      <c r="K193">
        <v>4</v>
      </c>
      <c r="L193">
        <v>4</v>
      </c>
      <c r="M193">
        <v>0.3</v>
      </c>
      <c r="N193">
        <v>0.09</v>
      </c>
      <c r="O193" t="s">
        <v>383</v>
      </c>
      <c r="P193">
        <v>162</v>
      </c>
      <c r="Q193" t="s">
        <v>382</v>
      </c>
      <c r="R193" t="s">
        <v>383</v>
      </c>
      <c r="S193" t="s">
        <v>1098</v>
      </c>
      <c r="T193" t="s">
        <v>1099</v>
      </c>
      <c r="U193" t="s">
        <v>1100</v>
      </c>
      <c r="V193" t="s">
        <v>625</v>
      </c>
      <c r="W193">
        <v>633</v>
      </c>
      <c r="X193">
        <v>625</v>
      </c>
      <c r="Y193">
        <v>624</v>
      </c>
      <c r="Z193">
        <v>525</v>
      </c>
      <c r="AA193">
        <v>568</v>
      </c>
      <c r="AB193">
        <v>82.9</v>
      </c>
      <c r="AC193">
        <v>89.7</v>
      </c>
      <c r="AD193">
        <v>1122.0999999999999</v>
      </c>
      <c r="AE193" t="s">
        <v>1098</v>
      </c>
      <c r="AF193" t="s">
        <v>3344</v>
      </c>
      <c r="AG193" t="s">
        <v>3345</v>
      </c>
      <c r="AH193" t="s">
        <v>3346</v>
      </c>
      <c r="AI193" t="s">
        <v>3347</v>
      </c>
      <c r="AJ193" t="s">
        <v>3348</v>
      </c>
      <c r="AK193" t="str">
        <f>"F11"</f>
        <v>F11</v>
      </c>
      <c r="AL193" t="s">
        <v>1461</v>
      </c>
      <c r="AM193" t="s">
        <v>1465</v>
      </c>
      <c r="AN193">
        <v>9606</v>
      </c>
      <c r="AO193" s="4" t="str">
        <f>HYPERLINK("http://www.uniprot.org/uniprot/P03951", "P03951")</f>
        <v>P03951</v>
      </c>
      <c r="AP193" t="s">
        <v>3349</v>
      </c>
      <c r="AQ193" t="s">
        <v>1730</v>
      </c>
      <c r="AR193" t="s">
        <v>1467</v>
      </c>
      <c r="AS193" t="s">
        <v>1468</v>
      </c>
      <c r="AT193" t="s">
        <v>1461</v>
      </c>
      <c r="AU193" t="s">
        <v>1469</v>
      </c>
      <c r="AV193" t="s">
        <v>1470</v>
      </c>
      <c r="AW193" t="s">
        <v>1461</v>
      </c>
      <c r="AX193" t="s">
        <v>3350</v>
      </c>
      <c r="AY193" t="s">
        <v>1531</v>
      </c>
      <c r="AZ193" t="s">
        <v>1473</v>
      </c>
      <c r="BA193" t="s">
        <v>3351</v>
      </c>
      <c r="BB193" t="s">
        <v>3352</v>
      </c>
      <c r="BC193" t="s">
        <v>3353</v>
      </c>
      <c r="BD193" t="s">
        <v>1461</v>
      </c>
      <c r="BE193" t="s">
        <v>3354</v>
      </c>
    </row>
    <row r="194" spans="1:57">
      <c r="A194">
        <v>125</v>
      </c>
      <c r="B194">
        <v>1</v>
      </c>
      <c r="C194">
        <v>1</v>
      </c>
      <c r="D194">
        <v>165</v>
      </c>
      <c r="E194" t="s">
        <v>55</v>
      </c>
      <c r="F194" t="s">
        <v>384</v>
      </c>
      <c r="G194">
        <v>124</v>
      </c>
      <c r="H194">
        <v>74746</v>
      </c>
      <c r="I194">
        <v>4</v>
      </c>
      <c r="J194">
        <v>4</v>
      </c>
      <c r="K194">
        <v>4</v>
      </c>
      <c r="L194">
        <v>4</v>
      </c>
      <c r="M194">
        <v>0.28999999999999998</v>
      </c>
      <c r="N194">
        <v>0.11</v>
      </c>
      <c r="O194" t="s">
        <v>385</v>
      </c>
      <c r="P194">
        <v>128</v>
      </c>
      <c r="Q194" t="s">
        <v>384</v>
      </c>
      <c r="R194" t="s">
        <v>385</v>
      </c>
      <c r="S194" t="s">
        <v>998</v>
      </c>
      <c r="T194" t="s">
        <v>999</v>
      </c>
      <c r="U194" t="s">
        <v>1000</v>
      </c>
      <c r="V194" t="s">
        <v>625</v>
      </c>
      <c r="W194">
        <v>683</v>
      </c>
      <c r="X194">
        <v>683</v>
      </c>
      <c r="Y194">
        <v>659</v>
      </c>
      <c r="Z194">
        <v>610</v>
      </c>
      <c r="AA194">
        <v>643</v>
      </c>
      <c r="AB194">
        <v>89.3</v>
      </c>
      <c r="AC194">
        <v>94.1</v>
      </c>
      <c r="AD194">
        <v>1279.5999999999999</v>
      </c>
      <c r="AE194" t="s">
        <v>998</v>
      </c>
      <c r="AF194" t="s">
        <v>3355</v>
      </c>
      <c r="AG194" t="s">
        <v>3356</v>
      </c>
      <c r="AH194" t="s">
        <v>3357</v>
      </c>
      <c r="AI194" t="s">
        <v>3358</v>
      </c>
      <c r="AJ194" t="s">
        <v>3359</v>
      </c>
      <c r="AK194" t="str">
        <f>"TGFBI"</f>
        <v>TGFBI</v>
      </c>
      <c r="AL194" t="s">
        <v>3360</v>
      </c>
      <c r="AM194" t="s">
        <v>1465</v>
      </c>
      <c r="AN194">
        <v>9606</v>
      </c>
      <c r="AO194" s="4" t="str">
        <f>HYPERLINK("http://www.uniprot.org/uniprot/Q15582", "Q15582")</f>
        <v>Q15582</v>
      </c>
      <c r="AP194" t="s">
        <v>3361</v>
      </c>
      <c r="AQ194" t="s">
        <v>3362</v>
      </c>
      <c r="AR194" t="s">
        <v>3363</v>
      </c>
      <c r="AS194" t="s">
        <v>1485</v>
      </c>
      <c r="AT194" t="s">
        <v>1461</v>
      </c>
      <c r="AU194" t="s">
        <v>2077</v>
      </c>
      <c r="AV194" t="s">
        <v>1470</v>
      </c>
      <c r="AW194" t="s">
        <v>1461</v>
      </c>
      <c r="AX194" t="s">
        <v>1461</v>
      </c>
      <c r="AY194" t="s">
        <v>3364</v>
      </c>
      <c r="AZ194" t="s">
        <v>1473</v>
      </c>
      <c r="BA194" t="s">
        <v>3365</v>
      </c>
      <c r="BB194" t="s">
        <v>3366</v>
      </c>
      <c r="BC194" t="s">
        <v>3367</v>
      </c>
      <c r="BD194" t="s">
        <v>1461</v>
      </c>
      <c r="BE194" t="s">
        <v>3243</v>
      </c>
    </row>
    <row r="195" spans="1:57">
      <c r="A195">
        <v>148</v>
      </c>
      <c r="B195">
        <v>1</v>
      </c>
      <c r="C195">
        <v>1</v>
      </c>
      <c r="D195">
        <v>166</v>
      </c>
      <c r="E195" t="s">
        <v>55</v>
      </c>
      <c r="F195" t="s">
        <v>386</v>
      </c>
      <c r="G195">
        <v>93</v>
      </c>
      <c r="H195">
        <v>36890</v>
      </c>
      <c r="I195">
        <v>2</v>
      </c>
      <c r="J195">
        <v>2</v>
      </c>
      <c r="K195">
        <v>2</v>
      </c>
      <c r="L195">
        <v>2</v>
      </c>
      <c r="M195">
        <v>0.28999999999999998</v>
      </c>
      <c r="N195">
        <v>0.08</v>
      </c>
      <c r="O195" t="s">
        <v>387</v>
      </c>
      <c r="P195">
        <v>33</v>
      </c>
      <c r="Q195" t="s">
        <v>386</v>
      </c>
      <c r="R195" t="s">
        <v>387</v>
      </c>
      <c r="S195" t="s">
        <v>717</v>
      </c>
      <c r="T195" t="s">
        <v>718</v>
      </c>
      <c r="U195" t="s">
        <v>719</v>
      </c>
      <c r="V195" t="s">
        <v>625</v>
      </c>
      <c r="W195">
        <v>334</v>
      </c>
      <c r="X195">
        <v>334</v>
      </c>
      <c r="Y195">
        <v>334</v>
      </c>
      <c r="Z195">
        <v>330</v>
      </c>
      <c r="AA195">
        <v>333</v>
      </c>
      <c r="AB195">
        <v>98.8</v>
      </c>
      <c r="AC195">
        <v>99.7</v>
      </c>
      <c r="AD195">
        <v>674.1</v>
      </c>
      <c r="AE195" t="s">
        <v>717</v>
      </c>
      <c r="AF195" t="s">
        <v>3368</v>
      </c>
      <c r="AG195" t="s">
        <v>3369</v>
      </c>
      <c r="AH195" t="s">
        <v>3370</v>
      </c>
      <c r="AI195" t="s">
        <v>3371</v>
      </c>
      <c r="AJ195" t="s">
        <v>1461</v>
      </c>
      <c r="AK195" t="str">
        <f>"LDHB"</f>
        <v>LDHB</v>
      </c>
      <c r="AL195" t="s">
        <v>1461</v>
      </c>
      <c r="AM195" t="s">
        <v>1465</v>
      </c>
      <c r="AN195">
        <v>9606</v>
      </c>
      <c r="AO195" s="4" t="str">
        <f>HYPERLINK("http://www.uniprot.org/uniprot/P07195", "P07195")</f>
        <v>P07195</v>
      </c>
      <c r="AP195" t="s">
        <v>3372</v>
      </c>
      <c r="AQ195" t="s">
        <v>1461</v>
      </c>
      <c r="AR195" t="s">
        <v>2240</v>
      </c>
      <c r="AS195" t="s">
        <v>1485</v>
      </c>
      <c r="AT195" t="s">
        <v>1461</v>
      </c>
      <c r="AU195" t="s">
        <v>1469</v>
      </c>
      <c r="AV195" t="s">
        <v>1461</v>
      </c>
      <c r="AW195" t="s">
        <v>2700</v>
      </c>
      <c r="AX195" t="s">
        <v>1667</v>
      </c>
      <c r="AY195" t="s">
        <v>2686</v>
      </c>
      <c r="AZ195" t="s">
        <v>1473</v>
      </c>
      <c r="BA195" t="s">
        <v>3373</v>
      </c>
      <c r="BB195" t="s">
        <v>3374</v>
      </c>
      <c r="BC195" t="s">
        <v>3375</v>
      </c>
      <c r="BD195" t="s">
        <v>3376</v>
      </c>
      <c r="BE195" t="s">
        <v>3377</v>
      </c>
    </row>
    <row r="196" spans="1:57">
      <c r="A196">
        <v>221</v>
      </c>
      <c r="B196">
        <v>1</v>
      </c>
      <c r="C196">
        <v>1</v>
      </c>
      <c r="D196">
        <v>167</v>
      </c>
      <c r="E196" t="s">
        <v>55</v>
      </c>
      <c r="F196" t="s">
        <v>388</v>
      </c>
      <c r="G196">
        <v>46</v>
      </c>
      <c r="H196">
        <v>18637</v>
      </c>
      <c r="I196">
        <v>1</v>
      </c>
      <c r="J196">
        <v>1</v>
      </c>
      <c r="K196">
        <v>1</v>
      </c>
      <c r="L196">
        <v>1</v>
      </c>
      <c r="M196">
        <v>0.28999999999999998</v>
      </c>
      <c r="N196">
        <v>0.06</v>
      </c>
      <c r="O196" t="s">
        <v>389</v>
      </c>
      <c r="P196">
        <v>227</v>
      </c>
      <c r="Q196" t="s">
        <v>388</v>
      </c>
      <c r="R196" t="s">
        <v>389</v>
      </c>
      <c r="S196" t="s">
        <v>1287</v>
      </c>
      <c r="T196" t="s">
        <v>1288</v>
      </c>
      <c r="U196" t="s">
        <v>1289</v>
      </c>
      <c r="V196" t="s">
        <v>625</v>
      </c>
      <c r="W196">
        <v>158</v>
      </c>
      <c r="X196">
        <v>161</v>
      </c>
      <c r="Y196">
        <v>161</v>
      </c>
      <c r="Z196">
        <v>79</v>
      </c>
      <c r="AA196">
        <v>102</v>
      </c>
      <c r="AB196">
        <v>50</v>
      </c>
      <c r="AC196">
        <v>64.599999999999994</v>
      </c>
      <c r="AD196">
        <v>128.30000000000001</v>
      </c>
      <c r="AE196" t="s">
        <v>1287</v>
      </c>
      <c r="AF196" t="s">
        <v>3378</v>
      </c>
      <c r="AG196" t="s">
        <v>3379</v>
      </c>
      <c r="AH196" t="s">
        <v>3380</v>
      </c>
      <c r="AI196" t="s">
        <v>3381</v>
      </c>
      <c r="AJ196" t="s">
        <v>3382</v>
      </c>
      <c r="AK196" t="str">
        <f>"RNASE2"</f>
        <v>RNASE2</v>
      </c>
      <c r="AL196" t="s">
        <v>3383</v>
      </c>
      <c r="AM196" t="s">
        <v>1465</v>
      </c>
      <c r="AN196">
        <v>9606</v>
      </c>
      <c r="AO196" s="4" t="str">
        <f>HYPERLINK("http://www.uniprot.org/uniprot/P10153", "P10153")</f>
        <v>P10153</v>
      </c>
      <c r="AP196" t="s">
        <v>3384</v>
      </c>
      <c r="AQ196" t="s">
        <v>3109</v>
      </c>
      <c r="AR196" t="s">
        <v>3061</v>
      </c>
      <c r="AS196" t="s">
        <v>1485</v>
      </c>
      <c r="AT196" t="s">
        <v>1461</v>
      </c>
      <c r="AU196" t="s">
        <v>1461</v>
      </c>
      <c r="AV196" t="s">
        <v>1558</v>
      </c>
      <c r="AW196" t="s">
        <v>1461</v>
      </c>
      <c r="AX196" t="s">
        <v>3385</v>
      </c>
      <c r="AY196" t="s">
        <v>3386</v>
      </c>
      <c r="AZ196" t="s">
        <v>1473</v>
      </c>
      <c r="BA196" t="s">
        <v>3387</v>
      </c>
      <c r="BB196" t="s">
        <v>3388</v>
      </c>
      <c r="BC196" t="s">
        <v>3389</v>
      </c>
      <c r="BD196" t="s">
        <v>1461</v>
      </c>
      <c r="BE196" t="s">
        <v>2362</v>
      </c>
    </row>
    <row r="197" spans="1:57">
      <c r="A197">
        <v>201</v>
      </c>
      <c r="B197">
        <v>1</v>
      </c>
      <c r="C197">
        <v>1</v>
      </c>
      <c r="D197">
        <v>168</v>
      </c>
      <c r="E197" t="s">
        <v>55</v>
      </c>
      <c r="F197" t="s">
        <v>390</v>
      </c>
      <c r="G197">
        <v>53</v>
      </c>
      <c r="H197">
        <v>38089</v>
      </c>
      <c r="I197">
        <v>2</v>
      </c>
      <c r="J197">
        <v>2</v>
      </c>
      <c r="K197">
        <v>2</v>
      </c>
      <c r="L197">
        <v>2</v>
      </c>
      <c r="M197">
        <v>0.28000000000000003</v>
      </c>
      <c r="N197">
        <v>0.06</v>
      </c>
      <c r="O197" t="s">
        <v>391</v>
      </c>
      <c r="P197">
        <v>96</v>
      </c>
      <c r="Q197" t="s">
        <v>390</v>
      </c>
      <c r="R197" t="s">
        <v>391</v>
      </c>
      <c r="S197" t="s">
        <v>903</v>
      </c>
      <c r="T197" t="s">
        <v>904</v>
      </c>
      <c r="U197" t="s">
        <v>905</v>
      </c>
      <c r="V197" t="s">
        <v>625</v>
      </c>
      <c r="W197">
        <v>334</v>
      </c>
      <c r="X197">
        <v>329</v>
      </c>
      <c r="Y197">
        <v>336</v>
      </c>
      <c r="Z197">
        <v>203</v>
      </c>
      <c r="AA197">
        <v>247</v>
      </c>
      <c r="AB197">
        <v>60.8</v>
      </c>
      <c r="AC197">
        <v>74</v>
      </c>
      <c r="AD197">
        <v>368.6</v>
      </c>
      <c r="AE197" t="s">
        <v>903</v>
      </c>
      <c r="AF197" t="s">
        <v>3390</v>
      </c>
      <c r="AG197" t="s">
        <v>3391</v>
      </c>
      <c r="AH197" t="s">
        <v>3392</v>
      </c>
      <c r="AI197" t="s">
        <v>3393</v>
      </c>
      <c r="AJ197" t="s">
        <v>3394</v>
      </c>
      <c r="AK197" t="str">
        <f>"CD86"</f>
        <v>CD86</v>
      </c>
      <c r="AL197" t="s">
        <v>3395</v>
      </c>
      <c r="AM197" t="s">
        <v>1465</v>
      </c>
      <c r="AN197">
        <v>9606</v>
      </c>
      <c r="AO197" s="4" t="str">
        <f>HYPERLINK("http://www.uniprot.org/uniprot/P42081", "P42081")</f>
        <v>P42081</v>
      </c>
      <c r="AP197" t="s">
        <v>3396</v>
      </c>
      <c r="AQ197" t="s">
        <v>3397</v>
      </c>
      <c r="AR197" t="s">
        <v>3398</v>
      </c>
      <c r="AS197" t="s">
        <v>1468</v>
      </c>
      <c r="AT197" t="s">
        <v>1461</v>
      </c>
      <c r="AU197" t="s">
        <v>1461</v>
      </c>
      <c r="AV197" t="s">
        <v>3399</v>
      </c>
      <c r="AW197" t="s">
        <v>1461</v>
      </c>
      <c r="AX197" t="s">
        <v>3138</v>
      </c>
      <c r="AY197" t="s">
        <v>3400</v>
      </c>
      <c r="AZ197" t="s">
        <v>1473</v>
      </c>
      <c r="BA197" t="s">
        <v>3401</v>
      </c>
      <c r="BB197" t="s">
        <v>3402</v>
      </c>
      <c r="BC197" t="s">
        <v>3403</v>
      </c>
      <c r="BD197" t="s">
        <v>1461</v>
      </c>
      <c r="BE197" t="s">
        <v>3404</v>
      </c>
    </row>
    <row r="198" spans="1:57">
      <c r="A198">
        <v>124</v>
      </c>
      <c r="B198">
        <v>1</v>
      </c>
      <c r="C198">
        <v>1</v>
      </c>
      <c r="D198">
        <v>169</v>
      </c>
      <c r="E198" t="s">
        <v>55</v>
      </c>
      <c r="F198" t="s">
        <v>392</v>
      </c>
      <c r="G198">
        <v>129</v>
      </c>
      <c r="H198">
        <v>59564</v>
      </c>
      <c r="I198">
        <v>3</v>
      </c>
      <c r="J198">
        <v>3</v>
      </c>
      <c r="K198">
        <v>3</v>
      </c>
      <c r="L198">
        <v>3</v>
      </c>
      <c r="M198">
        <v>0.27</v>
      </c>
      <c r="N198">
        <v>0.08</v>
      </c>
      <c r="O198" t="s">
        <v>393</v>
      </c>
      <c r="P198">
        <v>91</v>
      </c>
      <c r="Q198" t="s">
        <v>392</v>
      </c>
      <c r="R198" t="s">
        <v>393</v>
      </c>
      <c r="S198" t="s">
        <v>888</v>
      </c>
      <c r="T198" t="s">
        <v>889</v>
      </c>
      <c r="U198" t="s">
        <v>890</v>
      </c>
      <c r="V198" t="s">
        <v>625</v>
      </c>
      <c r="W198">
        <v>527</v>
      </c>
      <c r="X198">
        <v>543</v>
      </c>
      <c r="Y198">
        <v>527</v>
      </c>
      <c r="Z198">
        <v>437</v>
      </c>
      <c r="AA198">
        <v>481</v>
      </c>
      <c r="AB198">
        <v>82.9</v>
      </c>
      <c r="AC198">
        <v>91.3</v>
      </c>
      <c r="AD198">
        <v>941.8</v>
      </c>
      <c r="AE198" t="s">
        <v>888</v>
      </c>
      <c r="AF198" t="s">
        <v>3405</v>
      </c>
      <c r="AG198" t="s">
        <v>1461</v>
      </c>
      <c r="AH198" t="s">
        <v>3406</v>
      </c>
      <c r="AI198" t="s">
        <v>3407</v>
      </c>
      <c r="AJ198" t="s">
        <v>3408</v>
      </c>
      <c r="AK198" t="str">
        <f>"BTD"</f>
        <v>BTD</v>
      </c>
      <c r="AL198" t="s">
        <v>1461</v>
      </c>
      <c r="AM198" t="s">
        <v>1465</v>
      </c>
      <c r="AN198">
        <v>9606</v>
      </c>
      <c r="AO198" s="4" t="str">
        <f>HYPERLINK("http://www.uniprot.org/uniprot/P43251", "P43251")</f>
        <v>P43251</v>
      </c>
      <c r="AP198" t="s">
        <v>3409</v>
      </c>
      <c r="AQ198" t="s">
        <v>1461</v>
      </c>
      <c r="AR198" t="s">
        <v>1467</v>
      </c>
      <c r="AS198" t="s">
        <v>1468</v>
      </c>
      <c r="AT198" t="s">
        <v>1461</v>
      </c>
      <c r="AU198" t="s">
        <v>1469</v>
      </c>
      <c r="AV198" t="s">
        <v>1558</v>
      </c>
      <c r="AW198" t="s">
        <v>1461</v>
      </c>
      <c r="AX198" t="s">
        <v>2370</v>
      </c>
      <c r="AY198" t="s">
        <v>1626</v>
      </c>
      <c r="AZ198" t="s">
        <v>1461</v>
      </c>
      <c r="BA198" t="s">
        <v>3410</v>
      </c>
      <c r="BB198" t="s">
        <v>3411</v>
      </c>
      <c r="BC198" t="s">
        <v>3412</v>
      </c>
      <c r="BD198" t="s">
        <v>1461</v>
      </c>
      <c r="BE198" t="s">
        <v>3413</v>
      </c>
    </row>
    <row r="199" spans="1:57">
      <c r="A199">
        <v>136</v>
      </c>
      <c r="B199">
        <v>1</v>
      </c>
      <c r="C199">
        <v>1</v>
      </c>
      <c r="D199">
        <v>170</v>
      </c>
      <c r="E199" t="s">
        <v>55</v>
      </c>
      <c r="F199" t="s">
        <v>394</v>
      </c>
      <c r="G199">
        <v>108</v>
      </c>
      <c r="H199">
        <v>58859</v>
      </c>
      <c r="I199">
        <v>3</v>
      </c>
      <c r="J199">
        <v>3</v>
      </c>
      <c r="K199">
        <v>3</v>
      </c>
      <c r="L199">
        <v>3</v>
      </c>
      <c r="M199">
        <v>0.27</v>
      </c>
      <c r="N199">
        <v>0.12</v>
      </c>
      <c r="O199" t="s">
        <v>395</v>
      </c>
      <c r="P199">
        <v>147</v>
      </c>
      <c r="Q199" t="s">
        <v>394</v>
      </c>
      <c r="R199" t="s">
        <v>395</v>
      </c>
      <c r="S199" t="s">
        <v>1053</v>
      </c>
      <c r="T199" t="s">
        <v>1054</v>
      </c>
      <c r="U199" t="s">
        <v>1055</v>
      </c>
      <c r="V199" t="s">
        <v>625</v>
      </c>
      <c r="W199">
        <v>537</v>
      </c>
      <c r="X199">
        <v>481</v>
      </c>
      <c r="Y199">
        <v>467</v>
      </c>
      <c r="Z199">
        <v>357</v>
      </c>
      <c r="AA199">
        <v>401</v>
      </c>
      <c r="AB199">
        <v>66.5</v>
      </c>
      <c r="AC199">
        <v>74.7</v>
      </c>
      <c r="AD199">
        <v>704.9</v>
      </c>
      <c r="AE199" t="s">
        <v>1053</v>
      </c>
      <c r="AF199" t="s">
        <v>3414</v>
      </c>
      <c r="AG199" t="s">
        <v>1461</v>
      </c>
      <c r="AH199" t="s">
        <v>3415</v>
      </c>
      <c r="AI199" t="s">
        <v>3416</v>
      </c>
      <c r="AJ199" t="s">
        <v>3417</v>
      </c>
      <c r="AK199" t="str">
        <f>"LBP"</f>
        <v>LBP</v>
      </c>
      <c r="AL199" t="s">
        <v>1461</v>
      </c>
      <c r="AM199" t="s">
        <v>1465</v>
      </c>
      <c r="AN199">
        <v>9606</v>
      </c>
      <c r="AO199" s="4" t="str">
        <f>HYPERLINK("http://www.uniprot.org/uniprot/P18428", "P18428")</f>
        <v>P18428</v>
      </c>
      <c r="AP199" t="s">
        <v>3418</v>
      </c>
      <c r="AQ199" t="s">
        <v>3419</v>
      </c>
      <c r="AR199" t="s">
        <v>3420</v>
      </c>
      <c r="AS199" t="s">
        <v>1485</v>
      </c>
      <c r="AT199" t="s">
        <v>1461</v>
      </c>
      <c r="AU199" t="s">
        <v>1461</v>
      </c>
      <c r="AV199" t="s">
        <v>1558</v>
      </c>
      <c r="AW199" t="s">
        <v>1461</v>
      </c>
      <c r="AX199" t="s">
        <v>2218</v>
      </c>
      <c r="AY199" t="s">
        <v>1531</v>
      </c>
      <c r="AZ199" t="s">
        <v>1461</v>
      </c>
      <c r="BA199" t="s">
        <v>3421</v>
      </c>
      <c r="BB199" t="s">
        <v>3422</v>
      </c>
      <c r="BC199" t="s">
        <v>3423</v>
      </c>
      <c r="BD199" t="s">
        <v>1461</v>
      </c>
      <c r="BE199" t="s">
        <v>3424</v>
      </c>
    </row>
    <row r="200" spans="1:57">
      <c r="A200">
        <v>212</v>
      </c>
      <c r="B200">
        <v>1</v>
      </c>
      <c r="C200">
        <v>1</v>
      </c>
      <c r="D200">
        <v>171</v>
      </c>
      <c r="E200" t="s">
        <v>55</v>
      </c>
      <c r="F200" t="s">
        <v>396</v>
      </c>
      <c r="G200">
        <v>48</v>
      </c>
      <c r="H200">
        <v>19707</v>
      </c>
      <c r="I200">
        <v>1</v>
      </c>
      <c r="J200">
        <v>1</v>
      </c>
      <c r="K200">
        <v>1</v>
      </c>
      <c r="L200">
        <v>1</v>
      </c>
      <c r="M200">
        <v>0.27</v>
      </c>
      <c r="N200">
        <v>0.05</v>
      </c>
      <c r="O200" t="s">
        <v>397</v>
      </c>
      <c r="P200">
        <v>248</v>
      </c>
      <c r="Q200" t="s">
        <v>396</v>
      </c>
      <c r="R200" t="s">
        <v>397</v>
      </c>
      <c r="S200" t="s">
        <v>1350</v>
      </c>
      <c r="T200" t="s">
        <v>1351</v>
      </c>
      <c r="U200" t="s">
        <v>1352</v>
      </c>
      <c r="V200" t="s">
        <v>625</v>
      </c>
      <c r="W200">
        <v>170</v>
      </c>
      <c r="X200">
        <v>292</v>
      </c>
      <c r="Y200">
        <v>200</v>
      </c>
      <c r="Z200">
        <v>165</v>
      </c>
      <c r="AA200">
        <v>168</v>
      </c>
      <c r="AB200">
        <v>97.1</v>
      </c>
      <c r="AC200">
        <v>98.8</v>
      </c>
      <c r="AD200">
        <v>332.4</v>
      </c>
      <c r="AE200" t="s">
        <v>1350</v>
      </c>
      <c r="AF200" t="s">
        <v>3425</v>
      </c>
      <c r="AG200" t="s">
        <v>3426</v>
      </c>
      <c r="AH200" t="s">
        <v>3427</v>
      </c>
      <c r="AI200" t="s">
        <v>3428</v>
      </c>
      <c r="AJ200" t="s">
        <v>3429</v>
      </c>
      <c r="AK200" t="str">
        <f>"TAZ"</f>
        <v>TAZ</v>
      </c>
      <c r="AL200" t="s">
        <v>3430</v>
      </c>
      <c r="AM200" t="s">
        <v>1465</v>
      </c>
      <c r="AN200">
        <v>9606</v>
      </c>
      <c r="AO200" s="4" t="str">
        <f>HYPERLINK("http://www.uniprot.org/uniprot/Q16635", "Q16635")</f>
        <v>Q16635</v>
      </c>
      <c r="AP200" t="s">
        <v>3431</v>
      </c>
      <c r="AQ200" t="s">
        <v>1461</v>
      </c>
      <c r="AR200" t="s">
        <v>3432</v>
      </c>
      <c r="AS200" t="s">
        <v>2413</v>
      </c>
      <c r="AT200" t="s">
        <v>1461</v>
      </c>
      <c r="AU200" t="s">
        <v>2868</v>
      </c>
      <c r="AV200" t="s">
        <v>3433</v>
      </c>
      <c r="AW200" t="s">
        <v>1461</v>
      </c>
      <c r="AX200" t="s">
        <v>1461</v>
      </c>
      <c r="AY200" t="s">
        <v>1461</v>
      </c>
      <c r="AZ200" t="s">
        <v>1461</v>
      </c>
      <c r="BA200" t="s">
        <v>3434</v>
      </c>
      <c r="BB200" t="s">
        <v>3435</v>
      </c>
      <c r="BC200" t="s">
        <v>3436</v>
      </c>
      <c r="BD200" t="s">
        <v>1461</v>
      </c>
      <c r="BE200" t="s">
        <v>3437</v>
      </c>
    </row>
    <row r="201" spans="1:57">
      <c r="A201">
        <v>238</v>
      </c>
      <c r="B201">
        <v>1</v>
      </c>
      <c r="C201">
        <v>1</v>
      </c>
      <c r="D201">
        <v>172</v>
      </c>
      <c r="E201" t="s">
        <v>55</v>
      </c>
      <c r="F201" t="s">
        <v>398</v>
      </c>
      <c r="G201">
        <v>40</v>
      </c>
      <c r="H201">
        <v>79542</v>
      </c>
      <c r="I201">
        <v>4</v>
      </c>
      <c r="J201">
        <v>4</v>
      </c>
      <c r="K201">
        <v>4</v>
      </c>
      <c r="L201">
        <v>4</v>
      </c>
      <c r="M201">
        <v>0.27</v>
      </c>
      <c r="N201">
        <v>0.05</v>
      </c>
      <c r="O201" t="s">
        <v>399</v>
      </c>
      <c r="P201">
        <v>108</v>
      </c>
      <c r="Q201" t="s">
        <v>398</v>
      </c>
      <c r="R201" t="s">
        <v>399</v>
      </c>
      <c r="S201" t="s">
        <v>937</v>
      </c>
      <c r="T201" t="s">
        <v>938</v>
      </c>
      <c r="U201" t="s">
        <v>939</v>
      </c>
      <c r="V201" t="s">
        <v>625</v>
      </c>
      <c r="W201">
        <v>685</v>
      </c>
      <c r="X201">
        <v>570</v>
      </c>
      <c r="Y201">
        <v>567</v>
      </c>
      <c r="Z201">
        <v>443</v>
      </c>
      <c r="AA201">
        <v>500</v>
      </c>
      <c r="AB201">
        <v>64.7</v>
      </c>
      <c r="AC201">
        <v>73</v>
      </c>
      <c r="AD201">
        <v>916</v>
      </c>
      <c r="AE201" t="s">
        <v>937</v>
      </c>
      <c r="AF201" t="s">
        <v>3438</v>
      </c>
      <c r="AG201" t="s">
        <v>3439</v>
      </c>
      <c r="AH201" t="s">
        <v>3440</v>
      </c>
      <c r="AI201" t="s">
        <v>3441</v>
      </c>
      <c r="AJ201" t="s">
        <v>3442</v>
      </c>
      <c r="AK201" t="str">
        <f>"IL1RAP"</f>
        <v>IL1RAP</v>
      </c>
      <c r="AL201" t="s">
        <v>3443</v>
      </c>
      <c r="AM201" t="s">
        <v>1465</v>
      </c>
      <c r="AN201">
        <v>9606</v>
      </c>
      <c r="AO201" s="4" t="str">
        <f>HYPERLINK("http://www.uniprot.org/uniprot/Q9NPH3", "Q9NPH3")</f>
        <v>Q9NPH3</v>
      </c>
      <c r="AP201" t="s">
        <v>3444</v>
      </c>
      <c r="AQ201" t="s">
        <v>2343</v>
      </c>
      <c r="AR201" t="s">
        <v>2819</v>
      </c>
      <c r="AS201" t="s">
        <v>1468</v>
      </c>
      <c r="AT201" t="s">
        <v>1461</v>
      </c>
      <c r="AU201" t="s">
        <v>1461</v>
      </c>
      <c r="AV201" t="s">
        <v>2820</v>
      </c>
      <c r="AW201" t="s">
        <v>1461</v>
      </c>
      <c r="AX201" t="s">
        <v>3191</v>
      </c>
      <c r="AY201" t="s">
        <v>1586</v>
      </c>
      <c r="AZ201" t="s">
        <v>1473</v>
      </c>
      <c r="BA201" t="s">
        <v>3445</v>
      </c>
      <c r="BB201" t="s">
        <v>3446</v>
      </c>
      <c r="BC201" t="s">
        <v>3447</v>
      </c>
      <c r="BD201" t="s">
        <v>1461</v>
      </c>
      <c r="BE201" t="s">
        <v>3448</v>
      </c>
    </row>
    <row r="202" spans="1:57">
      <c r="A202">
        <v>162</v>
      </c>
      <c r="B202">
        <v>1</v>
      </c>
      <c r="C202">
        <v>1</v>
      </c>
      <c r="D202">
        <v>173</v>
      </c>
      <c r="E202" t="s">
        <v>55</v>
      </c>
      <c r="F202" t="s">
        <v>400</v>
      </c>
      <c r="G202">
        <v>79</v>
      </c>
      <c r="H202">
        <v>21354</v>
      </c>
      <c r="I202">
        <v>1</v>
      </c>
      <c r="J202">
        <v>1</v>
      </c>
      <c r="K202">
        <v>1</v>
      </c>
      <c r="L202">
        <v>1</v>
      </c>
      <c r="M202">
        <v>0.25</v>
      </c>
      <c r="N202">
        <v>0.1</v>
      </c>
      <c r="O202" t="s">
        <v>401</v>
      </c>
      <c r="P202">
        <v>224</v>
      </c>
      <c r="Q202" t="s">
        <v>400</v>
      </c>
      <c r="R202" t="s">
        <v>401</v>
      </c>
      <c r="S202" t="s">
        <v>1277</v>
      </c>
      <c r="T202" t="s">
        <v>1278</v>
      </c>
      <c r="U202" t="s">
        <v>1280</v>
      </c>
      <c r="V202" t="s">
        <v>1180</v>
      </c>
      <c r="W202">
        <v>188</v>
      </c>
      <c r="X202">
        <v>866</v>
      </c>
      <c r="Y202">
        <v>188</v>
      </c>
      <c r="Z202">
        <v>170</v>
      </c>
      <c r="AA202">
        <v>179</v>
      </c>
      <c r="AB202">
        <v>90.4</v>
      </c>
      <c r="AC202">
        <v>95.2</v>
      </c>
      <c r="AD202">
        <v>362.8</v>
      </c>
      <c r="AE202" t="s">
        <v>1277</v>
      </c>
      <c r="AF202" t="s">
        <v>2163</v>
      </c>
      <c r="AG202" t="s">
        <v>1461</v>
      </c>
      <c r="AH202" t="s">
        <v>2164</v>
      </c>
      <c r="AI202" t="s">
        <v>2165</v>
      </c>
      <c r="AJ202" t="s">
        <v>2166</v>
      </c>
      <c r="AK202" t="str">
        <f>"FGA"</f>
        <v>FGA</v>
      </c>
      <c r="AL202" t="s">
        <v>1461</v>
      </c>
      <c r="AM202" t="s">
        <v>1465</v>
      </c>
      <c r="AN202">
        <v>9606</v>
      </c>
      <c r="AO202" s="4" t="str">
        <f>HYPERLINK("http://www.uniprot.org/uniprot/P02671", "P02671")</f>
        <v>P02671</v>
      </c>
      <c r="AP202" t="s">
        <v>2167</v>
      </c>
      <c r="AQ202" t="s">
        <v>2168</v>
      </c>
      <c r="AR202" t="s">
        <v>2169</v>
      </c>
      <c r="AS202" t="s">
        <v>1468</v>
      </c>
      <c r="AT202" t="s">
        <v>1461</v>
      </c>
      <c r="AU202" t="s">
        <v>2170</v>
      </c>
      <c r="AV202" t="s">
        <v>2171</v>
      </c>
      <c r="AW202" t="s">
        <v>2078</v>
      </c>
      <c r="AX202" t="s">
        <v>1461</v>
      </c>
      <c r="AY202" t="s">
        <v>2172</v>
      </c>
      <c r="AZ202" t="s">
        <v>1473</v>
      </c>
      <c r="BA202" t="s">
        <v>2173</v>
      </c>
      <c r="BB202" t="s">
        <v>2174</v>
      </c>
      <c r="BC202" t="s">
        <v>2175</v>
      </c>
      <c r="BD202" t="s">
        <v>1461</v>
      </c>
      <c r="BE202" t="s">
        <v>2176</v>
      </c>
    </row>
    <row r="203" spans="1:57">
      <c r="A203">
        <v>196</v>
      </c>
      <c r="B203">
        <v>1</v>
      </c>
      <c r="C203">
        <v>1</v>
      </c>
      <c r="D203">
        <v>174</v>
      </c>
      <c r="E203" t="s">
        <v>55</v>
      </c>
      <c r="F203" t="s">
        <v>402</v>
      </c>
      <c r="G203">
        <v>55</v>
      </c>
      <c r="H203">
        <v>21324</v>
      </c>
      <c r="I203">
        <v>1</v>
      </c>
      <c r="J203">
        <v>1</v>
      </c>
      <c r="K203">
        <v>1</v>
      </c>
      <c r="L203">
        <v>1</v>
      </c>
      <c r="M203">
        <v>0.25</v>
      </c>
      <c r="N203">
        <v>0.05</v>
      </c>
      <c r="O203" t="s">
        <v>403</v>
      </c>
      <c r="P203">
        <v>19</v>
      </c>
      <c r="Q203" t="s">
        <v>402</v>
      </c>
      <c r="R203" t="s">
        <v>403</v>
      </c>
      <c r="S203" t="s">
        <v>677</v>
      </c>
      <c r="T203" t="s">
        <v>678</v>
      </c>
      <c r="U203" t="s">
        <v>679</v>
      </c>
      <c r="V203" t="s">
        <v>625</v>
      </c>
      <c r="W203">
        <v>188</v>
      </c>
      <c r="X203">
        <v>180</v>
      </c>
      <c r="Y203">
        <v>188</v>
      </c>
      <c r="Z203">
        <v>81</v>
      </c>
      <c r="AA203">
        <v>117</v>
      </c>
      <c r="AB203">
        <v>43.1</v>
      </c>
      <c r="AC203">
        <v>62.2</v>
      </c>
      <c r="AD203">
        <v>163.69999999999999</v>
      </c>
      <c r="AE203" t="s">
        <v>677</v>
      </c>
      <c r="AF203" t="s">
        <v>3449</v>
      </c>
      <c r="AG203" t="s">
        <v>3450</v>
      </c>
      <c r="AH203" t="s">
        <v>3451</v>
      </c>
      <c r="AI203" t="s">
        <v>3452</v>
      </c>
      <c r="AJ203" t="s">
        <v>3453</v>
      </c>
      <c r="AK203" t="str">
        <f>"PAEP"</f>
        <v>PAEP</v>
      </c>
      <c r="AL203" t="s">
        <v>1461</v>
      </c>
      <c r="AM203" t="s">
        <v>1465</v>
      </c>
      <c r="AN203">
        <v>9606</v>
      </c>
      <c r="AO203" s="4" t="str">
        <f>HYPERLINK("http://www.uniprot.org/uniprot/P09466", "P09466")</f>
        <v>P09466</v>
      </c>
      <c r="AP203" t="s">
        <v>3454</v>
      </c>
      <c r="AQ203" t="s">
        <v>1461</v>
      </c>
      <c r="AR203" t="s">
        <v>1467</v>
      </c>
      <c r="AS203" t="s">
        <v>1468</v>
      </c>
      <c r="AT203" t="s">
        <v>1461</v>
      </c>
      <c r="AU203" t="s">
        <v>1461</v>
      </c>
      <c r="AV203" t="s">
        <v>1558</v>
      </c>
      <c r="AW203" t="s">
        <v>1461</v>
      </c>
      <c r="AX203" t="s">
        <v>1461</v>
      </c>
      <c r="AY203" t="s">
        <v>1531</v>
      </c>
      <c r="AZ203" t="s">
        <v>1473</v>
      </c>
      <c r="BA203" t="s">
        <v>3455</v>
      </c>
      <c r="BB203" t="s">
        <v>2843</v>
      </c>
      <c r="BC203" t="s">
        <v>3456</v>
      </c>
      <c r="BD203" t="s">
        <v>1461</v>
      </c>
      <c r="BE203" t="s">
        <v>1461</v>
      </c>
    </row>
    <row r="204" spans="1:57">
      <c r="A204">
        <v>129</v>
      </c>
      <c r="B204">
        <v>1</v>
      </c>
      <c r="C204">
        <v>1</v>
      </c>
      <c r="D204">
        <v>175</v>
      </c>
      <c r="E204" t="s">
        <v>55</v>
      </c>
      <c r="F204" t="s">
        <v>404</v>
      </c>
      <c r="G204">
        <v>120</v>
      </c>
      <c r="H204">
        <v>110309</v>
      </c>
      <c r="I204">
        <v>5</v>
      </c>
      <c r="J204">
        <v>5</v>
      </c>
      <c r="K204">
        <v>5</v>
      </c>
      <c r="L204">
        <v>5</v>
      </c>
      <c r="M204">
        <v>0.24</v>
      </c>
      <c r="N204">
        <v>7.0000000000000007E-2</v>
      </c>
      <c r="O204" t="s">
        <v>405</v>
      </c>
      <c r="P204">
        <v>181</v>
      </c>
      <c r="Q204" t="s">
        <v>404</v>
      </c>
      <c r="R204" t="s">
        <v>405</v>
      </c>
      <c r="S204" t="s">
        <v>1151</v>
      </c>
      <c r="T204" t="s">
        <v>1152</v>
      </c>
      <c r="U204" t="s">
        <v>1153</v>
      </c>
      <c r="V204" t="s">
        <v>1154</v>
      </c>
      <c r="W204">
        <v>1003</v>
      </c>
      <c r="X204">
        <v>1404</v>
      </c>
      <c r="Y204">
        <v>414</v>
      </c>
      <c r="Z204">
        <v>328</v>
      </c>
      <c r="AA204">
        <v>354</v>
      </c>
      <c r="AB204">
        <v>32.700000000000003</v>
      </c>
      <c r="AC204">
        <v>35.299999999999997</v>
      </c>
      <c r="AD204">
        <v>676.8</v>
      </c>
      <c r="AE204" t="s">
        <v>1151</v>
      </c>
      <c r="AF204" t="s">
        <v>3457</v>
      </c>
      <c r="AG204" t="s">
        <v>3458</v>
      </c>
      <c r="AH204" t="s">
        <v>3459</v>
      </c>
      <c r="AI204" t="s">
        <v>3460</v>
      </c>
      <c r="AJ204" t="s">
        <v>3461</v>
      </c>
      <c r="AK204" t="str">
        <f>"PRG4"</f>
        <v>PRG4</v>
      </c>
      <c r="AL204" t="s">
        <v>3462</v>
      </c>
      <c r="AM204" t="s">
        <v>1465</v>
      </c>
      <c r="AN204">
        <v>9606</v>
      </c>
      <c r="AO204" s="4" t="str">
        <f>HYPERLINK("http://www.uniprot.org/uniprot/Q92954", "Q92954")</f>
        <v>Q92954</v>
      </c>
      <c r="AP204" t="s">
        <v>3463</v>
      </c>
      <c r="AQ204" t="s">
        <v>1461</v>
      </c>
      <c r="AR204" t="s">
        <v>1467</v>
      </c>
      <c r="AS204" t="s">
        <v>1468</v>
      </c>
      <c r="AT204" t="s">
        <v>1461</v>
      </c>
      <c r="AU204" t="s">
        <v>1461</v>
      </c>
      <c r="AV204" t="s">
        <v>1470</v>
      </c>
      <c r="AW204" t="s">
        <v>1461</v>
      </c>
      <c r="AX204" t="s">
        <v>1461</v>
      </c>
      <c r="AY204" t="s">
        <v>3464</v>
      </c>
      <c r="AZ204" t="s">
        <v>1461</v>
      </c>
      <c r="BA204" t="s">
        <v>3465</v>
      </c>
      <c r="BB204" t="s">
        <v>3466</v>
      </c>
      <c r="BC204" t="s">
        <v>3467</v>
      </c>
      <c r="BD204" t="s">
        <v>1461</v>
      </c>
      <c r="BE204" t="s">
        <v>1461</v>
      </c>
    </row>
    <row r="205" spans="1:57">
      <c r="A205">
        <v>185</v>
      </c>
      <c r="B205">
        <v>1</v>
      </c>
      <c r="C205">
        <v>1</v>
      </c>
      <c r="D205">
        <v>176</v>
      </c>
      <c r="E205" t="s">
        <v>55</v>
      </c>
      <c r="F205" t="s">
        <v>406</v>
      </c>
      <c r="G205">
        <v>62</v>
      </c>
      <c r="H205">
        <v>21846</v>
      </c>
      <c r="I205">
        <v>1</v>
      </c>
      <c r="J205">
        <v>1</v>
      </c>
      <c r="K205">
        <v>1</v>
      </c>
      <c r="L205">
        <v>1</v>
      </c>
      <c r="M205">
        <v>0.24</v>
      </c>
      <c r="N205">
        <v>0.06</v>
      </c>
      <c r="O205" t="s">
        <v>407</v>
      </c>
      <c r="P205">
        <v>190</v>
      </c>
      <c r="Q205" t="s">
        <v>406</v>
      </c>
      <c r="R205" t="s">
        <v>407</v>
      </c>
      <c r="S205" t="s">
        <v>1164</v>
      </c>
      <c r="T205" t="s">
        <v>1165</v>
      </c>
      <c r="U205" t="s">
        <v>1179</v>
      </c>
      <c r="V205" t="s">
        <v>1180</v>
      </c>
      <c r="W205">
        <v>189</v>
      </c>
      <c r="X205">
        <v>597</v>
      </c>
      <c r="Y205">
        <v>165</v>
      </c>
      <c r="Z205">
        <v>107</v>
      </c>
      <c r="AA205">
        <v>129</v>
      </c>
      <c r="AB205">
        <v>56.6</v>
      </c>
      <c r="AC205">
        <v>68.3</v>
      </c>
      <c r="AD205">
        <v>227.6</v>
      </c>
      <c r="AE205" t="s">
        <v>1164</v>
      </c>
      <c r="AF205" t="s">
        <v>1700</v>
      </c>
      <c r="AG205" t="s">
        <v>1701</v>
      </c>
      <c r="AH205" t="s">
        <v>1702</v>
      </c>
      <c r="AI205" t="s">
        <v>1703</v>
      </c>
      <c r="AJ205" t="s">
        <v>1704</v>
      </c>
      <c r="AK205" t="str">
        <f>"C4BPA"</f>
        <v>C4BPA</v>
      </c>
      <c r="AL205" t="s">
        <v>1705</v>
      </c>
      <c r="AM205" t="s">
        <v>1465</v>
      </c>
      <c r="AN205">
        <v>9606</v>
      </c>
      <c r="AO205" s="4" t="str">
        <f>HYPERLINK("http://www.uniprot.org/uniprot/P04003", "P04003")</f>
        <v>P04003</v>
      </c>
      <c r="AP205" t="s">
        <v>1706</v>
      </c>
      <c r="AQ205" t="s">
        <v>1707</v>
      </c>
      <c r="AR205" t="s">
        <v>1467</v>
      </c>
      <c r="AS205" t="s">
        <v>1485</v>
      </c>
      <c r="AT205" t="s">
        <v>1461</v>
      </c>
      <c r="AU205" t="s">
        <v>1461</v>
      </c>
      <c r="AV205" t="s">
        <v>1528</v>
      </c>
      <c r="AW205" t="s">
        <v>1461</v>
      </c>
      <c r="AX205" t="s">
        <v>1461</v>
      </c>
      <c r="AY205" t="s">
        <v>1531</v>
      </c>
      <c r="AZ205" t="s">
        <v>1473</v>
      </c>
      <c r="BA205" t="s">
        <v>1708</v>
      </c>
      <c r="BB205" t="s">
        <v>1709</v>
      </c>
      <c r="BC205" t="s">
        <v>1710</v>
      </c>
      <c r="BD205" t="s">
        <v>1461</v>
      </c>
      <c r="BE205" t="s">
        <v>1711</v>
      </c>
    </row>
    <row r="206" spans="1:57">
      <c r="A206">
        <v>219</v>
      </c>
      <c r="B206">
        <v>1</v>
      </c>
      <c r="C206">
        <v>1</v>
      </c>
      <c r="D206">
        <v>177</v>
      </c>
      <c r="E206" t="s">
        <v>55</v>
      </c>
      <c r="F206" t="s">
        <v>408</v>
      </c>
      <c r="G206">
        <v>47</v>
      </c>
      <c r="H206">
        <v>21893</v>
      </c>
      <c r="I206">
        <v>1</v>
      </c>
      <c r="J206">
        <v>1</v>
      </c>
      <c r="K206">
        <v>1</v>
      </c>
      <c r="L206">
        <v>1</v>
      </c>
      <c r="M206">
        <v>0.24</v>
      </c>
      <c r="N206">
        <v>0.1</v>
      </c>
      <c r="O206" t="s">
        <v>409</v>
      </c>
      <c r="P206">
        <v>81</v>
      </c>
      <c r="Q206" t="s">
        <v>408</v>
      </c>
      <c r="R206" t="s">
        <v>409</v>
      </c>
      <c r="S206" t="s">
        <v>677</v>
      </c>
      <c r="T206" t="s">
        <v>678</v>
      </c>
      <c r="U206" t="s">
        <v>859</v>
      </c>
      <c r="V206" t="s">
        <v>860</v>
      </c>
      <c r="W206">
        <v>200</v>
      </c>
      <c r="X206">
        <v>180</v>
      </c>
      <c r="Y206">
        <v>103</v>
      </c>
      <c r="Z206">
        <v>52</v>
      </c>
      <c r="AA206">
        <v>78</v>
      </c>
      <c r="AB206">
        <v>26</v>
      </c>
      <c r="AC206">
        <v>39</v>
      </c>
      <c r="AD206">
        <v>114.4</v>
      </c>
      <c r="AE206" t="s">
        <v>677</v>
      </c>
      <c r="AF206" t="s">
        <v>3449</v>
      </c>
      <c r="AG206" t="s">
        <v>3450</v>
      </c>
      <c r="AH206" t="s">
        <v>3451</v>
      </c>
      <c r="AI206" t="s">
        <v>3452</v>
      </c>
      <c r="AJ206" t="s">
        <v>3453</v>
      </c>
      <c r="AK206" t="str">
        <f>"PAEP"</f>
        <v>PAEP</v>
      </c>
      <c r="AL206" t="s">
        <v>1461</v>
      </c>
      <c r="AM206" t="s">
        <v>1465</v>
      </c>
      <c r="AN206">
        <v>9606</v>
      </c>
      <c r="AO206" s="4" t="str">
        <f>HYPERLINK("http://www.uniprot.org/uniprot/P09466", "P09466")</f>
        <v>P09466</v>
      </c>
      <c r="AP206" t="s">
        <v>3454</v>
      </c>
      <c r="AQ206" t="s">
        <v>1461</v>
      </c>
      <c r="AR206" t="s">
        <v>1467</v>
      </c>
      <c r="AS206" t="s">
        <v>1468</v>
      </c>
      <c r="AT206" t="s">
        <v>1461</v>
      </c>
      <c r="AU206" t="s">
        <v>1461</v>
      </c>
      <c r="AV206" t="s">
        <v>1558</v>
      </c>
      <c r="AW206" t="s">
        <v>1461</v>
      </c>
      <c r="AX206" t="s">
        <v>1461</v>
      </c>
      <c r="AY206" t="s">
        <v>1531</v>
      </c>
      <c r="AZ206" t="s">
        <v>1473</v>
      </c>
      <c r="BA206" t="s">
        <v>3455</v>
      </c>
      <c r="BB206" t="s">
        <v>2843</v>
      </c>
      <c r="BC206" t="s">
        <v>3456</v>
      </c>
      <c r="BD206" t="s">
        <v>1461</v>
      </c>
      <c r="BE206" t="s">
        <v>1461</v>
      </c>
    </row>
    <row r="207" spans="1:57">
      <c r="A207">
        <v>142</v>
      </c>
      <c r="B207">
        <v>1</v>
      </c>
      <c r="C207">
        <v>1</v>
      </c>
      <c r="D207">
        <v>178</v>
      </c>
      <c r="E207" t="s">
        <v>55</v>
      </c>
      <c r="F207" t="s">
        <v>410</v>
      </c>
      <c r="G207">
        <v>101</v>
      </c>
      <c r="H207">
        <v>44932</v>
      </c>
      <c r="I207">
        <v>2</v>
      </c>
      <c r="J207">
        <v>2</v>
      </c>
      <c r="K207">
        <v>2</v>
      </c>
      <c r="L207">
        <v>2</v>
      </c>
      <c r="M207">
        <v>0.23</v>
      </c>
      <c r="N207">
        <v>0.06</v>
      </c>
      <c r="O207" t="s">
        <v>411</v>
      </c>
      <c r="P207">
        <v>246</v>
      </c>
      <c r="Q207" t="s">
        <v>410</v>
      </c>
      <c r="R207" t="s">
        <v>411</v>
      </c>
      <c r="S207" t="s">
        <v>1344</v>
      </c>
      <c r="T207" t="s">
        <v>1345</v>
      </c>
      <c r="U207" t="s">
        <v>1346</v>
      </c>
      <c r="V207" t="s">
        <v>625</v>
      </c>
      <c r="W207">
        <v>417</v>
      </c>
      <c r="X207">
        <v>417</v>
      </c>
      <c r="Y207">
        <v>417</v>
      </c>
      <c r="Z207">
        <v>405</v>
      </c>
      <c r="AA207">
        <v>416</v>
      </c>
      <c r="AB207">
        <v>97.1</v>
      </c>
      <c r="AC207">
        <v>99.8</v>
      </c>
      <c r="AD207">
        <v>830.9</v>
      </c>
      <c r="AE207" t="s">
        <v>1344</v>
      </c>
      <c r="AF207" t="s">
        <v>3468</v>
      </c>
      <c r="AG207" t="s">
        <v>3469</v>
      </c>
      <c r="AH207" t="s">
        <v>3470</v>
      </c>
      <c r="AI207" t="s">
        <v>3471</v>
      </c>
      <c r="AJ207" t="s">
        <v>3472</v>
      </c>
      <c r="AK207" t="str">
        <f>"PGK1"</f>
        <v>PGK1</v>
      </c>
      <c r="AL207" t="s">
        <v>3473</v>
      </c>
      <c r="AM207" t="s">
        <v>1465</v>
      </c>
      <c r="AN207">
        <v>9606</v>
      </c>
      <c r="AO207" s="4" t="str">
        <f>HYPERLINK("http://www.uniprot.org/uniprot/P00558", "P00558")</f>
        <v>P00558</v>
      </c>
      <c r="AP207" t="s">
        <v>3474</v>
      </c>
      <c r="AQ207" t="s">
        <v>2803</v>
      </c>
      <c r="AR207" t="s">
        <v>2240</v>
      </c>
      <c r="AS207" t="s">
        <v>1468</v>
      </c>
      <c r="AT207" t="s">
        <v>1461</v>
      </c>
      <c r="AU207" t="s">
        <v>2954</v>
      </c>
      <c r="AV207" t="s">
        <v>1461</v>
      </c>
      <c r="AW207" t="s">
        <v>2006</v>
      </c>
      <c r="AX207" t="s">
        <v>3475</v>
      </c>
      <c r="AY207" t="s">
        <v>2686</v>
      </c>
      <c r="AZ207" t="s">
        <v>1473</v>
      </c>
      <c r="BA207" t="s">
        <v>3476</v>
      </c>
      <c r="BB207" t="s">
        <v>3477</v>
      </c>
      <c r="BC207" t="s">
        <v>3478</v>
      </c>
      <c r="BD207" t="s">
        <v>3479</v>
      </c>
      <c r="BE207" t="s">
        <v>2707</v>
      </c>
    </row>
    <row r="208" spans="1:57">
      <c r="A208">
        <v>147</v>
      </c>
      <c r="B208">
        <v>1</v>
      </c>
      <c r="C208">
        <v>1</v>
      </c>
      <c r="D208">
        <v>179</v>
      </c>
      <c r="E208" t="s">
        <v>55</v>
      </c>
      <c r="F208" t="s">
        <v>412</v>
      </c>
      <c r="G208">
        <v>95</v>
      </c>
      <c r="H208">
        <v>114237</v>
      </c>
      <c r="I208">
        <v>5</v>
      </c>
      <c r="J208">
        <v>5</v>
      </c>
      <c r="K208">
        <v>5</v>
      </c>
      <c r="L208">
        <v>5</v>
      </c>
      <c r="M208">
        <v>0.23</v>
      </c>
      <c r="N208">
        <v>0.09</v>
      </c>
      <c r="O208" t="s">
        <v>413</v>
      </c>
      <c r="P208">
        <v>34</v>
      </c>
      <c r="Q208" t="s">
        <v>412</v>
      </c>
      <c r="R208" t="s">
        <v>413</v>
      </c>
      <c r="S208" t="s">
        <v>720</v>
      </c>
      <c r="T208" t="s">
        <v>721</v>
      </c>
      <c r="U208" t="s">
        <v>722</v>
      </c>
      <c r="V208" t="s">
        <v>625</v>
      </c>
      <c r="W208">
        <v>1018</v>
      </c>
      <c r="X208">
        <v>1018</v>
      </c>
      <c r="Y208">
        <v>1018</v>
      </c>
      <c r="Z208">
        <v>975</v>
      </c>
      <c r="AA208">
        <v>995</v>
      </c>
      <c r="AB208">
        <v>95.8</v>
      </c>
      <c r="AC208">
        <v>97.7</v>
      </c>
      <c r="AD208">
        <v>1992.2</v>
      </c>
      <c r="AE208" t="s">
        <v>720</v>
      </c>
      <c r="AF208" t="s">
        <v>3480</v>
      </c>
      <c r="AG208" t="s">
        <v>3481</v>
      </c>
      <c r="AH208" t="s">
        <v>3482</v>
      </c>
      <c r="AI208" t="s">
        <v>3483</v>
      </c>
      <c r="AJ208" t="s">
        <v>3484</v>
      </c>
      <c r="AK208" t="str">
        <f>"CNTN1"</f>
        <v>CNTN1</v>
      </c>
      <c r="AL208" t="s">
        <v>1461</v>
      </c>
      <c r="AM208" t="s">
        <v>1465</v>
      </c>
      <c r="AN208">
        <v>9606</v>
      </c>
      <c r="AO208" s="4" t="str">
        <f>HYPERLINK("http://www.uniprot.org/uniprot/Q12860", "Q12860")</f>
        <v>Q12860</v>
      </c>
      <c r="AP208" t="s">
        <v>3485</v>
      </c>
      <c r="AQ208" t="s">
        <v>3486</v>
      </c>
      <c r="AR208" t="s">
        <v>3398</v>
      </c>
      <c r="AS208" t="s">
        <v>1468</v>
      </c>
      <c r="AT208" t="s">
        <v>1461</v>
      </c>
      <c r="AU208" t="s">
        <v>1461</v>
      </c>
      <c r="AV208" t="s">
        <v>3487</v>
      </c>
      <c r="AW208" t="s">
        <v>1461</v>
      </c>
      <c r="AX208" t="s">
        <v>1461</v>
      </c>
      <c r="AY208" t="s">
        <v>2467</v>
      </c>
      <c r="AZ208" t="s">
        <v>1473</v>
      </c>
      <c r="BA208" t="s">
        <v>3488</v>
      </c>
      <c r="BB208" t="s">
        <v>3489</v>
      </c>
      <c r="BC208" t="s">
        <v>3490</v>
      </c>
      <c r="BD208" t="s">
        <v>1461</v>
      </c>
      <c r="BE208" t="s">
        <v>3491</v>
      </c>
    </row>
    <row r="209" spans="1:57">
      <c r="A209">
        <v>148</v>
      </c>
      <c r="B209">
        <v>2</v>
      </c>
      <c r="C209">
        <v>1</v>
      </c>
      <c r="D209">
        <v>180</v>
      </c>
      <c r="E209" t="s">
        <v>55</v>
      </c>
      <c r="F209" t="s">
        <v>414</v>
      </c>
      <c r="G209">
        <v>67</v>
      </c>
      <c r="H209">
        <v>46263</v>
      </c>
      <c r="I209">
        <v>2</v>
      </c>
      <c r="J209">
        <v>2</v>
      </c>
      <c r="K209">
        <v>2</v>
      </c>
      <c r="L209">
        <v>2</v>
      </c>
      <c r="M209">
        <v>0.23</v>
      </c>
      <c r="N209">
        <v>0.06</v>
      </c>
      <c r="O209" t="s">
        <v>415</v>
      </c>
      <c r="P209">
        <v>47</v>
      </c>
      <c r="Q209" t="s">
        <v>414</v>
      </c>
      <c r="R209" t="s">
        <v>415</v>
      </c>
      <c r="S209" t="s">
        <v>759</v>
      </c>
      <c r="T209" t="s">
        <v>760</v>
      </c>
      <c r="U209" t="s">
        <v>761</v>
      </c>
      <c r="V209" t="s">
        <v>625</v>
      </c>
      <c r="W209">
        <v>418</v>
      </c>
      <c r="X209">
        <v>332</v>
      </c>
      <c r="Y209">
        <v>332</v>
      </c>
      <c r="Z209">
        <v>307</v>
      </c>
      <c r="AA209">
        <v>322</v>
      </c>
      <c r="AB209">
        <v>73.400000000000006</v>
      </c>
      <c r="AC209">
        <v>77</v>
      </c>
      <c r="AD209">
        <v>642.5</v>
      </c>
      <c r="AE209" t="s">
        <v>759</v>
      </c>
      <c r="AF209" t="s">
        <v>3492</v>
      </c>
      <c r="AG209" t="s">
        <v>3493</v>
      </c>
      <c r="AH209" t="s">
        <v>3494</v>
      </c>
      <c r="AI209" t="s">
        <v>3495</v>
      </c>
      <c r="AJ209" t="s">
        <v>3496</v>
      </c>
      <c r="AK209" t="str">
        <f>"LDHA"</f>
        <v>LDHA</v>
      </c>
      <c r="AL209" t="s">
        <v>1461</v>
      </c>
      <c r="AM209" t="s">
        <v>1465</v>
      </c>
      <c r="AN209">
        <v>9606</v>
      </c>
      <c r="AO209" s="4" t="str">
        <f>HYPERLINK("http://www.uniprot.org/uniprot/P00338", "P00338")</f>
        <v>P00338</v>
      </c>
      <c r="AP209" t="s">
        <v>3497</v>
      </c>
      <c r="AQ209" t="s">
        <v>1461</v>
      </c>
      <c r="AR209" t="s">
        <v>2240</v>
      </c>
      <c r="AS209" t="s">
        <v>1468</v>
      </c>
      <c r="AT209" t="s">
        <v>1461</v>
      </c>
      <c r="AU209" t="s">
        <v>3498</v>
      </c>
      <c r="AV209" t="s">
        <v>1461</v>
      </c>
      <c r="AW209" t="s">
        <v>2700</v>
      </c>
      <c r="AX209" t="s">
        <v>1667</v>
      </c>
      <c r="AY209" t="s">
        <v>2207</v>
      </c>
      <c r="AZ209" t="s">
        <v>1473</v>
      </c>
      <c r="BA209" t="s">
        <v>3499</v>
      </c>
      <c r="BB209" t="s">
        <v>3500</v>
      </c>
      <c r="BC209" t="s">
        <v>3501</v>
      </c>
      <c r="BD209" t="s">
        <v>3376</v>
      </c>
      <c r="BE209" t="s">
        <v>3377</v>
      </c>
    </row>
    <row r="210" spans="1:57">
      <c r="A210">
        <v>153</v>
      </c>
      <c r="B210">
        <v>1</v>
      </c>
      <c r="C210">
        <v>1</v>
      </c>
      <c r="D210">
        <v>181</v>
      </c>
      <c r="E210" t="s">
        <v>55</v>
      </c>
      <c r="F210" t="s">
        <v>416</v>
      </c>
      <c r="G210">
        <v>84</v>
      </c>
      <c r="H210">
        <v>45642</v>
      </c>
      <c r="I210">
        <v>2</v>
      </c>
      <c r="J210">
        <v>2</v>
      </c>
      <c r="K210">
        <v>2</v>
      </c>
      <c r="L210">
        <v>2</v>
      </c>
      <c r="M210">
        <v>0.23</v>
      </c>
      <c r="N210">
        <v>0.04</v>
      </c>
      <c r="O210" t="s">
        <v>417</v>
      </c>
      <c r="P210">
        <v>244</v>
      </c>
      <c r="Q210" t="s">
        <v>416</v>
      </c>
      <c r="R210" t="s">
        <v>417</v>
      </c>
      <c r="S210" t="s">
        <v>1338</v>
      </c>
      <c r="T210" t="s">
        <v>1339</v>
      </c>
      <c r="U210" t="s">
        <v>1340</v>
      </c>
      <c r="V210" t="s">
        <v>625</v>
      </c>
      <c r="W210">
        <v>411</v>
      </c>
      <c r="X210">
        <v>410</v>
      </c>
      <c r="Y210">
        <v>411</v>
      </c>
      <c r="Z210">
        <v>351</v>
      </c>
      <c r="AA210">
        <v>374</v>
      </c>
      <c r="AB210">
        <v>85.4</v>
      </c>
      <c r="AC210">
        <v>91</v>
      </c>
      <c r="AD210">
        <v>697.2</v>
      </c>
      <c r="AE210" t="s">
        <v>1338</v>
      </c>
      <c r="AF210" t="s">
        <v>3502</v>
      </c>
      <c r="AG210" t="s">
        <v>3503</v>
      </c>
      <c r="AH210" t="s">
        <v>3504</v>
      </c>
      <c r="AI210" t="s">
        <v>3505</v>
      </c>
      <c r="AJ210" t="s">
        <v>3506</v>
      </c>
      <c r="AK210" t="str">
        <f>"LAMP2"</f>
        <v>LAMP2</v>
      </c>
      <c r="AL210" t="s">
        <v>1461</v>
      </c>
      <c r="AM210" t="s">
        <v>1465</v>
      </c>
      <c r="AN210">
        <v>9606</v>
      </c>
      <c r="AO210" s="4" t="str">
        <f>HYPERLINK("http://www.uniprot.org/uniprot/P13473", "P13473")</f>
        <v>P13473</v>
      </c>
      <c r="AP210" t="s">
        <v>3507</v>
      </c>
      <c r="AQ210" t="s">
        <v>3508</v>
      </c>
      <c r="AR210" t="s">
        <v>3509</v>
      </c>
      <c r="AS210" t="s">
        <v>1468</v>
      </c>
      <c r="AT210" t="s">
        <v>1461</v>
      </c>
      <c r="AU210" t="s">
        <v>3498</v>
      </c>
      <c r="AV210" t="s">
        <v>3510</v>
      </c>
      <c r="AW210" t="s">
        <v>1461</v>
      </c>
      <c r="AX210" t="s">
        <v>1461</v>
      </c>
      <c r="AY210" t="s">
        <v>1531</v>
      </c>
      <c r="AZ210" t="s">
        <v>1473</v>
      </c>
      <c r="BA210" t="s">
        <v>3511</v>
      </c>
      <c r="BB210" t="s">
        <v>3512</v>
      </c>
      <c r="BC210" t="s">
        <v>3513</v>
      </c>
      <c r="BD210" t="s">
        <v>1461</v>
      </c>
      <c r="BE210" t="s">
        <v>1770</v>
      </c>
    </row>
    <row r="211" spans="1:57">
      <c r="A211">
        <v>176</v>
      </c>
      <c r="B211">
        <v>1</v>
      </c>
      <c r="C211">
        <v>1</v>
      </c>
      <c r="D211">
        <v>182</v>
      </c>
      <c r="E211" t="s">
        <v>55</v>
      </c>
      <c r="F211" t="s">
        <v>418</v>
      </c>
      <c r="G211">
        <v>66</v>
      </c>
      <c r="H211">
        <v>22980</v>
      </c>
      <c r="I211">
        <v>1</v>
      </c>
      <c r="J211">
        <v>1</v>
      </c>
      <c r="K211">
        <v>1</v>
      </c>
      <c r="L211">
        <v>1</v>
      </c>
      <c r="M211">
        <v>0.23</v>
      </c>
      <c r="N211">
        <v>7.0000000000000007E-2</v>
      </c>
      <c r="O211" t="s">
        <v>419</v>
      </c>
      <c r="P211">
        <v>269</v>
      </c>
      <c r="Q211" t="s">
        <v>418</v>
      </c>
      <c r="R211" t="s">
        <v>419</v>
      </c>
      <c r="S211" t="s">
        <v>1411</v>
      </c>
      <c r="T211" t="s">
        <v>1412</v>
      </c>
      <c r="U211" t="s">
        <v>1413</v>
      </c>
      <c r="V211" t="s">
        <v>625</v>
      </c>
      <c r="W211">
        <v>206</v>
      </c>
      <c r="X211">
        <v>203</v>
      </c>
      <c r="Y211">
        <v>190</v>
      </c>
      <c r="Z211">
        <v>179</v>
      </c>
      <c r="AA211">
        <v>183</v>
      </c>
      <c r="AB211">
        <v>86.9</v>
      </c>
      <c r="AC211">
        <v>88.8</v>
      </c>
      <c r="AD211">
        <v>373.6</v>
      </c>
      <c r="AE211" t="s">
        <v>1411</v>
      </c>
      <c r="AF211" t="s">
        <v>3514</v>
      </c>
      <c r="AG211" t="s">
        <v>3515</v>
      </c>
      <c r="AH211" t="s">
        <v>3516</v>
      </c>
      <c r="AI211" t="s">
        <v>3517</v>
      </c>
      <c r="AJ211" t="s">
        <v>3518</v>
      </c>
      <c r="AK211" t="str">
        <f>"GPX1"</f>
        <v>GPX1</v>
      </c>
      <c r="AL211" t="s">
        <v>1461</v>
      </c>
      <c r="AM211" t="s">
        <v>1465</v>
      </c>
      <c r="AN211">
        <v>9606</v>
      </c>
      <c r="AO211" s="4" t="str">
        <f>HYPERLINK("http://www.uniprot.org/uniprot/P07203", "P07203")</f>
        <v>P07203</v>
      </c>
      <c r="AP211" t="s">
        <v>3519</v>
      </c>
      <c r="AQ211" t="s">
        <v>1461</v>
      </c>
      <c r="AR211" t="s">
        <v>2240</v>
      </c>
      <c r="AS211" t="s">
        <v>3520</v>
      </c>
      <c r="AT211" t="s">
        <v>1461</v>
      </c>
      <c r="AU211" t="s">
        <v>1461</v>
      </c>
      <c r="AV211" t="s">
        <v>1461</v>
      </c>
      <c r="AW211" t="s">
        <v>1461</v>
      </c>
      <c r="AX211" t="s">
        <v>1856</v>
      </c>
      <c r="AY211" t="s">
        <v>2686</v>
      </c>
      <c r="AZ211" t="s">
        <v>1473</v>
      </c>
      <c r="BA211" t="s">
        <v>3521</v>
      </c>
      <c r="BB211" t="s">
        <v>3522</v>
      </c>
      <c r="BC211" t="s">
        <v>3523</v>
      </c>
      <c r="BD211" t="s">
        <v>1461</v>
      </c>
      <c r="BE211" t="s">
        <v>3524</v>
      </c>
    </row>
    <row r="212" spans="1:57">
      <c r="A212">
        <v>205</v>
      </c>
      <c r="B212">
        <v>1</v>
      </c>
      <c r="C212">
        <v>1</v>
      </c>
      <c r="D212">
        <v>183</v>
      </c>
      <c r="E212" t="s">
        <v>55</v>
      </c>
      <c r="F212" t="s">
        <v>420</v>
      </c>
      <c r="G212">
        <v>52</v>
      </c>
      <c r="H212">
        <v>45567</v>
      </c>
      <c r="I212">
        <v>2</v>
      </c>
      <c r="J212">
        <v>2</v>
      </c>
      <c r="K212">
        <v>2</v>
      </c>
      <c r="L212">
        <v>2</v>
      </c>
      <c r="M212">
        <v>0.23</v>
      </c>
      <c r="N212">
        <v>7.0000000000000007E-2</v>
      </c>
      <c r="O212" t="s">
        <v>421</v>
      </c>
      <c r="P212">
        <v>4</v>
      </c>
      <c r="Q212" t="s">
        <v>420</v>
      </c>
      <c r="R212" t="s">
        <v>421</v>
      </c>
      <c r="S212" t="s">
        <v>632</v>
      </c>
      <c r="T212" t="s">
        <v>633</v>
      </c>
      <c r="U212" t="s">
        <v>634</v>
      </c>
      <c r="V212" t="s">
        <v>625</v>
      </c>
      <c r="W212">
        <v>405</v>
      </c>
      <c r="X212">
        <v>401</v>
      </c>
      <c r="Y212">
        <v>405</v>
      </c>
      <c r="Z212">
        <v>340</v>
      </c>
      <c r="AA212">
        <v>357</v>
      </c>
      <c r="AB212">
        <v>84</v>
      </c>
      <c r="AC212">
        <v>88.1</v>
      </c>
      <c r="AD212">
        <v>621.29999999999995</v>
      </c>
      <c r="AE212" t="s">
        <v>632</v>
      </c>
      <c r="AF212" t="s">
        <v>3525</v>
      </c>
      <c r="AG212" t="s">
        <v>3526</v>
      </c>
      <c r="AH212" t="s">
        <v>3527</v>
      </c>
      <c r="AI212" t="s">
        <v>3528</v>
      </c>
      <c r="AJ212" t="s">
        <v>3529</v>
      </c>
      <c r="AK212" t="str">
        <f>"GOLM1"</f>
        <v>GOLM1</v>
      </c>
      <c r="AL212" t="s">
        <v>3530</v>
      </c>
      <c r="AM212" t="s">
        <v>1465</v>
      </c>
      <c r="AN212">
        <v>9606</v>
      </c>
      <c r="AO212" s="4" t="str">
        <f>HYPERLINK("http://www.uniprot.org/uniprot/Q8NBJ4", "Q8NBJ4")</f>
        <v>Q8NBJ4</v>
      </c>
      <c r="AP212" t="s">
        <v>3531</v>
      </c>
      <c r="AQ212" t="s">
        <v>1461</v>
      </c>
      <c r="AR212" t="s">
        <v>3532</v>
      </c>
      <c r="AS212" t="s">
        <v>3074</v>
      </c>
      <c r="AT212" t="s">
        <v>1461</v>
      </c>
      <c r="AU212" t="s">
        <v>1461</v>
      </c>
      <c r="AV212" t="s">
        <v>3533</v>
      </c>
      <c r="AW212" t="s">
        <v>1461</v>
      </c>
      <c r="AX212" t="s">
        <v>1461</v>
      </c>
      <c r="AY212" t="s">
        <v>3534</v>
      </c>
      <c r="AZ212" t="s">
        <v>1461</v>
      </c>
      <c r="BA212" t="s">
        <v>3535</v>
      </c>
      <c r="BB212" t="s">
        <v>3536</v>
      </c>
      <c r="BC212" t="s">
        <v>1461</v>
      </c>
      <c r="BD212" t="s">
        <v>1461</v>
      </c>
      <c r="BE212" t="s">
        <v>2430</v>
      </c>
    </row>
    <row r="213" spans="1:57">
      <c r="A213">
        <v>216</v>
      </c>
      <c r="B213">
        <v>1</v>
      </c>
      <c r="C213">
        <v>1</v>
      </c>
      <c r="D213">
        <v>184</v>
      </c>
      <c r="E213" t="s">
        <v>55</v>
      </c>
      <c r="F213" t="s">
        <v>422</v>
      </c>
      <c r="G213">
        <v>48</v>
      </c>
      <c r="H213">
        <v>22334</v>
      </c>
      <c r="I213">
        <v>1</v>
      </c>
      <c r="J213">
        <v>1</v>
      </c>
      <c r="K213">
        <v>1</v>
      </c>
      <c r="L213">
        <v>1</v>
      </c>
      <c r="M213">
        <v>0.23</v>
      </c>
      <c r="N213">
        <v>0.06</v>
      </c>
      <c r="O213" t="s">
        <v>423</v>
      </c>
      <c r="P213">
        <v>175</v>
      </c>
      <c r="Q213" t="s">
        <v>422</v>
      </c>
      <c r="R213" t="s">
        <v>423</v>
      </c>
      <c r="S213" t="s">
        <v>1135</v>
      </c>
      <c r="T213" t="s">
        <v>1136</v>
      </c>
      <c r="U213" t="s">
        <v>1137</v>
      </c>
      <c r="V213" t="s">
        <v>625</v>
      </c>
      <c r="W213">
        <v>193</v>
      </c>
      <c r="X213">
        <v>193</v>
      </c>
      <c r="Y213">
        <v>193</v>
      </c>
      <c r="Z213">
        <v>193</v>
      </c>
      <c r="AA213">
        <v>193</v>
      </c>
      <c r="AB213">
        <v>100</v>
      </c>
      <c r="AC213">
        <v>100</v>
      </c>
      <c r="AD213">
        <v>400.6</v>
      </c>
      <c r="AE213" t="s">
        <v>1135</v>
      </c>
      <c r="AF213" t="s">
        <v>3537</v>
      </c>
      <c r="AG213" t="s">
        <v>3538</v>
      </c>
      <c r="AH213" t="s">
        <v>3539</v>
      </c>
      <c r="AI213" t="s">
        <v>3540</v>
      </c>
      <c r="AJ213" t="s">
        <v>3541</v>
      </c>
      <c r="AK213" t="str">
        <f>"RHOC"</f>
        <v>RHOC</v>
      </c>
      <c r="AL213" t="s">
        <v>3542</v>
      </c>
      <c r="AM213" t="s">
        <v>1465</v>
      </c>
      <c r="AN213">
        <v>9606</v>
      </c>
      <c r="AO213" s="4" t="str">
        <f>HYPERLINK("http://www.uniprot.org/uniprot/P08134", "P08134")</f>
        <v>P08134</v>
      </c>
      <c r="AP213" t="s">
        <v>3543</v>
      </c>
      <c r="AQ213" t="s">
        <v>1461</v>
      </c>
      <c r="AR213" t="s">
        <v>3398</v>
      </c>
      <c r="AS213" t="s">
        <v>1485</v>
      </c>
      <c r="AT213" t="s">
        <v>1461</v>
      </c>
      <c r="AU213" t="s">
        <v>1461</v>
      </c>
      <c r="AV213" t="s">
        <v>1461</v>
      </c>
      <c r="AW213" t="s">
        <v>2414</v>
      </c>
      <c r="AX213" t="s">
        <v>1461</v>
      </c>
      <c r="AY213" t="s">
        <v>3544</v>
      </c>
      <c r="AZ213" t="s">
        <v>1473</v>
      </c>
      <c r="BA213" t="s">
        <v>3545</v>
      </c>
      <c r="BB213" t="s">
        <v>3546</v>
      </c>
      <c r="BC213" t="s">
        <v>3547</v>
      </c>
      <c r="BD213" t="s">
        <v>1461</v>
      </c>
      <c r="BE213" t="s">
        <v>3548</v>
      </c>
    </row>
    <row r="214" spans="1:57">
      <c r="A214">
        <v>213</v>
      </c>
      <c r="B214">
        <v>1</v>
      </c>
      <c r="C214">
        <v>1</v>
      </c>
      <c r="D214">
        <v>185</v>
      </c>
      <c r="E214" t="s">
        <v>55</v>
      </c>
      <c r="F214" t="s">
        <v>424</v>
      </c>
      <c r="G214">
        <v>48</v>
      </c>
      <c r="H214">
        <v>47596</v>
      </c>
      <c r="I214">
        <v>2</v>
      </c>
      <c r="J214">
        <v>2</v>
      </c>
      <c r="K214">
        <v>2</v>
      </c>
      <c r="L214">
        <v>2</v>
      </c>
      <c r="M214">
        <v>0.22</v>
      </c>
      <c r="N214">
        <v>0.09</v>
      </c>
      <c r="O214" t="s">
        <v>425</v>
      </c>
      <c r="P214">
        <v>44</v>
      </c>
      <c r="Q214" t="s">
        <v>424</v>
      </c>
      <c r="R214" t="s">
        <v>425</v>
      </c>
      <c r="S214" t="s">
        <v>750</v>
      </c>
      <c r="T214" t="s">
        <v>751</v>
      </c>
      <c r="U214" t="s">
        <v>752</v>
      </c>
      <c r="V214" t="s">
        <v>625</v>
      </c>
      <c r="W214">
        <v>415</v>
      </c>
      <c r="X214">
        <v>415</v>
      </c>
      <c r="Y214">
        <v>415</v>
      </c>
      <c r="Z214">
        <v>406</v>
      </c>
      <c r="AA214">
        <v>409</v>
      </c>
      <c r="AB214">
        <v>97.8</v>
      </c>
      <c r="AC214">
        <v>98.6</v>
      </c>
      <c r="AD214">
        <v>844.7</v>
      </c>
      <c r="AE214" t="s">
        <v>750</v>
      </c>
      <c r="AF214" t="s">
        <v>3549</v>
      </c>
      <c r="AG214" t="s">
        <v>3550</v>
      </c>
      <c r="AH214" t="s">
        <v>3551</v>
      </c>
      <c r="AI214" t="s">
        <v>3552</v>
      </c>
      <c r="AJ214" t="s">
        <v>3553</v>
      </c>
      <c r="AK214" t="str">
        <f>"B4GAT1"</f>
        <v>B4GAT1</v>
      </c>
      <c r="AL214" t="s">
        <v>1461</v>
      </c>
      <c r="AM214" t="s">
        <v>1465</v>
      </c>
      <c r="AN214">
        <v>9606</v>
      </c>
      <c r="AO214" s="4" t="str">
        <f>HYPERLINK("http://www.uniprot.org/uniprot/O43505", "O43505")</f>
        <v>O43505</v>
      </c>
      <c r="AP214" t="s">
        <v>3554</v>
      </c>
      <c r="AQ214" t="s">
        <v>1461</v>
      </c>
      <c r="AR214" t="s">
        <v>3532</v>
      </c>
      <c r="AS214" t="s">
        <v>1485</v>
      </c>
      <c r="AT214" t="s">
        <v>1461</v>
      </c>
      <c r="AU214" t="s">
        <v>3555</v>
      </c>
      <c r="AV214" t="s">
        <v>3137</v>
      </c>
      <c r="AW214" t="s">
        <v>3556</v>
      </c>
      <c r="AX214" t="s">
        <v>3557</v>
      </c>
      <c r="AY214" t="s">
        <v>1626</v>
      </c>
      <c r="AZ214" t="s">
        <v>1461</v>
      </c>
      <c r="BA214" t="s">
        <v>3558</v>
      </c>
      <c r="BB214" t="s">
        <v>3559</v>
      </c>
      <c r="BC214" t="s">
        <v>3560</v>
      </c>
      <c r="BD214" t="s">
        <v>3561</v>
      </c>
      <c r="BE214" t="s">
        <v>3562</v>
      </c>
    </row>
    <row r="215" spans="1:57">
      <c r="A215">
        <v>236</v>
      </c>
      <c r="B215">
        <v>1</v>
      </c>
      <c r="C215">
        <v>1</v>
      </c>
      <c r="D215">
        <v>186</v>
      </c>
      <c r="E215" t="s">
        <v>55</v>
      </c>
      <c r="F215" t="s">
        <v>426</v>
      </c>
      <c r="G215">
        <v>40</v>
      </c>
      <c r="H215">
        <v>23472</v>
      </c>
      <c r="I215">
        <v>1</v>
      </c>
      <c r="J215">
        <v>1</v>
      </c>
      <c r="K215">
        <v>1</v>
      </c>
      <c r="L215">
        <v>1</v>
      </c>
      <c r="M215">
        <v>0.22</v>
      </c>
      <c r="N215">
        <v>0.05</v>
      </c>
      <c r="O215" t="s">
        <v>427</v>
      </c>
      <c r="P215">
        <v>26</v>
      </c>
      <c r="Q215" t="s">
        <v>426</v>
      </c>
      <c r="R215" t="s">
        <v>427</v>
      </c>
      <c r="S215" t="s">
        <v>698</v>
      </c>
      <c r="T215" t="s">
        <v>699</v>
      </c>
      <c r="U215" t="s">
        <v>700</v>
      </c>
      <c r="V215" t="s">
        <v>625</v>
      </c>
      <c r="W215">
        <v>208</v>
      </c>
      <c r="X215">
        <v>181</v>
      </c>
      <c r="Y215">
        <v>180</v>
      </c>
      <c r="Z215">
        <v>180</v>
      </c>
      <c r="AA215">
        <v>180</v>
      </c>
      <c r="AB215">
        <v>86.5</v>
      </c>
      <c r="AC215">
        <v>86.5</v>
      </c>
      <c r="AD215">
        <v>371.3</v>
      </c>
      <c r="AE215" t="s">
        <v>698</v>
      </c>
      <c r="AF215" t="s">
        <v>3563</v>
      </c>
      <c r="AG215" t="s">
        <v>1461</v>
      </c>
      <c r="AH215" t="s">
        <v>3564</v>
      </c>
      <c r="AI215" t="s">
        <v>3565</v>
      </c>
      <c r="AJ215" t="s">
        <v>3566</v>
      </c>
      <c r="AK215" t="str">
        <f>"ARF3"</f>
        <v>ARF3</v>
      </c>
      <c r="AL215" t="s">
        <v>1461</v>
      </c>
      <c r="AM215" t="s">
        <v>1465</v>
      </c>
      <c r="AN215">
        <v>9606</v>
      </c>
      <c r="AO215" s="4" t="str">
        <f>HYPERLINK("http://www.uniprot.org/uniprot/P61204", "P61204")</f>
        <v>P61204</v>
      </c>
      <c r="AP215" t="s">
        <v>3567</v>
      </c>
      <c r="AQ215" t="s">
        <v>3568</v>
      </c>
      <c r="AR215" t="s">
        <v>3569</v>
      </c>
      <c r="AS215" t="s">
        <v>2413</v>
      </c>
      <c r="AT215" t="s">
        <v>1461</v>
      </c>
      <c r="AU215" t="s">
        <v>1461</v>
      </c>
      <c r="AV215" t="s">
        <v>1461</v>
      </c>
      <c r="AW215" t="s">
        <v>2414</v>
      </c>
      <c r="AX215" t="s">
        <v>1461</v>
      </c>
      <c r="AY215" t="s">
        <v>3570</v>
      </c>
      <c r="AZ215" t="s">
        <v>1461</v>
      </c>
      <c r="BA215" t="s">
        <v>3571</v>
      </c>
      <c r="BB215" t="s">
        <v>3572</v>
      </c>
      <c r="BC215" t="s">
        <v>3573</v>
      </c>
      <c r="BD215" t="s">
        <v>1461</v>
      </c>
      <c r="BE215" t="s">
        <v>3574</v>
      </c>
    </row>
    <row r="216" spans="1:57">
      <c r="A216">
        <v>258</v>
      </c>
      <c r="B216">
        <v>1</v>
      </c>
      <c r="C216">
        <v>1</v>
      </c>
      <c r="D216">
        <v>187</v>
      </c>
      <c r="E216" t="s">
        <v>55</v>
      </c>
      <c r="F216" t="s">
        <v>428</v>
      </c>
      <c r="G216">
        <v>31</v>
      </c>
      <c r="H216">
        <v>50648</v>
      </c>
      <c r="I216">
        <v>2</v>
      </c>
      <c r="J216">
        <v>2</v>
      </c>
      <c r="K216">
        <v>1</v>
      </c>
      <c r="L216">
        <v>1</v>
      </c>
      <c r="M216">
        <v>0.21</v>
      </c>
      <c r="N216">
        <v>0.06</v>
      </c>
      <c r="O216" t="s">
        <v>429</v>
      </c>
      <c r="P216">
        <v>261</v>
      </c>
      <c r="Q216" t="s">
        <v>428</v>
      </c>
      <c r="R216" t="s">
        <v>429</v>
      </c>
      <c r="S216" t="s">
        <v>1389</v>
      </c>
      <c r="T216" t="s">
        <v>1390</v>
      </c>
      <c r="U216" t="s">
        <v>1391</v>
      </c>
      <c r="V216" t="s">
        <v>625</v>
      </c>
      <c r="W216">
        <v>448</v>
      </c>
      <c r="X216">
        <v>435</v>
      </c>
      <c r="Y216">
        <v>434</v>
      </c>
      <c r="Z216">
        <v>370</v>
      </c>
      <c r="AA216">
        <v>397</v>
      </c>
      <c r="AB216">
        <v>82.6</v>
      </c>
      <c r="AC216">
        <v>88.6</v>
      </c>
      <c r="AD216">
        <v>746.9</v>
      </c>
      <c r="AE216" t="s">
        <v>1389</v>
      </c>
      <c r="AF216" t="s">
        <v>3575</v>
      </c>
      <c r="AG216" t="s">
        <v>3576</v>
      </c>
      <c r="AH216" t="s">
        <v>3577</v>
      </c>
      <c r="AI216" t="s">
        <v>3578</v>
      </c>
      <c r="AJ216" t="s">
        <v>3579</v>
      </c>
      <c r="AK216" t="str">
        <f>"HYAL1"</f>
        <v>HYAL1</v>
      </c>
      <c r="AL216" t="s">
        <v>3580</v>
      </c>
      <c r="AM216" t="s">
        <v>1465</v>
      </c>
      <c r="AN216">
        <v>9606</v>
      </c>
      <c r="AO216" s="4" t="str">
        <f>HYPERLINK("http://www.uniprot.org/uniprot/Q12794", "Q12794")</f>
        <v>Q12794</v>
      </c>
      <c r="AP216" t="s">
        <v>3581</v>
      </c>
      <c r="AQ216" t="s">
        <v>1461</v>
      </c>
      <c r="AR216" t="s">
        <v>3086</v>
      </c>
      <c r="AS216" t="s">
        <v>2413</v>
      </c>
      <c r="AT216" t="s">
        <v>1461</v>
      </c>
      <c r="AU216" t="s">
        <v>3582</v>
      </c>
      <c r="AV216" t="s">
        <v>3583</v>
      </c>
      <c r="AW216" t="s">
        <v>1461</v>
      </c>
      <c r="AX216" t="s">
        <v>3584</v>
      </c>
      <c r="AY216" t="s">
        <v>1531</v>
      </c>
      <c r="AZ216" t="s">
        <v>1473</v>
      </c>
      <c r="BA216" t="s">
        <v>3585</v>
      </c>
      <c r="BB216" t="s">
        <v>3586</v>
      </c>
      <c r="BC216" t="s">
        <v>3587</v>
      </c>
      <c r="BD216" t="s">
        <v>1461</v>
      </c>
      <c r="BE216" t="s">
        <v>3588</v>
      </c>
    </row>
    <row r="217" spans="1:57">
      <c r="A217">
        <v>132</v>
      </c>
      <c r="B217">
        <v>1</v>
      </c>
      <c r="C217">
        <v>1</v>
      </c>
      <c r="D217">
        <v>188</v>
      </c>
      <c r="E217" t="s">
        <v>55</v>
      </c>
      <c r="F217" t="s">
        <v>430</v>
      </c>
      <c r="G217">
        <v>113</v>
      </c>
      <c r="H217">
        <v>51755</v>
      </c>
      <c r="I217">
        <v>2</v>
      </c>
      <c r="J217">
        <v>2</v>
      </c>
      <c r="K217">
        <v>2</v>
      </c>
      <c r="L217">
        <v>2</v>
      </c>
      <c r="M217">
        <v>0.2</v>
      </c>
      <c r="N217">
        <v>0.06</v>
      </c>
      <c r="O217" t="s">
        <v>431</v>
      </c>
      <c r="P217">
        <v>173</v>
      </c>
      <c r="Q217" t="s">
        <v>430</v>
      </c>
      <c r="R217" t="s">
        <v>431</v>
      </c>
      <c r="S217" t="s">
        <v>1129</v>
      </c>
      <c r="T217" t="s">
        <v>1130</v>
      </c>
      <c r="U217" t="s">
        <v>1131</v>
      </c>
      <c r="V217" t="s">
        <v>625</v>
      </c>
      <c r="W217">
        <v>475</v>
      </c>
      <c r="X217">
        <v>475</v>
      </c>
      <c r="Y217">
        <v>475</v>
      </c>
      <c r="Z217">
        <v>439</v>
      </c>
      <c r="AA217">
        <v>451</v>
      </c>
      <c r="AB217">
        <v>92.4</v>
      </c>
      <c r="AC217">
        <v>94.9</v>
      </c>
      <c r="AD217">
        <v>875.5</v>
      </c>
      <c r="AE217" t="s">
        <v>1129</v>
      </c>
      <c r="AF217" t="s">
        <v>3589</v>
      </c>
      <c r="AG217" t="s">
        <v>1461</v>
      </c>
      <c r="AH217" t="s">
        <v>3590</v>
      </c>
      <c r="AI217" t="s">
        <v>3591</v>
      </c>
      <c r="AJ217" t="s">
        <v>3592</v>
      </c>
      <c r="AK217" t="str">
        <f>"CAP1"</f>
        <v>CAP1</v>
      </c>
      <c r="AL217" t="s">
        <v>3593</v>
      </c>
      <c r="AM217" t="s">
        <v>1465</v>
      </c>
      <c r="AN217">
        <v>9606</v>
      </c>
      <c r="AO217" s="4" t="str">
        <f>HYPERLINK("http://www.uniprot.org/uniprot/Q01518", "Q01518")</f>
        <v>Q01518</v>
      </c>
      <c r="AP217" t="s">
        <v>3594</v>
      </c>
      <c r="AQ217" t="s">
        <v>1461</v>
      </c>
      <c r="AR217" t="s">
        <v>3398</v>
      </c>
      <c r="AS217" t="s">
        <v>1468</v>
      </c>
      <c r="AT217" t="s">
        <v>1461</v>
      </c>
      <c r="AU217" t="s">
        <v>1461</v>
      </c>
      <c r="AV217" t="s">
        <v>1461</v>
      </c>
      <c r="AW217" t="s">
        <v>1461</v>
      </c>
      <c r="AX217" t="s">
        <v>1610</v>
      </c>
      <c r="AY217" t="s">
        <v>3014</v>
      </c>
      <c r="AZ217" t="s">
        <v>1473</v>
      </c>
      <c r="BA217" t="s">
        <v>3595</v>
      </c>
      <c r="BB217" t="s">
        <v>3596</v>
      </c>
      <c r="BC217" t="s">
        <v>3597</v>
      </c>
      <c r="BD217" t="s">
        <v>1461</v>
      </c>
      <c r="BE217" t="s">
        <v>3598</v>
      </c>
    </row>
    <row r="218" spans="1:57">
      <c r="A218">
        <v>210</v>
      </c>
      <c r="B218">
        <v>1</v>
      </c>
      <c r="C218">
        <v>1</v>
      </c>
      <c r="D218">
        <v>189</v>
      </c>
      <c r="E218" t="s">
        <v>55</v>
      </c>
      <c r="F218" t="s">
        <v>432</v>
      </c>
      <c r="G218">
        <v>50</v>
      </c>
      <c r="H218">
        <v>25996</v>
      </c>
      <c r="I218">
        <v>1</v>
      </c>
      <c r="J218">
        <v>1</v>
      </c>
      <c r="K218">
        <v>1</v>
      </c>
      <c r="L218">
        <v>1</v>
      </c>
      <c r="M218">
        <v>0.2</v>
      </c>
      <c r="N218">
        <v>0.08</v>
      </c>
      <c r="O218" t="s">
        <v>433</v>
      </c>
      <c r="P218">
        <v>211</v>
      </c>
      <c r="Q218" t="s">
        <v>432</v>
      </c>
      <c r="R218" t="s">
        <v>433</v>
      </c>
      <c r="S218" t="s">
        <v>1241</v>
      </c>
      <c r="T218" t="s">
        <v>1242</v>
      </c>
      <c r="U218" t="s">
        <v>1243</v>
      </c>
      <c r="V218" t="s">
        <v>625</v>
      </c>
      <c r="W218">
        <v>234</v>
      </c>
      <c r="X218">
        <v>234</v>
      </c>
      <c r="Y218">
        <v>234</v>
      </c>
      <c r="Z218">
        <v>234</v>
      </c>
      <c r="AA218">
        <v>234</v>
      </c>
      <c r="AB218">
        <v>100</v>
      </c>
      <c r="AC218">
        <v>100</v>
      </c>
      <c r="AD218">
        <v>486.1</v>
      </c>
      <c r="AE218" t="s">
        <v>1241</v>
      </c>
      <c r="AF218" t="s">
        <v>3599</v>
      </c>
      <c r="AG218" t="s">
        <v>3600</v>
      </c>
      <c r="AH218" t="s">
        <v>3601</v>
      </c>
      <c r="AI218" t="s">
        <v>3602</v>
      </c>
      <c r="AJ218" t="s">
        <v>3603</v>
      </c>
      <c r="AK218" t="str">
        <f>"PSMA2"</f>
        <v>PSMA2</v>
      </c>
      <c r="AL218" t="s">
        <v>3604</v>
      </c>
      <c r="AM218" t="s">
        <v>1465</v>
      </c>
      <c r="AN218">
        <v>9606</v>
      </c>
      <c r="AO218" s="4" t="str">
        <f>HYPERLINK("http://www.uniprot.org/uniprot/P25787", "P25787")</f>
        <v>P25787</v>
      </c>
      <c r="AP218" t="s">
        <v>3605</v>
      </c>
      <c r="AQ218" t="s">
        <v>1461</v>
      </c>
      <c r="AR218" t="s">
        <v>3606</v>
      </c>
      <c r="AS218" t="s">
        <v>1485</v>
      </c>
      <c r="AT218" t="s">
        <v>1461</v>
      </c>
      <c r="AU218" t="s">
        <v>1461</v>
      </c>
      <c r="AV218" t="s">
        <v>1461</v>
      </c>
      <c r="AW218" t="s">
        <v>1461</v>
      </c>
      <c r="AX218" t="s">
        <v>3607</v>
      </c>
      <c r="AY218" t="s">
        <v>2686</v>
      </c>
      <c r="AZ218" t="s">
        <v>1473</v>
      </c>
      <c r="BA218" t="s">
        <v>3608</v>
      </c>
      <c r="BB218" t="s">
        <v>3609</v>
      </c>
      <c r="BC218" t="s">
        <v>3610</v>
      </c>
      <c r="BD218" t="s">
        <v>1461</v>
      </c>
      <c r="BE218" t="s">
        <v>3611</v>
      </c>
    </row>
    <row r="219" spans="1:57">
      <c r="A219">
        <v>248</v>
      </c>
      <c r="B219">
        <v>1</v>
      </c>
      <c r="C219">
        <v>1</v>
      </c>
      <c r="D219">
        <v>190</v>
      </c>
      <c r="E219" t="s">
        <v>55</v>
      </c>
      <c r="F219" t="s">
        <v>434</v>
      </c>
      <c r="G219">
        <v>35</v>
      </c>
      <c r="H219">
        <v>25971</v>
      </c>
      <c r="I219">
        <v>1</v>
      </c>
      <c r="J219">
        <v>1</v>
      </c>
      <c r="K219">
        <v>1</v>
      </c>
      <c r="L219">
        <v>1</v>
      </c>
      <c r="M219">
        <v>0.2</v>
      </c>
      <c r="N219">
        <v>0.06</v>
      </c>
      <c r="O219" t="s">
        <v>435</v>
      </c>
      <c r="P219">
        <v>37</v>
      </c>
      <c r="Q219" t="s">
        <v>434</v>
      </c>
      <c r="R219" t="s">
        <v>435</v>
      </c>
      <c r="S219" t="s">
        <v>729</v>
      </c>
      <c r="T219" t="s">
        <v>730</v>
      </c>
      <c r="U219" t="s">
        <v>731</v>
      </c>
      <c r="V219" t="s">
        <v>625</v>
      </c>
      <c r="W219">
        <v>236</v>
      </c>
      <c r="X219">
        <v>240</v>
      </c>
      <c r="Y219">
        <v>240</v>
      </c>
      <c r="Z219">
        <v>208</v>
      </c>
      <c r="AA219">
        <v>217</v>
      </c>
      <c r="AB219">
        <v>88.1</v>
      </c>
      <c r="AC219">
        <v>91.9</v>
      </c>
      <c r="AD219">
        <v>382.1</v>
      </c>
      <c r="AE219" t="s">
        <v>729</v>
      </c>
      <c r="AF219" t="s">
        <v>3612</v>
      </c>
      <c r="AG219" t="s">
        <v>1461</v>
      </c>
      <c r="AH219" t="s">
        <v>3613</v>
      </c>
      <c r="AI219" t="s">
        <v>3614</v>
      </c>
      <c r="AJ219" t="s">
        <v>3615</v>
      </c>
      <c r="AK219" t="str">
        <f>"IGFBP6"</f>
        <v>IGFBP6</v>
      </c>
      <c r="AL219" t="s">
        <v>3616</v>
      </c>
      <c r="AM219" t="s">
        <v>1465</v>
      </c>
      <c r="AN219">
        <v>9606</v>
      </c>
      <c r="AO219" s="4" t="str">
        <f>HYPERLINK("http://www.uniprot.org/uniprot/P24592", "P24592")</f>
        <v>P24592</v>
      </c>
      <c r="AP219" t="s">
        <v>3617</v>
      </c>
      <c r="AQ219" t="s">
        <v>1461</v>
      </c>
      <c r="AR219" t="s">
        <v>1467</v>
      </c>
      <c r="AS219" t="s">
        <v>1485</v>
      </c>
      <c r="AT219" t="s">
        <v>1461</v>
      </c>
      <c r="AU219" t="s">
        <v>1461</v>
      </c>
      <c r="AV219" t="s">
        <v>1558</v>
      </c>
      <c r="AW219" t="s">
        <v>1461</v>
      </c>
      <c r="AX219" t="s">
        <v>2769</v>
      </c>
      <c r="AY219" t="s">
        <v>1531</v>
      </c>
      <c r="AZ219" t="s">
        <v>1473</v>
      </c>
      <c r="BA219" t="s">
        <v>3618</v>
      </c>
      <c r="BB219" t="s">
        <v>3619</v>
      </c>
      <c r="BC219" t="s">
        <v>3620</v>
      </c>
      <c r="BD219" t="s">
        <v>1461</v>
      </c>
      <c r="BE219" t="s">
        <v>2783</v>
      </c>
    </row>
    <row r="220" spans="1:57">
      <c r="A220">
        <v>128</v>
      </c>
      <c r="B220">
        <v>1</v>
      </c>
      <c r="C220">
        <v>1</v>
      </c>
      <c r="D220">
        <v>191</v>
      </c>
      <c r="E220" t="s">
        <v>55</v>
      </c>
      <c r="F220" t="s">
        <v>436</v>
      </c>
      <c r="G220">
        <v>121</v>
      </c>
      <c r="H220">
        <v>108269</v>
      </c>
      <c r="I220">
        <v>4</v>
      </c>
      <c r="J220">
        <v>4</v>
      </c>
      <c r="K220">
        <v>3</v>
      </c>
      <c r="L220">
        <v>3</v>
      </c>
      <c r="M220">
        <v>0.19</v>
      </c>
      <c r="N220">
        <v>7.0000000000000007E-2</v>
      </c>
      <c r="O220" t="s">
        <v>437</v>
      </c>
      <c r="P220">
        <v>134</v>
      </c>
      <c r="Q220" t="s">
        <v>436</v>
      </c>
      <c r="R220" t="s">
        <v>437</v>
      </c>
      <c r="S220" t="s">
        <v>1014</v>
      </c>
      <c r="T220" t="s">
        <v>1015</v>
      </c>
      <c r="U220" t="s">
        <v>1016</v>
      </c>
      <c r="V220" t="s">
        <v>625</v>
      </c>
      <c r="W220">
        <v>961</v>
      </c>
      <c r="X220">
        <v>961</v>
      </c>
      <c r="Y220">
        <v>961</v>
      </c>
      <c r="Z220">
        <v>885</v>
      </c>
      <c r="AA220">
        <v>918</v>
      </c>
      <c r="AB220">
        <v>92.1</v>
      </c>
      <c r="AC220">
        <v>95.5</v>
      </c>
      <c r="AD220">
        <v>1721.4</v>
      </c>
      <c r="AE220" t="s">
        <v>1014</v>
      </c>
      <c r="AF220" t="s">
        <v>3621</v>
      </c>
      <c r="AG220" t="s">
        <v>1461</v>
      </c>
      <c r="AH220" t="s">
        <v>3622</v>
      </c>
      <c r="AI220" t="s">
        <v>3623</v>
      </c>
      <c r="AJ220" t="s">
        <v>3624</v>
      </c>
      <c r="AK220" t="str">
        <f>"THBS4"</f>
        <v>THBS4</v>
      </c>
      <c r="AL220" t="s">
        <v>3625</v>
      </c>
      <c r="AM220" t="s">
        <v>1465</v>
      </c>
      <c r="AN220">
        <v>9606</v>
      </c>
      <c r="AO220" s="4" t="str">
        <f>HYPERLINK("http://www.uniprot.org/uniprot/P35443", "P35443")</f>
        <v>P35443</v>
      </c>
      <c r="AP220" t="s">
        <v>3626</v>
      </c>
      <c r="AQ220" t="s">
        <v>3627</v>
      </c>
      <c r="AR220" t="s">
        <v>3628</v>
      </c>
      <c r="AS220" t="s">
        <v>1485</v>
      </c>
      <c r="AT220" t="s">
        <v>1461</v>
      </c>
      <c r="AU220" t="s">
        <v>1461</v>
      </c>
      <c r="AV220" t="s">
        <v>2041</v>
      </c>
      <c r="AW220" t="s">
        <v>1915</v>
      </c>
      <c r="AX220" t="s">
        <v>3629</v>
      </c>
      <c r="AY220" t="s">
        <v>1531</v>
      </c>
      <c r="AZ220" t="s">
        <v>1461</v>
      </c>
      <c r="BA220" t="s">
        <v>3630</v>
      </c>
      <c r="BB220" t="s">
        <v>3631</v>
      </c>
      <c r="BC220" t="s">
        <v>3632</v>
      </c>
      <c r="BD220" t="s">
        <v>1461</v>
      </c>
      <c r="BE220" t="s">
        <v>3633</v>
      </c>
    </row>
    <row r="221" spans="1:57">
      <c r="A221">
        <v>149</v>
      </c>
      <c r="B221">
        <v>1</v>
      </c>
      <c r="C221">
        <v>1</v>
      </c>
      <c r="D221">
        <v>192</v>
      </c>
      <c r="E221" t="s">
        <v>55</v>
      </c>
      <c r="F221" t="s">
        <v>438</v>
      </c>
      <c r="G221">
        <v>92</v>
      </c>
      <c r="H221">
        <v>133738</v>
      </c>
      <c r="I221">
        <v>5</v>
      </c>
      <c r="J221">
        <v>5</v>
      </c>
      <c r="K221">
        <v>5</v>
      </c>
      <c r="L221">
        <v>5</v>
      </c>
      <c r="M221">
        <v>0.19</v>
      </c>
      <c r="N221">
        <v>0.06</v>
      </c>
      <c r="O221" t="s">
        <v>439</v>
      </c>
      <c r="P221">
        <v>233</v>
      </c>
      <c r="Q221" t="s">
        <v>438</v>
      </c>
      <c r="R221" t="s">
        <v>439</v>
      </c>
      <c r="S221" t="s">
        <v>1305</v>
      </c>
      <c r="T221" t="s">
        <v>1306</v>
      </c>
      <c r="U221" t="s">
        <v>1307</v>
      </c>
      <c r="V221" t="s">
        <v>625</v>
      </c>
      <c r="W221">
        <v>1171</v>
      </c>
      <c r="X221">
        <v>1170</v>
      </c>
      <c r="Y221">
        <v>1170</v>
      </c>
      <c r="Z221">
        <v>1146</v>
      </c>
      <c r="AA221">
        <v>1157</v>
      </c>
      <c r="AB221">
        <v>97.9</v>
      </c>
      <c r="AC221">
        <v>98.8</v>
      </c>
      <c r="AD221">
        <v>2363.6</v>
      </c>
      <c r="AE221" t="s">
        <v>1305</v>
      </c>
      <c r="AF221" t="s">
        <v>3634</v>
      </c>
      <c r="AG221" t="s">
        <v>3635</v>
      </c>
      <c r="AH221" t="s">
        <v>3636</v>
      </c>
      <c r="AI221" t="s">
        <v>3637</v>
      </c>
      <c r="AJ221" t="s">
        <v>3638</v>
      </c>
      <c r="AK221" t="str">
        <f>"THBS1"</f>
        <v>THBS1</v>
      </c>
      <c r="AL221" t="s">
        <v>3639</v>
      </c>
      <c r="AM221" t="s">
        <v>1465</v>
      </c>
      <c r="AN221">
        <v>9606</v>
      </c>
      <c r="AO221" s="4" t="str">
        <f>HYPERLINK("http://www.uniprot.org/uniprot/P07996", "P07996")</f>
        <v>P07996</v>
      </c>
      <c r="AP221" t="s">
        <v>3640</v>
      </c>
      <c r="AQ221" t="s">
        <v>3641</v>
      </c>
      <c r="AR221" t="s">
        <v>3628</v>
      </c>
      <c r="AS221" t="s">
        <v>1468</v>
      </c>
      <c r="AT221" t="s">
        <v>1461</v>
      </c>
      <c r="AU221" t="s">
        <v>1461</v>
      </c>
      <c r="AV221" t="s">
        <v>2041</v>
      </c>
      <c r="AW221" t="s">
        <v>1915</v>
      </c>
      <c r="AX221" t="s">
        <v>1819</v>
      </c>
      <c r="AY221" t="s">
        <v>1531</v>
      </c>
      <c r="AZ221" t="s">
        <v>1473</v>
      </c>
      <c r="BA221" t="s">
        <v>3642</v>
      </c>
      <c r="BB221" t="s">
        <v>3643</v>
      </c>
      <c r="BC221" t="s">
        <v>3644</v>
      </c>
      <c r="BD221" t="s">
        <v>1461</v>
      </c>
      <c r="BE221" t="s">
        <v>3645</v>
      </c>
    </row>
    <row r="222" spans="1:57">
      <c r="A222">
        <v>159</v>
      </c>
      <c r="B222">
        <v>1</v>
      </c>
      <c r="C222">
        <v>1</v>
      </c>
      <c r="D222">
        <v>193</v>
      </c>
      <c r="E222" t="s">
        <v>55</v>
      </c>
      <c r="F222" t="s">
        <v>440</v>
      </c>
      <c r="G222">
        <v>80</v>
      </c>
      <c r="H222">
        <v>55122</v>
      </c>
      <c r="I222">
        <v>2</v>
      </c>
      <c r="J222">
        <v>2</v>
      </c>
      <c r="K222">
        <v>2</v>
      </c>
      <c r="L222">
        <v>2</v>
      </c>
      <c r="M222">
        <v>0.19</v>
      </c>
      <c r="N222">
        <v>0.05</v>
      </c>
      <c r="O222" t="s">
        <v>441</v>
      </c>
      <c r="P222">
        <v>142</v>
      </c>
      <c r="Q222" t="s">
        <v>440</v>
      </c>
      <c r="R222" t="s">
        <v>441</v>
      </c>
      <c r="S222" t="s">
        <v>1038</v>
      </c>
      <c r="T222" t="s">
        <v>1039</v>
      </c>
      <c r="U222" t="s">
        <v>1040</v>
      </c>
      <c r="V222" t="s">
        <v>625</v>
      </c>
      <c r="W222">
        <v>496</v>
      </c>
      <c r="X222">
        <v>493</v>
      </c>
      <c r="Y222">
        <v>481</v>
      </c>
      <c r="Z222">
        <v>435</v>
      </c>
      <c r="AA222">
        <v>452</v>
      </c>
      <c r="AB222">
        <v>87.7</v>
      </c>
      <c r="AC222">
        <v>91.1</v>
      </c>
      <c r="AD222">
        <v>888.6</v>
      </c>
      <c r="AE222" t="s">
        <v>1038</v>
      </c>
      <c r="AF222" t="s">
        <v>3646</v>
      </c>
      <c r="AG222" t="s">
        <v>3647</v>
      </c>
      <c r="AH222" t="s">
        <v>3648</v>
      </c>
      <c r="AI222" t="s">
        <v>3649</v>
      </c>
      <c r="AJ222" t="s">
        <v>3650</v>
      </c>
      <c r="AK222" t="str">
        <f>"PLTP"</f>
        <v>PLTP</v>
      </c>
      <c r="AL222" t="s">
        <v>1461</v>
      </c>
      <c r="AM222" t="s">
        <v>1465</v>
      </c>
      <c r="AN222">
        <v>9606</v>
      </c>
      <c r="AO222" s="4" t="str">
        <f>HYPERLINK("http://www.uniprot.org/uniprot/P55058", "P55058")</f>
        <v>P55058</v>
      </c>
      <c r="AP222" t="s">
        <v>3651</v>
      </c>
      <c r="AQ222" t="s">
        <v>1777</v>
      </c>
      <c r="AR222" t="s">
        <v>1467</v>
      </c>
      <c r="AS222" t="s">
        <v>1468</v>
      </c>
      <c r="AT222" t="s">
        <v>1461</v>
      </c>
      <c r="AU222" t="s">
        <v>1461</v>
      </c>
      <c r="AV222" t="s">
        <v>1558</v>
      </c>
      <c r="AW222" t="s">
        <v>1461</v>
      </c>
      <c r="AX222" t="s">
        <v>1461</v>
      </c>
      <c r="AY222" t="s">
        <v>1531</v>
      </c>
      <c r="AZ222" t="s">
        <v>1461</v>
      </c>
      <c r="BA222" t="s">
        <v>3652</v>
      </c>
      <c r="BB222" t="s">
        <v>3653</v>
      </c>
      <c r="BC222" t="s">
        <v>3654</v>
      </c>
      <c r="BD222" t="s">
        <v>1461</v>
      </c>
      <c r="BE222" t="s">
        <v>2677</v>
      </c>
    </row>
    <row r="223" spans="1:57">
      <c r="A223">
        <v>117</v>
      </c>
      <c r="B223">
        <v>1</v>
      </c>
      <c r="C223">
        <v>1</v>
      </c>
      <c r="D223">
        <v>194</v>
      </c>
      <c r="E223" t="s">
        <v>55</v>
      </c>
      <c r="F223" t="s">
        <v>442</v>
      </c>
      <c r="G223">
        <v>151</v>
      </c>
      <c r="H223">
        <v>87709</v>
      </c>
      <c r="I223">
        <v>4</v>
      </c>
      <c r="J223">
        <v>4</v>
      </c>
      <c r="K223">
        <v>3</v>
      </c>
      <c r="L223">
        <v>3</v>
      </c>
      <c r="M223">
        <v>0.18</v>
      </c>
      <c r="N223">
        <v>0.04</v>
      </c>
      <c r="O223" t="s">
        <v>443</v>
      </c>
      <c r="P223">
        <v>82</v>
      </c>
      <c r="Q223" t="s">
        <v>442</v>
      </c>
      <c r="R223" t="s">
        <v>443</v>
      </c>
      <c r="S223" t="s">
        <v>861</v>
      </c>
      <c r="T223" t="s">
        <v>862</v>
      </c>
      <c r="U223" t="s">
        <v>863</v>
      </c>
      <c r="V223" t="s">
        <v>625</v>
      </c>
      <c r="W223">
        <v>782</v>
      </c>
      <c r="X223">
        <v>784</v>
      </c>
      <c r="Y223">
        <v>786</v>
      </c>
      <c r="Z223">
        <v>640</v>
      </c>
      <c r="AA223">
        <v>706</v>
      </c>
      <c r="AB223">
        <v>81.8</v>
      </c>
      <c r="AC223">
        <v>90.3</v>
      </c>
      <c r="AD223">
        <v>1270.8</v>
      </c>
      <c r="AE223" t="s">
        <v>861</v>
      </c>
      <c r="AF223" t="s">
        <v>3655</v>
      </c>
      <c r="AG223" t="s">
        <v>3656</v>
      </c>
      <c r="AH223" t="s">
        <v>3657</v>
      </c>
      <c r="AI223" t="s">
        <v>3658</v>
      </c>
      <c r="AJ223" t="s">
        <v>3659</v>
      </c>
      <c r="AK223" t="str">
        <f>"CDH5"</f>
        <v>CDH5</v>
      </c>
      <c r="AL223" t="s">
        <v>1461</v>
      </c>
      <c r="AM223" t="s">
        <v>1465</v>
      </c>
      <c r="AN223">
        <v>9606</v>
      </c>
      <c r="AO223" s="4" t="str">
        <f>HYPERLINK("http://www.uniprot.org/uniprot/P33151", "P33151")</f>
        <v>P33151</v>
      </c>
      <c r="AP223" t="s">
        <v>3660</v>
      </c>
      <c r="AQ223" t="s">
        <v>1818</v>
      </c>
      <c r="AR223" t="s">
        <v>3661</v>
      </c>
      <c r="AS223" t="s">
        <v>1468</v>
      </c>
      <c r="AT223" t="s">
        <v>1461</v>
      </c>
      <c r="AU223" t="s">
        <v>1461</v>
      </c>
      <c r="AV223" t="s">
        <v>3662</v>
      </c>
      <c r="AW223" t="s">
        <v>2078</v>
      </c>
      <c r="AX223" t="s">
        <v>1461</v>
      </c>
      <c r="AY223" t="s">
        <v>3663</v>
      </c>
      <c r="AZ223" t="s">
        <v>1461</v>
      </c>
      <c r="BA223" t="s">
        <v>3664</v>
      </c>
      <c r="BB223" t="s">
        <v>3665</v>
      </c>
      <c r="BC223" t="s">
        <v>3666</v>
      </c>
      <c r="BD223" t="s">
        <v>1461</v>
      </c>
      <c r="BE223" t="s">
        <v>3667</v>
      </c>
    </row>
    <row r="224" spans="1:57">
      <c r="A224">
        <v>160</v>
      </c>
      <c r="B224">
        <v>1</v>
      </c>
      <c r="C224">
        <v>1</v>
      </c>
      <c r="D224">
        <v>195</v>
      </c>
      <c r="E224" t="s">
        <v>55</v>
      </c>
      <c r="F224" t="s">
        <v>444</v>
      </c>
      <c r="G224">
        <v>79</v>
      </c>
      <c r="H224">
        <v>27943</v>
      </c>
      <c r="I224">
        <v>1</v>
      </c>
      <c r="J224">
        <v>1</v>
      </c>
      <c r="K224">
        <v>1</v>
      </c>
      <c r="L224">
        <v>1</v>
      </c>
      <c r="M224">
        <v>0.18</v>
      </c>
      <c r="N224">
        <v>0.06</v>
      </c>
      <c r="O224" t="s">
        <v>445</v>
      </c>
      <c r="P224">
        <v>121</v>
      </c>
      <c r="Q224" t="s">
        <v>444</v>
      </c>
      <c r="R224" t="s">
        <v>445</v>
      </c>
      <c r="S224" t="s">
        <v>976</v>
      </c>
      <c r="T224" t="s">
        <v>977</v>
      </c>
      <c r="U224" t="s">
        <v>978</v>
      </c>
      <c r="V224" t="s">
        <v>625</v>
      </c>
      <c r="W224">
        <v>250</v>
      </c>
      <c r="X224">
        <v>256</v>
      </c>
      <c r="Y224">
        <v>238</v>
      </c>
      <c r="Z224">
        <v>220</v>
      </c>
      <c r="AA224">
        <v>227</v>
      </c>
      <c r="AB224">
        <v>88</v>
      </c>
      <c r="AC224">
        <v>90.8</v>
      </c>
      <c r="AD224">
        <v>451.4</v>
      </c>
      <c r="AE224" t="s">
        <v>976</v>
      </c>
      <c r="AF224" t="s">
        <v>3668</v>
      </c>
      <c r="AG224" t="s">
        <v>3669</v>
      </c>
      <c r="AH224" t="s">
        <v>3670</v>
      </c>
      <c r="AI224" t="s">
        <v>3671</v>
      </c>
      <c r="AJ224" t="s">
        <v>3672</v>
      </c>
      <c r="AK224" t="str">
        <f>"PSMA8"</f>
        <v>PSMA8</v>
      </c>
      <c r="AL224" t="s">
        <v>3673</v>
      </c>
      <c r="AM224" t="s">
        <v>1465</v>
      </c>
      <c r="AN224">
        <v>9606</v>
      </c>
      <c r="AO224" s="4" t="str">
        <f>HYPERLINK("http://www.uniprot.org/uniprot/Q8TAA3", "Q8TAA3")</f>
        <v>Q8TAA3</v>
      </c>
      <c r="AP224" t="s">
        <v>3674</v>
      </c>
      <c r="AQ224" t="s">
        <v>1461</v>
      </c>
      <c r="AR224" t="s">
        <v>3606</v>
      </c>
      <c r="AS224" t="s">
        <v>2413</v>
      </c>
      <c r="AT224" t="s">
        <v>1461</v>
      </c>
      <c r="AU224" t="s">
        <v>1461</v>
      </c>
      <c r="AV224" t="s">
        <v>1461</v>
      </c>
      <c r="AW224" t="s">
        <v>1461</v>
      </c>
      <c r="AX224" t="s">
        <v>3607</v>
      </c>
      <c r="AY224" t="s">
        <v>1461</v>
      </c>
      <c r="AZ224" t="s">
        <v>1461</v>
      </c>
      <c r="BA224" t="s">
        <v>3675</v>
      </c>
      <c r="BB224" t="s">
        <v>3676</v>
      </c>
      <c r="BC224" t="s">
        <v>3610</v>
      </c>
      <c r="BD224" t="s">
        <v>1461</v>
      </c>
      <c r="BE224" t="s">
        <v>3677</v>
      </c>
    </row>
    <row r="225" spans="1:57">
      <c r="A225">
        <v>180</v>
      </c>
      <c r="B225">
        <v>1</v>
      </c>
      <c r="C225">
        <v>1</v>
      </c>
      <c r="D225">
        <v>196</v>
      </c>
      <c r="E225" t="s">
        <v>55</v>
      </c>
      <c r="F225" t="s">
        <v>446</v>
      </c>
      <c r="G225">
        <v>64</v>
      </c>
      <c r="H225">
        <v>28211</v>
      </c>
      <c r="I225">
        <v>1</v>
      </c>
      <c r="J225">
        <v>1</v>
      </c>
      <c r="K225">
        <v>1</v>
      </c>
      <c r="L225">
        <v>1</v>
      </c>
      <c r="M225">
        <v>0.18</v>
      </c>
      <c r="N225">
        <v>0.05</v>
      </c>
      <c r="O225" t="s">
        <v>447</v>
      </c>
      <c r="P225">
        <v>145</v>
      </c>
      <c r="Q225" t="s">
        <v>446</v>
      </c>
      <c r="R225" t="s">
        <v>447</v>
      </c>
      <c r="S225" t="s">
        <v>1047</v>
      </c>
      <c r="T225" t="s">
        <v>1048</v>
      </c>
      <c r="U225" t="s">
        <v>1049</v>
      </c>
      <c r="V225" t="s">
        <v>625</v>
      </c>
      <c r="W225">
        <v>263</v>
      </c>
      <c r="X225">
        <v>256</v>
      </c>
      <c r="Y225">
        <v>251</v>
      </c>
      <c r="Z225">
        <v>166</v>
      </c>
      <c r="AA225">
        <v>196</v>
      </c>
      <c r="AB225">
        <v>63.1</v>
      </c>
      <c r="AC225">
        <v>74.5</v>
      </c>
      <c r="AD225">
        <v>255</v>
      </c>
      <c r="AE225" t="s">
        <v>1047</v>
      </c>
      <c r="AF225" t="s">
        <v>3678</v>
      </c>
      <c r="AG225" t="s">
        <v>3679</v>
      </c>
      <c r="AH225" t="s">
        <v>3680</v>
      </c>
      <c r="AI225" t="s">
        <v>3681</v>
      </c>
      <c r="AJ225" t="s">
        <v>3682</v>
      </c>
      <c r="AK225" t="str">
        <f>"BPIFA1"</f>
        <v>BPIFA1</v>
      </c>
      <c r="AL225" t="s">
        <v>3683</v>
      </c>
      <c r="AM225" t="s">
        <v>1465</v>
      </c>
      <c r="AN225">
        <v>9606</v>
      </c>
      <c r="AO225" s="4" t="str">
        <f>HYPERLINK("http://www.uniprot.org/uniprot/Q9NP55", "Q9NP55")</f>
        <v>Q9NP55</v>
      </c>
      <c r="AP225" t="s">
        <v>3684</v>
      </c>
      <c r="AQ225" t="s">
        <v>3262</v>
      </c>
      <c r="AR225" t="s">
        <v>1467</v>
      </c>
      <c r="AS225" t="s">
        <v>2413</v>
      </c>
      <c r="AT225" t="s">
        <v>1461</v>
      </c>
      <c r="AU225" t="s">
        <v>1461</v>
      </c>
      <c r="AV225" t="s">
        <v>1558</v>
      </c>
      <c r="AW225" t="s">
        <v>2157</v>
      </c>
      <c r="AX225" t="s">
        <v>2218</v>
      </c>
      <c r="AY225" t="s">
        <v>1531</v>
      </c>
      <c r="AZ225" t="s">
        <v>1473</v>
      </c>
      <c r="BA225" t="s">
        <v>3685</v>
      </c>
      <c r="BB225" t="s">
        <v>3152</v>
      </c>
      <c r="BC225" t="s">
        <v>3686</v>
      </c>
      <c r="BD225" t="s">
        <v>1461</v>
      </c>
      <c r="BE225" t="s">
        <v>3687</v>
      </c>
    </row>
    <row r="226" spans="1:57">
      <c r="A226">
        <v>217</v>
      </c>
      <c r="B226">
        <v>1</v>
      </c>
      <c r="C226">
        <v>1</v>
      </c>
      <c r="D226">
        <v>197</v>
      </c>
      <c r="E226" t="s">
        <v>55</v>
      </c>
      <c r="F226" t="s">
        <v>448</v>
      </c>
      <c r="G226">
        <v>47</v>
      </c>
      <c r="H226">
        <v>28900</v>
      </c>
      <c r="I226">
        <v>1</v>
      </c>
      <c r="J226">
        <v>1</v>
      </c>
      <c r="K226">
        <v>1</v>
      </c>
      <c r="L226">
        <v>1</v>
      </c>
      <c r="M226">
        <v>0.18</v>
      </c>
      <c r="N226">
        <v>0.11</v>
      </c>
      <c r="O226" t="s">
        <v>449</v>
      </c>
      <c r="P226">
        <v>1</v>
      </c>
      <c r="Q226" t="s">
        <v>448</v>
      </c>
      <c r="R226" t="s">
        <v>449</v>
      </c>
      <c r="S226" t="s">
        <v>622</v>
      </c>
      <c r="T226" t="s">
        <v>623</v>
      </c>
      <c r="U226" t="s">
        <v>624</v>
      </c>
      <c r="V226" t="s">
        <v>625</v>
      </c>
      <c r="W226">
        <v>254</v>
      </c>
      <c r="X226">
        <v>254</v>
      </c>
      <c r="Y226">
        <v>254</v>
      </c>
      <c r="Z226">
        <v>254</v>
      </c>
      <c r="AA226">
        <v>254</v>
      </c>
      <c r="AB226">
        <v>100</v>
      </c>
      <c r="AC226">
        <v>100</v>
      </c>
      <c r="AD226">
        <v>527.29999999999995</v>
      </c>
      <c r="AE226" t="s">
        <v>622</v>
      </c>
      <c r="AF226" t="s">
        <v>3688</v>
      </c>
      <c r="AG226" t="s">
        <v>3689</v>
      </c>
      <c r="AH226" t="s">
        <v>3690</v>
      </c>
      <c r="AI226" t="s">
        <v>3691</v>
      </c>
      <c r="AJ226" t="s">
        <v>3692</v>
      </c>
      <c r="AK226" t="str">
        <f>"PGAM1"</f>
        <v>PGAM1</v>
      </c>
      <c r="AL226" t="s">
        <v>3693</v>
      </c>
      <c r="AM226" t="s">
        <v>1465</v>
      </c>
      <c r="AN226">
        <v>9606</v>
      </c>
      <c r="AO226" s="4" t="str">
        <f>HYPERLINK("http://www.uniprot.org/uniprot/P18669", "P18669")</f>
        <v>P18669</v>
      </c>
      <c r="AP226" t="s">
        <v>3694</v>
      </c>
      <c r="AQ226" t="s">
        <v>2803</v>
      </c>
      <c r="AR226" t="s">
        <v>1461</v>
      </c>
      <c r="AS226" t="s">
        <v>1461</v>
      </c>
      <c r="AT226" t="s">
        <v>1461</v>
      </c>
      <c r="AU226" t="s">
        <v>1461</v>
      </c>
      <c r="AV226" t="s">
        <v>1461</v>
      </c>
      <c r="AW226" t="s">
        <v>1461</v>
      </c>
      <c r="AX226" t="s">
        <v>3695</v>
      </c>
      <c r="AY226" t="s">
        <v>2686</v>
      </c>
      <c r="AZ226" t="s">
        <v>1473</v>
      </c>
      <c r="BA226" t="s">
        <v>3696</v>
      </c>
      <c r="BB226" t="s">
        <v>3697</v>
      </c>
      <c r="BC226" t="s">
        <v>3698</v>
      </c>
      <c r="BD226" t="s">
        <v>1461</v>
      </c>
      <c r="BE226" t="s">
        <v>3699</v>
      </c>
    </row>
    <row r="227" spans="1:57">
      <c r="A227">
        <v>229</v>
      </c>
      <c r="B227">
        <v>1</v>
      </c>
      <c r="C227">
        <v>1</v>
      </c>
      <c r="D227">
        <v>198</v>
      </c>
      <c r="E227" t="s">
        <v>55</v>
      </c>
      <c r="F227" t="s">
        <v>450</v>
      </c>
      <c r="G227">
        <v>42</v>
      </c>
      <c r="H227">
        <v>58434</v>
      </c>
      <c r="I227">
        <v>2</v>
      </c>
      <c r="J227">
        <v>2</v>
      </c>
      <c r="K227">
        <v>2</v>
      </c>
      <c r="L227">
        <v>2</v>
      </c>
      <c r="M227">
        <v>0.18</v>
      </c>
      <c r="N227">
        <v>0.06</v>
      </c>
      <c r="O227" t="s">
        <v>451</v>
      </c>
      <c r="P227">
        <v>68</v>
      </c>
      <c r="Q227" t="s">
        <v>450</v>
      </c>
      <c r="R227" t="s">
        <v>451</v>
      </c>
      <c r="S227" t="s">
        <v>820</v>
      </c>
      <c r="T227" t="s">
        <v>821</v>
      </c>
      <c r="U227" t="s">
        <v>822</v>
      </c>
      <c r="V227" t="s">
        <v>625</v>
      </c>
      <c r="W227">
        <v>539</v>
      </c>
      <c r="X227">
        <v>538</v>
      </c>
      <c r="Y227">
        <v>541</v>
      </c>
      <c r="Z227">
        <v>426</v>
      </c>
      <c r="AA227">
        <v>468</v>
      </c>
      <c r="AB227">
        <v>79</v>
      </c>
      <c r="AC227">
        <v>86.8</v>
      </c>
      <c r="AD227">
        <v>739.6</v>
      </c>
      <c r="AE227" t="s">
        <v>820</v>
      </c>
      <c r="AF227" t="s">
        <v>3700</v>
      </c>
      <c r="AG227" t="s">
        <v>3701</v>
      </c>
      <c r="AH227" t="s">
        <v>3702</v>
      </c>
      <c r="AI227" t="s">
        <v>3703</v>
      </c>
      <c r="AJ227" t="s">
        <v>3704</v>
      </c>
      <c r="AK227" t="str">
        <f>"NECTIN2 PVRL2"</f>
        <v>NECTIN2 PVRL2</v>
      </c>
      <c r="AL227" t="s">
        <v>1461</v>
      </c>
      <c r="AM227" t="s">
        <v>1465</v>
      </c>
      <c r="AN227">
        <v>9606</v>
      </c>
      <c r="AO227" s="4" t="str">
        <f>HYPERLINK("http://www.uniprot.org/uniprot/Q92692", "Q92692")</f>
        <v>Q92692</v>
      </c>
      <c r="AP227" t="s">
        <v>3705</v>
      </c>
      <c r="AQ227" t="s">
        <v>3706</v>
      </c>
      <c r="AR227" t="s">
        <v>3398</v>
      </c>
      <c r="AS227" t="s">
        <v>2413</v>
      </c>
      <c r="AT227" t="s">
        <v>1461</v>
      </c>
      <c r="AU227" t="s">
        <v>1461</v>
      </c>
      <c r="AV227" t="s">
        <v>2820</v>
      </c>
      <c r="AW227" t="s">
        <v>1461</v>
      </c>
      <c r="AX227" t="s">
        <v>3138</v>
      </c>
      <c r="AY227" t="s">
        <v>1586</v>
      </c>
      <c r="AZ227" t="s">
        <v>1473</v>
      </c>
      <c r="BA227" t="s">
        <v>3707</v>
      </c>
      <c r="BB227" t="s">
        <v>3708</v>
      </c>
      <c r="BC227" t="s">
        <v>3709</v>
      </c>
      <c r="BD227" t="s">
        <v>1461</v>
      </c>
      <c r="BE227" t="s">
        <v>3710</v>
      </c>
    </row>
    <row r="228" spans="1:57">
      <c r="A228">
        <v>157</v>
      </c>
      <c r="B228">
        <v>1</v>
      </c>
      <c r="C228">
        <v>1</v>
      </c>
      <c r="D228">
        <v>199</v>
      </c>
      <c r="E228" t="s">
        <v>55</v>
      </c>
      <c r="F228" t="s">
        <v>452</v>
      </c>
      <c r="G228">
        <v>81</v>
      </c>
      <c r="H228">
        <v>59707</v>
      </c>
      <c r="I228">
        <v>2</v>
      </c>
      <c r="J228">
        <v>2</v>
      </c>
      <c r="K228">
        <v>2</v>
      </c>
      <c r="L228">
        <v>2</v>
      </c>
      <c r="M228">
        <v>0.17</v>
      </c>
      <c r="N228">
        <v>0.06</v>
      </c>
      <c r="O228" t="s">
        <v>453</v>
      </c>
      <c r="P228">
        <v>275</v>
      </c>
      <c r="Q228" t="s">
        <v>452</v>
      </c>
      <c r="R228" t="s">
        <v>453</v>
      </c>
      <c r="S228" t="s">
        <v>1429</v>
      </c>
      <c r="T228" t="s">
        <v>1430</v>
      </c>
      <c r="U228" t="s">
        <v>1431</v>
      </c>
      <c r="V228" t="s">
        <v>625</v>
      </c>
      <c r="W228">
        <v>524</v>
      </c>
      <c r="X228">
        <v>524</v>
      </c>
      <c r="Y228">
        <v>524</v>
      </c>
      <c r="Z228">
        <v>447</v>
      </c>
      <c r="AA228">
        <v>489</v>
      </c>
      <c r="AB228">
        <v>85.3</v>
      </c>
      <c r="AC228">
        <v>93.3</v>
      </c>
      <c r="AD228">
        <v>919.5</v>
      </c>
      <c r="AE228" t="s">
        <v>1429</v>
      </c>
      <c r="AF228" t="s">
        <v>3711</v>
      </c>
      <c r="AG228" t="s">
        <v>3712</v>
      </c>
      <c r="AH228" t="s">
        <v>3713</v>
      </c>
      <c r="AI228" t="s">
        <v>3714</v>
      </c>
      <c r="AJ228" t="s">
        <v>3715</v>
      </c>
      <c r="AK228" t="str">
        <f>"PSAP"</f>
        <v>PSAP</v>
      </c>
      <c r="AL228" t="s">
        <v>3716</v>
      </c>
      <c r="AM228" t="s">
        <v>1465</v>
      </c>
      <c r="AN228">
        <v>9606</v>
      </c>
      <c r="AO228" s="4" t="str">
        <f>HYPERLINK("http://www.uniprot.org/uniprot/P07602", "P07602")</f>
        <v>P07602</v>
      </c>
      <c r="AP228" t="s">
        <v>3717</v>
      </c>
      <c r="AQ228" t="s">
        <v>3718</v>
      </c>
      <c r="AR228" t="s">
        <v>3086</v>
      </c>
      <c r="AS228" t="s">
        <v>2413</v>
      </c>
      <c r="AT228" t="s">
        <v>1461</v>
      </c>
      <c r="AU228" t="s">
        <v>3719</v>
      </c>
      <c r="AV228" t="s">
        <v>1470</v>
      </c>
      <c r="AW228" t="s">
        <v>1461</v>
      </c>
      <c r="AX228" t="s">
        <v>1461</v>
      </c>
      <c r="AY228" t="s">
        <v>1531</v>
      </c>
      <c r="AZ228" t="s">
        <v>1473</v>
      </c>
      <c r="BA228" t="s">
        <v>3720</v>
      </c>
      <c r="BB228" t="s">
        <v>3721</v>
      </c>
      <c r="BC228" t="s">
        <v>3722</v>
      </c>
      <c r="BD228" t="s">
        <v>1461</v>
      </c>
      <c r="BE228" t="s">
        <v>3723</v>
      </c>
    </row>
    <row r="229" spans="1:57">
      <c r="A229">
        <v>198</v>
      </c>
      <c r="B229">
        <v>1</v>
      </c>
      <c r="C229">
        <v>1</v>
      </c>
      <c r="D229">
        <v>200</v>
      </c>
      <c r="E229" t="s">
        <v>55</v>
      </c>
      <c r="F229" t="s">
        <v>454</v>
      </c>
      <c r="G229">
        <v>54</v>
      </c>
      <c r="H229">
        <v>29228</v>
      </c>
      <c r="I229">
        <v>1</v>
      </c>
      <c r="J229">
        <v>1</v>
      </c>
      <c r="K229">
        <v>1</v>
      </c>
      <c r="L229">
        <v>1</v>
      </c>
      <c r="M229">
        <v>0.17</v>
      </c>
      <c r="N229">
        <v>0.05</v>
      </c>
      <c r="O229" t="s">
        <v>455</v>
      </c>
      <c r="P229">
        <v>177</v>
      </c>
      <c r="Q229" t="s">
        <v>454</v>
      </c>
      <c r="R229" t="s">
        <v>455</v>
      </c>
      <c r="S229" t="s">
        <v>979</v>
      </c>
      <c r="T229" t="s">
        <v>980</v>
      </c>
      <c r="U229" t="s">
        <v>1141</v>
      </c>
      <c r="V229" t="s">
        <v>625</v>
      </c>
      <c r="W229">
        <v>248</v>
      </c>
      <c r="X229">
        <v>248</v>
      </c>
      <c r="Y229">
        <v>246</v>
      </c>
      <c r="Z229">
        <v>188</v>
      </c>
      <c r="AA229">
        <v>222</v>
      </c>
      <c r="AB229">
        <v>75.8</v>
      </c>
      <c r="AC229">
        <v>89.5</v>
      </c>
      <c r="AD229">
        <v>334.7</v>
      </c>
      <c r="AE229" t="s">
        <v>979</v>
      </c>
      <c r="AF229" t="s">
        <v>2678</v>
      </c>
      <c r="AG229" t="s">
        <v>2679</v>
      </c>
      <c r="AH229" t="s">
        <v>2680</v>
      </c>
      <c r="AI229" t="s">
        <v>2681</v>
      </c>
      <c r="AJ229" t="s">
        <v>2682</v>
      </c>
      <c r="AK229" t="str">
        <f>"TPM4"</f>
        <v>TPM4</v>
      </c>
      <c r="AL229" t="s">
        <v>1461</v>
      </c>
      <c r="AM229" t="s">
        <v>1465</v>
      </c>
      <c r="AN229">
        <v>9606</v>
      </c>
      <c r="AO229" s="4" t="str">
        <f>HYPERLINK("http://www.uniprot.org/uniprot/P67936", "P67936")</f>
        <v>P67936</v>
      </c>
      <c r="AP229" t="s">
        <v>2683</v>
      </c>
      <c r="AQ229" t="s">
        <v>1461</v>
      </c>
      <c r="AR229" t="s">
        <v>2205</v>
      </c>
      <c r="AS229" t="s">
        <v>1468</v>
      </c>
      <c r="AT229" t="s">
        <v>1461</v>
      </c>
      <c r="AU229" t="s">
        <v>1461</v>
      </c>
      <c r="AV229" t="s">
        <v>2684</v>
      </c>
      <c r="AW229" t="s">
        <v>2078</v>
      </c>
      <c r="AX229" t="s">
        <v>2685</v>
      </c>
      <c r="AY229" t="s">
        <v>2686</v>
      </c>
      <c r="AZ229" t="s">
        <v>1461</v>
      </c>
      <c r="BA229" t="s">
        <v>2687</v>
      </c>
      <c r="BB229" t="s">
        <v>2688</v>
      </c>
      <c r="BC229" t="s">
        <v>2689</v>
      </c>
      <c r="BD229" t="s">
        <v>1461</v>
      </c>
      <c r="BE229" t="s">
        <v>2690</v>
      </c>
    </row>
    <row r="230" spans="1:57">
      <c r="A230">
        <v>246</v>
      </c>
      <c r="B230">
        <v>1</v>
      </c>
      <c r="C230">
        <v>1</v>
      </c>
      <c r="D230">
        <v>201</v>
      </c>
      <c r="E230" t="s">
        <v>55</v>
      </c>
      <c r="F230" t="s">
        <v>456</v>
      </c>
      <c r="G230">
        <v>35</v>
      </c>
      <c r="H230">
        <v>29556</v>
      </c>
      <c r="I230">
        <v>1</v>
      </c>
      <c r="J230">
        <v>1</v>
      </c>
      <c r="K230">
        <v>1</v>
      </c>
      <c r="L230">
        <v>1</v>
      </c>
      <c r="M230">
        <v>0.17</v>
      </c>
      <c r="N230">
        <v>0.03</v>
      </c>
      <c r="O230" t="s">
        <v>457</v>
      </c>
      <c r="P230">
        <v>43</v>
      </c>
      <c r="Q230" t="s">
        <v>456</v>
      </c>
      <c r="R230" t="s">
        <v>457</v>
      </c>
      <c r="S230" t="s">
        <v>747</v>
      </c>
      <c r="T230" t="s">
        <v>748</v>
      </c>
      <c r="U230" t="s">
        <v>749</v>
      </c>
      <c r="V230" t="s">
        <v>625</v>
      </c>
      <c r="W230">
        <v>255</v>
      </c>
      <c r="X230">
        <v>255</v>
      </c>
      <c r="Y230">
        <v>255</v>
      </c>
      <c r="Z230">
        <v>220</v>
      </c>
      <c r="AA230">
        <v>239</v>
      </c>
      <c r="AB230">
        <v>86.3</v>
      </c>
      <c r="AC230">
        <v>93.7</v>
      </c>
      <c r="AD230">
        <v>463</v>
      </c>
      <c r="AE230" t="s">
        <v>747</v>
      </c>
      <c r="AF230" t="s">
        <v>3724</v>
      </c>
      <c r="AG230" t="s">
        <v>1461</v>
      </c>
      <c r="AH230" t="s">
        <v>3725</v>
      </c>
      <c r="AI230" t="s">
        <v>3726</v>
      </c>
      <c r="AJ230" t="s">
        <v>3727</v>
      </c>
      <c r="AK230" t="str">
        <f>"SKA1"</f>
        <v>SKA1</v>
      </c>
      <c r="AL230" t="s">
        <v>3728</v>
      </c>
      <c r="AM230" t="s">
        <v>1465</v>
      </c>
      <c r="AN230">
        <v>9606</v>
      </c>
      <c r="AO230" s="4" t="str">
        <f>HYPERLINK("http://www.uniprot.org/uniprot/Q96BD8", "Q96BD8")</f>
        <v>Q96BD8</v>
      </c>
      <c r="AP230" t="s">
        <v>3729</v>
      </c>
      <c r="AQ230" t="s">
        <v>3730</v>
      </c>
      <c r="AR230" t="s">
        <v>3731</v>
      </c>
      <c r="AS230" t="s">
        <v>1468</v>
      </c>
      <c r="AT230" t="s">
        <v>1461</v>
      </c>
      <c r="AU230" t="s">
        <v>1461</v>
      </c>
      <c r="AV230" t="s">
        <v>2684</v>
      </c>
      <c r="AW230" t="s">
        <v>1461</v>
      </c>
      <c r="AX230" t="s">
        <v>1461</v>
      </c>
      <c r="AY230" t="s">
        <v>2892</v>
      </c>
      <c r="AZ230" t="s">
        <v>1473</v>
      </c>
      <c r="BA230" t="s">
        <v>3732</v>
      </c>
      <c r="BB230" t="s">
        <v>3733</v>
      </c>
      <c r="BC230" t="s">
        <v>3734</v>
      </c>
      <c r="BD230" t="s">
        <v>1461</v>
      </c>
      <c r="BE230" t="s">
        <v>3735</v>
      </c>
    </row>
    <row r="231" spans="1:57">
      <c r="A231">
        <v>181</v>
      </c>
      <c r="B231">
        <v>1</v>
      </c>
      <c r="C231">
        <v>1</v>
      </c>
      <c r="D231">
        <v>202</v>
      </c>
      <c r="E231" t="s">
        <v>55</v>
      </c>
      <c r="F231" t="s">
        <v>458</v>
      </c>
      <c r="G231">
        <v>64</v>
      </c>
      <c r="H231">
        <v>30869</v>
      </c>
      <c r="I231">
        <v>1</v>
      </c>
      <c r="J231">
        <v>1</v>
      </c>
      <c r="K231">
        <v>1</v>
      </c>
      <c r="L231">
        <v>1</v>
      </c>
      <c r="M231">
        <v>0.16</v>
      </c>
      <c r="N231">
        <v>0.06</v>
      </c>
      <c r="O231" t="s">
        <v>459</v>
      </c>
      <c r="P231">
        <v>165</v>
      </c>
      <c r="Q231" t="s">
        <v>458</v>
      </c>
      <c r="R231" t="s">
        <v>459</v>
      </c>
      <c r="S231" t="s">
        <v>1107</v>
      </c>
      <c r="T231" t="s">
        <v>1108</v>
      </c>
      <c r="U231" t="s">
        <v>1109</v>
      </c>
      <c r="V231" t="s">
        <v>625</v>
      </c>
      <c r="W231">
        <v>275</v>
      </c>
      <c r="X231">
        <v>250</v>
      </c>
      <c r="Y231">
        <v>242</v>
      </c>
      <c r="Z231">
        <v>133</v>
      </c>
      <c r="AA231">
        <v>167</v>
      </c>
      <c r="AB231">
        <v>48.4</v>
      </c>
      <c r="AC231">
        <v>60.7</v>
      </c>
      <c r="AD231">
        <v>246.5</v>
      </c>
      <c r="AE231" t="s">
        <v>1107</v>
      </c>
      <c r="AF231" t="s">
        <v>3736</v>
      </c>
      <c r="AG231" t="s">
        <v>3737</v>
      </c>
      <c r="AH231" t="s">
        <v>3738</v>
      </c>
      <c r="AI231" t="s">
        <v>3739</v>
      </c>
      <c r="AJ231" t="s">
        <v>3740</v>
      </c>
      <c r="AK231" t="str">
        <f>"CD58"</f>
        <v>CD58</v>
      </c>
      <c r="AL231" t="s">
        <v>3741</v>
      </c>
      <c r="AM231" t="s">
        <v>1465</v>
      </c>
      <c r="AN231">
        <v>9606</v>
      </c>
      <c r="AO231" s="4" t="str">
        <f>HYPERLINK("http://www.uniprot.org/uniprot/P19256", "P19256")</f>
        <v>P19256</v>
      </c>
      <c r="AP231" t="s">
        <v>3742</v>
      </c>
      <c r="AQ231" t="s">
        <v>1461</v>
      </c>
      <c r="AR231" t="s">
        <v>3398</v>
      </c>
      <c r="AS231" t="s">
        <v>1468</v>
      </c>
      <c r="AT231" t="s">
        <v>1461</v>
      </c>
      <c r="AU231" t="s">
        <v>1461</v>
      </c>
      <c r="AV231" t="s">
        <v>3399</v>
      </c>
      <c r="AW231" t="s">
        <v>1461</v>
      </c>
      <c r="AX231" t="s">
        <v>1461</v>
      </c>
      <c r="AY231" t="s">
        <v>1531</v>
      </c>
      <c r="AZ231" t="s">
        <v>1473</v>
      </c>
      <c r="BA231" t="s">
        <v>3743</v>
      </c>
      <c r="BB231" t="s">
        <v>3744</v>
      </c>
      <c r="BC231" t="s">
        <v>3745</v>
      </c>
      <c r="BD231" t="s">
        <v>1461</v>
      </c>
      <c r="BE231" t="s">
        <v>3746</v>
      </c>
    </row>
    <row r="232" spans="1:57">
      <c r="A232">
        <v>261</v>
      </c>
      <c r="B232">
        <v>1</v>
      </c>
      <c r="C232">
        <v>1</v>
      </c>
      <c r="D232">
        <v>203</v>
      </c>
      <c r="E232" t="s">
        <v>55</v>
      </c>
      <c r="F232" t="s">
        <v>460</v>
      </c>
      <c r="G232">
        <v>30</v>
      </c>
      <c r="H232">
        <v>32282</v>
      </c>
      <c r="I232">
        <v>1</v>
      </c>
      <c r="J232">
        <v>1</v>
      </c>
      <c r="K232">
        <v>1</v>
      </c>
      <c r="L232">
        <v>1</v>
      </c>
      <c r="M232">
        <v>0.16</v>
      </c>
      <c r="N232">
        <v>0.03</v>
      </c>
      <c r="O232" t="s">
        <v>461</v>
      </c>
      <c r="P232">
        <v>178</v>
      </c>
      <c r="Q232" t="s">
        <v>460</v>
      </c>
      <c r="R232" t="s">
        <v>461</v>
      </c>
      <c r="S232" t="s">
        <v>1142</v>
      </c>
      <c r="T232" t="s">
        <v>1143</v>
      </c>
      <c r="U232" t="s">
        <v>1144</v>
      </c>
      <c r="V232" t="s">
        <v>625</v>
      </c>
      <c r="W232">
        <v>284</v>
      </c>
      <c r="X232">
        <v>284</v>
      </c>
      <c r="Y232">
        <v>284</v>
      </c>
      <c r="Z232">
        <v>275</v>
      </c>
      <c r="AA232">
        <v>282</v>
      </c>
      <c r="AB232">
        <v>96.8</v>
      </c>
      <c r="AC232">
        <v>99.3</v>
      </c>
      <c r="AD232">
        <v>568.20000000000005</v>
      </c>
      <c r="AE232" t="s">
        <v>1142</v>
      </c>
      <c r="AF232" t="s">
        <v>3747</v>
      </c>
      <c r="AG232" t="s">
        <v>3748</v>
      </c>
      <c r="AH232" t="s">
        <v>3749</v>
      </c>
      <c r="AI232" t="s">
        <v>3750</v>
      </c>
      <c r="AJ232" t="s">
        <v>3751</v>
      </c>
      <c r="AK232" t="str">
        <f>"ICMT"</f>
        <v>ICMT</v>
      </c>
      <c r="AL232" t="s">
        <v>3752</v>
      </c>
      <c r="AM232" t="s">
        <v>1465</v>
      </c>
      <c r="AN232">
        <v>9606</v>
      </c>
      <c r="AO232" s="4" t="str">
        <f>HYPERLINK("http://www.uniprot.org/uniprot/O60725", "O60725")</f>
        <v>O60725</v>
      </c>
      <c r="AP232" t="s">
        <v>3753</v>
      </c>
      <c r="AQ232" t="s">
        <v>1461</v>
      </c>
      <c r="AR232" t="s">
        <v>3754</v>
      </c>
      <c r="AS232" t="s">
        <v>1461</v>
      </c>
      <c r="AT232" t="s">
        <v>1461</v>
      </c>
      <c r="AU232" t="s">
        <v>1461</v>
      </c>
      <c r="AV232" t="s">
        <v>3433</v>
      </c>
      <c r="AW232" t="s">
        <v>3755</v>
      </c>
      <c r="AX232" t="s">
        <v>3756</v>
      </c>
      <c r="AY232" t="s">
        <v>1461</v>
      </c>
      <c r="AZ232" t="s">
        <v>1461</v>
      </c>
      <c r="BA232" t="s">
        <v>3757</v>
      </c>
      <c r="BB232" t="s">
        <v>3758</v>
      </c>
      <c r="BC232" t="s">
        <v>3759</v>
      </c>
      <c r="BD232" t="s">
        <v>1461</v>
      </c>
      <c r="BE232" t="s">
        <v>3760</v>
      </c>
    </row>
    <row r="233" spans="1:57">
      <c r="A233">
        <v>270</v>
      </c>
      <c r="B233">
        <v>1</v>
      </c>
      <c r="C233">
        <v>1</v>
      </c>
      <c r="D233">
        <v>204</v>
      </c>
      <c r="E233" t="s">
        <v>55</v>
      </c>
      <c r="F233" t="s">
        <v>462</v>
      </c>
      <c r="G233">
        <v>24</v>
      </c>
      <c r="H233">
        <v>31411</v>
      </c>
      <c r="I233">
        <v>1</v>
      </c>
      <c r="J233">
        <v>1</v>
      </c>
      <c r="K233">
        <v>1</v>
      </c>
      <c r="L233">
        <v>1</v>
      </c>
      <c r="M233">
        <v>0.16</v>
      </c>
      <c r="N233">
        <v>0.06</v>
      </c>
      <c r="O233" t="s">
        <v>463</v>
      </c>
      <c r="P233">
        <v>198</v>
      </c>
      <c r="Q233" t="s">
        <v>462</v>
      </c>
      <c r="R233" t="s">
        <v>463</v>
      </c>
      <c r="S233" t="s">
        <v>1202</v>
      </c>
      <c r="T233" t="s">
        <v>1203</v>
      </c>
      <c r="U233" t="s">
        <v>1204</v>
      </c>
      <c r="V233" t="s">
        <v>625</v>
      </c>
      <c r="W233">
        <v>279</v>
      </c>
      <c r="X233">
        <v>290</v>
      </c>
      <c r="Y233">
        <v>276</v>
      </c>
      <c r="Z233">
        <v>231</v>
      </c>
      <c r="AA233">
        <v>246</v>
      </c>
      <c r="AB233">
        <v>82.8</v>
      </c>
      <c r="AC233">
        <v>88.2</v>
      </c>
      <c r="AD233">
        <v>447.6</v>
      </c>
      <c r="AE233" t="s">
        <v>1202</v>
      </c>
      <c r="AF233" t="s">
        <v>3761</v>
      </c>
      <c r="AG233" t="s">
        <v>1461</v>
      </c>
      <c r="AH233" t="s">
        <v>3762</v>
      </c>
      <c r="AI233" t="s">
        <v>3763</v>
      </c>
      <c r="AJ233" t="s">
        <v>3764</v>
      </c>
      <c r="AK233" t="str">
        <f>"CREG2"</f>
        <v>CREG2</v>
      </c>
      <c r="AL233" t="s">
        <v>1461</v>
      </c>
      <c r="AM233" t="s">
        <v>1465</v>
      </c>
      <c r="AN233">
        <v>9606</v>
      </c>
      <c r="AO233" s="4" t="str">
        <f>HYPERLINK("http://www.uniprot.org/uniprot/Q8IUH2", "Q8IUH2")</f>
        <v>Q8IUH2</v>
      </c>
      <c r="AP233" t="s">
        <v>3765</v>
      </c>
      <c r="AQ233" t="s">
        <v>1461</v>
      </c>
      <c r="AR233" t="s">
        <v>1467</v>
      </c>
      <c r="AS233" t="s">
        <v>1485</v>
      </c>
      <c r="AT233" t="s">
        <v>1461</v>
      </c>
      <c r="AU233" t="s">
        <v>1461</v>
      </c>
      <c r="AV233" t="s">
        <v>1558</v>
      </c>
      <c r="AW233" t="s">
        <v>1461</v>
      </c>
      <c r="AX233" t="s">
        <v>1461</v>
      </c>
      <c r="AY233" t="s">
        <v>1626</v>
      </c>
      <c r="AZ233" t="s">
        <v>1461</v>
      </c>
      <c r="BA233" t="s">
        <v>1461</v>
      </c>
      <c r="BB233" t="s">
        <v>3766</v>
      </c>
      <c r="BC233" t="s">
        <v>3767</v>
      </c>
      <c r="BD233" t="s">
        <v>1461</v>
      </c>
      <c r="BE233" t="s">
        <v>1461</v>
      </c>
    </row>
    <row r="234" spans="1:57">
      <c r="A234">
        <v>241</v>
      </c>
      <c r="B234">
        <v>1</v>
      </c>
      <c r="C234">
        <v>1</v>
      </c>
      <c r="D234">
        <v>205</v>
      </c>
      <c r="E234" t="s">
        <v>55</v>
      </c>
      <c r="F234" t="s">
        <v>464</v>
      </c>
      <c r="G234">
        <v>37</v>
      </c>
      <c r="H234">
        <v>33276</v>
      </c>
      <c r="I234">
        <v>1</v>
      </c>
      <c r="J234">
        <v>1</v>
      </c>
      <c r="K234">
        <v>1</v>
      </c>
      <c r="L234">
        <v>1</v>
      </c>
      <c r="M234">
        <v>0.15</v>
      </c>
      <c r="N234">
        <v>0.03</v>
      </c>
      <c r="O234" t="s">
        <v>465</v>
      </c>
      <c r="P234">
        <v>136</v>
      </c>
      <c r="Q234" t="s">
        <v>464</v>
      </c>
      <c r="R234" t="s">
        <v>465</v>
      </c>
      <c r="S234" t="s">
        <v>1020</v>
      </c>
      <c r="T234" t="s">
        <v>1021</v>
      </c>
      <c r="U234" t="s">
        <v>1022</v>
      </c>
      <c r="V234" t="s">
        <v>625</v>
      </c>
      <c r="W234">
        <v>308</v>
      </c>
      <c r="X234">
        <v>267</v>
      </c>
      <c r="Y234">
        <v>250</v>
      </c>
      <c r="Z234">
        <v>176</v>
      </c>
      <c r="AA234">
        <v>204</v>
      </c>
      <c r="AB234">
        <v>57.1</v>
      </c>
      <c r="AC234">
        <v>66.2</v>
      </c>
      <c r="AD234">
        <v>336.6</v>
      </c>
      <c r="AE234" t="s">
        <v>1020</v>
      </c>
      <c r="AF234" t="s">
        <v>3768</v>
      </c>
      <c r="AG234" t="s">
        <v>3769</v>
      </c>
      <c r="AH234" t="s">
        <v>3770</v>
      </c>
      <c r="AI234" t="s">
        <v>3771</v>
      </c>
      <c r="AJ234" t="s">
        <v>3772</v>
      </c>
      <c r="AK234" t="str">
        <f>"ELANE"</f>
        <v>ELANE</v>
      </c>
      <c r="AL234" t="s">
        <v>3773</v>
      </c>
      <c r="AM234" t="s">
        <v>1465</v>
      </c>
      <c r="AN234">
        <v>9606</v>
      </c>
      <c r="AO234" s="4" t="str">
        <f>HYPERLINK("http://www.uniprot.org/uniprot/P08246", "P08246")</f>
        <v>P08246</v>
      </c>
      <c r="AP234" t="s">
        <v>3774</v>
      </c>
      <c r="AQ234" t="s">
        <v>1461</v>
      </c>
      <c r="AR234" t="s">
        <v>3775</v>
      </c>
      <c r="AS234" t="s">
        <v>1485</v>
      </c>
      <c r="AT234" t="s">
        <v>1461</v>
      </c>
      <c r="AU234" t="s">
        <v>1469</v>
      </c>
      <c r="AV234" t="s">
        <v>1558</v>
      </c>
      <c r="AW234" t="s">
        <v>1461</v>
      </c>
      <c r="AX234" t="s">
        <v>1694</v>
      </c>
      <c r="AY234" t="s">
        <v>2291</v>
      </c>
      <c r="AZ234" t="s">
        <v>1473</v>
      </c>
      <c r="BA234" t="s">
        <v>3776</v>
      </c>
      <c r="BB234" t="s">
        <v>3777</v>
      </c>
      <c r="BC234" t="s">
        <v>3778</v>
      </c>
      <c r="BD234" t="s">
        <v>1461</v>
      </c>
      <c r="BE234" t="s">
        <v>3779</v>
      </c>
    </row>
    <row r="235" spans="1:57">
      <c r="A235">
        <v>259</v>
      </c>
      <c r="B235">
        <v>1</v>
      </c>
      <c r="C235">
        <v>1</v>
      </c>
      <c r="D235">
        <v>206</v>
      </c>
      <c r="E235" t="s">
        <v>55</v>
      </c>
      <c r="F235" t="s">
        <v>466</v>
      </c>
      <c r="G235">
        <v>31</v>
      </c>
      <c r="H235">
        <v>33766</v>
      </c>
      <c r="I235">
        <v>1</v>
      </c>
      <c r="J235">
        <v>1</v>
      </c>
      <c r="K235">
        <v>1</v>
      </c>
      <c r="L235">
        <v>1</v>
      </c>
      <c r="M235">
        <v>0.15</v>
      </c>
      <c r="N235">
        <v>0.03</v>
      </c>
      <c r="O235" t="s">
        <v>467</v>
      </c>
      <c r="P235">
        <v>268</v>
      </c>
      <c r="Q235" t="s">
        <v>466</v>
      </c>
      <c r="R235" t="s">
        <v>467</v>
      </c>
      <c r="S235" t="s">
        <v>1408</v>
      </c>
      <c r="T235" t="s">
        <v>1409</v>
      </c>
      <c r="U235" t="s">
        <v>1410</v>
      </c>
      <c r="V235" t="s">
        <v>625</v>
      </c>
      <c r="W235">
        <v>305</v>
      </c>
      <c r="X235">
        <v>310</v>
      </c>
      <c r="Y235">
        <v>267</v>
      </c>
      <c r="Z235">
        <v>107</v>
      </c>
      <c r="AA235">
        <v>158</v>
      </c>
      <c r="AB235">
        <v>35.1</v>
      </c>
      <c r="AC235">
        <v>51.8</v>
      </c>
      <c r="AD235">
        <v>175.3</v>
      </c>
      <c r="AE235" t="s">
        <v>1408</v>
      </c>
      <c r="AF235" t="s">
        <v>3780</v>
      </c>
      <c r="AG235" t="s">
        <v>3781</v>
      </c>
      <c r="AH235" t="s">
        <v>3782</v>
      </c>
      <c r="AI235" t="s">
        <v>3783</v>
      </c>
      <c r="AJ235" t="s">
        <v>3784</v>
      </c>
      <c r="AK235" t="str">
        <f>"HSD17B3"</f>
        <v>HSD17B3</v>
      </c>
      <c r="AL235" t="s">
        <v>3785</v>
      </c>
      <c r="AM235" t="s">
        <v>1465</v>
      </c>
      <c r="AN235">
        <v>9606</v>
      </c>
      <c r="AO235" s="4" t="str">
        <f>HYPERLINK("http://www.uniprot.org/uniprot/P37058", "P37058")</f>
        <v>P37058</v>
      </c>
      <c r="AP235" t="s">
        <v>3786</v>
      </c>
      <c r="AQ235" t="s">
        <v>3787</v>
      </c>
      <c r="AR235" t="s">
        <v>3788</v>
      </c>
      <c r="AS235" t="s">
        <v>1468</v>
      </c>
      <c r="AT235" t="s">
        <v>1461</v>
      </c>
      <c r="AU235" t="s">
        <v>3789</v>
      </c>
      <c r="AV235" t="s">
        <v>1461</v>
      </c>
      <c r="AW235" t="s">
        <v>2241</v>
      </c>
      <c r="AX235" t="s">
        <v>1667</v>
      </c>
      <c r="AY235" t="s">
        <v>1461</v>
      </c>
      <c r="AZ235" t="s">
        <v>1461</v>
      </c>
      <c r="BA235" t="s">
        <v>3790</v>
      </c>
      <c r="BB235" t="s">
        <v>3791</v>
      </c>
      <c r="BC235" t="s">
        <v>3792</v>
      </c>
      <c r="BD235" t="s">
        <v>3793</v>
      </c>
      <c r="BE235" t="s">
        <v>3794</v>
      </c>
    </row>
    <row r="236" spans="1:57">
      <c r="A236">
        <v>134</v>
      </c>
      <c r="B236">
        <v>1</v>
      </c>
      <c r="C236">
        <v>1</v>
      </c>
      <c r="D236">
        <v>207</v>
      </c>
      <c r="E236" t="s">
        <v>55</v>
      </c>
      <c r="F236" t="s">
        <v>468</v>
      </c>
      <c r="G236">
        <v>110</v>
      </c>
      <c r="H236">
        <v>72449</v>
      </c>
      <c r="I236">
        <v>2</v>
      </c>
      <c r="J236">
        <v>2</v>
      </c>
      <c r="K236">
        <v>2</v>
      </c>
      <c r="L236">
        <v>2</v>
      </c>
      <c r="M236">
        <v>0.14000000000000001</v>
      </c>
      <c r="N236">
        <v>0.04</v>
      </c>
      <c r="O236" t="s">
        <v>469</v>
      </c>
      <c r="P236">
        <v>15</v>
      </c>
      <c r="Q236" t="s">
        <v>468</v>
      </c>
      <c r="R236" t="s">
        <v>469</v>
      </c>
      <c r="S236" t="s">
        <v>665</v>
      </c>
      <c r="T236" t="s">
        <v>666</v>
      </c>
      <c r="U236" t="s">
        <v>667</v>
      </c>
      <c r="V236" t="s">
        <v>625</v>
      </c>
      <c r="W236">
        <v>655</v>
      </c>
      <c r="X236">
        <v>654</v>
      </c>
      <c r="Y236">
        <v>655</v>
      </c>
      <c r="Z236">
        <v>645</v>
      </c>
      <c r="AA236">
        <v>650</v>
      </c>
      <c r="AB236">
        <v>98.5</v>
      </c>
      <c r="AC236">
        <v>99.2</v>
      </c>
      <c r="AD236">
        <v>1304.7</v>
      </c>
      <c r="AE236" t="s">
        <v>665</v>
      </c>
      <c r="AF236" t="s">
        <v>3795</v>
      </c>
      <c r="AG236" t="s">
        <v>3796</v>
      </c>
      <c r="AH236" t="s">
        <v>3797</v>
      </c>
      <c r="AI236" t="s">
        <v>3798</v>
      </c>
      <c r="AJ236" t="s">
        <v>3799</v>
      </c>
      <c r="AK236" t="str">
        <f>"HSPA5"</f>
        <v>HSPA5</v>
      </c>
      <c r="AL236" t="s">
        <v>1461</v>
      </c>
      <c r="AM236" t="s">
        <v>1465</v>
      </c>
      <c r="AN236">
        <v>9606</v>
      </c>
      <c r="AO236" s="4" t="str">
        <f>HYPERLINK("http://www.uniprot.org/uniprot/P11021", "P11021")</f>
        <v>P11021</v>
      </c>
      <c r="AP236" t="s">
        <v>3800</v>
      </c>
      <c r="AQ236" t="s">
        <v>1461</v>
      </c>
      <c r="AR236" t="s">
        <v>3801</v>
      </c>
      <c r="AS236" t="s">
        <v>1485</v>
      </c>
      <c r="AT236" t="s">
        <v>1461</v>
      </c>
      <c r="AU236" t="s">
        <v>1461</v>
      </c>
      <c r="AV236" t="s">
        <v>1558</v>
      </c>
      <c r="AW236" t="s">
        <v>2006</v>
      </c>
      <c r="AX236" t="s">
        <v>3802</v>
      </c>
      <c r="AY236" t="s">
        <v>2956</v>
      </c>
      <c r="AZ236" t="s">
        <v>1473</v>
      </c>
      <c r="BA236" t="s">
        <v>3803</v>
      </c>
      <c r="BB236" t="s">
        <v>3804</v>
      </c>
      <c r="BC236" t="s">
        <v>3805</v>
      </c>
      <c r="BD236" t="s">
        <v>1461</v>
      </c>
      <c r="BE236" t="s">
        <v>3806</v>
      </c>
    </row>
    <row r="237" spans="1:57">
      <c r="A237">
        <v>225</v>
      </c>
      <c r="B237">
        <v>1</v>
      </c>
      <c r="C237">
        <v>1</v>
      </c>
      <c r="D237">
        <v>208</v>
      </c>
      <c r="E237" t="s">
        <v>55</v>
      </c>
      <c r="F237" t="s">
        <v>470</v>
      </c>
      <c r="G237">
        <v>43</v>
      </c>
      <c r="H237">
        <v>73040</v>
      </c>
      <c r="I237">
        <v>2</v>
      </c>
      <c r="J237">
        <v>2</v>
      </c>
      <c r="K237">
        <v>2</v>
      </c>
      <c r="L237">
        <v>2</v>
      </c>
      <c r="M237">
        <v>0.14000000000000001</v>
      </c>
      <c r="N237">
        <v>7.0000000000000007E-2</v>
      </c>
      <c r="O237" t="s">
        <v>471</v>
      </c>
      <c r="P237">
        <v>139</v>
      </c>
      <c r="Q237" t="s">
        <v>470</v>
      </c>
      <c r="R237" t="s">
        <v>471</v>
      </c>
      <c r="S237" t="s">
        <v>1029</v>
      </c>
      <c r="T237" t="s">
        <v>1030</v>
      </c>
      <c r="U237" t="s">
        <v>1031</v>
      </c>
      <c r="V237" t="s">
        <v>625</v>
      </c>
      <c r="W237">
        <v>676</v>
      </c>
      <c r="X237">
        <v>673</v>
      </c>
      <c r="Y237">
        <v>653</v>
      </c>
      <c r="Z237">
        <v>570</v>
      </c>
      <c r="AA237">
        <v>590</v>
      </c>
      <c r="AB237">
        <v>84.3</v>
      </c>
      <c r="AC237">
        <v>87.3</v>
      </c>
      <c r="AD237">
        <v>965.7</v>
      </c>
      <c r="AE237" t="s">
        <v>1029</v>
      </c>
      <c r="AF237" t="s">
        <v>3807</v>
      </c>
      <c r="AG237" t="s">
        <v>3808</v>
      </c>
      <c r="AH237" t="s">
        <v>3809</v>
      </c>
      <c r="AI237" t="s">
        <v>3810</v>
      </c>
      <c r="AJ237" t="s">
        <v>3811</v>
      </c>
      <c r="AK237" t="str">
        <f>"VASN"</f>
        <v>VASN</v>
      </c>
      <c r="AL237" t="s">
        <v>3812</v>
      </c>
      <c r="AM237" t="s">
        <v>1465</v>
      </c>
      <c r="AN237">
        <v>9606</v>
      </c>
      <c r="AO237" s="4" t="str">
        <f>HYPERLINK("http://www.uniprot.org/uniprot/Q6EMK4", "Q6EMK4")</f>
        <v>Q6EMK4</v>
      </c>
      <c r="AP237" t="s">
        <v>3813</v>
      </c>
      <c r="AQ237" t="s">
        <v>1461</v>
      </c>
      <c r="AR237" t="s">
        <v>3420</v>
      </c>
      <c r="AS237" t="s">
        <v>1485</v>
      </c>
      <c r="AT237" t="s">
        <v>1461</v>
      </c>
      <c r="AU237" t="s">
        <v>1461</v>
      </c>
      <c r="AV237" t="s">
        <v>3814</v>
      </c>
      <c r="AW237" t="s">
        <v>1461</v>
      </c>
      <c r="AX237" t="s">
        <v>1461</v>
      </c>
      <c r="AY237" t="s">
        <v>1531</v>
      </c>
      <c r="AZ237" t="s">
        <v>1461</v>
      </c>
      <c r="BA237" t="s">
        <v>3815</v>
      </c>
      <c r="BB237" t="s">
        <v>3816</v>
      </c>
      <c r="BC237" t="s">
        <v>3817</v>
      </c>
      <c r="BD237" t="s">
        <v>1461</v>
      </c>
      <c r="BE237" t="s">
        <v>1461</v>
      </c>
    </row>
    <row r="238" spans="1:57">
      <c r="A238">
        <v>81</v>
      </c>
      <c r="B238">
        <v>1</v>
      </c>
      <c r="C238">
        <v>1</v>
      </c>
      <c r="D238">
        <v>209</v>
      </c>
      <c r="E238" t="s">
        <v>55</v>
      </c>
      <c r="F238" t="s">
        <v>472</v>
      </c>
      <c r="G238">
        <v>287</v>
      </c>
      <c r="H238">
        <v>320677</v>
      </c>
      <c r="I238">
        <v>8</v>
      </c>
      <c r="J238">
        <v>8</v>
      </c>
      <c r="K238">
        <v>8</v>
      </c>
      <c r="L238">
        <v>8</v>
      </c>
      <c r="M238">
        <v>0.13</v>
      </c>
      <c r="N238">
        <v>0.05</v>
      </c>
      <c r="O238" t="s">
        <v>473</v>
      </c>
      <c r="P238">
        <v>23</v>
      </c>
      <c r="Q238" t="s">
        <v>472</v>
      </c>
      <c r="R238" t="s">
        <v>473</v>
      </c>
      <c r="S238" t="s">
        <v>689</v>
      </c>
      <c r="T238" t="s">
        <v>690</v>
      </c>
      <c r="U238" t="s">
        <v>691</v>
      </c>
      <c r="V238" t="s">
        <v>625</v>
      </c>
      <c r="W238">
        <v>2804</v>
      </c>
      <c r="X238">
        <v>2813</v>
      </c>
      <c r="Y238">
        <v>2813</v>
      </c>
      <c r="Z238">
        <v>2325</v>
      </c>
      <c r="AA238">
        <v>2554</v>
      </c>
      <c r="AB238">
        <v>82.9</v>
      </c>
      <c r="AC238">
        <v>91.1</v>
      </c>
      <c r="AD238">
        <v>4846.2</v>
      </c>
      <c r="AE238" t="s">
        <v>689</v>
      </c>
      <c r="AF238" t="s">
        <v>3818</v>
      </c>
      <c r="AG238" t="s">
        <v>3819</v>
      </c>
      <c r="AH238" t="s">
        <v>3820</v>
      </c>
      <c r="AI238" t="s">
        <v>3821</v>
      </c>
      <c r="AJ238" t="s">
        <v>3822</v>
      </c>
      <c r="AK238" t="str">
        <f>"VWF"</f>
        <v>VWF</v>
      </c>
      <c r="AL238" t="s">
        <v>3823</v>
      </c>
      <c r="AM238" t="s">
        <v>1465</v>
      </c>
      <c r="AN238">
        <v>9606</v>
      </c>
      <c r="AO238" s="4" t="str">
        <f>HYPERLINK("http://www.uniprot.org/uniprot/P04275", "P04275")</f>
        <v>P04275</v>
      </c>
      <c r="AP238" t="s">
        <v>3824</v>
      </c>
      <c r="AQ238" t="s">
        <v>3825</v>
      </c>
      <c r="AR238" t="s">
        <v>2061</v>
      </c>
      <c r="AS238" t="s">
        <v>1468</v>
      </c>
      <c r="AT238" t="s">
        <v>1461</v>
      </c>
      <c r="AU238" t="s">
        <v>3826</v>
      </c>
      <c r="AV238" t="s">
        <v>1470</v>
      </c>
      <c r="AW238" t="s">
        <v>1461</v>
      </c>
      <c r="AX238" t="s">
        <v>1461</v>
      </c>
      <c r="AY238" t="s">
        <v>1940</v>
      </c>
      <c r="AZ238" t="s">
        <v>1473</v>
      </c>
      <c r="BA238" t="s">
        <v>3827</v>
      </c>
      <c r="BB238" t="s">
        <v>3828</v>
      </c>
      <c r="BC238" t="s">
        <v>3829</v>
      </c>
      <c r="BD238" t="s">
        <v>1461</v>
      </c>
      <c r="BE238" t="s">
        <v>3830</v>
      </c>
    </row>
    <row r="239" spans="1:57">
      <c r="A239">
        <v>114</v>
      </c>
      <c r="B239">
        <v>1</v>
      </c>
      <c r="C239">
        <v>1</v>
      </c>
      <c r="D239">
        <v>210</v>
      </c>
      <c r="E239" t="s">
        <v>55</v>
      </c>
      <c r="F239" t="s">
        <v>474</v>
      </c>
      <c r="G239">
        <v>158</v>
      </c>
      <c r="H239">
        <v>273428</v>
      </c>
      <c r="I239">
        <v>7</v>
      </c>
      <c r="J239">
        <v>7</v>
      </c>
      <c r="K239">
        <v>7</v>
      </c>
      <c r="L239">
        <v>7</v>
      </c>
      <c r="M239">
        <v>0.13</v>
      </c>
      <c r="N239">
        <v>0.04</v>
      </c>
      <c r="O239" t="s">
        <v>475</v>
      </c>
      <c r="P239">
        <v>8</v>
      </c>
      <c r="Q239" t="s">
        <v>474</v>
      </c>
      <c r="R239" t="s">
        <v>475</v>
      </c>
      <c r="S239" t="s">
        <v>644</v>
      </c>
      <c r="T239" t="s">
        <v>645</v>
      </c>
      <c r="U239" t="s">
        <v>646</v>
      </c>
      <c r="V239" t="s">
        <v>625</v>
      </c>
      <c r="W239">
        <v>2558</v>
      </c>
      <c r="X239">
        <v>2541</v>
      </c>
      <c r="Y239">
        <v>2558</v>
      </c>
      <c r="Z239">
        <v>2514</v>
      </c>
      <c r="AA239">
        <v>2531</v>
      </c>
      <c r="AB239">
        <v>98.3</v>
      </c>
      <c r="AC239">
        <v>98.9</v>
      </c>
      <c r="AD239">
        <v>5114.3</v>
      </c>
      <c r="AE239" t="s">
        <v>644</v>
      </c>
      <c r="AF239" t="s">
        <v>3831</v>
      </c>
      <c r="AG239" t="s">
        <v>1461</v>
      </c>
      <c r="AH239" t="s">
        <v>3832</v>
      </c>
      <c r="AI239" t="s">
        <v>3833</v>
      </c>
      <c r="AJ239" t="s">
        <v>3834</v>
      </c>
      <c r="AK239" t="str">
        <f>"TLN1"</f>
        <v>TLN1</v>
      </c>
      <c r="AL239" t="s">
        <v>3835</v>
      </c>
      <c r="AM239" t="s">
        <v>1465</v>
      </c>
      <c r="AN239">
        <v>9606</v>
      </c>
      <c r="AO239" s="4" t="str">
        <f>HYPERLINK("http://www.uniprot.org/uniprot/Q9Y490", "Q9Y490")</f>
        <v>Q9Y490</v>
      </c>
      <c r="AP239" t="s">
        <v>3836</v>
      </c>
      <c r="AQ239" t="s">
        <v>1966</v>
      </c>
      <c r="AR239" t="s">
        <v>2915</v>
      </c>
      <c r="AS239" t="s">
        <v>1485</v>
      </c>
      <c r="AT239" t="s">
        <v>1461</v>
      </c>
      <c r="AU239" t="s">
        <v>1461</v>
      </c>
      <c r="AV239" t="s">
        <v>1461</v>
      </c>
      <c r="AW239" t="s">
        <v>1461</v>
      </c>
      <c r="AX239" t="s">
        <v>1461</v>
      </c>
      <c r="AY239" t="s">
        <v>2686</v>
      </c>
      <c r="AZ239" t="s">
        <v>1473</v>
      </c>
      <c r="BA239" t="s">
        <v>3837</v>
      </c>
      <c r="BB239" t="s">
        <v>3838</v>
      </c>
      <c r="BC239" t="s">
        <v>3839</v>
      </c>
      <c r="BD239" t="s">
        <v>1461</v>
      </c>
      <c r="BE239" t="s">
        <v>3840</v>
      </c>
    </row>
    <row r="240" spans="1:57">
      <c r="A240">
        <v>118</v>
      </c>
      <c r="B240">
        <v>1</v>
      </c>
      <c r="C240">
        <v>1</v>
      </c>
      <c r="D240">
        <v>211</v>
      </c>
      <c r="E240" t="s">
        <v>55</v>
      </c>
      <c r="F240" t="s">
        <v>476</v>
      </c>
      <c r="G240">
        <v>150</v>
      </c>
      <c r="H240">
        <v>75283</v>
      </c>
      <c r="I240">
        <v>2</v>
      </c>
      <c r="J240">
        <v>2</v>
      </c>
      <c r="K240">
        <v>2</v>
      </c>
      <c r="L240">
        <v>2</v>
      </c>
      <c r="M240">
        <v>0.13</v>
      </c>
      <c r="N240">
        <v>0.05</v>
      </c>
      <c r="O240" t="s">
        <v>477</v>
      </c>
      <c r="P240">
        <v>271</v>
      </c>
      <c r="Q240" t="s">
        <v>476</v>
      </c>
      <c r="R240" t="s">
        <v>477</v>
      </c>
      <c r="S240" t="s">
        <v>1417</v>
      </c>
      <c r="T240" t="s">
        <v>1418</v>
      </c>
      <c r="U240" t="s">
        <v>1419</v>
      </c>
      <c r="V240" t="s">
        <v>1180</v>
      </c>
      <c r="W240">
        <v>674</v>
      </c>
      <c r="X240">
        <v>2413</v>
      </c>
      <c r="Y240">
        <v>529</v>
      </c>
      <c r="Z240">
        <v>386</v>
      </c>
      <c r="AA240">
        <v>426</v>
      </c>
      <c r="AB240">
        <v>57.3</v>
      </c>
      <c r="AC240">
        <v>63.2</v>
      </c>
      <c r="AD240">
        <v>782.7</v>
      </c>
      <c r="AE240" t="s">
        <v>1417</v>
      </c>
      <c r="AF240" t="s">
        <v>3841</v>
      </c>
      <c r="AG240" t="s">
        <v>3842</v>
      </c>
      <c r="AH240" t="s">
        <v>3843</v>
      </c>
      <c r="AI240" t="s">
        <v>3844</v>
      </c>
      <c r="AJ240" t="s">
        <v>3845</v>
      </c>
      <c r="AK240" t="str">
        <f>"DMBT1"</f>
        <v>DMBT1</v>
      </c>
      <c r="AL240" t="s">
        <v>1461</v>
      </c>
      <c r="AM240" t="s">
        <v>1465</v>
      </c>
      <c r="AN240">
        <v>9606</v>
      </c>
      <c r="AO240" s="4" t="str">
        <f>HYPERLINK("http://www.uniprot.org/uniprot/Q9UGM3", "Q9UGM3")</f>
        <v>Q9UGM3</v>
      </c>
      <c r="AP240" t="s">
        <v>3846</v>
      </c>
      <c r="AQ240" t="s">
        <v>3847</v>
      </c>
      <c r="AR240" t="s">
        <v>1467</v>
      </c>
      <c r="AS240" t="s">
        <v>1468</v>
      </c>
      <c r="AT240" t="s">
        <v>1461</v>
      </c>
      <c r="AU240" t="s">
        <v>3848</v>
      </c>
      <c r="AV240" t="s">
        <v>1470</v>
      </c>
      <c r="AW240" t="s">
        <v>1461</v>
      </c>
      <c r="AX240" t="s">
        <v>3849</v>
      </c>
      <c r="AY240" t="s">
        <v>1531</v>
      </c>
      <c r="AZ240" t="s">
        <v>1461</v>
      </c>
      <c r="BA240" t="s">
        <v>3850</v>
      </c>
      <c r="BB240" t="s">
        <v>3851</v>
      </c>
      <c r="BC240" t="s">
        <v>3852</v>
      </c>
      <c r="BD240" t="s">
        <v>1461</v>
      </c>
      <c r="BE240" t="s">
        <v>3853</v>
      </c>
    </row>
    <row r="241" spans="1:57">
      <c r="A241">
        <v>174</v>
      </c>
      <c r="B241">
        <v>1</v>
      </c>
      <c r="C241">
        <v>1</v>
      </c>
      <c r="D241">
        <v>212</v>
      </c>
      <c r="E241" t="s">
        <v>55</v>
      </c>
      <c r="F241" t="s">
        <v>478</v>
      </c>
      <c r="G241">
        <v>67</v>
      </c>
      <c r="H241">
        <v>77505</v>
      </c>
      <c r="I241">
        <v>2</v>
      </c>
      <c r="J241">
        <v>2</v>
      </c>
      <c r="K241">
        <v>2</v>
      </c>
      <c r="L241">
        <v>2</v>
      </c>
      <c r="M241">
        <v>0.13</v>
      </c>
      <c r="N241">
        <v>0.05</v>
      </c>
      <c r="O241" t="s">
        <v>479</v>
      </c>
      <c r="P241">
        <v>176</v>
      </c>
      <c r="Q241" t="s">
        <v>478</v>
      </c>
      <c r="R241" t="s">
        <v>479</v>
      </c>
      <c r="S241" t="s">
        <v>1138</v>
      </c>
      <c r="T241" t="s">
        <v>1139</v>
      </c>
      <c r="U241" t="s">
        <v>1140</v>
      </c>
      <c r="V241" t="s">
        <v>625</v>
      </c>
      <c r="W241">
        <v>686</v>
      </c>
      <c r="X241">
        <v>686</v>
      </c>
      <c r="Y241">
        <v>687</v>
      </c>
      <c r="Z241">
        <v>566</v>
      </c>
      <c r="AA241">
        <v>612</v>
      </c>
      <c r="AB241">
        <v>82.5</v>
      </c>
      <c r="AC241">
        <v>89.2</v>
      </c>
      <c r="AD241">
        <v>1180.2</v>
      </c>
      <c r="AE241" t="s">
        <v>1138</v>
      </c>
      <c r="AF241" t="s">
        <v>3854</v>
      </c>
      <c r="AG241" t="s">
        <v>3855</v>
      </c>
      <c r="AH241" t="s">
        <v>3856</v>
      </c>
      <c r="AI241" t="s">
        <v>3857</v>
      </c>
      <c r="AJ241" t="s">
        <v>3858</v>
      </c>
      <c r="AK241" t="str">
        <f>"MASP2"</f>
        <v>MASP2</v>
      </c>
      <c r="AL241" t="s">
        <v>1461</v>
      </c>
      <c r="AM241" t="s">
        <v>1465</v>
      </c>
      <c r="AN241">
        <v>9606</v>
      </c>
      <c r="AO241" s="4" t="str">
        <f>HYPERLINK("http://www.uniprot.org/uniprot/O00187", "O00187")</f>
        <v>O00187</v>
      </c>
      <c r="AP241" t="s">
        <v>3859</v>
      </c>
      <c r="AQ241" t="s">
        <v>1707</v>
      </c>
      <c r="AR241" t="s">
        <v>1467</v>
      </c>
      <c r="AS241" t="s">
        <v>1468</v>
      </c>
      <c r="AT241" t="s">
        <v>1461</v>
      </c>
      <c r="AU241" t="s">
        <v>1469</v>
      </c>
      <c r="AV241" t="s">
        <v>2251</v>
      </c>
      <c r="AW241" t="s">
        <v>2078</v>
      </c>
      <c r="AX241" t="s">
        <v>1694</v>
      </c>
      <c r="AY241" t="s">
        <v>3860</v>
      </c>
      <c r="AZ241" t="s">
        <v>1473</v>
      </c>
      <c r="BA241" t="s">
        <v>3861</v>
      </c>
      <c r="BB241" t="s">
        <v>1858</v>
      </c>
      <c r="BC241" t="s">
        <v>3862</v>
      </c>
      <c r="BD241" t="s">
        <v>1461</v>
      </c>
      <c r="BE241" t="s">
        <v>3863</v>
      </c>
    </row>
    <row r="242" spans="1:57">
      <c r="A242">
        <v>175</v>
      </c>
      <c r="B242">
        <v>1</v>
      </c>
      <c r="C242">
        <v>1</v>
      </c>
      <c r="D242">
        <v>213</v>
      </c>
      <c r="E242" t="s">
        <v>55</v>
      </c>
      <c r="F242" t="s">
        <v>480</v>
      </c>
      <c r="G242">
        <v>67</v>
      </c>
      <c r="H242">
        <v>37812</v>
      </c>
      <c r="I242">
        <v>1</v>
      </c>
      <c r="J242">
        <v>1</v>
      </c>
      <c r="K242">
        <v>1</v>
      </c>
      <c r="L242">
        <v>1</v>
      </c>
      <c r="M242">
        <v>0.13</v>
      </c>
      <c r="N242">
        <v>0.05</v>
      </c>
      <c r="O242" t="s">
        <v>481</v>
      </c>
      <c r="P242">
        <v>251</v>
      </c>
      <c r="Q242" t="s">
        <v>480</v>
      </c>
      <c r="R242" t="s">
        <v>481</v>
      </c>
      <c r="S242" t="s">
        <v>1359</v>
      </c>
      <c r="T242" t="s">
        <v>1360</v>
      </c>
      <c r="U242" t="s">
        <v>1361</v>
      </c>
      <c r="V242" t="s">
        <v>625</v>
      </c>
      <c r="W242">
        <v>352</v>
      </c>
      <c r="X242">
        <v>346</v>
      </c>
      <c r="Y242">
        <v>344</v>
      </c>
      <c r="Z242">
        <v>255</v>
      </c>
      <c r="AA242">
        <v>275</v>
      </c>
      <c r="AB242">
        <v>72.400000000000006</v>
      </c>
      <c r="AC242">
        <v>78.099999999999994</v>
      </c>
      <c r="AD242">
        <v>464.9</v>
      </c>
      <c r="AE242" t="s">
        <v>1359</v>
      </c>
      <c r="AF242" t="s">
        <v>3864</v>
      </c>
      <c r="AG242" t="s">
        <v>3865</v>
      </c>
      <c r="AH242" t="s">
        <v>3866</v>
      </c>
      <c r="AI242" t="s">
        <v>3867</v>
      </c>
      <c r="AJ242" t="s">
        <v>3868</v>
      </c>
      <c r="AK242" t="str">
        <f>"LYPD3"</f>
        <v>LYPD3</v>
      </c>
      <c r="AL242" t="s">
        <v>3869</v>
      </c>
      <c r="AM242" t="s">
        <v>1465</v>
      </c>
      <c r="AN242">
        <v>9606</v>
      </c>
      <c r="AO242" s="4" t="str">
        <f>HYPERLINK("http://www.uniprot.org/uniprot/O95274", "O95274")</f>
        <v>O95274</v>
      </c>
      <c r="AP242" t="s">
        <v>3870</v>
      </c>
      <c r="AQ242" t="s">
        <v>1461</v>
      </c>
      <c r="AR242" t="s">
        <v>3398</v>
      </c>
      <c r="AS242" t="s">
        <v>1461</v>
      </c>
      <c r="AT242" t="s">
        <v>1461</v>
      </c>
      <c r="AU242" t="s">
        <v>1461</v>
      </c>
      <c r="AV242" t="s">
        <v>1470</v>
      </c>
      <c r="AW242" t="s">
        <v>1461</v>
      </c>
      <c r="AX242" t="s">
        <v>1461</v>
      </c>
      <c r="AY242" t="s">
        <v>3871</v>
      </c>
      <c r="AZ242" t="s">
        <v>1461</v>
      </c>
      <c r="BA242" t="s">
        <v>3872</v>
      </c>
      <c r="BB242" t="s">
        <v>3873</v>
      </c>
      <c r="BC242" t="s">
        <v>3874</v>
      </c>
      <c r="BD242" t="s">
        <v>1461</v>
      </c>
      <c r="BE242" t="s">
        <v>2374</v>
      </c>
    </row>
    <row r="243" spans="1:57">
      <c r="A243">
        <v>197</v>
      </c>
      <c r="B243">
        <v>1</v>
      </c>
      <c r="C243">
        <v>1</v>
      </c>
      <c r="D243">
        <v>214</v>
      </c>
      <c r="E243" t="s">
        <v>55</v>
      </c>
      <c r="F243" t="s">
        <v>482</v>
      </c>
      <c r="G243">
        <v>55</v>
      </c>
      <c r="H243">
        <v>39948</v>
      </c>
      <c r="I243">
        <v>1</v>
      </c>
      <c r="J243">
        <v>1</v>
      </c>
      <c r="K243">
        <v>1</v>
      </c>
      <c r="L243">
        <v>1</v>
      </c>
      <c r="M243">
        <v>0.13</v>
      </c>
      <c r="N243">
        <v>0.06</v>
      </c>
      <c r="O243" t="s">
        <v>483</v>
      </c>
      <c r="P243">
        <v>149</v>
      </c>
      <c r="Q243" t="s">
        <v>482</v>
      </c>
      <c r="R243" t="s">
        <v>483</v>
      </c>
      <c r="S243" t="s">
        <v>1059</v>
      </c>
      <c r="T243" t="s">
        <v>1060</v>
      </c>
      <c r="U243" t="s">
        <v>1061</v>
      </c>
      <c r="V243" t="s">
        <v>625</v>
      </c>
      <c r="W243">
        <v>364</v>
      </c>
      <c r="X243">
        <v>364</v>
      </c>
      <c r="Y243">
        <v>364</v>
      </c>
      <c r="Z243">
        <v>352</v>
      </c>
      <c r="AA243">
        <v>358</v>
      </c>
      <c r="AB243">
        <v>96.7</v>
      </c>
      <c r="AC243">
        <v>98.4</v>
      </c>
      <c r="AD243">
        <v>733.4</v>
      </c>
      <c r="AE243" t="s">
        <v>1059</v>
      </c>
      <c r="AF243" t="s">
        <v>3875</v>
      </c>
      <c r="AG243" t="s">
        <v>3876</v>
      </c>
      <c r="AH243" t="s">
        <v>3877</v>
      </c>
      <c r="AI243" t="s">
        <v>3878</v>
      </c>
      <c r="AJ243" t="s">
        <v>3879</v>
      </c>
      <c r="AK243" t="str">
        <f>"ALDOA"</f>
        <v>ALDOA</v>
      </c>
      <c r="AL243" t="s">
        <v>3880</v>
      </c>
      <c r="AM243" t="s">
        <v>1465</v>
      </c>
      <c r="AN243">
        <v>9606</v>
      </c>
      <c r="AO243" s="4" t="str">
        <f>HYPERLINK("http://www.uniprot.org/uniprot/P04075", "P04075")</f>
        <v>P04075</v>
      </c>
      <c r="AP243" t="s">
        <v>3881</v>
      </c>
      <c r="AQ243" t="s">
        <v>2803</v>
      </c>
      <c r="AR243" t="s">
        <v>2240</v>
      </c>
      <c r="AS243" t="s">
        <v>1468</v>
      </c>
      <c r="AT243" t="s">
        <v>1461</v>
      </c>
      <c r="AU243" t="s">
        <v>3882</v>
      </c>
      <c r="AV243" t="s">
        <v>1461</v>
      </c>
      <c r="AW243" t="s">
        <v>3883</v>
      </c>
      <c r="AX243" t="s">
        <v>2891</v>
      </c>
      <c r="AY243" t="s">
        <v>2207</v>
      </c>
      <c r="AZ243" t="s">
        <v>1473</v>
      </c>
      <c r="BA243" t="s">
        <v>3884</v>
      </c>
      <c r="BB243" t="s">
        <v>3885</v>
      </c>
      <c r="BC243" t="s">
        <v>3886</v>
      </c>
      <c r="BD243" t="s">
        <v>3887</v>
      </c>
      <c r="BE243" t="s">
        <v>3888</v>
      </c>
    </row>
    <row r="244" spans="1:57">
      <c r="A244">
        <v>220</v>
      </c>
      <c r="B244">
        <v>1</v>
      </c>
      <c r="C244">
        <v>1</v>
      </c>
      <c r="D244">
        <v>215</v>
      </c>
      <c r="E244" t="s">
        <v>55</v>
      </c>
      <c r="F244" t="s">
        <v>484</v>
      </c>
      <c r="G244">
        <v>46</v>
      </c>
      <c r="H244">
        <v>39599</v>
      </c>
      <c r="I244">
        <v>1</v>
      </c>
      <c r="J244">
        <v>1</v>
      </c>
      <c r="K244">
        <v>1</v>
      </c>
      <c r="L244">
        <v>1</v>
      </c>
      <c r="M244">
        <v>0.13</v>
      </c>
      <c r="N244">
        <v>0.02</v>
      </c>
      <c r="O244" t="s">
        <v>485</v>
      </c>
      <c r="P244">
        <v>127</v>
      </c>
      <c r="Q244" t="s">
        <v>484</v>
      </c>
      <c r="R244" t="s">
        <v>485</v>
      </c>
      <c r="S244" t="s">
        <v>995</v>
      </c>
      <c r="T244" t="s">
        <v>996</v>
      </c>
      <c r="U244" t="s">
        <v>997</v>
      </c>
      <c r="V244" t="s">
        <v>625</v>
      </c>
      <c r="W244">
        <v>363</v>
      </c>
      <c r="X244">
        <v>363</v>
      </c>
      <c r="Y244">
        <v>363</v>
      </c>
      <c r="Z244">
        <v>351</v>
      </c>
      <c r="AA244">
        <v>353</v>
      </c>
      <c r="AB244">
        <v>96.7</v>
      </c>
      <c r="AC244">
        <v>97.2</v>
      </c>
      <c r="AD244">
        <v>708.4</v>
      </c>
      <c r="AE244" t="s">
        <v>995</v>
      </c>
      <c r="AF244" t="s">
        <v>3889</v>
      </c>
      <c r="AG244" t="s">
        <v>1461</v>
      </c>
      <c r="AH244" t="s">
        <v>3890</v>
      </c>
      <c r="AI244" t="s">
        <v>3891</v>
      </c>
      <c r="AJ244" t="s">
        <v>3892</v>
      </c>
      <c r="AK244" t="str">
        <f>"RAD23A"</f>
        <v>RAD23A</v>
      </c>
      <c r="AL244" t="s">
        <v>1461</v>
      </c>
      <c r="AM244" t="s">
        <v>1465</v>
      </c>
      <c r="AN244">
        <v>9606</v>
      </c>
      <c r="AO244" s="4" t="str">
        <f>HYPERLINK("http://www.uniprot.org/uniprot/P54725", "P54725")</f>
        <v>P54725</v>
      </c>
      <c r="AP244" t="s">
        <v>3893</v>
      </c>
      <c r="AQ244" t="s">
        <v>3894</v>
      </c>
      <c r="AR244" t="s">
        <v>3895</v>
      </c>
      <c r="AS244" t="s">
        <v>1468</v>
      </c>
      <c r="AT244" t="s">
        <v>1461</v>
      </c>
      <c r="AU244" t="s">
        <v>1461</v>
      </c>
      <c r="AV244" t="s">
        <v>2345</v>
      </c>
      <c r="AW244" t="s">
        <v>1461</v>
      </c>
      <c r="AX244" t="s">
        <v>1461</v>
      </c>
      <c r="AY244" t="s">
        <v>3896</v>
      </c>
      <c r="AZ244" t="s">
        <v>1473</v>
      </c>
      <c r="BA244" t="s">
        <v>3897</v>
      </c>
      <c r="BB244" t="s">
        <v>3898</v>
      </c>
      <c r="BC244" t="s">
        <v>3899</v>
      </c>
      <c r="BD244" t="s">
        <v>1461</v>
      </c>
      <c r="BE244" t="s">
        <v>3900</v>
      </c>
    </row>
    <row r="245" spans="1:57">
      <c r="A245">
        <v>167</v>
      </c>
      <c r="B245">
        <v>1</v>
      </c>
      <c r="C245">
        <v>1</v>
      </c>
      <c r="D245">
        <v>216</v>
      </c>
      <c r="E245" t="s">
        <v>55</v>
      </c>
      <c r="F245" t="s">
        <v>486</v>
      </c>
      <c r="G245">
        <v>72</v>
      </c>
      <c r="H245">
        <v>84830</v>
      </c>
      <c r="I245">
        <v>2</v>
      </c>
      <c r="J245">
        <v>2</v>
      </c>
      <c r="K245">
        <v>2</v>
      </c>
      <c r="L245">
        <v>2</v>
      </c>
      <c r="M245">
        <v>0.12</v>
      </c>
      <c r="N245">
        <v>0.04</v>
      </c>
      <c r="O245" t="s">
        <v>487</v>
      </c>
      <c r="P245">
        <v>135</v>
      </c>
      <c r="Q245" t="s">
        <v>486</v>
      </c>
      <c r="R245" t="s">
        <v>487</v>
      </c>
      <c r="S245" t="s">
        <v>1017</v>
      </c>
      <c r="T245" t="s">
        <v>1018</v>
      </c>
      <c r="U245" t="s">
        <v>1019</v>
      </c>
      <c r="V245" t="s">
        <v>625</v>
      </c>
      <c r="W245">
        <v>756</v>
      </c>
      <c r="X245">
        <v>757</v>
      </c>
      <c r="Y245">
        <v>757</v>
      </c>
      <c r="Z245">
        <v>700</v>
      </c>
      <c r="AA245">
        <v>713</v>
      </c>
      <c r="AB245">
        <v>92.6</v>
      </c>
      <c r="AC245">
        <v>94.3</v>
      </c>
      <c r="AD245">
        <v>1310.4000000000001</v>
      </c>
      <c r="AE245" t="s">
        <v>1017</v>
      </c>
      <c r="AF245" t="s">
        <v>3901</v>
      </c>
      <c r="AG245" t="s">
        <v>3902</v>
      </c>
      <c r="AH245" t="s">
        <v>3903</v>
      </c>
      <c r="AI245" t="s">
        <v>3904</v>
      </c>
      <c r="AJ245" t="s">
        <v>3905</v>
      </c>
      <c r="AK245" t="str">
        <f>"COMP"</f>
        <v>COMP</v>
      </c>
      <c r="AL245" t="s">
        <v>1461</v>
      </c>
      <c r="AM245" t="s">
        <v>1465</v>
      </c>
      <c r="AN245">
        <v>9606</v>
      </c>
      <c r="AO245" s="4" t="str">
        <f>HYPERLINK("http://www.uniprot.org/uniprot/P49747", "P49747")</f>
        <v>P49747</v>
      </c>
      <c r="AP245" t="s">
        <v>3906</v>
      </c>
      <c r="AQ245" t="s">
        <v>3907</v>
      </c>
      <c r="AR245" t="s">
        <v>2061</v>
      </c>
      <c r="AS245" t="s">
        <v>1468</v>
      </c>
      <c r="AT245" t="s">
        <v>1461</v>
      </c>
      <c r="AU245" t="s">
        <v>2062</v>
      </c>
      <c r="AV245" t="s">
        <v>2041</v>
      </c>
      <c r="AW245" t="s">
        <v>1915</v>
      </c>
      <c r="AX245" t="s">
        <v>1819</v>
      </c>
      <c r="AY245" t="s">
        <v>1531</v>
      </c>
      <c r="AZ245" t="s">
        <v>1473</v>
      </c>
      <c r="BA245" t="s">
        <v>3908</v>
      </c>
      <c r="BB245" t="s">
        <v>3909</v>
      </c>
      <c r="BC245" t="s">
        <v>3910</v>
      </c>
      <c r="BD245" t="s">
        <v>1461</v>
      </c>
      <c r="BE245" t="s">
        <v>3911</v>
      </c>
    </row>
    <row r="246" spans="1:57">
      <c r="A246">
        <v>235</v>
      </c>
      <c r="B246">
        <v>1</v>
      </c>
      <c r="C246">
        <v>1</v>
      </c>
      <c r="D246">
        <v>217</v>
      </c>
      <c r="E246" t="s">
        <v>55</v>
      </c>
      <c r="F246" t="s">
        <v>488</v>
      </c>
      <c r="G246">
        <v>40</v>
      </c>
      <c r="H246">
        <v>40610</v>
      </c>
      <c r="I246">
        <v>1</v>
      </c>
      <c r="J246">
        <v>1</v>
      </c>
      <c r="K246">
        <v>1</v>
      </c>
      <c r="L246">
        <v>1</v>
      </c>
      <c r="M246">
        <v>0.12</v>
      </c>
      <c r="N246">
        <v>0.04</v>
      </c>
      <c r="O246" t="s">
        <v>489</v>
      </c>
      <c r="P246">
        <v>267</v>
      </c>
      <c r="Q246" t="s">
        <v>488</v>
      </c>
      <c r="R246" t="s">
        <v>489</v>
      </c>
      <c r="S246" t="s">
        <v>1405</v>
      </c>
      <c r="T246" t="s">
        <v>1406</v>
      </c>
      <c r="U246" t="s">
        <v>1407</v>
      </c>
      <c r="V246" t="s">
        <v>625</v>
      </c>
      <c r="W246">
        <v>384</v>
      </c>
      <c r="X246">
        <v>380</v>
      </c>
      <c r="Y246">
        <v>384</v>
      </c>
      <c r="Z246">
        <v>345</v>
      </c>
      <c r="AA246">
        <v>350</v>
      </c>
      <c r="AB246">
        <v>89.8</v>
      </c>
      <c r="AC246">
        <v>91.1</v>
      </c>
      <c r="AD246">
        <v>493.8</v>
      </c>
      <c r="AE246" t="s">
        <v>1405</v>
      </c>
      <c r="AF246" t="s">
        <v>3912</v>
      </c>
      <c r="AG246" t="s">
        <v>1461</v>
      </c>
      <c r="AH246" t="s">
        <v>3913</v>
      </c>
      <c r="AI246" t="s">
        <v>3914</v>
      </c>
      <c r="AJ246" t="s">
        <v>3915</v>
      </c>
      <c r="AK246" t="str">
        <f>"VASP"</f>
        <v>VASP</v>
      </c>
      <c r="AL246" t="s">
        <v>1461</v>
      </c>
      <c r="AM246" t="s">
        <v>1465</v>
      </c>
      <c r="AN246">
        <v>9606</v>
      </c>
      <c r="AO246" s="4" t="str">
        <f>HYPERLINK("http://www.uniprot.org/uniprot/P50552", "P50552")</f>
        <v>P50552</v>
      </c>
      <c r="AP246" t="s">
        <v>3916</v>
      </c>
      <c r="AQ246" t="s">
        <v>1461</v>
      </c>
      <c r="AR246" t="s">
        <v>3917</v>
      </c>
      <c r="AS246" t="s">
        <v>1485</v>
      </c>
      <c r="AT246" t="s">
        <v>1461</v>
      </c>
      <c r="AU246" t="s">
        <v>1461</v>
      </c>
      <c r="AV246" t="s">
        <v>3918</v>
      </c>
      <c r="AW246" t="s">
        <v>1461</v>
      </c>
      <c r="AX246" t="s">
        <v>1610</v>
      </c>
      <c r="AY246" t="s">
        <v>2686</v>
      </c>
      <c r="AZ246" t="s">
        <v>1473</v>
      </c>
      <c r="BA246" t="s">
        <v>3919</v>
      </c>
      <c r="BB246" t="s">
        <v>3920</v>
      </c>
      <c r="BC246" t="s">
        <v>3921</v>
      </c>
      <c r="BD246" t="s">
        <v>1461</v>
      </c>
      <c r="BE246" t="s">
        <v>3922</v>
      </c>
    </row>
    <row r="247" spans="1:57">
      <c r="A247">
        <v>267</v>
      </c>
      <c r="B247">
        <v>1</v>
      </c>
      <c r="C247">
        <v>1</v>
      </c>
      <c r="D247">
        <v>218</v>
      </c>
      <c r="E247" t="s">
        <v>55</v>
      </c>
      <c r="F247" t="s">
        <v>490</v>
      </c>
      <c r="G247">
        <v>28</v>
      </c>
      <c r="H247">
        <v>42325</v>
      </c>
      <c r="I247">
        <v>1</v>
      </c>
      <c r="J247">
        <v>1</v>
      </c>
      <c r="K247">
        <v>1</v>
      </c>
      <c r="L247">
        <v>1</v>
      </c>
      <c r="M247">
        <v>0.12</v>
      </c>
      <c r="N247">
        <v>0.03</v>
      </c>
      <c r="O247" t="s">
        <v>491</v>
      </c>
      <c r="P247">
        <v>49</v>
      </c>
      <c r="Q247" t="s">
        <v>490</v>
      </c>
      <c r="R247" t="s">
        <v>491</v>
      </c>
      <c r="S247" t="s">
        <v>765</v>
      </c>
      <c r="T247" t="s">
        <v>766</v>
      </c>
      <c r="U247" t="s">
        <v>767</v>
      </c>
      <c r="V247" t="s">
        <v>625</v>
      </c>
      <c r="W247">
        <v>387</v>
      </c>
      <c r="X247">
        <v>388</v>
      </c>
      <c r="Y247">
        <v>388</v>
      </c>
      <c r="Z247">
        <v>319</v>
      </c>
      <c r="AA247">
        <v>345</v>
      </c>
      <c r="AB247">
        <v>82.4</v>
      </c>
      <c r="AC247">
        <v>89.1</v>
      </c>
      <c r="AD247">
        <v>638.6</v>
      </c>
      <c r="AE247" t="s">
        <v>765</v>
      </c>
      <c r="AF247" t="s">
        <v>3923</v>
      </c>
      <c r="AG247" t="s">
        <v>3924</v>
      </c>
      <c r="AH247" t="s">
        <v>3925</v>
      </c>
      <c r="AI247" t="s">
        <v>3926</v>
      </c>
      <c r="AJ247" t="s">
        <v>3927</v>
      </c>
      <c r="AK247" t="str">
        <f>"PGA5"</f>
        <v>PGA5</v>
      </c>
      <c r="AL247" t="s">
        <v>1461</v>
      </c>
      <c r="AM247" t="s">
        <v>1465</v>
      </c>
      <c r="AN247">
        <v>9606</v>
      </c>
      <c r="AO247" s="4" t="str">
        <f>HYPERLINK("http://www.uniprot.org/uniprot/P0DJD9", "P0DJD9")</f>
        <v>P0DJD9</v>
      </c>
      <c r="AP247" t="s">
        <v>3928</v>
      </c>
      <c r="AQ247" t="s">
        <v>3929</v>
      </c>
      <c r="AR247" t="s">
        <v>1467</v>
      </c>
      <c r="AS247" t="s">
        <v>1461</v>
      </c>
      <c r="AT247" t="s">
        <v>1461</v>
      </c>
      <c r="AU247" t="s">
        <v>1461</v>
      </c>
      <c r="AV247" t="s">
        <v>1558</v>
      </c>
      <c r="AW247" t="s">
        <v>1461</v>
      </c>
      <c r="AX247" t="s">
        <v>3930</v>
      </c>
      <c r="AY247" t="s">
        <v>3931</v>
      </c>
      <c r="AZ247" t="s">
        <v>1461</v>
      </c>
      <c r="BA247" t="s">
        <v>3932</v>
      </c>
      <c r="BB247" t="s">
        <v>3933</v>
      </c>
      <c r="BC247" t="s">
        <v>3934</v>
      </c>
      <c r="BD247" t="s">
        <v>1461</v>
      </c>
      <c r="BE247" t="s">
        <v>3853</v>
      </c>
    </row>
    <row r="248" spans="1:57">
      <c r="A248">
        <v>239</v>
      </c>
      <c r="B248">
        <v>1</v>
      </c>
      <c r="C248">
        <v>1</v>
      </c>
      <c r="D248">
        <v>219</v>
      </c>
      <c r="E248" t="s">
        <v>55</v>
      </c>
      <c r="F248" t="s">
        <v>492</v>
      </c>
      <c r="G248">
        <v>39</v>
      </c>
      <c r="H248">
        <v>44759</v>
      </c>
      <c r="I248">
        <v>1</v>
      </c>
      <c r="J248">
        <v>1</v>
      </c>
      <c r="K248">
        <v>1</v>
      </c>
      <c r="L248">
        <v>1</v>
      </c>
      <c r="M248">
        <v>0.11</v>
      </c>
      <c r="N248">
        <v>0.04</v>
      </c>
      <c r="O248" t="s">
        <v>493</v>
      </c>
      <c r="P248">
        <v>69</v>
      </c>
      <c r="Q248" t="s">
        <v>492</v>
      </c>
      <c r="R248" t="s">
        <v>493</v>
      </c>
      <c r="S248" t="s">
        <v>823</v>
      </c>
      <c r="T248" t="s">
        <v>824</v>
      </c>
      <c r="U248" t="s">
        <v>825</v>
      </c>
      <c r="V248" t="s">
        <v>625</v>
      </c>
      <c r="W248">
        <v>411</v>
      </c>
      <c r="X248">
        <v>417</v>
      </c>
      <c r="Y248">
        <v>417</v>
      </c>
      <c r="Z248">
        <v>298</v>
      </c>
      <c r="AA248">
        <v>342</v>
      </c>
      <c r="AB248">
        <v>72.5</v>
      </c>
      <c r="AC248">
        <v>83.2</v>
      </c>
      <c r="AD248">
        <v>544.70000000000005</v>
      </c>
      <c r="AE248" t="s">
        <v>823</v>
      </c>
      <c r="AF248" t="s">
        <v>3935</v>
      </c>
      <c r="AG248" t="s">
        <v>3936</v>
      </c>
      <c r="AH248" t="s">
        <v>3937</v>
      </c>
      <c r="AI248" t="s">
        <v>3938</v>
      </c>
      <c r="AJ248" t="s">
        <v>3939</v>
      </c>
      <c r="AK248" t="str">
        <f>"LAMP1"</f>
        <v>LAMP1</v>
      </c>
      <c r="AL248" t="s">
        <v>1461</v>
      </c>
      <c r="AM248" t="s">
        <v>1465</v>
      </c>
      <c r="AN248">
        <v>9606</v>
      </c>
      <c r="AO248" s="4" t="str">
        <f>HYPERLINK("http://www.uniprot.org/uniprot/P11279", "P11279")</f>
        <v>P11279</v>
      </c>
      <c r="AP248" t="s">
        <v>3940</v>
      </c>
      <c r="AQ248" t="s">
        <v>1966</v>
      </c>
      <c r="AR248" t="s">
        <v>3941</v>
      </c>
      <c r="AS248" t="s">
        <v>1468</v>
      </c>
      <c r="AT248" t="s">
        <v>1461</v>
      </c>
      <c r="AU248" t="s">
        <v>1461</v>
      </c>
      <c r="AV248" t="s">
        <v>3510</v>
      </c>
      <c r="AW248" t="s">
        <v>1461</v>
      </c>
      <c r="AX248" t="s">
        <v>3138</v>
      </c>
      <c r="AY248" t="s">
        <v>1531</v>
      </c>
      <c r="AZ248" t="s">
        <v>1461</v>
      </c>
      <c r="BA248" t="s">
        <v>3942</v>
      </c>
      <c r="BB248" t="s">
        <v>3943</v>
      </c>
      <c r="BC248" t="s">
        <v>3944</v>
      </c>
      <c r="BD248" t="s">
        <v>1461</v>
      </c>
      <c r="BE248" t="s">
        <v>2362</v>
      </c>
    </row>
    <row r="249" spans="1:57">
      <c r="A249">
        <v>240</v>
      </c>
      <c r="B249">
        <v>1</v>
      </c>
      <c r="C249">
        <v>1</v>
      </c>
      <c r="D249">
        <v>220</v>
      </c>
      <c r="E249" t="s">
        <v>55</v>
      </c>
      <c r="F249" t="s">
        <v>494</v>
      </c>
      <c r="G249">
        <v>38</v>
      </c>
      <c r="H249">
        <v>45736</v>
      </c>
      <c r="I249">
        <v>1</v>
      </c>
      <c r="J249">
        <v>1</v>
      </c>
      <c r="K249">
        <v>1</v>
      </c>
      <c r="L249">
        <v>1</v>
      </c>
      <c r="M249">
        <v>0.11</v>
      </c>
      <c r="N249">
        <v>0.03</v>
      </c>
      <c r="O249" t="s">
        <v>495</v>
      </c>
      <c r="P249">
        <v>172</v>
      </c>
      <c r="Q249" t="s">
        <v>494</v>
      </c>
      <c r="R249" t="s">
        <v>495</v>
      </c>
      <c r="S249" t="s">
        <v>1126</v>
      </c>
      <c r="T249" t="s">
        <v>1127</v>
      </c>
      <c r="U249" t="s">
        <v>1128</v>
      </c>
      <c r="V249" t="s">
        <v>625</v>
      </c>
      <c r="W249">
        <v>398</v>
      </c>
      <c r="X249">
        <v>397</v>
      </c>
      <c r="Y249">
        <v>398</v>
      </c>
      <c r="Z249">
        <v>321</v>
      </c>
      <c r="AA249">
        <v>366</v>
      </c>
      <c r="AB249">
        <v>80.7</v>
      </c>
      <c r="AC249">
        <v>92</v>
      </c>
      <c r="AD249">
        <v>676.8</v>
      </c>
      <c r="AE249" t="s">
        <v>1126</v>
      </c>
      <c r="AF249" t="s">
        <v>3945</v>
      </c>
      <c r="AG249" t="s">
        <v>3946</v>
      </c>
      <c r="AH249" t="s">
        <v>3947</v>
      </c>
      <c r="AI249" t="s">
        <v>3948</v>
      </c>
      <c r="AJ249" t="s">
        <v>3949</v>
      </c>
      <c r="AK249" t="str">
        <f>"SERPINB10"</f>
        <v>SERPINB10</v>
      </c>
      <c r="AL249" t="s">
        <v>3950</v>
      </c>
      <c r="AM249" t="s">
        <v>1465</v>
      </c>
      <c r="AN249">
        <v>9606</v>
      </c>
      <c r="AO249" s="4" t="str">
        <f>HYPERLINK("http://www.uniprot.org/uniprot/P48595", "P48595")</f>
        <v>P48595</v>
      </c>
      <c r="AP249" t="s">
        <v>3951</v>
      </c>
      <c r="AQ249" t="s">
        <v>1461</v>
      </c>
      <c r="AR249" t="s">
        <v>2804</v>
      </c>
      <c r="AS249" t="s">
        <v>1485</v>
      </c>
      <c r="AT249" t="s">
        <v>1461</v>
      </c>
      <c r="AU249" t="s">
        <v>1461</v>
      </c>
      <c r="AV249" t="s">
        <v>1461</v>
      </c>
      <c r="AW249" t="s">
        <v>1461</v>
      </c>
      <c r="AX249" t="s">
        <v>1544</v>
      </c>
      <c r="AY249" t="s">
        <v>1892</v>
      </c>
      <c r="AZ249" t="s">
        <v>1461</v>
      </c>
      <c r="BA249" t="s">
        <v>3952</v>
      </c>
      <c r="BB249" t="s">
        <v>3953</v>
      </c>
      <c r="BC249" t="s">
        <v>1641</v>
      </c>
      <c r="BD249" t="s">
        <v>1461</v>
      </c>
      <c r="BE249" t="s">
        <v>2362</v>
      </c>
    </row>
    <row r="250" spans="1:57">
      <c r="A250">
        <v>183</v>
      </c>
      <c r="B250">
        <v>1</v>
      </c>
      <c r="C250">
        <v>1</v>
      </c>
      <c r="D250">
        <v>221</v>
      </c>
      <c r="E250" t="s">
        <v>55</v>
      </c>
      <c r="F250" t="s">
        <v>496</v>
      </c>
      <c r="G250">
        <v>63</v>
      </c>
      <c r="H250">
        <v>50804</v>
      </c>
      <c r="I250">
        <v>1</v>
      </c>
      <c r="J250">
        <v>1</v>
      </c>
      <c r="K250">
        <v>1</v>
      </c>
      <c r="L250">
        <v>1</v>
      </c>
      <c r="M250">
        <v>0.1</v>
      </c>
      <c r="N250">
        <v>0.03</v>
      </c>
      <c r="O250" t="s">
        <v>497</v>
      </c>
      <c r="P250">
        <v>25</v>
      </c>
      <c r="Q250" t="s">
        <v>496</v>
      </c>
      <c r="R250" t="s">
        <v>497</v>
      </c>
      <c r="S250" t="s">
        <v>695</v>
      </c>
      <c r="T250" t="s">
        <v>696</v>
      </c>
      <c r="U250" t="s">
        <v>697</v>
      </c>
      <c r="V250" t="s">
        <v>625</v>
      </c>
      <c r="W250">
        <v>451</v>
      </c>
      <c r="X250">
        <v>451</v>
      </c>
      <c r="Y250">
        <v>451</v>
      </c>
      <c r="Z250">
        <v>451</v>
      </c>
      <c r="AA250">
        <v>451</v>
      </c>
      <c r="AB250">
        <v>100</v>
      </c>
      <c r="AC250">
        <v>100</v>
      </c>
      <c r="AD250">
        <v>945.3</v>
      </c>
      <c r="AE250" t="s">
        <v>695</v>
      </c>
      <c r="AF250" t="s">
        <v>3954</v>
      </c>
      <c r="AG250" t="s">
        <v>3955</v>
      </c>
      <c r="AH250" t="s">
        <v>3956</v>
      </c>
      <c r="AI250" t="s">
        <v>3957</v>
      </c>
      <c r="AJ250" t="s">
        <v>3958</v>
      </c>
      <c r="AK250" t="str">
        <f>"TUBA1B"</f>
        <v>TUBA1B</v>
      </c>
      <c r="AL250" t="s">
        <v>1461</v>
      </c>
      <c r="AM250" t="s">
        <v>1465</v>
      </c>
      <c r="AN250">
        <v>9606</v>
      </c>
      <c r="AO250" s="4" t="str">
        <f>HYPERLINK("http://www.uniprot.org/uniprot/P68363", "P68363")</f>
        <v>P68363</v>
      </c>
      <c r="AP250" t="s">
        <v>3959</v>
      </c>
      <c r="AQ250" t="s">
        <v>1461</v>
      </c>
      <c r="AR250" t="s">
        <v>3960</v>
      </c>
      <c r="AS250" t="s">
        <v>2413</v>
      </c>
      <c r="AT250" t="s">
        <v>1461</v>
      </c>
      <c r="AU250" t="s">
        <v>1461</v>
      </c>
      <c r="AV250" t="s">
        <v>1461</v>
      </c>
      <c r="AW250" t="s">
        <v>2414</v>
      </c>
      <c r="AX250" t="s">
        <v>1461</v>
      </c>
      <c r="AY250" t="s">
        <v>2956</v>
      </c>
      <c r="AZ250" t="s">
        <v>1473</v>
      </c>
      <c r="BA250" t="s">
        <v>3961</v>
      </c>
      <c r="BB250" t="s">
        <v>3962</v>
      </c>
      <c r="BC250" t="s">
        <v>3963</v>
      </c>
      <c r="BD250" t="s">
        <v>1461</v>
      </c>
      <c r="BE250" t="s">
        <v>3964</v>
      </c>
    </row>
    <row r="251" spans="1:57">
      <c r="A251">
        <v>194</v>
      </c>
      <c r="B251">
        <v>1</v>
      </c>
      <c r="C251">
        <v>1</v>
      </c>
      <c r="D251">
        <v>222</v>
      </c>
      <c r="E251" t="s">
        <v>55</v>
      </c>
      <c r="F251" t="s">
        <v>498</v>
      </c>
      <c r="G251">
        <v>56</v>
      </c>
      <c r="H251">
        <v>50801</v>
      </c>
      <c r="I251">
        <v>1</v>
      </c>
      <c r="J251">
        <v>1</v>
      </c>
      <c r="K251">
        <v>1</v>
      </c>
      <c r="L251">
        <v>1</v>
      </c>
      <c r="M251">
        <v>0.1</v>
      </c>
      <c r="N251">
        <v>0.03</v>
      </c>
      <c r="O251" t="s">
        <v>499</v>
      </c>
      <c r="P251">
        <v>75</v>
      </c>
      <c r="Q251" t="s">
        <v>498</v>
      </c>
      <c r="R251" t="s">
        <v>499</v>
      </c>
      <c r="S251" t="s">
        <v>841</v>
      </c>
      <c r="T251" t="s">
        <v>842</v>
      </c>
      <c r="U251" t="s">
        <v>843</v>
      </c>
      <c r="V251" t="s">
        <v>625</v>
      </c>
      <c r="W251">
        <v>447</v>
      </c>
      <c r="X251">
        <v>466</v>
      </c>
      <c r="Y251">
        <v>422</v>
      </c>
      <c r="Z251">
        <v>310</v>
      </c>
      <c r="AA251">
        <v>356</v>
      </c>
      <c r="AB251">
        <v>69.400000000000006</v>
      </c>
      <c r="AC251">
        <v>79.599999999999994</v>
      </c>
      <c r="AD251">
        <v>665.2</v>
      </c>
      <c r="AE251" t="s">
        <v>841</v>
      </c>
      <c r="AF251" t="s">
        <v>3965</v>
      </c>
      <c r="AG251" t="s">
        <v>3966</v>
      </c>
      <c r="AH251" t="s">
        <v>3967</v>
      </c>
      <c r="AI251" t="s">
        <v>3968</v>
      </c>
      <c r="AJ251" t="s">
        <v>3969</v>
      </c>
      <c r="AK251" t="str">
        <f>"F7"</f>
        <v>F7</v>
      </c>
      <c r="AL251" t="s">
        <v>1461</v>
      </c>
      <c r="AM251" t="s">
        <v>1465</v>
      </c>
      <c r="AN251">
        <v>9606</v>
      </c>
      <c r="AO251" s="4" t="str">
        <f>HYPERLINK("http://www.uniprot.org/uniprot/P08709", "P08709")</f>
        <v>P08709</v>
      </c>
      <c r="AP251" t="s">
        <v>3970</v>
      </c>
      <c r="AQ251" t="s">
        <v>1730</v>
      </c>
      <c r="AR251" t="s">
        <v>1467</v>
      </c>
      <c r="AS251" t="s">
        <v>1468</v>
      </c>
      <c r="AT251" t="s">
        <v>1461</v>
      </c>
      <c r="AU251" t="s">
        <v>1469</v>
      </c>
      <c r="AV251" t="s">
        <v>2041</v>
      </c>
      <c r="AW251" t="s">
        <v>1915</v>
      </c>
      <c r="AX251" t="s">
        <v>1694</v>
      </c>
      <c r="AY251" t="s">
        <v>2136</v>
      </c>
      <c r="AZ251" t="s">
        <v>1917</v>
      </c>
      <c r="BA251" t="s">
        <v>3971</v>
      </c>
      <c r="BB251" t="s">
        <v>3972</v>
      </c>
      <c r="BC251" t="s">
        <v>3973</v>
      </c>
      <c r="BD251" t="s">
        <v>1461</v>
      </c>
      <c r="BE251" t="s">
        <v>3974</v>
      </c>
    </row>
    <row r="252" spans="1:57">
      <c r="A252">
        <v>211</v>
      </c>
      <c r="B252">
        <v>1</v>
      </c>
      <c r="C252">
        <v>1</v>
      </c>
      <c r="D252">
        <v>223</v>
      </c>
      <c r="E252" t="s">
        <v>55</v>
      </c>
      <c r="F252" t="s">
        <v>500</v>
      </c>
      <c r="G252">
        <v>49</v>
      </c>
      <c r="H252">
        <v>50255</v>
      </c>
      <c r="I252">
        <v>1</v>
      </c>
      <c r="J252">
        <v>1</v>
      </c>
      <c r="K252">
        <v>1</v>
      </c>
      <c r="L252">
        <v>1</v>
      </c>
      <c r="M252">
        <v>0.1</v>
      </c>
      <c r="N252">
        <v>0.02</v>
      </c>
      <c r="O252" t="s">
        <v>501</v>
      </c>
      <c r="P252">
        <v>20</v>
      </c>
      <c r="Q252" t="s">
        <v>500</v>
      </c>
      <c r="R252" t="s">
        <v>501</v>
      </c>
      <c r="S252" t="s">
        <v>680</v>
      </c>
      <c r="T252" t="s">
        <v>681</v>
      </c>
      <c r="U252" t="s">
        <v>682</v>
      </c>
      <c r="V252" t="s">
        <v>625</v>
      </c>
      <c r="W252">
        <v>445</v>
      </c>
      <c r="X252">
        <v>445</v>
      </c>
      <c r="Y252">
        <v>445</v>
      </c>
      <c r="Z252">
        <v>445</v>
      </c>
      <c r="AA252">
        <v>445</v>
      </c>
      <c r="AB252">
        <v>100</v>
      </c>
      <c r="AC252">
        <v>100</v>
      </c>
      <c r="AD252">
        <v>936.4</v>
      </c>
      <c r="AE252" t="s">
        <v>680</v>
      </c>
      <c r="AF252" t="s">
        <v>3975</v>
      </c>
      <c r="AG252" t="s">
        <v>3976</v>
      </c>
      <c r="AH252" t="s">
        <v>3977</v>
      </c>
      <c r="AI252" t="s">
        <v>3978</v>
      </c>
      <c r="AJ252" t="s">
        <v>3979</v>
      </c>
      <c r="AK252" t="str">
        <f>"TUBB4B"</f>
        <v>TUBB4B</v>
      </c>
      <c r="AL252" t="s">
        <v>3980</v>
      </c>
      <c r="AM252" t="s">
        <v>1465</v>
      </c>
      <c r="AN252">
        <v>9606</v>
      </c>
      <c r="AO252" s="4" t="str">
        <f>HYPERLINK("http://www.uniprot.org/uniprot/P68371", "P68371")</f>
        <v>P68371</v>
      </c>
      <c r="AP252" t="s">
        <v>3981</v>
      </c>
      <c r="AQ252" t="s">
        <v>1461</v>
      </c>
      <c r="AR252" t="s">
        <v>3960</v>
      </c>
      <c r="AS252" t="s">
        <v>1461</v>
      </c>
      <c r="AT252" t="s">
        <v>1461</v>
      </c>
      <c r="AU252" t="s">
        <v>3982</v>
      </c>
      <c r="AV252" t="s">
        <v>1461</v>
      </c>
      <c r="AW252" t="s">
        <v>2414</v>
      </c>
      <c r="AX252" t="s">
        <v>1461</v>
      </c>
      <c r="AY252" t="s">
        <v>3983</v>
      </c>
      <c r="AZ252" t="s">
        <v>1461</v>
      </c>
      <c r="BA252" t="s">
        <v>3984</v>
      </c>
      <c r="BB252" t="s">
        <v>3985</v>
      </c>
      <c r="BC252" t="s">
        <v>3986</v>
      </c>
      <c r="BD252" t="s">
        <v>1461</v>
      </c>
      <c r="BE252" t="s">
        <v>3987</v>
      </c>
    </row>
    <row r="253" spans="1:57">
      <c r="A253">
        <v>252</v>
      </c>
      <c r="B253">
        <v>1</v>
      </c>
      <c r="C253">
        <v>1</v>
      </c>
      <c r="D253">
        <v>224</v>
      </c>
      <c r="E253" t="s">
        <v>55</v>
      </c>
      <c r="F253" t="s">
        <v>502</v>
      </c>
      <c r="G253">
        <v>33</v>
      </c>
      <c r="H253">
        <v>47402</v>
      </c>
      <c r="I253">
        <v>1</v>
      </c>
      <c r="J253">
        <v>1</v>
      </c>
      <c r="K253">
        <v>1</v>
      </c>
      <c r="L253">
        <v>1</v>
      </c>
      <c r="M253">
        <v>0.1</v>
      </c>
      <c r="N253">
        <v>0.02</v>
      </c>
      <c r="O253" t="s">
        <v>503</v>
      </c>
      <c r="P253">
        <v>150</v>
      </c>
      <c r="Q253" t="s">
        <v>502</v>
      </c>
      <c r="R253" t="s">
        <v>503</v>
      </c>
      <c r="S253" t="s">
        <v>1062</v>
      </c>
      <c r="T253" t="s">
        <v>1063</v>
      </c>
      <c r="U253" t="s">
        <v>1064</v>
      </c>
      <c r="V253" t="s">
        <v>625</v>
      </c>
      <c r="W253">
        <v>431</v>
      </c>
      <c r="X253">
        <v>431</v>
      </c>
      <c r="Y253">
        <v>414</v>
      </c>
      <c r="Z253">
        <v>391</v>
      </c>
      <c r="AA253">
        <v>399</v>
      </c>
      <c r="AB253">
        <v>90.7</v>
      </c>
      <c r="AC253">
        <v>92.6</v>
      </c>
      <c r="AD253">
        <v>786.2</v>
      </c>
      <c r="AE253" t="s">
        <v>1062</v>
      </c>
      <c r="AF253" t="s">
        <v>3988</v>
      </c>
      <c r="AG253" t="s">
        <v>3989</v>
      </c>
      <c r="AH253" t="s">
        <v>3990</v>
      </c>
      <c r="AI253" t="s">
        <v>3991</v>
      </c>
      <c r="AJ253" t="s">
        <v>3992</v>
      </c>
      <c r="AK253" t="str">
        <f>"NPTX2"</f>
        <v>NPTX2</v>
      </c>
      <c r="AL253" t="s">
        <v>1461</v>
      </c>
      <c r="AM253" t="s">
        <v>1465</v>
      </c>
      <c r="AN253">
        <v>9606</v>
      </c>
      <c r="AO253" s="4" t="str">
        <f>HYPERLINK("http://www.uniprot.org/uniprot/P47972", "P47972")</f>
        <v>P47972</v>
      </c>
      <c r="AP253" t="s">
        <v>3993</v>
      </c>
      <c r="AQ253" t="s">
        <v>1461</v>
      </c>
      <c r="AR253" t="s">
        <v>1467</v>
      </c>
      <c r="AS253" t="s">
        <v>1461</v>
      </c>
      <c r="AT253" t="s">
        <v>1461</v>
      </c>
      <c r="AU253" t="s">
        <v>1461</v>
      </c>
      <c r="AV253" t="s">
        <v>1558</v>
      </c>
      <c r="AW253" t="s">
        <v>3994</v>
      </c>
      <c r="AX253" t="s">
        <v>1461</v>
      </c>
      <c r="AY253" t="s">
        <v>1531</v>
      </c>
      <c r="AZ253" t="s">
        <v>1461</v>
      </c>
      <c r="BA253" t="s">
        <v>3995</v>
      </c>
      <c r="BB253" t="s">
        <v>3996</v>
      </c>
      <c r="BC253" t="s">
        <v>3997</v>
      </c>
      <c r="BD253" t="s">
        <v>1461</v>
      </c>
      <c r="BE253" t="s">
        <v>1461</v>
      </c>
    </row>
    <row r="254" spans="1:57">
      <c r="A254">
        <v>269</v>
      </c>
      <c r="B254">
        <v>1</v>
      </c>
      <c r="C254">
        <v>1</v>
      </c>
      <c r="D254">
        <v>225</v>
      </c>
      <c r="E254" t="s">
        <v>55</v>
      </c>
      <c r="F254" t="s">
        <v>504</v>
      </c>
      <c r="G254">
        <v>25</v>
      </c>
      <c r="H254">
        <v>50592</v>
      </c>
      <c r="I254">
        <v>1</v>
      </c>
      <c r="J254">
        <v>1</v>
      </c>
      <c r="K254">
        <v>1</v>
      </c>
      <c r="L254">
        <v>1</v>
      </c>
      <c r="M254">
        <v>0.1</v>
      </c>
      <c r="N254">
        <v>0.02</v>
      </c>
      <c r="O254" t="s">
        <v>505</v>
      </c>
      <c r="P254">
        <v>74</v>
      </c>
      <c r="Q254" t="s">
        <v>504</v>
      </c>
      <c r="R254" t="s">
        <v>505</v>
      </c>
      <c r="S254" t="s">
        <v>838</v>
      </c>
      <c r="T254" t="s">
        <v>839</v>
      </c>
      <c r="U254" t="s">
        <v>840</v>
      </c>
      <c r="V254" t="s">
        <v>625</v>
      </c>
      <c r="W254">
        <v>443</v>
      </c>
      <c r="X254">
        <v>442</v>
      </c>
      <c r="Y254">
        <v>443</v>
      </c>
      <c r="Z254">
        <v>403</v>
      </c>
      <c r="AA254">
        <v>417</v>
      </c>
      <c r="AB254">
        <v>91</v>
      </c>
      <c r="AC254">
        <v>94.1</v>
      </c>
      <c r="AD254">
        <v>827</v>
      </c>
      <c r="AE254" t="s">
        <v>838</v>
      </c>
      <c r="AF254" t="s">
        <v>3998</v>
      </c>
      <c r="AG254" t="s">
        <v>3999</v>
      </c>
      <c r="AH254" t="s">
        <v>4000</v>
      </c>
      <c r="AI254" t="s">
        <v>4001</v>
      </c>
      <c r="AJ254" t="s">
        <v>4002</v>
      </c>
      <c r="AK254" t="str">
        <f>"EDNRB"</f>
        <v>EDNRB</v>
      </c>
      <c r="AL254" t="s">
        <v>4003</v>
      </c>
      <c r="AM254" t="s">
        <v>1465</v>
      </c>
      <c r="AN254">
        <v>9606</v>
      </c>
      <c r="AO254" s="4" t="str">
        <f>HYPERLINK("http://www.uniprot.org/uniprot/P24530", "P24530")</f>
        <v>P24530</v>
      </c>
      <c r="AP254" t="s">
        <v>4004</v>
      </c>
      <c r="AQ254" t="s">
        <v>1461</v>
      </c>
      <c r="AR254" t="s">
        <v>3398</v>
      </c>
      <c r="AS254" t="s">
        <v>1468</v>
      </c>
      <c r="AT254" t="s">
        <v>1461</v>
      </c>
      <c r="AU254" t="s">
        <v>4005</v>
      </c>
      <c r="AV254" t="s">
        <v>3510</v>
      </c>
      <c r="AW254" t="s">
        <v>1461</v>
      </c>
      <c r="AX254" t="s">
        <v>4006</v>
      </c>
      <c r="AY254" t="s">
        <v>3139</v>
      </c>
      <c r="AZ254" t="s">
        <v>1473</v>
      </c>
      <c r="BA254" t="s">
        <v>4007</v>
      </c>
      <c r="BB254" t="s">
        <v>4008</v>
      </c>
      <c r="BC254" t="s">
        <v>4009</v>
      </c>
      <c r="BD254" t="s">
        <v>1461</v>
      </c>
      <c r="BE254" t="s">
        <v>4010</v>
      </c>
    </row>
    <row r="255" spans="1:57">
      <c r="A255">
        <v>271</v>
      </c>
      <c r="B255">
        <v>1</v>
      </c>
      <c r="C255">
        <v>1</v>
      </c>
      <c r="D255">
        <v>226</v>
      </c>
      <c r="E255" t="s">
        <v>55</v>
      </c>
      <c r="F255" t="s">
        <v>506</v>
      </c>
      <c r="G255">
        <v>24</v>
      </c>
      <c r="H255">
        <v>48580</v>
      </c>
      <c r="I255">
        <v>1</v>
      </c>
      <c r="J255">
        <v>1</v>
      </c>
      <c r="K255">
        <v>1</v>
      </c>
      <c r="L255">
        <v>1</v>
      </c>
      <c r="M255">
        <v>0.1</v>
      </c>
      <c r="N255">
        <v>0.04</v>
      </c>
      <c r="O255" t="s">
        <v>507</v>
      </c>
      <c r="P255">
        <v>228</v>
      </c>
      <c r="Q255" t="s">
        <v>506</v>
      </c>
      <c r="R255" t="s">
        <v>507</v>
      </c>
      <c r="S255" t="s">
        <v>1290</v>
      </c>
      <c r="T255" t="s">
        <v>1291</v>
      </c>
      <c r="U255" t="s">
        <v>1292</v>
      </c>
      <c r="V255" t="s">
        <v>625</v>
      </c>
      <c r="W255">
        <v>445</v>
      </c>
      <c r="X255">
        <v>457</v>
      </c>
      <c r="Y255">
        <v>458</v>
      </c>
      <c r="Z255">
        <v>350</v>
      </c>
      <c r="AA255">
        <v>373</v>
      </c>
      <c r="AB255">
        <v>78.7</v>
      </c>
      <c r="AC255">
        <v>83.8</v>
      </c>
      <c r="AD255">
        <v>594</v>
      </c>
      <c r="AE255" t="s">
        <v>1290</v>
      </c>
      <c r="AF255" t="s">
        <v>4011</v>
      </c>
      <c r="AG255" t="s">
        <v>4012</v>
      </c>
      <c r="AH255" t="s">
        <v>4013</v>
      </c>
      <c r="AI255" t="s">
        <v>4014</v>
      </c>
      <c r="AJ255" t="s">
        <v>4015</v>
      </c>
      <c r="AK255" t="str">
        <f>"CHGA"</f>
        <v>CHGA</v>
      </c>
      <c r="AL255" t="s">
        <v>1461</v>
      </c>
      <c r="AM255" t="s">
        <v>1465</v>
      </c>
      <c r="AN255">
        <v>9606</v>
      </c>
      <c r="AO255" s="4" t="str">
        <f>HYPERLINK("http://www.uniprot.org/uniprot/P10645", "P10645")</f>
        <v>P10645</v>
      </c>
      <c r="AP255" t="s">
        <v>4016</v>
      </c>
      <c r="AQ255" t="s">
        <v>1461</v>
      </c>
      <c r="AR255" t="s">
        <v>4017</v>
      </c>
      <c r="AS255" t="s">
        <v>1485</v>
      </c>
      <c r="AT255" t="s">
        <v>1461</v>
      </c>
      <c r="AU255" t="s">
        <v>1461</v>
      </c>
      <c r="AV255" t="s">
        <v>1558</v>
      </c>
      <c r="AW255" t="s">
        <v>1915</v>
      </c>
      <c r="AX255" t="s">
        <v>2347</v>
      </c>
      <c r="AY255" t="s">
        <v>4018</v>
      </c>
      <c r="AZ255" t="s">
        <v>1473</v>
      </c>
      <c r="BA255" t="s">
        <v>4019</v>
      </c>
      <c r="BB255" t="s">
        <v>4020</v>
      </c>
      <c r="BC255" t="s">
        <v>1461</v>
      </c>
      <c r="BD255" t="s">
        <v>1461</v>
      </c>
      <c r="BE255" t="s">
        <v>3687</v>
      </c>
    </row>
    <row r="256" spans="1:57">
      <c r="A256">
        <v>107</v>
      </c>
      <c r="B256">
        <v>1</v>
      </c>
      <c r="C256">
        <v>1</v>
      </c>
      <c r="D256">
        <v>227</v>
      </c>
      <c r="E256" t="s">
        <v>55</v>
      </c>
      <c r="F256" t="s">
        <v>508</v>
      </c>
      <c r="G256">
        <v>168</v>
      </c>
      <c r="H256">
        <v>162620</v>
      </c>
      <c r="I256">
        <v>3</v>
      </c>
      <c r="J256">
        <v>3</v>
      </c>
      <c r="K256">
        <v>3</v>
      </c>
      <c r="L256">
        <v>3</v>
      </c>
      <c r="M256">
        <v>0.09</v>
      </c>
      <c r="N256">
        <v>0.03</v>
      </c>
      <c r="O256" t="s">
        <v>509</v>
      </c>
      <c r="P256">
        <v>143</v>
      </c>
      <c r="Q256" t="s">
        <v>508</v>
      </c>
      <c r="R256" t="s">
        <v>509</v>
      </c>
      <c r="S256" t="s">
        <v>1041</v>
      </c>
      <c r="T256" t="s">
        <v>1042</v>
      </c>
      <c r="U256" t="s">
        <v>1043</v>
      </c>
      <c r="V256" t="s">
        <v>625</v>
      </c>
      <c r="W256">
        <v>1420</v>
      </c>
      <c r="X256">
        <v>1429</v>
      </c>
      <c r="Y256">
        <v>1398</v>
      </c>
      <c r="Z256">
        <v>1323</v>
      </c>
      <c r="AA256">
        <v>1352</v>
      </c>
      <c r="AB256">
        <v>93.2</v>
      </c>
      <c r="AC256">
        <v>95.2</v>
      </c>
      <c r="AD256">
        <v>2717.9</v>
      </c>
      <c r="AE256" t="s">
        <v>1041</v>
      </c>
      <c r="AF256" t="s">
        <v>4021</v>
      </c>
      <c r="AG256" t="s">
        <v>4022</v>
      </c>
      <c r="AH256" t="s">
        <v>4023</v>
      </c>
      <c r="AI256" t="s">
        <v>4024</v>
      </c>
      <c r="AJ256" t="s">
        <v>4025</v>
      </c>
      <c r="AK256" t="str">
        <f>"ATRN"</f>
        <v>ATRN</v>
      </c>
      <c r="AL256" t="s">
        <v>4026</v>
      </c>
      <c r="AM256" t="s">
        <v>1465</v>
      </c>
      <c r="AN256">
        <v>9606</v>
      </c>
      <c r="AO256" s="4" t="str">
        <f>HYPERLINK("http://www.uniprot.org/uniprot/O75882", "O75882")</f>
        <v>O75882</v>
      </c>
      <c r="AP256" t="s">
        <v>4027</v>
      </c>
      <c r="AQ256" t="s">
        <v>4028</v>
      </c>
      <c r="AR256" t="s">
        <v>2819</v>
      </c>
      <c r="AS256" t="s">
        <v>1468</v>
      </c>
      <c r="AT256" t="s">
        <v>1461</v>
      </c>
      <c r="AU256" t="s">
        <v>1461</v>
      </c>
      <c r="AV256" t="s">
        <v>4029</v>
      </c>
      <c r="AW256" t="s">
        <v>2104</v>
      </c>
      <c r="AX256" t="s">
        <v>3191</v>
      </c>
      <c r="AY256" t="s">
        <v>1531</v>
      </c>
      <c r="AZ256" t="s">
        <v>1461</v>
      </c>
      <c r="BA256" t="s">
        <v>4030</v>
      </c>
      <c r="BB256" t="s">
        <v>4031</v>
      </c>
      <c r="BC256" t="s">
        <v>4032</v>
      </c>
      <c r="BD256" t="s">
        <v>1461</v>
      </c>
      <c r="BE256" t="s">
        <v>1461</v>
      </c>
    </row>
    <row r="257" spans="1:57">
      <c r="A257">
        <v>155</v>
      </c>
      <c r="B257">
        <v>1</v>
      </c>
      <c r="C257">
        <v>1</v>
      </c>
      <c r="D257">
        <v>228</v>
      </c>
      <c r="E257" t="s">
        <v>55</v>
      </c>
      <c r="F257" t="s">
        <v>510</v>
      </c>
      <c r="G257">
        <v>82</v>
      </c>
      <c r="H257">
        <v>108004</v>
      </c>
      <c r="I257">
        <v>3</v>
      </c>
      <c r="J257">
        <v>3</v>
      </c>
      <c r="K257">
        <v>2</v>
      </c>
      <c r="L257">
        <v>2</v>
      </c>
      <c r="M257">
        <v>0.09</v>
      </c>
      <c r="N257">
        <v>0.03</v>
      </c>
      <c r="O257" t="s">
        <v>511</v>
      </c>
      <c r="P257">
        <v>119</v>
      </c>
      <c r="Q257" t="s">
        <v>510</v>
      </c>
      <c r="R257" t="s">
        <v>511</v>
      </c>
      <c r="S257" t="s">
        <v>970</v>
      </c>
      <c r="T257" t="s">
        <v>971</v>
      </c>
      <c r="U257" t="s">
        <v>972</v>
      </c>
      <c r="V257" t="s">
        <v>625</v>
      </c>
      <c r="W257">
        <v>961</v>
      </c>
      <c r="X257">
        <v>972</v>
      </c>
      <c r="Y257">
        <v>973</v>
      </c>
      <c r="Z257">
        <v>808</v>
      </c>
      <c r="AA257">
        <v>861</v>
      </c>
      <c r="AB257">
        <v>84.1</v>
      </c>
      <c r="AC257">
        <v>89.6</v>
      </c>
      <c r="AD257">
        <v>1607</v>
      </c>
      <c r="AE257" t="s">
        <v>970</v>
      </c>
      <c r="AF257" t="s">
        <v>4033</v>
      </c>
      <c r="AG257" t="s">
        <v>4034</v>
      </c>
      <c r="AH257" t="s">
        <v>4035</v>
      </c>
      <c r="AI257" t="s">
        <v>4036</v>
      </c>
      <c r="AJ257" t="s">
        <v>4037</v>
      </c>
      <c r="AK257" t="str">
        <f>"CSF1R"</f>
        <v>CSF1R</v>
      </c>
      <c r="AL257" t="s">
        <v>4038</v>
      </c>
      <c r="AM257" t="s">
        <v>1465</v>
      </c>
      <c r="AN257">
        <v>9606</v>
      </c>
      <c r="AO257" s="4" t="str">
        <f>HYPERLINK("http://www.uniprot.org/uniprot/P07333", "P07333")</f>
        <v>P07333</v>
      </c>
      <c r="AP257" t="s">
        <v>4039</v>
      </c>
      <c r="AQ257" t="s">
        <v>2343</v>
      </c>
      <c r="AR257" t="s">
        <v>3398</v>
      </c>
      <c r="AS257" t="s">
        <v>1468</v>
      </c>
      <c r="AT257" t="s">
        <v>1461</v>
      </c>
      <c r="AU257" t="s">
        <v>4040</v>
      </c>
      <c r="AV257" t="s">
        <v>2820</v>
      </c>
      <c r="AW257" t="s">
        <v>2006</v>
      </c>
      <c r="AX257" t="s">
        <v>4041</v>
      </c>
      <c r="AY257" t="s">
        <v>1954</v>
      </c>
      <c r="AZ257" t="s">
        <v>1473</v>
      </c>
      <c r="BA257" t="s">
        <v>4042</v>
      </c>
      <c r="BB257" t="s">
        <v>4043</v>
      </c>
      <c r="BC257" t="s">
        <v>4044</v>
      </c>
      <c r="BD257" t="s">
        <v>1461</v>
      </c>
      <c r="BE257" t="s">
        <v>4045</v>
      </c>
    </row>
    <row r="258" spans="1:57">
      <c r="A258">
        <v>172</v>
      </c>
      <c r="B258">
        <v>1</v>
      </c>
      <c r="C258">
        <v>1</v>
      </c>
      <c r="D258">
        <v>229</v>
      </c>
      <c r="E258" t="s">
        <v>55</v>
      </c>
      <c r="F258" t="s">
        <v>512</v>
      </c>
      <c r="G258">
        <v>69</v>
      </c>
      <c r="H258">
        <v>111566</v>
      </c>
      <c r="I258">
        <v>2</v>
      </c>
      <c r="J258">
        <v>2</v>
      </c>
      <c r="K258">
        <v>2</v>
      </c>
      <c r="L258">
        <v>2</v>
      </c>
      <c r="M258">
        <v>0.09</v>
      </c>
      <c r="N258">
        <v>0.04</v>
      </c>
      <c r="O258" t="s">
        <v>513</v>
      </c>
      <c r="P258">
        <v>202</v>
      </c>
      <c r="Q258" t="s">
        <v>512</v>
      </c>
      <c r="R258" t="s">
        <v>513</v>
      </c>
      <c r="S258" t="s">
        <v>1214</v>
      </c>
      <c r="T258" t="s">
        <v>1215</v>
      </c>
      <c r="U258" t="s">
        <v>1216</v>
      </c>
      <c r="V258" t="s">
        <v>625</v>
      </c>
      <c r="W258">
        <v>999</v>
      </c>
      <c r="X258">
        <v>999</v>
      </c>
      <c r="Y258">
        <v>983</v>
      </c>
      <c r="Z258">
        <v>837</v>
      </c>
      <c r="AA258">
        <v>900</v>
      </c>
      <c r="AB258">
        <v>83.8</v>
      </c>
      <c r="AC258">
        <v>90.1</v>
      </c>
      <c r="AD258">
        <v>1746.9</v>
      </c>
      <c r="AE258" t="s">
        <v>1214</v>
      </c>
      <c r="AF258" t="s">
        <v>4046</v>
      </c>
      <c r="AG258" t="s">
        <v>4047</v>
      </c>
      <c r="AH258" t="s">
        <v>4048</v>
      </c>
      <c r="AI258" t="s">
        <v>4049</v>
      </c>
      <c r="AJ258" t="s">
        <v>4050</v>
      </c>
      <c r="AK258" t="str">
        <f>"MERTK"</f>
        <v>MERTK</v>
      </c>
      <c r="AL258" t="s">
        <v>4051</v>
      </c>
      <c r="AM258" t="s">
        <v>1465</v>
      </c>
      <c r="AN258">
        <v>9606</v>
      </c>
      <c r="AO258" s="4" t="str">
        <f>HYPERLINK("http://www.uniprot.org/uniprot/Q12866", "Q12866")</f>
        <v>Q12866</v>
      </c>
      <c r="AP258" t="s">
        <v>4052</v>
      </c>
      <c r="AQ258" t="s">
        <v>1461</v>
      </c>
      <c r="AR258" t="s">
        <v>4053</v>
      </c>
      <c r="AS258" t="s">
        <v>1485</v>
      </c>
      <c r="AT258" t="s">
        <v>1461</v>
      </c>
      <c r="AU258" t="s">
        <v>4054</v>
      </c>
      <c r="AV258" t="s">
        <v>2820</v>
      </c>
      <c r="AW258" t="s">
        <v>2006</v>
      </c>
      <c r="AX258" t="s">
        <v>4041</v>
      </c>
      <c r="AY258" t="s">
        <v>1586</v>
      </c>
      <c r="AZ258" t="s">
        <v>1473</v>
      </c>
      <c r="BA258" t="s">
        <v>4055</v>
      </c>
      <c r="BB258" t="s">
        <v>4056</v>
      </c>
      <c r="BC258" t="s">
        <v>4057</v>
      </c>
      <c r="BD258" t="s">
        <v>1461</v>
      </c>
      <c r="BE258" t="s">
        <v>1896</v>
      </c>
    </row>
    <row r="259" spans="1:57">
      <c r="A259">
        <v>249</v>
      </c>
      <c r="B259">
        <v>1</v>
      </c>
      <c r="C259">
        <v>1</v>
      </c>
      <c r="D259">
        <v>230</v>
      </c>
      <c r="E259" t="s">
        <v>55</v>
      </c>
      <c r="F259" t="s">
        <v>514</v>
      </c>
      <c r="G259">
        <v>34</v>
      </c>
      <c r="H259">
        <v>54749</v>
      </c>
      <c r="I259">
        <v>1</v>
      </c>
      <c r="J259">
        <v>1</v>
      </c>
      <c r="K259">
        <v>1</v>
      </c>
      <c r="L259">
        <v>1</v>
      </c>
      <c r="M259">
        <v>0.09</v>
      </c>
      <c r="N259">
        <v>0.01</v>
      </c>
      <c r="O259" t="s">
        <v>515</v>
      </c>
      <c r="P259">
        <v>151</v>
      </c>
      <c r="Q259" t="s">
        <v>514</v>
      </c>
      <c r="R259" t="s">
        <v>515</v>
      </c>
      <c r="S259" t="s">
        <v>1065</v>
      </c>
      <c r="T259" t="s">
        <v>1066</v>
      </c>
      <c r="U259" t="s">
        <v>1067</v>
      </c>
      <c r="V259" t="s">
        <v>625</v>
      </c>
      <c r="W259">
        <v>497</v>
      </c>
      <c r="X259">
        <v>499</v>
      </c>
      <c r="Y259">
        <v>497</v>
      </c>
      <c r="Z259">
        <v>446</v>
      </c>
      <c r="AA259">
        <v>463</v>
      </c>
      <c r="AB259">
        <v>89.7</v>
      </c>
      <c r="AC259">
        <v>93.2</v>
      </c>
      <c r="AD259">
        <v>802</v>
      </c>
      <c r="AE259" t="s">
        <v>1065</v>
      </c>
      <c r="AF259" t="s">
        <v>4058</v>
      </c>
      <c r="AG259" t="s">
        <v>4059</v>
      </c>
      <c r="AH259" t="s">
        <v>4060</v>
      </c>
      <c r="AI259" t="s">
        <v>4061</v>
      </c>
      <c r="AJ259" t="s">
        <v>4062</v>
      </c>
      <c r="AK259" t="str">
        <f>"PKMYT1"</f>
        <v>PKMYT1</v>
      </c>
      <c r="AL259" t="s">
        <v>4063</v>
      </c>
      <c r="AM259" t="s">
        <v>1465</v>
      </c>
      <c r="AN259">
        <v>9606</v>
      </c>
      <c r="AO259" s="4" t="str">
        <f>HYPERLINK("http://www.uniprot.org/uniprot/Q99640", "Q99640")</f>
        <v>Q99640</v>
      </c>
      <c r="AP259" t="s">
        <v>4064</v>
      </c>
      <c r="AQ259" t="s">
        <v>4065</v>
      </c>
      <c r="AR259" t="s">
        <v>4066</v>
      </c>
      <c r="AS259" t="s">
        <v>1468</v>
      </c>
      <c r="AT259" t="s">
        <v>1461</v>
      </c>
      <c r="AU259" t="s">
        <v>1461</v>
      </c>
      <c r="AV259" t="s">
        <v>1461</v>
      </c>
      <c r="AW259" t="s">
        <v>4067</v>
      </c>
      <c r="AX259" t="s">
        <v>4068</v>
      </c>
      <c r="AY259" t="s">
        <v>2686</v>
      </c>
      <c r="AZ259" t="s">
        <v>1473</v>
      </c>
      <c r="BA259" t="s">
        <v>4069</v>
      </c>
      <c r="BB259" t="s">
        <v>4070</v>
      </c>
      <c r="BC259" t="s">
        <v>4071</v>
      </c>
      <c r="BD259" t="s">
        <v>1461</v>
      </c>
      <c r="BE259" t="s">
        <v>4072</v>
      </c>
    </row>
    <row r="260" spans="1:57">
      <c r="A260">
        <v>251</v>
      </c>
      <c r="B260">
        <v>1</v>
      </c>
      <c r="C260">
        <v>1</v>
      </c>
      <c r="D260">
        <v>231</v>
      </c>
      <c r="E260" t="s">
        <v>55</v>
      </c>
      <c r="F260" t="s">
        <v>516</v>
      </c>
      <c r="G260">
        <v>34</v>
      </c>
      <c r="H260">
        <v>55787</v>
      </c>
      <c r="I260">
        <v>1</v>
      </c>
      <c r="J260">
        <v>1</v>
      </c>
      <c r="K260">
        <v>1</v>
      </c>
      <c r="L260">
        <v>1</v>
      </c>
      <c r="M260">
        <v>0.09</v>
      </c>
      <c r="N260">
        <v>0.02</v>
      </c>
      <c r="O260" t="s">
        <v>517</v>
      </c>
      <c r="P260">
        <v>266</v>
      </c>
      <c r="Q260" t="s">
        <v>516</v>
      </c>
      <c r="R260" t="s">
        <v>517</v>
      </c>
      <c r="S260" t="s">
        <v>1402</v>
      </c>
      <c r="T260" t="s">
        <v>1403</v>
      </c>
      <c r="U260" t="s">
        <v>1404</v>
      </c>
      <c r="V260" t="s">
        <v>625</v>
      </c>
      <c r="W260">
        <v>493</v>
      </c>
      <c r="X260">
        <v>493</v>
      </c>
      <c r="Y260">
        <v>493</v>
      </c>
      <c r="Z260">
        <v>452</v>
      </c>
      <c r="AA260">
        <v>473</v>
      </c>
      <c r="AB260">
        <v>91.7</v>
      </c>
      <c r="AC260">
        <v>95.9</v>
      </c>
      <c r="AD260">
        <v>957.2</v>
      </c>
      <c r="AE260" t="s">
        <v>1402</v>
      </c>
      <c r="AF260" t="s">
        <v>4073</v>
      </c>
      <c r="AG260" t="s">
        <v>4074</v>
      </c>
      <c r="AH260" t="s">
        <v>4075</v>
      </c>
      <c r="AI260" t="s">
        <v>4076</v>
      </c>
      <c r="AJ260" t="s">
        <v>4077</v>
      </c>
      <c r="AK260" t="str">
        <f>"PEPD"</f>
        <v>PEPD</v>
      </c>
      <c r="AL260" t="s">
        <v>4078</v>
      </c>
      <c r="AM260" t="s">
        <v>1465</v>
      </c>
      <c r="AN260">
        <v>9606</v>
      </c>
      <c r="AO260" s="4" t="str">
        <f>HYPERLINK("http://www.uniprot.org/uniprot/P12955", "P12955")</f>
        <v>P12955</v>
      </c>
      <c r="AP260" t="s">
        <v>4079</v>
      </c>
      <c r="AQ260" t="s">
        <v>4080</v>
      </c>
      <c r="AR260" t="s">
        <v>1461</v>
      </c>
      <c r="AS260" t="s">
        <v>1468</v>
      </c>
      <c r="AT260" t="s">
        <v>1461</v>
      </c>
      <c r="AU260" t="s">
        <v>1469</v>
      </c>
      <c r="AV260" t="s">
        <v>1461</v>
      </c>
      <c r="AW260" t="s">
        <v>3556</v>
      </c>
      <c r="AX260" t="s">
        <v>4081</v>
      </c>
      <c r="AY260" t="s">
        <v>2686</v>
      </c>
      <c r="AZ260" t="s">
        <v>1473</v>
      </c>
      <c r="BA260" t="s">
        <v>4082</v>
      </c>
      <c r="BB260" t="s">
        <v>4083</v>
      </c>
      <c r="BC260" t="s">
        <v>4084</v>
      </c>
      <c r="BD260" t="s">
        <v>1461</v>
      </c>
      <c r="BE260" t="s">
        <v>1461</v>
      </c>
    </row>
    <row r="261" spans="1:57">
      <c r="A261">
        <v>265</v>
      </c>
      <c r="B261">
        <v>1</v>
      </c>
      <c r="C261">
        <v>1</v>
      </c>
      <c r="D261">
        <v>232</v>
      </c>
      <c r="E261" t="s">
        <v>55</v>
      </c>
      <c r="F261" t="s">
        <v>518</v>
      </c>
      <c r="G261">
        <v>28</v>
      </c>
      <c r="H261">
        <v>55646</v>
      </c>
      <c r="I261">
        <v>1</v>
      </c>
      <c r="J261">
        <v>1</v>
      </c>
      <c r="K261">
        <v>1</v>
      </c>
      <c r="L261">
        <v>1</v>
      </c>
      <c r="M261">
        <v>0.09</v>
      </c>
      <c r="N261">
        <v>0.02</v>
      </c>
      <c r="O261" t="s">
        <v>519</v>
      </c>
      <c r="P261">
        <v>191</v>
      </c>
      <c r="Q261" t="s">
        <v>518</v>
      </c>
      <c r="R261" t="s">
        <v>519</v>
      </c>
      <c r="S261" t="s">
        <v>1181</v>
      </c>
      <c r="T261" t="s">
        <v>1182</v>
      </c>
      <c r="U261" t="s">
        <v>1183</v>
      </c>
      <c r="V261" t="s">
        <v>625</v>
      </c>
      <c r="W261">
        <v>505</v>
      </c>
      <c r="X261">
        <v>502</v>
      </c>
      <c r="Y261">
        <v>505</v>
      </c>
      <c r="Z261">
        <v>396</v>
      </c>
      <c r="AA261">
        <v>445</v>
      </c>
      <c r="AB261">
        <v>78.400000000000006</v>
      </c>
      <c r="AC261">
        <v>88.1</v>
      </c>
      <c r="AD261">
        <v>779.2</v>
      </c>
      <c r="AE261" t="s">
        <v>1181</v>
      </c>
      <c r="AF261" t="s">
        <v>4085</v>
      </c>
      <c r="AG261" t="s">
        <v>4086</v>
      </c>
      <c r="AH261" t="s">
        <v>4087</v>
      </c>
      <c r="AI261" t="s">
        <v>4088</v>
      </c>
      <c r="AJ261" t="s">
        <v>4089</v>
      </c>
      <c r="AK261" t="str">
        <f>"PM20D1"</f>
        <v>PM20D1</v>
      </c>
      <c r="AL261" t="s">
        <v>1461</v>
      </c>
      <c r="AM261" t="s">
        <v>1465</v>
      </c>
      <c r="AN261">
        <v>9606</v>
      </c>
      <c r="AO261" s="4" t="str">
        <f>HYPERLINK("http://www.uniprot.org/uniprot/Q6GTS8", "Q6GTS8")</f>
        <v>Q6GTS8</v>
      </c>
      <c r="AP261" t="s">
        <v>4090</v>
      </c>
      <c r="AQ261" t="s">
        <v>1461</v>
      </c>
      <c r="AR261" t="s">
        <v>1467</v>
      </c>
      <c r="AS261" t="s">
        <v>1468</v>
      </c>
      <c r="AT261" t="s">
        <v>1461</v>
      </c>
      <c r="AU261" t="s">
        <v>1461</v>
      </c>
      <c r="AV261" t="s">
        <v>1558</v>
      </c>
      <c r="AW261" t="s">
        <v>2289</v>
      </c>
      <c r="AX261" t="s">
        <v>4091</v>
      </c>
      <c r="AY261" t="s">
        <v>1626</v>
      </c>
      <c r="AZ261" t="s">
        <v>1461</v>
      </c>
      <c r="BA261" t="s">
        <v>4092</v>
      </c>
      <c r="BB261" t="s">
        <v>4093</v>
      </c>
      <c r="BC261" t="s">
        <v>4094</v>
      </c>
      <c r="BD261" t="s">
        <v>1461</v>
      </c>
      <c r="BE261" t="s">
        <v>1461</v>
      </c>
    </row>
    <row r="262" spans="1:57">
      <c r="A262">
        <v>272</v>
      </c>
      <c r="B262">
        <v>1</v>
      </c>
      <c r="C262">
        <v>1</v>
      </c>
      <c r="D262">
        <v>233</v>
      </c>
      <c r="E262" t="s">
        <v>55</v>
      </c>
      <c r="F262" t="s">
        <v>520</v>
      </c>
      <c r="G262">
        <v>24</v>
      </c>
      <c r="H262">
        <v>52900</v>
      </c>
      <c r="I262">
        <v>1</v>
      </c>
      <c r="J262">
        <v>1</v>
      </c>
      <c r="K262">
        <v>1</v>
      </c>
      <c r="L262">
        <v>1</v>
      </c>
      <c r="M262">
        <v>0.09</v>
      </c>
      <c r="N262">
        <v>0.02</v>
      </c>
      <c r="O262" t="s">
        <v>521</v>
      </c>
      <c r="P262">
        <v>51</v>
      </c>
      <c r="Q262" t="s">
        <v>520</v>
      </c>
      <c r="R262" t="s">
        <v>521</v>
      </c>
      <c r="S262" t="s">
        <v>771</v>
      </c>
      <c r="T262" t="s">
        <v>772</v>
      </c>
      <c r="U262" t="s">
        <v>773</v>
      </c>
      <c r="V262" t="s">
        <v>625</v>
      </c>
      <c r="W262">
        <v>463</v>
      </c>
      <c r="X262">
        <v>463</v>
      </c>
      <c r="Y262">
        <v>463</v>
      </c>
      <c r="Z262">
        <v>402</v>
      </c>
      <c r="AA262">
        <v>423</v>
      </c>
      <c r="AB262">
        <v>86.8</v>
      </c>
      <c r="AC262">
        <v>91.4</v>
      </c>
      <c r="AD262">
        <v>836.3</v>
      </c>
      <c r="AE262" t="s">
        <v>771</v>
      </c>
      <c r="AF262" t="s">
        <v>4095</v>
      </c>
      <c r="AG262" t="s">
        <v>4096</v>
      </c>
      <c r="AH262" t="s">
        <v>4097</v>
      </c>
      <c r="AI262" t="s">
        <v>4098</v>
      </c>
      <c r="AJ262" t="s">
        <v>4099</v>
      </c>
      <c r="AK262" t="str">
        <f>"CTSC"</f>
        <v>CTSC</v>
      </c>
      <c r="AL262" t="s">
        <v>4100</v>
      </c>
      <c r="AM262" t="s">
        <v>1465</v>
      </c>
      <c r="AN262">
        <v>9606</v>
      </c>
      <c r="AO262" s="4" t="str">
        <f>HYPERLINK("http://www.uniprot.org/uniprot/P53634", "P53634")</f>
        <v>P53634</v>
      </c>
      <c r="AP262" t="s">
        <v>4101</v>
      </c>
      <c r="AQ262" t="s">
        <v>1461</v>
      </c>
      <c r="AR262" t="s">
        <v>3061</v>
      </c>
      <c r="AS262" t="s">
        <v>1468</v>
      </c>
      <c r="AT262" t="s">
        <v>1461</v>
      </c>
      <c r="AU262" t="s">
        <v>4102</v>
      </c>
      <c r="AV262" t="s">
        <v>1558</v>
      </c>
      <c r="AW262" t="s">
        <v>4103</v>
      </c>
      <c r="AX262" t="s">
        <v>3159</v>
      </c>
      <c r="AY262" t="s">
        <v>2291</v>
      </c>
      <c r="AZ262" t="s">
        <v>1473</v>
      </c>
      <c r="BA262" t="s">
        <v>4104</v>
      </c>
      <c r="BB262" t="s">
        <v>4105</v>
      </c>
      <c r="BC262" t="s">
        <v>4106</v>
      </c>
      <c r="BD262" t="s">
        <v>1461</v>
      </c>
      <c r="BE262" t="s">
        <v>4107</v>
      </c>
    </row>
    <row r="263" spans="1:57">
      <c r="A263">
        <v>158</v>
      </c>
      <c r="B263">
        <v>1</v>
      </c>
      <c r="C263">
        <v>1</v>
      </c>
      <c r="D263">
        <v>234</v>
      </c>
      <c r="E263" t="s">
        <v>55</v>
      </c>
      <c r="F263" t="s">
        <v>522</v>
      </c>
      <c r="G263">
        <v>80</v>
      </c>
      <c r="H263">
        <v>58076</v>
      </c>
      <c r="I263">
        <v>1</v>
      </c>
      <c r="J263">
        <v>1</v>
      </c>
      <c r="K263">
        <v>1</v>
      </c>
      <c r="L263">
        <v>1</v>
      </c>
      <c r="M263">
        <v>0.08</v>
      </c>
      <c r="N263">
        <v>0.03</v>
      </c>
      <c r="O263" t="s">
        <v>523</v>
      </c>
      <c r="P263">
        <v>157</v>
      </c>
      <c r="Q263" t="s">
        <v>522</v>
      </c>
      <c r="R263" t="s">
        <v>523</v>
      </c>
      <c r="S263" t="s">
        <v>1083</v>
      </c>
      <c r="T263" t="s">
        <v>1084</v>
      </c>
      <c r="U263" t="s">
        <v>1085</v>
      </c>
      <c r="V263" t="s">
        <v>625</v>
      </c>
      <c r="W263">
        <v>514</v>
      </c>
      <c r="X263">
        <v>513</v>
      </c>
      <c r="Y263">
        <v>511</v>
      </c>
      <c r="Z263">
        <v>416</v>
      </c>
      <c r="AA263">
        <v>449</v>
      </c>
      <c r="AB263">
        <v>80.900000000000006</v>
      </c>
      <c r="AC263">
        <v>87.4</v>
      </c>
      <c r="AD263">
        <v>872.5</v>
      </c>
      <c r="AE263" t="s">
        <v>1083</v>
      </c>
      <c r="AF263" t="s">
        <v>4108</v>
      </c>
      <c r="AG263" t="s">
        <v>4109</v>
      </c>
      <c r="AH263" t="s">
        <v>4110</v>
      </c>
      <c r="AI263" t="s">
        <v>4111</v>
      </c>
      <c r="AJ263" t="s">
        <v>4112</v>
      </c>
      <c r="AK263" t="str">
        <f>"VNN1"</f>
        <v>VNN1</v>
      </c>
      <c r="AL263" t="s">
        <v>1461</v>
      </c>
      <c r="AM263" t="s">
        <v>1465</v>
      </c>
      <c r="AN263">
        <v>9606</v>
      </c>
      <c r="AO263" s="4" t="str">
        <f>HYPERLINK("http://www.uniprot.org/uniprot/O95497", "O95497")</f>
        <v>O95497</v>
      </c>
      <c r="AP263" t="s">
        <v>4113</v>
      </c>
      <c r="AQ263" t="s">
        <v>1461</v>
      </c>
      <c r="AR263" t="s">
        <v>3398</v>
      </c>
      <c r="AS263" t="s">
        <v>1485</v>
      </c>
      <c r="AT263" t="s">
        <v>1461</v>
      </c>
      <c r="AU263" t="s">
        <v>1461</v>
      </c>
      <c r="AV263" t="s">
        <v>1558</v>
      </c>
      <c r="AW263" t="s">
        <v>1461</v>
      </c>
      <c r="AX263" t="s">
        <v>2370</v>
      </c>
      <c r="AY263" t="s">
        <v>3871</v>
      </c>
      <c r="AZ263" t="s">
        <v>1473</v>
      </c>
      <c r="BA263" t="s">
        <v>4114</v>
      </c>
      <c r="BB263" t="s">
        <v>4115</v>
      </c>
      <c r="BC263" t="s">
        <v>4116</v>
      </c>
      <c r="BD263" t="s">
        <v>1461</v>
      </c>
      <c r="BE263" t="s">
        <v>4117</v>
      </c>
    </row>
    <row r="264" spans="1:57">
      <c r="A264">
        <v>164</v>
      </c>
      <c r="B264">
        <v>1</v>
      </c>
      <c r="C264">
        <v>1</v>
      </c>
      <c r="D264">
        <v>235</v>
      </c>
      <c r="E264" t="s">
        <v>55</v>
      </c>
      <c r="F264" t="s">
        <v>524</v>
      </c>
      <c r="G264">
        <v>76</v>
      </c>
      <c r="H264">
        <v>60593</v>
      </c>
      <c r="I264">
        <v>1</v>
      </c>
      <c r="J264">
        <v>1</v>
      </c>
      <c r="K264">
        <v>1</v>
      </c>
      <c r="L264">
        <v>1</v>
      </c>
      <c r="M264">
        <v>0.08</v>
      </c>
      <c r="N264">
        <v>0.05</v>
      </c>
      <c r="O264" t="s">
        <v>525</v>
      </c>
      <c r="P264">
        <v>110</v>
      </c>
      <c r="Q264" t="s">
        <v>524</v>
      </c>
      <c r="R264" t="s">
        <v>525</v>
      </c>
      <c r="S264" t="s">
        <v>943</v>
      </c>
      <c r="T264" t="s">
        <v>944</v>
      </c>
      <c r="U264" t="s">
        <v>945</v>
      </c>
      <c r="V264" t="s">
        <v>625</v>
      </c>
      <c r="W264">
        <v>547</v>
      </c>
      <c r="X264">
        <v>545</v>
      </c>
      <c r="Y264">
        <v>547</v>
      </c>
      <c r="Z264">
        <v>420</v>
      </c>
      <c r="AA264">
        <v>469</v>
      </c>
      <c r="AB264">
        <v>76.8</v>
      </c>
      <c r="AC264">
        <v>85.7</v>
      </c>
      <c r="AD264">
        <v>814.7</v>
      </c>
      <c r="AE264" t="s">
        <v>943</v>
      </c>
      <c r="AF264" t="s">
        <v>4118</v>
      </c>
      <c r="AG264" t="s">
        <v>4119</v>
      </c>
      <c r="AH264" t="s">
        <v>4120</v>
      </c>
      <c r="AI264" t="s">
        <v>4121</v>
      </c>
      <c r="AJ264" t="s">
        <v>4122</v>
      </c>
      <c r="AK264" t="str">
        <f>"CPN2"</f>
        <v>CPN2</v>
      </c>
      <c r="AL264" t="s">
        <v>3178</v>
      </c>
      <c r="AM264" t="s">
        <v>1465</v>
      </c>
      <c r="AN264">
        <v>9606</v>
      </c>
      <c r="AO264" s="4" t="str">
        <f>HYPERLINK("http://www.uniprot.org/uniprot/P22792", "P22792")</f>
        <v>P22792</v>
      </c>
      <c r="AP264" t="s">
        <v>2357</v>
      </c>
      <c r="AQ264" t="s">
        <v>1461</v>
      </c>
      <c r="AR264" t="s">
        <v>1467</v>
      </c>
      <c r="AS264" t="s">
        <v>1485</v>
      </c>
      <c r="AT264" t="s">
        <v>1461</v>
      </c>
      <c r="AU264" t="s">
        <v>1461</v>
      </c>
      <c r="AV264" t="s">
        <v>2358</v>
      </c>
      <c r="AW264" t="s">
        <v>1461</v>
      </c>
      <c r="AX264" t="s">
        <v>1461</v>
      </c>
      <c r="AY264" t="s">
        <v>1531</v>
      </c>
      <c r="AZ264" t="s">
        <v>1461</v>
      </c>
      <c r="BA264" t="s">
        <v>4123</v>
      </c>
      <c r="BB264" t="s">
        <v>4124</v>
      </c>
      <c r="BC264" t="s">
        <v>4125</v>
      </c>
      <c r="BD264" t="s">
        <v>1461</v>
      </c>
      <c r="BE264" t="s">
        <v>1711</v>
      </c>
    </row>
    <row r="265" spans="1:57">
      <c r="A265">
        <v>170</v>
      </c>
      <c r="B265">
        <v>1</v>
      </c>
      <c r="C265">
        <v>1</v>
      </c>
      <c r="D265">
        <v>236</v>
      </c>
      <c r="E265" t="s">
        <v>55</v>
      </c>
      <c r="F265" t="s">
        <v>526</v>
      </c>
      <c r="G265">
        <v>70</v>
      </c>
      <c r="H265">
        <v>63080</v>
      </c>
      <c r="I265">
        <v>1</v>
      </c>
      <c r="J265">
        <v>1</v>
      </c>
      <c r="K265">
        <v>1</v>
      </c>
      <c r="L265">
        <v>1</v>
      </c>
      <c r="M265">
        <v>0.08</v>
      </c>
      <c r="N265">
        <v>0.03</v>
      </c>
      <c r="O265" t="s">
        <v>527</v>
      </c>
      <c r="P265">
        <v>257</v>
      </c>
      <c r="Q265" t="s">
        <v>526</v>
      </c>
      <c r="R265" t="s">
        <v>527</v>
      </c>
      <c r="S265" t="s">
        <v>1377</v>
      </c>
      <c r="T265" t="s">
        <v>1378</v>
      </c>
      <c r="U265" t="s">
        <v>1379</v>
      </c>
      <c r="V265" t="s">
        <v>625</v>
      </c>
      <c r="W265">
        <v>558</v>
      </c>
      <c r="X265">
        <v>558</v>
      </c>
      <c r="Y265">
        <v>558</v>
      </c>
      <c r="Z265">
        <v>514</v>
      </c>
      <c r="AA265">
        <v>539</v>
      </c>
      <c r="AB265">
        <v>92.1</v>
      </c>
      <c r="AC265">
        <v>96.6</v>
      </c>
      <c r="AD265">
        <v>1087</v>
      </c>
      <c r="AE265" t="s">
        <v>1377</v>
      </c>
      <c r="AF265" t="s">
        <v>4126</v>
      </c>
      <c r="AG265" t="s">
        <v>4127</v>
      </c>
      <c r="AH265" t="s">
        <v>4128</v>
      </c>
      <c r="AI265" t="s">
        <v>4129</v>
      </c>
      <c r="AJ265" t="s">
        <v>4130</v>
      </c>
      <c r="AK265" t="str">
        <f>"GPI"</f>
        <v>GPI</v>
      </c>
      <c r="AL265" t="s">
        <v>1461</v>
      </c>
      <c r="AM265" t="s">
        <v>1465</v>
      </c>
      <c r="AN265">
        <v>9606</v>
      </c>
      <c r="AO265" s="4" t="str">
        <f>HYPERLINK("http://www.uniprot.org/uniprot/P06744", "P06744")</f>
        <v>P06744</v>
      </c>
      <c r="AP265" t="s">
        <v>4131</v>
      </c>
      <c r="AQ265" t="s">
        <v>2952</v>
      </c>
      <c r="AR265" t="s">
        <v>2093</v>
      </c>
      <c r="AS265" t="s">
        <v>1468</v>
      </c>
      <c r="AT265" t="s">
        <v>1461</v>
      </c>
      <c r="AU265" t="s">
        <v>2954</v>
      </c>
      <c r="AV265" t="s">
        <v>1461</v>
      </c>
      <c r="AW265" t="s">
        <v>1461</v>
      </c>
      <c r="AX265" t="s">
        <v>4132</v>
      </c>
      <c r="AY265" t="s">
        <v>3239</v>
      </c>
      <c r="AZ265" t="s">
        <v>1473</v>
      </c>
      <c r="BA265" t="s">
        <v>4133</v>
      </c>
      <c r="BB265" t="s">
        <v>4134</v>
      </c>
      <c r="BC265" t="s">
        <v>4135</v>
      </c>
      <c r="BD265" t="s">
        <v>4136</v>
      </c>
      <c r="BE265" t="s">
        <v>4137</v>
      </c>
    </row>
    <row r="266" spans="1:57">
      <c r="A266">
        <v>190</v>
      </c>
      <c r="B266">
        <v>1</v>
      </c>
      <c r="C266">
        <v>1</v>
      </c>
      <c r="D266">
        <v>237</v>
      </c>
      <c r="E266" t="s">
        <v>55</v>
      </c>
      <c r="F266" t="s">
        <v>528</v>
      </c>
      <c r="G266">
        <v>57</v>
      </c>
      <c r="H266">
        <v>62513</v>
      </c>
      <c r="I266">
        <v>1</v>
      </c>
      <c r="J266">
        <v>1</v>
      </c>
      <c r="K266">
        <v>1</v>
      </c>
      <c r="L266">
        <v>1</v>
      </c>
      <c r="M266">
        <v>0.08</v>
      </c>
      <c r="N266">
        <v>0.03</v>
      </c>
      <c r="O266" t="s">
        <v>529</v>
      </c>
      <c r="P266">
        <v>60</v>
      </c>
      <c r="Q266" t="s">
        <v>528</v>
      </c>
      <c r="R266" t="s">
        <v>529</v>
      </c>
      <c r="S266" t="s">
        <v>798</v>
      </c>
      <c r="T266" t="s">
        <v>799</v>
      </c>
      <c r="U266" t="s">
        <v>800</v>
      </c>
      <c r="V266" t="s">
        <v>625</v>
      </c>
      <c r="W266">
        <v>572</v>
      </c>
      <c r="X266">
        <v>630</v>
      </c>
      <c r="Y266">
        <v>536</v>
      </c>
      <c r="Z266">
        <v>442</v>
      </c>
      <c r="AA266">
        <v>478</v>
      </c>
      <c r="AB266">
        <v>77.3</v>
      </c>
      <c r="AC266">
        <v>83.6</v>
      </c>
      <c r="AD266">
        <v>842.8</v>
      </c>
      <c r="AE266" t="s">
        <v>798</v>
      </c>
      <c r="AF266" t="s">
        <v>4138</v>
      </c>
      <c r="AG266" t="s">
        <v>4139</v>
      </c>
      <c r="AH266" t="s">
        <v>4140</v>
      </c>
      <c r="AI266" t="s">
        <v>4141</v>
      </c>
      <c r="AJ266" t="s">
        <v>4142</v>
      </c>
      <c r="AK266" t="str">
        <f>"SLC3A2"</f>
        <v>SLC3A2</v>
      </c>
      <c r="AL266" t="s">
        <v>4143</v>
      </c>
      <c r="AM266" t="s">
        <v>1465</v>
      </c>
      <c r="AN266">
        <v>9606</v>
      </c>
      <c r="AO266" s="4" t="str">
        <f>HYPERLINK("http://www.uniprot.org/uniprot/P08195", "P08195")</f>
        <v>P08195</v>
      </c>
      <c r="AP266" t="s">
        <v>4144</v>
      </c>
      <c r="AQ266" t="s">
        <v>4145</v>
      </c>
      <c r="AR266" t="s">
        <v>3398</v>
      </c>
      <c r="AS266" t="s">
        <v>2413</v>
      </c>
      <c r="AT266" t="s">
        <v>1461</v>
      </c>
      <c r="AU266" t="s">
        <v>1461</v>
      </c>
      <c r="AV266" t="s">
        <v>3137</v>
      </c>
      <c r="AW266" t="s">
        <v>1461</v>
      </c>
      <c r="AX266" t="s">
        <v>1461</v>
      </c>
      <c r="AY266" t="s">
        <v>4146</v>
      </c>
      <c r="AZ266" t="s">
        <v>1473</v>
      </c>
      <c r="BA266" t="s">
        <v>4147</v>
      </c>
      <c r="BB266" t="s">
        <v>4148</v>
      </c>
      <c r="BC266" t="s">
        <v>4149</v>
      </c>
      <c r="BD266" t="s">
        <v>1461</v>
      </c>
      <c r="BE266" t="s">
        <v>4150</v>
      </c>
    </row>
    <row r="267" spans="1:57">
      <c r="A267">
        <v>204</v>
      </c>
      <c r="B267">
        <v>1</v>
      </c>
      <c r="C267">
        <v>1</v>
      </c>
      <c r="D267">
        <v>238</v>
      </c>
      <c r="E267" t="s">
        <v>55</v>
      </c>
      <c r="F267" t="s">
        <v>530</v>
      </c>
      <c r="G267">
        <v>52</v>
      </c>
      <c r="H267">
        <v>61763</v>
      </c>
      <c r="I267">
        <v>1</v>
      </c>
      <c r="J267">
        <v>1</v>
      </c>
      <c r="K267">
        <v>1</v>
      </c>
      <c r="L267">
        <v>1</v>
      </c>
      <c r="M267">
        <v>0.08</v>
      </c>
      <c r="N267">
        <v>0.03</v>
      </c>
      <c r="O267" t="s">
        <v>531</v>
      </c>
      <c r="P267">
        <v>183</v>
      </c>
      <c r="Q267" t="s">
        <v>530</v>
      </c>
      <c r="R267" t="s">
        <v>531</v>
      </c>
      <c r="S267" t="s">
        <v>1158</v>
      </c>
      <c r="T267" t="s">
        <v>1159</v>
      </c>
      <c r="U267" t="s">
        <v>1160</v>
      </c>
      <c r="V267" t="s">
        <v>994</v>
      </c>
      <c r="W267">
        <v>567</v>
      </c>
      <c r="X267">
        <v>381</v>
      </c>
      <c r="Y267">
        <v>280</v>
      </c>
      <c r="Z267">
        <v>174</v>
      </c>
      <c r="AA267">
        <v>215</v>
      </c>
      <c r="AB267">
        <v>30.7</v>
      </c>
      <c r="AC267">
        <v>37.9</v>
      </c>
      <c r="AD267">
        <v>382.9</v>
      </c>
      <c r="AE267" t="s">
        <v>1158</v>
      </c>
      <c r="AF267" t="s">
        <v>4151</v>
      </c>
      <c r="AG267" t="s">
        <v>4152</v>
      </c>
      <c r="AH267" t="s">
        <v>4153</v>
      </c>
      <c r="AI267" t="s">
        <v>4154</v>
      </c>
      <c r="AJ267" t="s">
        <v>4155</v>
      </c>
      <c r="AK267" t="str">
        <f>"CD55"</f>
        <v>CD55</v>
      </c>
      <c r="AL267" t="s">
        <v>4156</v>
      </c>
      <c r="AM267" t="s">
        <v>1465</v>
      </c>
      <c r="AN267">
        <v>9606</v>
      </c>
      <c r="AO267" s="4" t="str">
        <f>HYPERLINK("http://www.uniprot.org/uniprot/P08174", "P08174")</f>
        <v>P08174</v>
      </c>
      <c r="AP267" t="s">
        <v>4157</v>
      </c>
      <c r="AQ267" t="s">
        <v>1902</v>
      </c>
      <c r="AR267" t="s">
        <v>2819</v>
      </c>
      <c r="AS267" t="s">
        <v>1468</v>
      </c>
      <c r="AT267" t="s">
        <v>1461</v>
      </c>
      <c r="AU267" t="s">
        <v>1469</v>
      </c>
      <c r="AV267" t="s">
        <v>1528</v>
      </c>
      <c r="AW267" t="s">
        <v>1461</v>
      </c>
      <c r="AX267" t="s">
        <v>4158</v>
      </c>
      <c r="AY267" t="s">
        <v>2467</v>
      </c>
      <c r="AZ267" t="s">
        <v>1473</v>
      </c>
      <c r="BA267" t="s">
        <v>4159</v>
      </c>
      <c r="BB267" t="s">
        <v>4160</v>
      </c>
      <c r="BC267" t="s">
        <v>4161</v>
      </c>
      <c r="BD267" t="s">
        <v>1461</v>
      </c>
      <c r="BE267" t="s">
        <v>4162</v>
      </c>
    </row>
    <row r="268" spans="1:57">
      <c r="A268">
        <v>208</v>
      </c>
      <c r="B268">
        <v>1</v>
      </c>
      <c r="C268">
        <v>1</v>
      </c>
      <c r="D268">
        <v>239</v>
      </c>
      <c r="E268" t="s">
        <v>55</v>
      </c>
      <c r="F268" t="s">
        <v>532</v>
      </c>
      <c r="G268">
        <v>51</v>
      </c>
      <c r="H268">
        <v>59539</v>
      </c>
      <c r="I268">
        <v>1</v>
      </c>
      <c r="J268">
        <v>1</v>
      </c>
      <c r="K268">
        <v>1</v>
      </c>
      <c r="L268">
        <v>1</v>
      </c>
      <c r="M268">
        <v>0.08</v>
      </c>
      <c r="N268">
        <v>0.03</v>
      </c>
      <c r="O268" t="s">
        <v>533</v>
      </c>
      <c r="P268">
        <v>24</v>
      </c>
      <c r="Q268" t="s">
        <v>532</v>
      </c>
      <c r="R268" t="s">
        <v>533</v>
      </c>
      <c r="S268" t="s">
        <v>692</v>
      </c>
      <c r="T268" t="s">
        <v>693</v>
      </c>
      <c r="U268" t="s">
        <v>694</v>
      </c>
      <c r="V268" t="s">
        <v>625</v>
      </c>
      <c r="W268">
        <v>538</v>
      </c>
      <c r="X268">
        <v>565</v>
      </c>
      <c r="Y268">
        <v>555</v>
      </c>
      <c r="Z268">
        <v>430</v>
      </c>
      <c r="AA268">
        <v>464</v>
      </c>
      <c r="AB268">
        <v>79.900000000000006</v>
      </c>
      <c r="AC268">
        <v>86.2</v>
      </c>
      <c r="AD268">
        <v>751.5</v>
      </c>
      <c r="AE268" t="s">
        <v>692</v>
      </c>
      <c r="AF268" t="s">
        <v>4163</v>
      </c>
      <c r="AG268" t="s">
        <v>4164</v>
      </c>
      <c r="AH268" t="s">
        <v>4165</v>
      </c>
      <c r="AI268" t="s">
        <v>4166</v>
      </c>
      <c r="AJ268" t="s">
        <v>4167</v>
      </c>
      <c r="AK268" t="str">
        <f>"BIN2"</f>
        <v>BIN2</v>
      </c>
      <c r="AL268" t="s">
        <v>4168</v>
      </c>
      <c r="AM268" t="s">
        <v>1465</v>
      </c>
      <c r="AN268">
        <v>9606</v>
      </c>
      <c r="AO268" s="4" t="str">
        <f>HYPERLINK("http://www.uniprot.org/uniprot/Q9UBW5", "Q9UBW5")</f>
        <v>Q9UBW5</v>
      </c>
      <c r="AP268" t="s">
        <v>4169</v>
      </c>
      <c r="AQ268" t="s">
        <v>1461</v>
      </c>
      <c r="AR268" t="s">
        <v>4170</v>
      </c>
      <c r="AS268" t="s">
        <v>1468</v>
      </c>
      <c r="AT268" t="s">
        <v>1461</v>
      </c>
      <c r="AU268" t="s">
        <v>1461</v>
      </c>
      <c r="AV268" t="s">
        <v>2684</v>
      </c>
      <c r="AW268" t="s">
        <v>1461</v>
      </c>
      <c r="AX268" t="s">
        <v>1461</v>
      </c>
      <c r="AY268" t="s">
        <v>1779</v>
      </c>
      <c r="AZ268" t="s">
        <v>1473</v>
      </c>
      <c r="BA268" t="s">
        <v>4171</v>
      </c>
      <c r="BB268" t="s">
        <v>4172</v>
      </c>
      <c r="BC268" t="s">
        <v>4173</v>
      </c>
      <c r="BD268" t="s">
        <v>1461</v>
      </c>
      <c r="BE268" t="s">
        <v>2362</v>
      </c>
    </row>
    <row r="269" spans="1:57">
      <c r="A269">
        <v>223</v>
      </c>
      <c r="B269">
        <v>1</v>
      </c>
      <c r="C269">
        <v>1</v>
      </c>
      <c r="D269">
        <v>240</v>
      </c>
      <c r="E269" t="s">
        <v>55</v>
      </c>
      <c r="F269" t="s">
        <v>534</v>
      </c>
      <c r="G269">
        <v>45</v>
      </c>
      <c r="H269">
        <v>63486</v>
      </c>
      <c r="I269">
        <v>1</v>
      </c>
      <c r="J269">
        <v>1</v>
      </c>
      <c r="K269">
        <v>1</v>
      </c>
      <c r="L269">
        <v>1</v>
      </c>
      <c r="M269">
        <v>0.08</v>
      </c>
      <c r="N269">
        <v>0.02</v>
      </c>
      <c r="O269" t="s">
        <v>535</v>
      </c>
      <c r="P269">
        <v>77</v>
      </c>
      <c r="Q269" t="s">
        <v>534</v>
      </c>
      <c r="R269" t="s">
        <v>535</v>
      </c>
      <c r="S269" t="s">
        <v>847</v>
      </c>
      <c r="T269" t="s">
        <v>848</v>
      </c>
      <c r="U269" t="s">
        <v>849</v>
      </c>
      <c r="V269" t="s">
        <v>625</v>
      </c>
      <c r="W269">
        <v>576</v>
      </c>
      <c r="X269">
        <v>652</v>
      </c>
      <c r="Y269">
        <v>642</v>
      </c>
      <c r="Z269">
        <v>363</v>
      </c>
      <c r="AA269">
        <v>412</v>
      </c>
      <c r="AB269">
        <v>63</v>
      </c>
      <c r="AC269">
        <v>71.5</v>
      </c>
      <c r="AD269">
        <v>596.70000000000005</v>
      </c>
      <c r="AE269" t="s">
        <v>847</v>
      </c>
      <c r="AF269" t="s">
        <v>4174</v>
      </c>
      <c r="AG269" t="s">
        <v>4175</v>
      </c>
      <c r="AH269" t="s">
        <v>4176</v>
      </c>
      <c r="AI269" t="s">
        <v>4177</v>
      </c>
      <c r="AJ269" t="s">
        <v>4178</v>
      </c>
      <c r="AK269" t="str">
        <f>"GP1BA"</f>
        <v>GP1BA</v>
      </c>
      <c r="AL269" t="s">
        <v>1461</v>
      </c>
      <c r="AM269" t="s">
        <v>1465</v>
      </c>
      <c r="AN269">
        <v>9606</v>
      </c>
      <c r="AO269" s="4" t="str">
        <f>HYPERLINK("http://www.uniprot.org/uniprot/P07359", "P07359")</f>
        <v>P07359</v>
      </c>
      <c r="AP269" t="s">
        <v>4179</v>
      </c>
      <c r="AQ269" t="s">
        <v>3825</v>
      </c>
      <c r="AR269" t="s">
        <v>4053</v>
      </c>
      <c r="AS269" t="s">
        <v>1485</v>
      </c>
      <c r="AT269" t="s">
        <v>1461</v>
      </c>
      <c r="AU269" t="s">
        <v>4180</v>
      </c>
      <c r="AV269" t="s">
        <v>4181</v>
      </c>
      <c r="AW269" t="s">
        <v>1461</v>
      </c>
      <c r="AX269" t="s">
        <v>1461</v>
      </c>
      <c r="AY269" t="s">
        <v>1820</v>
      </c>
      <c r="AZ269" t="s">
        <v>1473</v>
      </c>
      <c r="BA269" t="s">
        <v>4182</v>
      </c>
      <c r="BB269" t="s">
        <v>4183</v>
      </c>
      <c r="BC269" t="s">
        <v>4184</v>
      </c>
      <c r="BD269" t="s">
        <v>1461</v>
      </c>
      <c r="BE269" t="s">
        <v>4185</v>
      </c>
    </row>
    <row r="270" spans="1:57">
      <c r="A270">
        <v>253</v>
      </c>
      <c r="B270">
        <v>1</v>
      </c>
      <c r="C270">
        <v>1</v>
      </c>
      <c r="D270">
        <v>241</v>
      </c>
      <c r="E270" t="s">
        <v>55</v>
      </c>
      <c r="F270" t="s">
        <v>536</v>
      </c>
      <c r="G270">
        <v>33</v>
      </c>
      <c r="H270">
        <v>59510</v>
      </c>
      <c r="I270">
        <v>1</v>
      </c>
      <c r="J270">
        <v>1</v>
      </c>
      <c r="K270">
        <v>1</v>
      </c>
      <c r="L270">
        <v>1</v>
      </c>
      <c r="M270">
        <v>0.08</v>
      </c>
      <c r="N270">
        <v>0.03</v>
      </c>
      <c r="O270" t="s">
        <v>537</v>
      </c>
      <c r="P270">
        <v>132</v>
      </c>
      <c r="Q270" t="s">
        <v>536</v>
      </c>
      <c r="R270" t="s">
        <v>537</v>
      </c>
      <c r="S270" t="s">
        <v>1008</v>
      </c>
      <c r="T270" t="s">
        <v>1009</v>
      </c>
      <c r="U270" t="s">
        <v>1010</v>
      </c>
      <c r="V270" t="s">
        <v>625</v>
      </c>
      <c r="W270">
        <v>536</v>
      </c>
      <c r="X270">
        <v>532</v>
      </c>
      <c r="Y270">
        <v>518</v>
      </c>
      <c r="Z270">
        <v>322</v>
      </c>
      <c r="AA270">
        <v>381</v>
      </c>
      <c r="AB270">
        <v>60.1</v>
      </c>
      <c r="AC270">
        <v>71.099999999999994</v>
      </c>
      <c r="AD270">
        <v>621.29999999999995</v>
      </c>
      <c r="AE270" t="s">
        <v>1008</v>
      </c>
      <c r="AF270" t="s">
        <v>4186</v>
      </c>
      <c r="AG270" t="s">
        <v>4187</v>
      </c>
      <c r="AH270" t="s">
        <v>4188</v>
      </c>
      <c r="AI270" t="s">
        <v>4189</v>
      </c>
      <c r="AJ270" t="s">
        <v>4190</v>
      </c>
      <c r="AK270" t="str">
        <f>"ICAM1"</f>
        <v>ICAM1</v>
      </c>
      <c r="AL270" t="s">
        <v>1461</v>
      </c>
      <c r="AM270" t="s">
        <v>1465</v>
      </c>
      <c r="AN270">
        <v>9606</v>
      </c>
      <c r="AO270" s="4" t="str">
        <f>HYPERLINK("http://www.uniprot.org/uniprot/P05362", "P05362")</f>
        <v>P05362</v>
      </c>
      <c r="AP270" t="s">
        <v>4191</v>
      </c>
      <c r="AQ270" t="s">
        <v>3706</v>
      </c>
      <c r="AR270" t="s">
        <v>4053</v>
      </c>
      <c r="AS270" t="s">
        <v>1485</v>
      </c>
      <c r="AT270" t="s">
        <v>1461</v>
      </c>
      <c r="AU270" t="s">
        <v>1461</v>
      </c>
      <c r="AV270" t="s">
        <v>2820</v>
      </c>
      <c r="AW270" t="s">
        <v>1461</v>
      </c>
      <c r="AX270" t="s">
        <v>3138</v>
      </c>
      <c r="AY270" t="s">
        <v>1954</v>
      </c>
      <c r="AZ270" t="s">
        <v>1473</v>
      </c>
      <c r="BA270" t="s">
        <v>4192</v>
      </c>
      <c r="BB270" t="s">
        <v>4193</v>
      </c>
      <c r="BC270" t="s">
        <v>4194</v>
      </c>
      <c r="BD270" t="s">
        <v>1461</v>
      </c>
      <c r="BE270" t="s">
        <v>4195</v>
      </c>
    </row>
    <row r="271" spans="1:57">
      <c r="A271">
        <v>264</v>
      </c>
      <c r="B271">
        <v>1</v>
      </c>
      <c r="C271">
        <v>1</v>
      </c>
      <c r="D271">
        <v>242</v>
      </c>
      <c r="E271" t="s">
        <v>55</v>
      </c>
      <c r="F271" t="s">
        <v>538</v>
      </c>
      <c r="G271">
        <v>28</v>
      </c>
      <c r="H271">
        <v>62410</v>
      </c>
      <c r="I271">
        <v>1</v>
      </c>
      <c r="J271">
        <v>1</v>
      </c>
      <c r="K271">
        <v>1</v>
      </c>
      <c r="L271">
        <v>1</v>
      </c>
      <c r="M271">
        <v>0.08</v>
      </c>
      <c r="N271">
        <v>0.03</v>
      </c>
      <c r="O271" t="s">
        <v>539</v>
      </c>
      <c r="P271">
        <v>133</v>
      </c>
      <c r="Q271" t="s">
        <v>538</v>
      </c>
      <c r="R271" t="s">
        <v>539</v>
      </c>
      <c r="S271" t="s">
        <v>1011</v>
      </c>
      <c r="T271" t="s">
        <v>1012</v>
      </c>
      <c r="U271" t="s">
        <v>1013</v>
      </c>
      <c r="V271" t="s">
        <v>625</v>
      </c>
      <c r="W271">
        <v>571</v>
      </c>
      <c r="X271">
        <v>576</v>
      </c>
      <c r="Y271">
        <v>554</v>
      </c>
      <c r="Z271">
        <v>427</v>
      </c>
      <c r="AA271">
        <v>453</v>
      </c>
      <c r="AB271">
        <v>74.8</v>
      </c>
      <c r="AC271">
        <v>79.3</v>
      </c>
      <c r="AD271">
        <v>826.2</v>
      </c>
      <c r="AE271" t="s">
        <v>1011</v>
      </c>
      <c r="AF271" t="s">
        <v>4196</v>
      </c>
      <c r="AG271" t="s">
        <v>4197</v>
      </c>
      <c r="AH271" t="s">
        <v>4198</v>
      </c>
      <c r="AI271" t="s">
        <v>4199</v>
      </c>
      <c r="AJ271" t="s">
        <v>4200</v>
      </c>
      <c r="AK271" t="str">
        <f>"PGLYRP2"</f>
        <v>PGLYRP2</v>
      </c>
      <c r="AL271" t="s">
        <v>4201</v>
      </c>
      <c r="AM271" t="s">
        <v>1465</v>
      </c>
      <c r="AN271">
        <v>9606</v>
      </c>
      <c r="AO271" s="4" t="str">
        <f>HYPERLINK("http://www.uniprot.org/uniprot/Q96PD5", "Q96PD5")</f>
        <v>Q96PD5</v>
      </c>
      <c r="AP271" t="s">
        <v>4202</v>
      </c>
      <c r="AQ271" t="s">
        <v>3201</v>
      </c>
      <c r="AR271" t="s">
        <v>3420</v>
      </c>
      <c r="AS271" t="s">
        <v>1468</v>
      </c>
      <c r="AT271" t="s">
        <v>1461</v>
      </c>
      <c r="AU271" t="s">
        <v>1461</v>
      </c>
      <c r="AV271" t="s">
        <v>1558</v>
      </c>
      <c r="AW271" t="s">
        <v>2289</v>
      </c>
      <c r="AX271" t="s">
        <v>2370</v>
      </c>
      <c r="AY271" t="s">
        <v>1586</v>
      </c>
      <c r="AZ271" t="s">
        <v>1461</v>
      </c>
      <c r="BA271" t="s">
        <v>4203</v>
      </c>
      <c r="BB271" t="s">
        <v>2262</v>
      </c>
      <c r="BC271" t="s">
        <v>4204</v>
      </c>
      <c r="BD271" t="s">
        <v>1461</v>
      </c>
      <c r="BE271" t="s">
        <v>3687</v>
      </c>
    </row>
    <row r="272" spans="1:57">
      <c r="A272">
        <v>8</v>
      </c>
      <c r="B272">
        <v>2</v>
      </c>
      <c r="C272">
        <v>1</v>
      </c>
      <c r="D272">
        <v>243</v>
      </c>
      <c r="E272" t="s">
        <v>55</v>
      </c>
      <c r="F272" t="s">
        <v>540</v>
      </c>
      <c r="G272">
        <v>169</v>
      </c>
      <c r="H272">
        <v>132387</v>
      </c>
      <c r="I272">
        <v>3</v>
      </c>
      <c r="J272">
        <v>3</v>
      </c>
      <c r="K272">
        <v>2</v>
      </c>
      <c r="L272">
        <v>2</v>
      </c>
      <c r="M272">
        <v>7.0000000000000007E-2</v>
      </c>
      <c r="N272">
        <v>0.01</v>
      </c>
      <c r="O272" t="s">
        <v>541</v>
      </c>
      <c r="P272">
        <v>55</v>
      </c>
      <c r="Q272" t="s">
        <v>540</v>
      </c>
      <c r="R272" t="s">
        <v>541</v>
      </c>
      <c r="S272" t="s">
        <v>783</v>
      </c>
      <c r="T272" t="s">
        <v>784</v>
      </c>
      <c r="U272" t="s">
        <v>785</v>
      </c>
      <c r="V272" t="s">
        <v>625</v>
      </c>
      <c r="W272">
        <v>1160</v>
      </c>
      <c r="X272">
        <v>1159</v>
      </c>
      <c r="Y272">
        <v>1160</v>
      </c>
      <c r="Z272">
        <v>1033</v>
      </c>
      <c r="AA272">
        <v>1092</v>
      </c>
      <c r="AB272">
        <v>89.1</v>
      </c>
      <c r="AC272">
        <v>94.1</v>
      </c>
      <c r="AD272">
        <v>2152.1</v>
      </c>
      <c r="AE272" t="s">
        <v>783</v>
      </c>
      <c r="AF272" t="s">
        <v>4205</v>
      </c>
      <c r="AG272" t="s">
        <v>1461</v>
      </c>
      <c r="AH272" t="s">
        <v>4206</v>
      </c>
      <c r="AI272" t="s">
        <v>4207</v>
      </c>
      <c r="AJ272" t="s">
        <v>4208</v>
      </c>
      <c r="AK272" t="str">
        <f>"HEPHL1"</f>
        <v>HEPHL1</v>
      </c>
      <c r="AL272" t="s">
        <v>1461</v>
      </c>
      <c r="AM272" t="s">
        <v>1465</v>
      </c>
      <c r="AN272">
        <v>9606</v>
      </c>
      <c r="AO272" s="4" t="str">
        <f>HYPERLINK("http://www.uniprot.org/uniprot/Q6MZM0", "Q6MZM0")</f>
        <v>Q6MZM0</v>
      </c>
      <c r="AP272" t="s">
        <v>4209</v>
      </c>
      <c r="AQ272" t="s">
        <v>1665</v>
      </c>
      <c r="AR272" t="s">
        <v>4053</v>
      </c>
      <c r="AS272" t="s">
        <v>1485</v>
      </c>
      <c r="AT272" t="s">
        <v>1461</v>
      </c>
      <c r="AU272" t="s">
        <v>1461</v>
      </c>
      <c r="AV272" t="s">
        <v>3662</v>
      </c>
      <c r="AW272" t="s">
        <v>1666</v>
      </c>
      <c r="AX272" t="s">
        <v>1667</v>
      </c>
      <c r="AY272" t="s">
        <v>1531</v>
      </c>
      <c r="AZ272" t="s">
        <v>1461</v>
      </c>
      <c r="BA272" t="s">
        <v>4210</v>
      </c>
      <c r="BB272" t="s">
        <v>4211</v>
      </c>
      <c r="BC272" t="s">
        <v>4212</v>
      </c>
      <c r="BD272" t="s">
        <v>1461</v>
      </c>
      <c r="BE272" t="s">
        <v>1461</v>
      </c>
    </row>
    <row r="273" spans="1:57">
      <c r="A273">
        <v>156</v>
      </c>
      <c r="B273">
        <v>1</v>
      </c>
      <c r="C273">
        <v>1</v>
      </c>
      <c r="D273">
        <v>244</v>
      </c>
      <c r="E273" t="s">
        <v>55</v>
      </c>
      <c r="F273" t="s">
        <v>542</v>
      </c>
      <c r="G273">
        <v>82</v>
      </c>
      <c r="H273">
        <v>197356</v>
      </c>
      <c r="I273">
        <v>3</v>
      </c>
      <c r="J273">
        <v>3</v>
      </c>
      <c r="K273">
        <v>3</v>
      </c>
      <c r="L273">
        <v>3</v>
      </c>
      <c r="M273">
        <v>7.0000000000000007E-2</v>
      </c>
      <c r="N273">
        <v>0.02</v>
      </c>
      <c r="O273" t="s">
        <v>543</v>
      </c>
      <c r="P273">
        <v>179</v>
      </c>
      <c r="Q273" t="s">
        <v>542</v>
      </c>
      <c r="R273" t="s">
        <v>543</v>
      </c>
      <c r="S273" t="s">
        <v>1145</v>
      </c>
      <c r="T273" t="s">
        <v>1146</v>
      </c>
      <c r="U273" t="s">
        <v>1147</v>
      </c>
      <c r="V273" t="s">
        <v>625</v>
      </c>
      <c r="W273">
        <v>1738</v>
      </c>
      <c r="X273">
        <v>2224</v>
      </c>
      <c r="Y273">
        <v>1807</v>
      </c>
      <c r="Z273">
        <v>1337</v>
      </c>
      <c r="AA273">
        <v>1466</v>
      </c>
      <c r="AB273">
        <v>76.900000000000006</v>
      </c>
      <c r="AC273">
        <v>84.3</v>
      </c>
      <c r="AD273">
        <v>2644</v>
      </c>
      <c r="AE273" t="s">
        <v>1145</v>
      </c>
      <c r="AF273" t="s">
        <v>4213</v>
      </c>
      <c r="AG273" t="s">
        <v>4214</v>
      </c>
      <c r="AH273" t="s">
        <v>4215</v>
      </c>
      <c r="AI273" t="s">
        <v>4216</v>
      </c>
      <c r="AJ273" t="s">
        <v>4217</v>
      </c>
      <c r="AK273" t="str">
        <f>"F5"</f>
        <v>F5</v>
      </c>
      <c r="AL273" t="s">
        <v>1461</v>
      </c>
      <c r="AM273" t="s">
        <v>1465</v>
      </c>
      <c r="AN273">
        <v>9606</v>
      </c>
      <c r="AO273" s="4" t="str">
        <f>HYPERLINK("http://www.uniprot.org/uniprot/P12259", "P12259")</f>
        <v>P12259</v>
      </c>
      <c r="AP273" t="s">
        <v>4218</v>
      </c>
      <c r="AQ273" t="s">
        <v>1730</v>
      </c>
      <c r="AR273" t="s">
        <v>1467</v>
      </c>
      <c r="AS273" t="s">
        <v>1485</v>
      </c>
      <c r="AT273" t="s">
        <v>1461</v>
      </c>
      <c r="AU273" t="s">
        <v>1692</v>
      </c>
      <c r="AV273" t="s">
        <v>1470</v>
      </c>
      <c r="AW273" t="s">
        <v>4219</v>
      </c>
      <c r="AX273" t="s">
        <v>1461</v>
      </c>
      <c r="AY273" t="s">
        <v>4220</v>
      </c>
      <c r="AZ273" t="s">
        <v>1473</v>
      </c>
      <c r="BA273" t="s">
        <v>4221</v>
      </c>
      <c r="BB273" t="s">
        <v>4222</v>
      </c>
      <c r="BC273" t="s">
        <v>4223</v>
      </c>
      <c r="BD273" t="s">
        <v>1461</v>
      </c>
      <c r="BE273" t="s">
        <v>4224</v>
      </c>
    </row>
    <row r="274" spans="1:57">
      <c r="A274">
        <v>191</v>
      </c>
      <c r="B274">
        <v>1</v>
      </c>
      <c r="C274">
        <v>1</v>
      </c>
      <c r="D274">
        <v>245</v>
      </c>
      <c r="E274" t="s">
        <v>55</v>
      </c>
      <c r="F274" t="s">
        <v>544</v>
      </c>
      <c r="G274">
        <v>56</v>
      </c>
      <c r="H274">
        <v>136725</v>
      </c>
      <c r="I274">
        <v>2</v>
      </c>
      <c r="J274">
        <v>2</v>
      </c>
      <c r="K274">
        <v>2</v>
      </c>
      <c r="L274">
        <v>2</v>
      </c>
      <c r="M274">
        <v>7.0000000000000007E-2</v>
      </c>
      <c r="N274">
        <v>0.02</v>
      </c>
      <c r="O274" t="s">
        <v>545</v>
      </c>
      <c r="P274">
        <v>210</v>
      </c>
      <c r="Q274" t="s">
        <v>544</v>
      </c>
      <c r="R274" t="s">
        <v>545</v>
      </c>
      <c r="S274" t="s">
        <v>1238</v>
      </c>
      <c r="T274" t="s">
        <v>1239</v>
      </c>
      <c r="U274" t="s">
        <v>1240</v>
      </c>
      <c r="V274" t="s">
        <v>625</v>
      </c>
      <c r="W274">
        <v>1209</v>
      </c>
      <c r="X274">
        <v>1210</v>
      </c>
      <c r="Y274">
        <v>1190</v>
      </c>
      <c r="Z274">
        <v>1034</v>
      </c>
      <c r="AA274">
        <v>1108</v>
      </c>
      <c r="AB274">
        <v>85.5</v>
      </c>
      <c r="AC274">
        <v>91.6</v>
      </c>
      <c r="AD274">
        <v>2147.1</v>
      </c>
      <c r="AE274" t="s">
        <v>1238</v>
      </c>
      <c r="AF274" t="s">
        <v>4225</v>
      </c>
      <c r="AG274" t="s">
        <v>4226</v>
      </c>
      <c r="AH274" t="s">
        <v>4227</v>
      </c>
      <c r="AI274" t="s">
        <v>4228</v>
      </c>
      <c r="AJ274" t="s">
        <v>4229</v>
      </c>
      <c r="AK274" t="str">
        <f>"EGFR"</f>
        <v>EGFR</v>
      </c>
      <c r="AL274" t="s">
        <v>4230</v>
      </c>
      <c r="AM274" t="s">
        <v>1465</v>
      </c>
      <c r="AN274">
        <v>9606</v>
      </c>
      <c r="AO274" s="4" t="str">
        <f>HYPERLINK("http://www.uniprot.org/uniprot/P00533", "P00533")</f>
        <v>P00533</v>
      </c>
      <c r="AP274" t="s">
        <v>4231</v>
      </c>
      <c r="AQ274" t="s">
        <v>1461</v>
      </c>
      <c r="AR274" t="s">
        <v>4232</v>
      </c>
      <c r="AS274" t="s">
        <v>1468</v>
      </c>
      <c r="AT274" t="s">
        <v>1461</v>
      </c>
      <c r="AU274" t="s">
        <v>4040</v>
      </c>
      <c r="AV274" t="s">
        <v>3662</v>
      </c>
      <c r="AW274" t="s">
        <v>2006</v>
      </c>
      <c r="AX274" t="s">
        <v>4233</v>
      </c>
      <c r="AY274" t="s">
        <v>4234</v>
      </c>
      <c r="AZ274" t="s">
        <v>1473</v>
      </c>
      <c r="BA274" t="s">
        <v>4235</v>
      </c>
      <c r="BB274" t="s">
        <v>4236</v>
      </c>
      <c r="BC274" t="s">
        <v>4237</v>
      </c>
      <c r="BD274" t="s">
        <v>1461</v>
      </c>
      <c r="BE274" t="s">
        <v>4238</v>
      </c>
    </row>
    <row r="275" spans="1:57">
      <c r="A275">
        <v>224</v>
      </c>
      <c r="B275">
        <v>1</v>
      </c>
      <c r="C275">
        <v>1</v>
      </c>
      <c r="D275">
        <v>246</v>
      </c>
      <c r="E275" t="s">
        <v>55</v>
      </c>
      <c r="F275" t="s">
        <v>546</v>
      </c>
      <c r="G275">
        <v>43</v>
      </c>
      <c r="H275">
        <v>70773</v>
      </c>
      <c r="I275">
        <v>1</v>
      </c>
      <c r="J275">
        <v>1</v>
      </c>
      <c r="K275">
        <v>1</v>
      </c>
      <c r="L275">
        <v>1</v>
      </c>
      <c r="M275">
        <v>7.0000000000000007E-2</v>
      </c>
      <c r="N275">
        <v>0.02</v>
      </c>
      <c r="O275" t="s">
        <v>547</v>
      </c>
      <c r="P275">
        <v>92</v>
      </c>
      <c r="Q275" t="s">
        <v>546</v>
      </c>
      <c r="R275" t="s">
        <v>547</v>
      </c>
      <c r="S275" t="s">
        <v>891</v>
      </c>
      <c r="T275" t="s">
        <v>892</v>
      </c>
      <c r="U275" t="s">
        <v>893</v>
      </c>
      <c r="V275" t="s">
        <v>625</v>
      </c>
      <c r="W275">
        <v>621</v>
      </c>
      <c r="X275">
        <v>630</v>
      </c>
      <c r="Y275">
        <v>633</v>
      </c>
      <c r="Z275">
        <v>457</v>
      </c>
      <c r="AA275">
        <v>513</v>
      </c>
      <c r="AB275">
        <v>73.599999999999994</v>
      </c>
      <c r="AC275">
        <v>82.6</v>
      </c>
      <c r="AD275">
        <v>900.2</v>
      </c>
      <c r="AE275" t="s">
        <v>891</v>
      </c>
      <c r="AF275" t="s">
        <v>4239</v>
      </c>
      <c r="AG275" t="s">
        <v>1461</v>
      </c>
      <c r="AH275" t="s">
        <v>4240</v>
      </c>
      <c r="AI275" t="s">
        <v>4241</v>
      </c>
      <c r="AJ275" t="s">
        <v>4242</v>
      </c>
      <c r="AK275" t="str">
        <f>"PP2D1"</f>
        <v>PP2D1</v>
      </c>
      <c r="AL275" t="s">
        <v>4243</v>
      </c>
      <c r="AM275" t="s">
        <v>1465</v>
      </c>
      <c r="AN275">
        <v>9606</v>
      </c>
      <c r="AO275" s="4" t="str">
        <f>HYPERLINK("http://www.uniprot.org/uniprot/A8MPX8", "A8MPX8")</f>
        <v>A8MPX8</v>
      </c>
      <c r="AP275" t="s">
        <v>1468</v>
      </c>
      <c r="AQ275" t="s">
        <v>1461</v>
      </c>
      <c r="AR275" t="s">
        <v>1461</v>
      </c>
      <c r="AS275" t="s">
        <v>1468</v>
      </c>
      <c r="AT275" t="s">
        <v>1461</v>
      </c>
      <c r="AU275" t="s">
        <v>1461</v>
      </c>
      <c r="AV275" t="s">
        <v>1461</v>
      </c>
      <c r="AW275" t="s">
        <v>1461</v>
      </c>
      <c r="AX275" t="s">
        <v>1461</v>
      </c>
      <c r="AY275" t="s">
        <v>1461</v>
      </c>
      <c r="AZ275" t="s">
        <v>1461</v>
      </c>
      <c r="BA275" t="s">
        <v>1461</v>
      </c>
      <c r="BB275" t="s">
        <v>4244</v>
      </c>
      <c r="BC275" t="s">
        <v>4245</v>
      </c>
      <c r="BD275" t="s">
        <v>1461</v>
      </c>
      <c r="BE275" t="s">
        <v>1461</v>
      </c>
    </row>
    <row r="276" spans="1:57">
      <c r="A276">
        <v>231</v>
      </c>
      <c r="B276">
        <v>1</v>
      </c>
      <c r="C276">
        <v>1</v>
      </c>
      <c r="D276">
        <v>247</v>
      </c>
      <c r="E276" t="s">
        <v>55</v>
      </c>
      <c r="F276" t="s">
        <v>548</v>
      </c>
      <c r="G276">
        <v>41</v>
      </c>
      <c r="H276">
        <v>69120</v>
      </c>
      <c r="I276">
        <v>1</v>
      </c>
      <c r="J276">
        <v>1</v>
      </c>
      <c r="K276">
        <v>1</v>
      </c>
      <c r="L276">
        <v>1</v>
      </c>
      <c r="M276">
        <v>7.0000000000000007E-2</v>
      </c>
      <c r="N276">
        <v>0.02</v>
      </c>
      <c r="O276" t="s">
        <v>549</v>
      </c>
      <c r="P276">
        <v>45</v>
      </c>
      <c r="Q276" t="s">
        <v>548</v>
      </c>
      <c r="R276" t="s">
        <v>549</v>
      </c>
      <c r="S276" t="s">
        <v>753</v>
      </c>
      <c r="T276" t="s">
        <v>754</v>
      </c>
      <c r="U276" t="s">
        <v>755</v>
      </c>
      <c r="V276" t="s">
        <v>625</v>
      </c>
      <c r="W276">
        <v>620</v>
      </c>
      <c r="X276">
        <v>619</v>
      </c>
      <c r="Y276">
        <v>620</v>
      </c>
      <c r="Z276">
        <v>549</v>
      </c>
      <c r="AA276">
        <v>572</v>
      </c>
      <c r="AB276">
        <v>88.5</v>
      </c>
      <c r="AC276">
        <v>92.3</v>
      </c>
      <c r="AD276">
        <v>1076.2</v>
      </c>
      <c r="AE276" t="s">
        <v>753</v>
      </c>
      <c r="AF276" t="s">
        <v>4246</v>
      </c>
      <c r="AG276" t="s">
        <v>4247</v>
      </c>
      <c r="AH276" t="s">
        <v>4248</v>
      </c>
      <c r="AI276" t="s">
        <v>4249</v>
      </c>
      <c r="AJ276" t="s">
        <v>4250</v>
      </c>
      <c r="AK276" t="str">
        <f>"ATG16L2"</f>
        <v>ATG16L2</v>
      </c>
      <c r="AL276" t="s">
        <v>4251</v>
      </c>
      <c r="AM276" t="s">
        <v>1465</v>
      </c>
      <c r="AN276">
        <v>9606</v>
      </c>
      <c r="AO276" s="4" t="str">
        <f>HYPERLINK("http://www.uniprot.org/uniprot/Q8NAA4", "Q8NAA4")</f>
        <v>Q8NAA4</v>
      </c>
      <c r="AP276" t="s">
        <v>4252</v>
      </c>
      <c r="AQ276" t="s">
        <v>4253</v>
      </c>
      <c r="AR276" t="s">
        <v>2240</v>
      </c>
      <c r="AS276" t="s">
        <v>1468</v>
      </c>
      <c r="AT276" t="s">
        <v>1461</v>
      </c>
      <c r="AU276" t="s">
        <v>1461</v>
      </c>
      <c r="AV276" t="s">
        <v>4254</v>
      </c>
      <c r="AW276" t="s">
        <v>1461</v>
      </c>
      <c r="AX276" t="s">
        <v>1461</v>
      </c>
      <c r="AY276" t="s">
        <v>1461</v>
      </c>
      <c r="AZ276" t="s">
        <v>1461</v>
      </c>
      <c r="BA276" t="s">
        <v>4255</v>
      </c>
      <c r="BB276" t="s">
        <v>4256</v>
      </c>
      <c r="BC276" t="s">
        <v>1461</v>
      </c>
      <c r="BD276" t="s">
        <v>1461</v>
      </c>
      <c r="BE276" t="s">
        <v>1461</v>
      </c>
    </row>
    <row r="277" spans="1:57">
      <c r="A277">
        <v>234</v>
      </c>
      <c r="B277">
        <v>1</v>
      </c>
      <c r="C277">
        <v>1</v>
      </c>
      <c r="D277">
        <v>248</v>
      </c>
      <c r="E277" t="s">
        <v>55</v>
      </c>
      <c r="F277" t="s">
        <v>550</v>
      </c>
      <c r="G277">
        <v>40</v>
      </c>
      <c r="H277">
        <v>71424</v>
      </c>
      <c r="I277">
        <v>1</v>
      </c>
      <c r="J277">
        <v>1</v>
      </c>
      <c r="K277">
        <v>1</v>
      </c>
      <c r="L277">
        <v>1</v>
      </c>
      <c r="M277">
        <v>7.0000000000000007E-2</v>
      </c>
      <c r="N277">
        <v>0.02</v>
      </c>
      <c r="O277" t="s">
        <v>551</v>
      </c>
      <c r="P277">
        <v>50</v>
      </c>
      <c r="Q277" t="s">
        <v>550</v>
      </c>
      <c r="R277" t="s">
        <v>551</v>
      </c>
      <c r="S277" t="s">
        <v>768</v>
      </c>
      <c r="T277" t="s">
        <v>769</v>
      </c>
      <c r="U277" t="s">
        <v>770</v>
      </c>
      <c r="V277" t="s">
        <v>625</v>
      </c>
      <c r="W277">
        <v>650</v>
      </c>
      <c r="X277">
        <v>646</v>
      </c>
      <c r="Y277">
        <v>650</v>
      </c>
      <c r="Z277">
        <v>646</v>
      </c>
      <c r="AA277">
        <v>646</v>
      </c>
      <c r="AB277">
        <v>99.4</v>
      </c>
      <c r="AC277">
        <v>99.4</v>
      </c>
      <c r="AD277">
        <v>1320.5</v>
      </c>
      <c r="AE277" t="s">
        <v>768</v>
      </c>
      <c r="AF277" t="s">
        <v>4257</v>
      </c>
      <c r="AG277" t="s">
        <v>4258</v>
      </c>
      <c r="AH277" t="s">
        <v>4259</v>
      </c>
      <c r="AI277" t="s">
        <v>4260</v>
      </c>
      <c r="AJ277" t="s">
        <v>4261</v>
      </c>
      <c r="AK277" t="str">
        <f>"HSPA8"</f>
        <v>HSPA8</v>
      </c>
      <c r="AL277" t="s">
        <v>4262</v>
      </c>
      <c r="AM277" t="s">
        <v>1465</v>
      </c>
      <c r="AN277">
        <v>9606</v>
      </c>
      <c r="AO277" s="4" t="str">
        <f>HYPERLINK("http://www.uniprot.org/uniprot/P11142", "P11142")</f>
        <v>P11142</v>
      </c>
      <c r="AP277" t="s">
        <v>4263</v>
      </c>
      <c r="AQ277" t="s">
        <v>4264</v>
      </c>
      <c r="AR277" t="s">
        <v>4265</v>
      </c>
      <c r="AS277" t="s">
        <v>1468</v>
      </c>
      <c r="AT277" t="s">
        <v>1461</v>
      </c>
      <c r="AU277" t="s">
        <v>1461</v>
      </c>
      <c r="AV277" t="s">
        <v>1461</v>
      </c>
      <c r="AW277" t="s">
        <v>2006</v>
      </c>
      <c r="AX277" t="s">
        <v>4266</v>
      </c>
      <c r="AY277" t="s">
        <v>3014</v>
      </c>
      <c r="AZ277" t="s">
        <v>1473</v>
      </c>
      <c r="BA277" t="s">
        <v>4267</v>
      </c>
      <c r="BB277" t="s">
        <v>4268</v>
      </c>
      <c r="BC277" t="s">
        <v>4269</v>
      </c>
      <c r="BD277" t="s">
        <v>1461</v>
      </c>
      <c r="BE277" t="s">
        <v>4270</v>
      </c>
    </row>
    <row r="278" spans="1:57">
      <c r="A278">
        <v>250</v>
      </c>
      <c r="B278">
        <v>1</v>
      </c>
      <c r="C278">
        <v>1</v>
      </c>
      <c r="D278">
        <v>249</v>
      </c>
      <c r="E278" t="s">
        <v>55</v>
      </c>
      <c r="F278" t="s">
        <v>552</v>
      </c>
      <c r="G278">
        <v>34</v>
      </c>
      <c r="H278">
        <v>67931</v>
      </c>
      <c r="I278">
        <v>1</v>
      </c>
      <c r="J278">
        <v>1</v>
      </c>
      <c r="K278">
        <v>1</v>
      </c>
      <c r="L278">
        <v>1</v>
      </c>
      <c r="M278">
        <v>7.0000000000000007E-2</v>
      </c>
      <c r="N278">
        <v>0.02</v>
      </c>
      <c r="O278" t="s">
        <v>553</v>
      </c>
      <c r="P278">
        <v>241</v>
      </c>
      <c r="Q278" t="s">
        <v>552</v>
      </c>
      <c r="R278" t="s">
        <v>553</v>
      </c>
      <c r="S278" t="s">
        <v>1329</v>
      </c>
      <c r="T278" t="s">
        <v>1330</v>
      </c>
      <c r="U278" t="s">
        <v>1331</v>
      </c>
      <c r="V278" t="s">
        <v>625</v>
      </c>
      <c r="W278">
        <v>577</v>
      </c>
      <c r="X278">
        <v>577</v>
      </c>
      <c r="Y278">
        <v>577</v>
      </c>
      <c r="Z278">
        <v>573</v>
      </c>
      <c r="AA278">
        <v>577</v>
      </c>
      <c r="AB278">
        <v>99.3</v>
      </c>
      <c r="AC278">
        <v>100</v>
      </c>
      <c r="AD278">
        <v>1170.5999999999999</v>
      </c>
      <c r="AE278" t="s">
        <v>1329</v>
      </c>
      <c r="AF278" t="s">
        <v>4271</v>
      </c>
      <c r="AG278" t="s">
        <v>4272</v>
      </c>
      <c r="AH278" t="s">
        <v>4273</v>
      </c>
      <c r="AI278" t="s">
        <v>4274</v>
      </c>
      <c r="AJ278" t="s">
        <v>1461</v>
      </c>
      <c r="AK278" t="str">
        <f>"MSN"</f>
        <v>MSN</v>
      </c>
      <c r="AL278" t="s">
        <v>1461</v>
      </c>
      <c r="AM278" t="s">
        <v>1465</v>
      </c>
      <c r="AN278">
        <v>9606</v>
      </c>
      <c r="AO278" s="4" t="str">
        <f>HYPERLINK("http://www.uniprot.org/uniprot/P26038", "P26038")</f>
        <v>P26038</v>
      </c>
      <c r="AP278" t="s">
        <v>4275</v>
      </c>
      <c r="AQ278" t="s">
        <v>1966</v>
      </c>
      <c r="AR278" t="s">
        <v>4276</v>
      </c>
      <c r="AS278" t="s">
        <v>1461</v>
      </c>
      <c r="AT278" t="s">
        <v>1461</v>
      </c>
      <c r="AU278" t="s">
        <v>1469</v>
      </c>
      <c r="AV278" t="s">
        <v>1461</v>
      </c>
      <c r="AW278" t="s">
        <v>1461</v>
      </c>
      <c r="AX278" t="s">
        <v>1461</v>
      </c>
      <c r="AY278" t="s">
        <v>4277</v>
      </c>
      <c r="AZ278" t="s">
        <v>1473</v>
      </c>
      <c r="BA278" t="s">
        <v>4278</v>
      </c>
      <c r="BB278" t="s">
        <v>4279</v>
      </c>
      <c r="BC278" t="s">
        <v>4280</v>
      </c>
      <c r="BD278" t="s">
        <v>1461</v>
      </c>
      <c r="BE278" t="s">
        <v>4281</v>
      </c>
    </row>
    <row r="279" spans="1:57">
      <c r="A279">
        <v>256</v>
      </c>
      <c r="B279">
        <v>1</v>
      </c>
      <c r="C279">
        <v>1</v>
      </c>
      <c r="D279">
        <v>250</v>
      </c>
      <c r="E279" t="s">
        <v>55</v>
      </c>
      <c r="F279" t="s">
        <v>554</v>
      </c>
      <c r="G279">
        <v>32</v>
      </c>
      <c r="H279">
        <v>67883</v>
      </c>
      <c r="I279">
        <v>1</v>
      </c>
      <c r="J279">
        <v>1</v>
      </c>
      <c r="K279">
        <v>1</v>
      </c>
      <c r="L279">
        <v>1</v>
      </c>
      <c r="M279">
        <v>7.0000000000000007E-2</v>
      </c>
      <c r="N279">
        <v>0.03</v>
      </c>
      <c r="O279" t="s">
        <v>555</v>
      </c>
      <c r="P279">
        <v>88</v>
      </c>
      <c r="Q279" t="s">
        <v>554</v>
      </c>
      <c r="R279" t="s">
        <v>555</v>
      </c>
      <c r="S279" t="s">
        <v>879</v>
      </c>
      <c r="T279" t="s">
        <v>880</v>
      </c>
      <c r="U279" t="s">
        <v>881</v>
      </c>
      <c r="V279" t="s">
        <v>625</v>
      </c>
      <c r="W279">
        <v>587</v>
      </c>
      <c r="X279">
        <v>593</v>
      </c>
      <c r="Y279">
        <v>592</v>
      </c>
      <c r="Z279">
        <v>473</v>
      </c>
      <c r="AA279">
        <v>521</v>
      </c>
      <c r="AB279">
        <v>80.599999999999994</v>
      </c>
      <c r="AC279">
        <v>88.8</v>
      </c>
      <c r="AD279">
        <v>951.8</v>
      </c>
      <c r="AE279" t="s">
        <v>879</v>
      </c>
      <c r="AF279" t="s">
        <v>4282</v>
      </c>
      <c r="AG279" t="s">
        <v>4283</v>
      </c>
      <c r="AH279" t="s">
        <v>4284</v>
      </c>
      <c r="AI279" t="s">
        <v>4285</v>
      </c>
      <c r="AJ279" t="s">
        <v>4286</v>
      </c>
      <c r="AK279" t="str">
        <f>"GRN"</f>
        <v>GRN</v>
      </c>
      <c r="AL279" t="s">
        <v>1461</v>
      </c>
      <c r="AM279" t="s">
        <v>1465</v>
      </c>
      <c r="AN279">
        <v>9606</v>
      </c>
      <c r="AO279" s="4" t="str">
        <f>HYPERLINK("http://www.uniprot.org/uniprot/P28799", "P28799")</f>
        <v>P28799</v>
      </c>
      <c r="AP279" t="s">
        <v>4287</v>
      </c>
      <c r="AQ279" t="s">
        <v>1461</v>
      </c>
      <c r="AR279" t="s">
        <v>3086</v>
      </c>
      <c r="AS279" t="s">
        <v>1468</v>
      </c>
      <c r="AT279" t="s">
        <v>1461</v>
      </c>
      <c r="AU279" t="s">
        <v>4288</v>
      </c>
      <c r="AV279" t="s">
        <v>1470</v>
      </c>
      <c r="AW279" t="s">
        <v>1461</v>
      </c>
      <c r="AX279" t="s">
        <v>3003</v>
      </c>
      <c r="AY279" t="s">
        <v>1531</v>
      </c>
      <c r="AZ279" t="s">
        <v>1473</v>
      </c>
      <c r="BA279" t="s">
        <v>4289</v>
      </c>
      <c r="BB279" t="s">
        <v>4290</v>
      </c>
      <c r="BC279" t="s">
        <v>4291</v>
      </c>
      <c r="BD279" t="s">
        <v>1461</v>
      </c>
      <c r="BE279" t="s">
        <v>2362</v>
      </c>
    </row>
    <row r="280" spans="1:57">
      <c r="A280">
        <v>268</v>
      </c>
      <c r="B280">
        <v>1</v>
      </c>
      <c r="C280">
        <v>1</v>
      </c>
      <c r="D280">
        <v>251</v>
      </c>
      <c r="E280" t="s">
        <v>55</v>
      </c>
      <c r="F280" t="s">
        <v>556</v>
      </c>
      <c r="G280">
        <v>26</v>
      </c>
      <c r="H280">
        <v>69228</v>
      </c>
      <c r="I280">
        <v>1</v>
      </c>
      <c r="J280">
        <v>1</v>
      </c>
      <c r="K280">
        <v>1</v>
      </c>
      <c r="L280">
        <v>1</v>
      </c>
      <c r="M280">
        <v>7.0000000000000007E-2</v>
      </c>
      <c r="N280">
        <v>0.01</v>
      </c>
      <c r="O280" t="s">
        <v>557</v>
      </c>
      <c r="P280">
        <v>2</v>
      </c>
      <c r="Q280" t="s">
        <v>556</v>
      </c>
      <c r="R280" t="s">
        <v>557</v>
      </c>
      <c r="S280" t="s">
        <v>626</v>
      </c>
      <c r="T280" t="s">
        <v>627</v>
      </c>
      <c r="U280" t="s">
        <v>628</v>
      </c>
      <c r="V280" t="s">
        <v>625</v>
      </c>
      <c r="W280">
        <v>602</v>
      </c>
      <c r="X280">
        <v>604</v>
      </c>
      <c r="Y280">
        <v>604</v>
      </c>
      <c r="Z280">
        <v>581</v>
      </c>
      <c r="AA280">
        <v>592</v>
      </c>
      <c r="AB280">
        <v>96.5</v>
      </c>
      <c r="AC280">
        <v>98.3</v>
      </c>
      <c r="AD280">
        <v>1209.0999999999999</v>
      </c>
      <c r="AE280" t="s">
        <v>626</v>
      </c>
      <c r="AF280" t="s">
        <v>4292</v>
      </c>
      <c r="AG280" t="s">
        <v>4293</v>
      </c>
      <c r="AH280" t="s">
        <v>4294</v>
      </c>
      <c r="AI280" t="s">
        <v>4295</v>
      </c>
      <c r="AJ280" t="s">
        <v>4296</v>
      </c>
      <c r="AK280" t="str">
        <f>"ENTPD7"</f>
        <v>ENTPD7</v>
      </c>
      <c r="AL280" t="s">
        <v>4297</v>
      </c>
      <c r="AM280" t="s">
        <v>1465</v>
      </c>
      <c r="AN280">
        <v>9606</v>
      </c>
      <c r="AO280" s="4" t="str">
        <f>HYPERLINK("http://www.uniprot.org/uniprot/Q9NQZ7", "Q9NQZ7")</f>
        <v>Q9NQZ7</v>
      </c>
      <c r="AP280" t="s">
        <v>4298</v>
      </c>
      <c r="AQ280" t="s">
        <v>1461</v>
      </c>
      <c r="AR280" t="s">
        <v>4299</v>
      </c>
      <c r="AS280" t="s">
        <v>1485</v>
      </c>
      <c r="AT280" t="s">
        <v>1461</v>
      </c>
      <c r="AU280" t="s">
        <v>1461</v>
      </c>
      <c r="AV280" t="s">
        <v>3433</v>
      </c>
      <c r="AW280" t="s">
        <v>2391</v>
      </c>
      <c r="AX280" t="s">
        <v>2370</v>
      </c>
      <c r="AY280" t="s">
        <v>1531</v>
      </c>
      <c r="AZ280" t="s">
        <v>1461</v>
      </c>
      <c r="BA280" t="s">
        <v>4300</v>
      </c>
      <c r="BB280" t="s">
        <v>4301</v>
      </c>
      <c r="BC280" t="s">
        <v>4302</v>
      </c>
      <c r="BD280" t="s">
        <v>1461</v>
      </c>
      <c r="BE280" t="s">
        <v>4303</v>
      </c>
    </row>
    <row r="281" spans="1:57">
      <c r="A281">
        <v>150</v>
      </c>
      <c r="B281">
        <v>1</v>
      </c>
      <c r="C281">
        <v>1</v>
      </c>
      <c r="D281">
        <v>252</v>
      </c>
      <c r="E281" t="s">
        <v>55</v>
      </c>
      <c r="F281" t="s">
        <v>558</v>
      </c>
      <c r="G281">
        <v>91</v>
      </c>
      <c r="H281">
        <v>87709</v>
      </c>
      <c r="I281">
        <v>1</v>
      </c>
      <c r="J281">
        <v>1</v>
      </c>
      <c r="K281">
        <v>1</v>
      </c>
      <c r="L281">
        <v>1</v>
      </c>
      <c r="M281">
        <v>0.06</v>
      </c>
      <c r="N281">
        <v>0.02</v>
      </c>
      <c r="O281" t="s">
        <v>559</v>
      </c>
      <c r="P281">
        <v>67</v>
      </c>
      <c r="Q281" t="s">
        <v>558</v>
      </c>
      <c r="R281" t="s">
        <v>559</v>
      </c>
      <c r="S281" t="s">
        <v>817</v>
      </c>
      <c r="T281" t="s">
        <v>818</v>
      </c>
      <c r="U281" t="s">
        <v>819</v>
      </c>
      <c r="V281" t="s">
        <v>625</v>
      </c>
      <c r="W281">
        <v>781</v>
      </c>
      <c r="X281">
        <v>836</v>
      </c>
      <c r="Y281">
        <v>836</v>
      </c>
      <c r="Z281">
        <v>741</v>
      </c>
      <c r="AA281">
        <v>763</v>
      </c>
      <c r="AB281">
        <v>94.9</v>
      </c>
      <c r="AC281">
        <v>97.7</v>
      </c>
      <c r="AD281">
        <v>1498.4</v>
      </c>
      <c r="AE281" t="s">
        <v>817</v>
      </c>
      <c r="AF281" t="s">
        <v>4304</v>
      </c>
      <c r="AG281" t="s">
        <v>4305</v>
      </c>
      <c r="AH281" t="s">
        <v>4306</v>
      </c>
      <c r="AI281" t="s">
        <v>4307</v>
      </c>
      <c r="AJ281" t="s">
        <v>4308</v>
      </c>
      <c r="AK281" t="str">
        <f>"POSTN"</f>
        <v>POSTN</v>
      </c>
      <c r="AL281" t="s">
        <v>4309</v>
      </c>
      <c r="AM281" t="s">
        <v>1465</v>
      </c>
      <c r="AN281">
        <v>9606</v>
      </c>
      <c r="AO281" s="4" t="str">
        <f>HYPERLINK("http://www.uniprot.org/uniprot/Q15063", "Q15063")</f>
        <v>Q15063</v>
      </c>
      <c r="AP281" t="s">
        <v>4310</v>
      </c>
      <c r="AQ281" t="s">
        <v>1818</v>
      </c>
      <c r="AR281" t="s">
        <v>4311</v>
      </c>
      <c r="AS281" t="s">
        <v>1468</v>
      </c>
      <c r="AT281" t="s">
        <v>1461</v>
      </c>
      <c r="AU281" t="s">
        <v>1461</v>
      </c>
      <c r="AV281" t="s">
        <v>1470</v>
      </c>
      <c r="AW281" t="s">
        <v>1461</v>
      </c>
      <c r="AX281" t="s">
        <v>1819</v>
      </c>
      <c r="AY281" t="s">
        <v>4312</v>
      </c>
      <c r="AZ281" t="s">
        <v>1473</v>
      </c>
      <c r="BA281" t="s">
        <v>4313</v>
      </c>
      <c r="BB281" t="s">
        <v>4314</v>
      </c>
      <c r="BC281" t="s">
        <v>4315</v>
      </c>
      <c r="BD281" t="s">
        <v>1461</v>
      </c>
      <c r="BE281" t="s">
        <v>1461</v>
      </c>
    </row>
    <row r="282" spans="1:57">
      <c r="A282">
        <v>165</v>
      </c>
      <c r="B282">
        <v>1</v>
      </c>
      <c r="C282">
        <v>1</v>
      </c>
      <c r="D282">
        <v>253</v>
      </c>
      <c r="E282" t="s">
        <v>55</v>
      </c>
      <c r="F282" t="s">
        <v>560</v>
      </c>
      <c r="G282">
        <v>73</v>
      </c>
      <c r="H282">
        <v>227291</v>
      </c>
      <c r="I282">
        <v>3</v>
      </c>
      <c r="J282">
        <v>3</v>
      </c>
      <c r="K282">
        <v>3</v>
      </c>
      <c r="L282">
        <v>3</v>
      </c>
      <c r="M282">
        <v>0.06</v>
      </c>
      <c r="N282">
        <v>0.02</v>
      </c>
      <c r="O282" t="s">
        <v>561</v>
      </c>
      <c r="P282">
        <v>10</v>
      </c>
      <c r="Q282" t="s">
        <v>560</v>
      </c>
      <c r="R282" t="s">
        <v>561</v>
      </c>
      <c r="S282" t="s">
        <v>650</v>
      </c>
      <c r="T282" t="s">
        <v>651</v>
      </c>
      <c r="U282" t="s">
        <v>652</v>
      </c>
      <c r="V282" t="s">
        <v>625</v>
      </c>
      <c r="W282">
        <v>2019</v>
      </c>
      <c r="X282">
        <v>2201</v>
      </c>
      <c r="Y282">
        <v>1799</v>
      </c>
      <c r="Z282">
        <v>1269</v>
      </c>
      <c r="AA282">
        <v>1463</v>
      </c>
      <c r="AB282">
        <v>62.9</v>
      </c>
      <c r="AC282">
        <v>72.5</v>
      </c>
      <c r="AD282">
        <v>2602.8000000000002</v>
      </c>
      <c r="AE282" t="s">
        <v>650</v>
      </c>
      <c r="AF282" t="s">
        <v>4316</v>
      </c>
      <c r="AG282" t="s">
        <v>4317</v>
      </c>
      <c r="AH282" t="s">
        <v>4318</v>
      </c>
      <c r="AI282" t="s">
        <v>4319</v>
      </c>
      <c r="AJ282" t="s">
        <v>4320</v>
      </c>
      <c r="AK282" t="str">
        <f>"TNC"</f>
        <v>TNC</v>
      </c>
      <c r="AL282" t="s">
        <v>4321</v>
      </c>
      <c r="AM282" t="s">
        <v>1465</v>
      </c>
      <c r="AN282">
        <v>9606</v>
      </c>
      <c r="AO282" s="4" t="str">
        <f>HYPERLINK("http://www.uniprot.org/uniprot/P24821", "P24821")</f>
        <v>P24821</v>
      </c>
      <c r="AP282" t="s">
        <v>4322</v>
      </c>
      <c r="AQ282" t="s">
        <v>1818</v>
      </c>
      <c r="AR282" t="s">
        <v>2061</v>
      </c>
      <c r="AS282" t="s">
        <v>1468</v>
      </c>
      <c r="AT282" t="s">
        <v>1461</v>
      </c>
      <c r="AU282" t="s">
        <v>4323</v>
      </c>
      <c r="AV282" t="s">
        <v>4324</v>
      </c>
      <c r="AW282" t="s">
        <v>1461</v>
      </c>
      <c r="AX282" t="s">
        <v>1461</v>
      </c>
      <c r="AY282" t="s">
        <v>1586</v>
      </c>
      <c r="AZ282" t="s">
        <v>1473</v>
      </c>
      <c r="BA282" t="s">
        <v>4325</v>
      </c>
      <c r="BB282" t="s">
        <v>4326</v>
      </c>
      <c r="BC282" t="s">
        <v>4327</v>
      </c>
      <c r="BD282" t="s">
        <v>1461</v>
      </c>
      <c r="BE282" t="s">
        <v>4328</v>
      </c>
    </row>
    <row r="283" spans="1:57">
      <c r="A283">
        <v>186</v>
      </c>
      <c r="B283">
        <v>1</v>
      </c>
      <c r="C283">
        <v>1</v>
      </c>
      <c r="D283">
        <v>254</v>
      </c>
      <c r="E283" t="s">
        <v>55</v>
      </c>
      <c r="F283" t="s">
        <v>562</v>
      </c>
      <c r="G283">
        <v>59</v>
      </c>
      <c r="H283">
        <v>88099</v>
      </c>
      <c r="I283">
        <v>1</v>
      </c>
      <c r="J283">
        <v>1</v>
      </c>
      <c r="K283">
        <v>1</v>
      </c>
      <c r="L283">
        <v>1</v>
      </c>
      <c r="M283">
        <v>0.06</v>
      </c>
      <c r="N283">
        <v>0.01</v>
      </c>
      <c r="O283" t="s">
        <v>563</v>
      </c>
      <c r="P283">
        <v>41</v>
      </c>
      <c r="Q283" t="s">
        <v>562</v>
      </c>
      <c r="R283" t="s">
        <v>563</v>
      </c>
      <c r="S283" t="s">
        <v>741</v>
      </c>
      <c r="T283" t="s">
        <v>742</v>
      </c>
      <c r="U283" t="s">
        <v>743</v>
      </c>
      <c r="V283" t="s">
        <v>625</v>
      </c>
      <c r="W283">
        <v>807</v>
      </c>
      <c r="X283">
        <v>762</v>
      </c>
      <c r="Y283">
        <v>724</v>
      </c>
      <c r="Z283">
        <v>605</v>
      </c>
      <c r="AA283">
        <v>640</v>
      </c>
      <c r="AB283">
        <v>75</v>
      </c>
      <c r="AC283">
        <v>79.3</v>
      </c>
      <c r="AD283">
        <v>1117.0999999999999</v>
      </c>
      <c r="AE283" t="s">
        <v>741</v>
      </c>
      <c r="AF283" t="s">
        <v>4329</v>
      </c>
      <c r="AG283" t="s">
        <v>1461</v>
      </c>
      <c r="AH283" t="s">
        <v>4330</v>
      </c>
      <c r="AI283" t="s">
        <v>4331</v>
      </c>
      <c r="AJ283" t="s">
        <v>4332</v>
      </c>
      <c r="AK283" t="str">
        <f>"CHADL"</f>
        <v>CHADL</v>
      </c>
      <c r="AL283" t="s">
        <v>4333</v>
      </c>
      <c r="AM283" t="s">
        <v>1465</v>
      </c>
      <c r="AN283">
        <v>9606</v>
      </c>
      <c r="AO283" s="4" t="str">
        <f>HYPERLINK("http://www.uniprot.org/uniprot/Q6NUI6", "Q6NUI6")</f>
        <v>Q6NUI6</v>
      </c>
      <c r="AP283" t="s">
        <v>4334</v>
      </c>
      <c r="AQ283" t="s">
        <v>1461</v>
      </c>
      <c r="AR283" t="s">
        <v>2061</v>
      </c>
      <c r="AS283" t="s">
        <v>1468</v>
      </c>
      <c r="AT283" t="s">
        <v>1461</v>
      </c>
      <c r="AU283" t="s">
        <v>1461</v>
      </c>
      <c r="AV283" t="s">
        <v>2358</v>
      </c>
      <c r="AW283" t="s">
        <v>1461</v>
      </c>
      <c r="AX283" t="s">
        <v>1461</v>
      </c>
      <c r="AY283" t="s">
        <v>1531</v>
      </c>
      <c r="AZ283" t="s">
        <v>1461</v>
      </c>
      <c r="BA283" t="s">
        <v>4335</v>
      </c>
      <c r="BB283" t="s">
        <v>4336</v>
      </c>
      <c r="BC283" t="s">
        <v>4337</v>
      </c>
      <c r="BD283" t="s">
        <v>1461</v>
      </c>
      <c r="BE283" t="s">
        <v>1461</v>
      </c>
    </row>
    <row r="284" spans="1:57">
      <c r="A284">
        <v>188</v>
      </c>
      <c r="B284">
        <v>1</v>
      </c>
      <c r="C284">
        <v>1</v>
      </c>
      <c r="D284">
        <v>255</v>
      </c>
      <c r="E284" t="s">
        <v>55</v>
      </c>
      <c r="F284" t="s">
        <v>564</v>
      </c>
      <c r="G284">
        <v>58</v>
      </c>
      <c r="H284">
        <v>83653</v>
      </c>
      <c r="I284">
        <v>1</v>
      </c>
      <c r="J284">
        <v>1</v>
      </c>
      <c r="K284">
        <v>1</v>
      </c>
      <c r="L284">
        <v>1</v>
      </c>
      <c r="M284">
        <v>0.06</v>
      </c>
      <c r="N284">
        <v>0.02</v>
      </c>
      <c r="O284" t="s">
        <v>565</v>
      </c>
      <c r="P284">
        <v>205</v>
      </c>
      <c r="Q284" t="s">
        <v>564</v>
      </c>
      <c r="R284" t="s">
        <v>565</v>
      </c>
      <c r="S284" t="s">
        <v>1223</v>
      </c>
      <c r="T284" t="s">
        <v>1224</v>
      </c>
      <c r="U284" t="s">
        <v>1225</v>
      </c>
      <c r="V284" t="s">
        <v>625</v>
      </c>
      <c r="W284">
        <v>734</v>
      </c>
      <c r="X284">
        <v>1103</v>
      </c>
      <c r="Y284">
        <v>698</v>
      </c>
      <c r="Z284">
        <v>674</v>
      </c>
      <c r="AA284">
        <v>676</v>
      </c>
      <c r="AB284">
        <v>91.8</v>
      </c>
      <c r="AC284">
        <v>92.1</v>
      </c>
      <c r="AD284">
        <v>1375.2</v>
      </c>
      <c r="AE284" t="s">
        <v>1223</v>
      </c>
      <c r="AF284" t="s">
        <v>4338</v>
      </c>
      <c r="AG284" t="s">
        <v>4339</v>
      </c>
      <c r="AH284" t="s">
        <v>4340</v>
      </c>
      <c r="AI284" t="s">
        <v>4341</v>
      </c>
      <c r="AJ284" t="s">
        <v>4342</v>
      </c>
      <c r="AK284" t="str">
        <f>"CACNA2D1"</f>
        <v>CACNA2D1</v>
      </c>
      <c r="AL284" t="s">
        <v>4343</v>
      </c>
      <c r="AM284" t="s">
        <v>1465</v>
      </c>
      <c r="AN284">
        <v>9606</v>
      </c>
      <c r="AO284" s="4" t="str">
        <f>HYPERLINK("http://www.uniprot.org/uniprot/P54289", "P54289")</f>
        <v>P54289</v>
      </c>
      <c r="AP284" t="s">
        <v>4344</v>
      </c>
      <c r="AQ284" t="s">
        <v>4345</v>
      </c>
      <c r="AR284" t="s">
        <v>4053</v>
      </c>
      <c r="AS284" t="s">
        <v>1468</v>
      </c>
      <c r="AT284" t="s">
        <v>1461</v>
      </c>
      <c r="AU284" t="s">
        <v>1461</v>
      </c>
      <c r="AV284" t="s">
        <v>3510</v>
      </c>
      <c r="AW284" t="s">
        <v>2078</v>
      </c>
      <c r="AX284" t="s">
        <v>4346</v>
      </c>
      <c r="AY284" t="s">
        <v>1586</v>
      </c>
      <c r="AZ284" t="s">
        <v>1461</v>
      </c>
      <c r="BA284" t="s">
        <v>4347</v>
      </c>
      <c r="BB284" t="s">
        <v>4348</v>
      </c>
      <c r="BC284" t="s">
        <v>4349</v>
      </c>
      <c r="BD284" t="s">
        <v>1461</v>
      </c>
      <c r="BE284" t="s">
        <v>4350</v>
      </c>
    </row>
    <row r="285" spans="1:57">
      <c r="A285">
        <v>195</v>
      </c>
      <c r="B285">
        <v>1</v>
      </c>
      <c r="C285">
        <v>1</v>
      </c>
      <c r="D285">
        <v>256</v>
      </c>
      <c r="E285" t="s">
        <v>55</v>
      </c>
      <c r="F285" t="s">
        <v>566</v>
      </c>
      <c r="G285">
        <v>55</v>
      </c>
      <c r="H285">
        <v>88356</v>
      </c>
      <c r="I285">
        <v>1</v>
      </c>
      <c r="J285">
        <v>1</v>
      </c>
      <c r="K285">
        <v>1</v>
      </c>
      <c r="L285">
        <v>1</v>
      </c>
      <c r="M285">
        <v>0.06</v>
      </c>
      <c r="N285">
        <v>0.02</v>
      </c>
      <c r="O285" t="s">
        <v>567</v>
      </c>
      <c r="P285">
        <v>160</v>
      </c>
      <c r="Q285" t="s">
        <v>566</v>
      </c>
      <c r="R285" t="s">
        <v>567</v>
      </c>
      <c r="S285" t="s">
        <v>1092</v>
      </c>
      <c r="T285" t="s">
        <v>1093</v>
      </c>
      <c r="U285" t="s">
        <v>1094</v>
      </c>
      <c r="V285" t="s">
        <v>625</v>
      </c>
      <c r="W285">
        <v>760</v>
      </c>
      <c r="X285">
        <v>760</v>
      </c>
      <c r="Y285">
        <v>760</v>
      </c>
      <c r="Z285">
        <v>712</v>
      </c>
      <c r="AA285">
        <v>742</v>
      </c>
      <c r="AB285">
        <v>93.7</v>
      </c>
      <c r="AC285">
        <v>97.6</v>
      </c>
      <c r="AD285">
        <v>1508.8</v>
      </c>
      <c r="AE285" t="s">
        <v>1092</v>
      </c>
      <c r="AF285" t="s">
        <v>4351</v>
      </c>
      <c r="AG285" t="s">
        <v>4352</v>
      </c>
      <c r="AH285" t="s">
        <v>4353</v>
      </c>
      <c r="AI285" t="s">
        <v>4354</v>
      </c>
      <c r="AJ285" t="s">
        <v>4355</v>
      </c>
      <c r="AK285" t="str">
        <f>"FAP"</f>
        <v>FAP</v>
      </c>
      <c r="AL285" t="s">
        <v>1461</v>
      </c>
      <c r="AM285" t="s">
        <v>1465</v>
      </c>
      <c r="AN285">
        <v>9606</v>
      </c>
      <c r="AO285" s="4" t="str">
        <f>HYPERLINK("http://www.uniprot.org/uniprot/Q12884", "Q12884")</f>
        <v>Q12884</v>
      </c>
      <c r="AP285" t="s">
        <v>4356</v>
      </c>
      <c r="AQ285" t="s">
        <v>4357</v>
      </c>
      <c r="AR285" t="s">
        <v>4358</v>
      </c>
      <c r="AS285" t="s">
        <v>1468</v>
      </c>
      <c r="AT285" t="s">
        <v>1461</v>
      </c>
      <c r="AU285" t="s">
        <v>1461</v>
      </c>
      <c r="AV285" t="s">
        <v>3137</v>
      </c>
      <c r="AW285" t="s">
        <v>1461</v>
      </c>
      <c r="AX285" t="s">
        <v>1694</v>
      </c>
      <c r="AY285" t="s">
        <v>1940</v>
      </c>
      <c r="AZ285" t="s">
        <v>1473</v>
      </c>
      <c r="BA285" t="s">
        <v>4359</v>
      </c>
      <c r="BB285" t="s">
        <v>4360</v>
      </c>
      <c r="BC285" t="s">
        <v>4361</v>
      </c>
      <c r="BD285" t="s">
        <v>1461</v>
      </c>
      <c r="BE285" t="s">
        <v>1461</v>
      </c>
    </row>
    <row r="286" spans="1:57">
      <c r="A286">
        <v>228</v>
      </c>
      <c r="B286">
        <v>1</v>
      </c>
      <c r="C286">
        <v>1</v>
      </c>
      <c r="D286">
        <v>257</v>
      </c>
      <c r="E286" t="s">
        <v>55</v>
      </c>
      <c r="F286" t="s">
        <v>568</v>
      </c>
      <c r="G286">
        <v>43</v>
      </c>
      <c r="H286">
        <v>76115</v>
      </c>
      <c r="I286">
        <v>1</v>
      </c>
      <c r="J286">
        <v>1</v>
      </c>
      <c r="K286">
        <v>1</v>
      </c>
      <c r="L286">
        <v>1</v>
      </c>
      <c r="M286">
        <v>0.06</v>
      </c>
      <c r="N286">
        <v>0.02</v>
      </c>
      <c r="O286" t="s">
        <v>569</v>
      </c>
      <c r="P286">
        <v>53</v>
      </c>
      <c r="Q286" t="s">
        <v>568</v>
      </c>
      <c r="R286" t="s">
        <v>569</v>
      </c>
      <c r="S286" t="s">
        <v>777</v>
      </c>
      <c r="T286" t="s">
        <v>778</v>
      </c>
      <c r="U286" t="s">
        <v>779</v>
      </c>
      <c r="V286" t="s">
        <v>625</v>
      </c>
      <c r="W286">
        <v>663</v>
      </c>
      <c r="X286">
        <v>667</v>
      </c>
      <c r="Y286">
        <v>667</v>
      </c>
      <c r="Z286">
        <v>640</v>
      </c>
      <c r="AA286">
        <v>648</v>
      </c>
      <c r="AB286">
        <v>96.5</v>
      </c>
      <c r="AC286">
        <v>97.7</v>
      </c>
      <c r="AD286">
        <v>1320.8</v>
      </c>
      <c r="AE286" t="s">
        <v>777</v>
      </c>
      <c r="AF286" t="s">
        <v>4362</v>
      </c>
      <c r="AG286" t="s">
        <v>4363</v>
      </c>
      <c r="AH286" t="s">
        <v>4364</v>
      </c>
      <c r="AI286" t="s">
        <v>4365</v>
      </c>
      <c r="AJ286" t="s">
        <v>4366</v>
      </c>
      <c r="AK286" t="str">
        <f>"FERMT3"</f>
        <v>FERMT3</v>
      </c>
      <c r="AL286" t="s">
        <v>4367</v>
      </c>
      <c r="AM286" t="s">
        <v>1465</v>
      </c>
      <c r="AN286">
        <v>9606</v>
      </c>
      <c r="AO286" s="4" t="str">
        <f>HYPERLINK("http://www.uniprot.org/uniprot/Q86UX7", "Q86UX7")</f>
        <v>Q86UX7</v>
      </c>
      <c r="AP286" t="s">
        <v>4368</v>
      </c>
      <c r="AQ286" t="s">
        <v>1818</v>
      </c>
      <c r="AR286" t="s">
        <v>4369</v>
      </c>
      <c r="AS286" t="s">
        <v>2413</v>
      </c>
      <c r="AT286" t="s">
        <v>1461</v>
      </c>
      <c r="AU286" t="s">
        <v>1469</v>
      </c>
      <c r="AV286" t="s">
        <v>1461</v>
      </c>
      <c r="AW286" t="s">
        <v>1461</v>
      </c>
      <c r="AX286" t="s">
        <v>1461</v>
      </c>
      <c r="AY286" t="s">
        <v>1779</v>
      </c>
      <c r="AZ286" t="s">
        <v>1473</v>
      </c>
      <c r="BA286" t="s">
        <v>4370</v>
      </c>
      <c r="BB286" t="s">
        <v>4371</v>
      </c>
      <c r="BC286" t="s">
        <v>4372</v>
      </c>
      <c r="BD286" t="s">
        <v>1461</v>
      </c>
      <c r="BE286" t="s">
        <v>1747</v>
      </c>
    </row>
    <row r="287" spans="1:57">
      <c r="A287">
        <v>262</v>
      </c>
      <c r="B287">
        <v>1</v>
      </c>
      <c r="C287">
        <v>1</v>
      </c>
      <c r="D287">
        <v>258</v>
      </c>
      <c r="E287" t="s">
        <v>55</v>
      </c>
      <c r="F287" t="s">
        <v>570</v>
      </c>
      <c r="G287">
        <v>29</v>
      </c>
      <c r="H287">
        <v>88312</v>
      </c>
      <c r="I287">
        <v>1</v>
      </c>
      <c r="J287">
        <v>1</v>
      </c>
      <c r="K287">
        <v>1</v>
      </c>
      <c r="L287">
        <v>1</v>
      </c>
      <c r="M287">
        <v>0.06</v>
      </c>
      <c r="N287">
        <v>0.02</v>
      </c>
      <c r="O287" t="s">
        <v>571</v>
      </c>
      <c r="P287">
        <v>207</v>
      </c>
      <c r="Q287" t="s">
        <v>570</v>
      </c>
      <c r="R287" t="s">
        <v>571</v>
      </c>
      <c r="S287" t="s">
        <v>1229</v>
      </c>
      <c r="T287" t="s">
        <v>1230</v>
      </c>
      <c r="U287" t="s">
        <v>1231</v>
      </c>
      <c r="V287" t="s">
        <v>625</v>
      </c>
      <c r="W287">
        <v>761</v>
      </c>
      <c r="X287">
        <v>793</v>
      </c>
      <c r="Y287">
        <v>436</v>
      </c>
      <c r="Z287">
        <v>398</v>
      </c>
      <c r="AA287">
        <v>416</v>
      </c>
      <c r="AB287">
        <v>52.3</v>
      </c>
      <c r="AC287">
        <v>54.7</v>
      </c>
      <c r="AD287">
        <v>651</v>
      </c>
      <c r="AE287" t="s">
        <v>1229</v>
      </c>
      <c r="AF287" t="s">
        <v>4373</v>
      </c>
      <c r="AG287" t="s">
        <v>1461</v>
      </c>
      <c r="AH287" t="s">
        <v>4374</v>
      </c>
      <c r="AI287" t="s">
        <v>4375</v>
      </c>
      <c r="AJ287" t="s">
        <v>4376</v>
      </c>
      <c r="AK287" t="str">
        <f>"CALD1"</f>
        <v>CALD1</v>
      </c>
      <c r="AL287" t="s">
        <v>4377</v>
      </c>
      <c r="AM287" t="s">
        <v>1465</v>
      </c>
      <c r="AN287">
        <v>9606</v>
      </c>
      <c r="AO287" s="4" t="str">
        <f>HYPERLINK("http://www.uniprot.org/uniprot/Q05682", "Q05682")</f>
        <v>Q05682</v>
      </c>
      <c r="AP287" t="s">
        <v>4378</v>
      </c>
      <c r="AQ287" t="s">
        <v>1461</v>
      </c>
      <c r="AR287" t="s">
        <v>2205</v>
      </c>
      <c r="AS287" t="s">
        <v>1468</v>
      </c>
      <c r="AT287" t="s">
        <v>1461</v>
      </c>
      <c r="AU287" t="s">
        <v>1461</v>
      </c>
      <c r="AV287" t="s">
        <v>2345</v>
      </c>
      <c r="AW287" t="s">
        <v>1461</v>
      </c>
      <c r="AX287" t="s">
        <v>4379</v>
      </c>
      <c r="AY287" t="s">
        <v>3896</v>
      </c>
      <c r="AZ287" t="s">
        <v>1461</v>
      </c>
      <c r="BA287" t="s">
        <v>4380</v>
      </c>
      <c r="BB287" t="s">
        <v>4381</v>
      </c>
      <c r="BC287" t="s">
        <v>4382</v>
      </c>
      <c r="BD287" t="s">
        <v>1461</v>
      </c>
      <c r="BE287" t="s">
        <v>4383</v>
      </c>
    </row>
    <row r="288" spans="1:57">
      <c r="A288">
        <v>179</v>
      </c>
      <c r="B288">
        <v>1</v>
      </c>
      <c r="C288">
        <v>1</v>
      </c>
      <c r="D288">
        <v>259</v>
      </c>
      <c r="E288" t="s">
        <v>55</v>
      </c>
      <c r="F288" t="s">
        <v>572</v>
      </c>
      <c r="G288">
        <v>64</v>
      </c>
      <c r="H288">
        <v>283187</v>
      </c>
      <c r="I288">
        <v>3</v>
      </c>
      <c r="J288">
        <v>3</v>
      </c>
      <c r="K288">
        <v>3</v>
      </c>
      <c r="L288">
        <v>3</v>
      </c>
      <c r="M288">
        <v>0.05</v>
      </c>
      <c r="N288">
        <v>0.02</v>
      </c>
      <c r="O288" t="s">
        <v>573</v>
      </c>
      <c r="P288">
        <v>242</v>
      </c>
      <c r="Q288" t="s">
        <v>572</v>
      </c>
      <c r="R288" t="s">
        <v>573</v>
      </c>
      <c r="S288" t="s">
        <v>1332</v>
      </c>
      <c r="T288" t="s">
        <v>1333</v>
      </c>
      <c r="U288" t="s">
        <v>1334</v>
      </c>
      <c r="V288" t="s">
        <v>625</v>
      </c>
      <c r="W288">
        <v>2647</v>
      </c>
      <c r="X288">
        <v>2647</v>
      </c>
      <c r="Y288">
        <v>2647</v>
      </c>
      <c r="Z288">
        <v>2588</v>
      </c>
      <c r="AA288">
        <v>2617</v>
      </c>
      <c r="AB288">
        <v>97.8</v>
      </c>
      <c r="AC288">
        <v>98.9</v>
      </c>
      <c r="AD288">
        <v>5286.5</v>
      </c>
      <c r="AE288" t="s">
        <v>1332</v>
      </c>
      <c r="AF288" t="s">
        <v>4384</v>
      </c>
      <c r="AG288" t="s">
        <v>4385</v>
      </c>
      <c r="AH288" t="s">
        <v>4386</v>
      </c>
      <c r="AI288" t="s">
        <v>4387</v>
      </c>
      <c r="AJ288" t="s">
        <v>4388</v>
      </c>
      <c r="AK288" t="str">
        <f>"FLNA"</f>
        <v>FLNA</v>
      </c>
      <c r="AL288" t="s">
        <v>4389</v>
      </c>
      <c r="AM288" t="s">
        <v>1465</v>
      </c>
      <c r="AN288">
        <v>9606</v>
      </c>
      <c r="AO288" s="4" t="str">
        <f>HYPERLINK("http://www.uniprot.org/uniprot/P21333", "P21333")</f>
        <v>P21333</v>
      </c>
      <c r="AP288" t="s">
        <v>4390</v>
      </c>
      <c r="AQ288" t="s">
        <v>2074</v>
      </c>
      <c r="AR288" t="s">
        <v>2205</v>
      </c>
      <c r="AS288" t="s">
        <v>1468</v>
      </c>
      <c r="AT288" t="s">
        <v>1461</v>
      </c>
      <c r="AU288" t="s">
        <v>4391</v>
      </c>
      <c r="AV288" t="s">
        <v>2345</v>
      </c>
      <c r="AW288" t="s">
        <v>1461</v>
      </c>
      <c r="AX288" t="s">
        <v>1610</v>
      </c>
      <c r="AY288" t="s">
        <v>2207</v>
      </c>
      <c r="AZ288" t="s">
        <v>1473</v>
      </c>
      <c r="BA288" t="s">
        <v>4392</v>
      </c>
      <c r="BB288" t="s">
        <v>4393</v>
      </c>
      <c r="BC288" t="s">
        <v>4394</v>
      </c>
      <c r="BD288" t="s">
        <v>1461</v>
      </c>
      <c r="BE288" t="s">
        <v>4395</v>
      </c>
    </row>
    <row r="289" spans="1:57">
      <c r="A289">
        <v>207</v>
      </c>
      <c r="B289">
        <v>1</v>
      </c>
      <c r="C289">
        <v>1</v>
      </c>
      <c r="D289">
        <v>260</v>
      </c>
      <c r="E289" t="s">
        <v>55</v>
      </c>
      <c r="F289" t="s">
        <v>574</v>
      </c>
      <c r="G289">
        <v>52</v>
      </c>
      <c r="H289">
        <v>181553</v>
      </c>
      <c r="I289">
        <v>2</v>
      </c>
      <c r="J289">
        <v>2</v>
      </c>
      <c r="K289">
        <v>1</v>
      </c>
      <c r="L289">
        <v>1</v>
      </c>
      <c r="M289">
        <v>0.05</v>
      </c>
      <c r="N289">
        <v>0.01</v>
      </c>
      <c r="O289" t="s">
        <v>575</v>
      </c>
      <c r="P289">
        <v>118</v>
      </c>
      <c r="Q289" t="s">
        <v>574</v>
      </c>
      <c r="R289" t="s">
        <v>575</v>
      </c>
      <c r="S289" t="s">
        <v>967</v>
      </c>
      <c r="T289" t="s">
        <v>968</v>
      </c>
      <c r="U289" t="s">
        <v>969</v>
      </c>
      <c r="V289" t="s">
        <v>625</v>
      </c>
      <c r="W289">
        <v>1575</v>
      </c>
      <c r="X289">
        <v>1575</v>
      </c>
      <c r="Y289">
        <v>1575</v>
      </c>
      <c r="Z289">
        <v>1428</v>
      </c>
      <c r="AA289">
        <v>1500</v>
      </c>
      <c r="AB289">
        <v>90.7</v>
      </c>
      <c r="AC289">
        <v>95.2</v>
      </c>
      <c r="AD289">
        <v>2919</v>
      </c>
      <c r="AE289" t="s">
        <v>967</v>
      </c>
      <c r="AF289" t="s">
        <v>4396</v>
      </c>
      <c r="AG289" t="s">
        <v>1461</v>
      </c>
      <c r="AH289" t="s">
        <v>4397</v>
      </c>
      <c r="AI289" t="s">
        <v>4398</v>
      </c>
      <c r="AJ289" t="s">
        <v>4399</v>
      </c>
      <c r="AK289" t="str">
        <f>"IQGAP2"</f>
        <v>IQGAP2</v>
      </c>
      <c r="AL289" t="s">
        <v>1461</v>
      </c>
      <c r="AM289" t="s">
        <v>1465</v>
      </c>
      <c r="AN289">
        <v>9606</v>
      </c>
      <c r="AO289" s="4" t="str">
        <f>HYPERLINK("http://www.uniprot.org/uniprot/Q13576", "Q13576")</f>
        <v>Q13576</v>
      </c>
      <c r="AP289" t="s">
        <v>4400</v>
      </c>
      <c r="AQ289" t="s">
        <v>1461</v>
      </c>
      <c r="AR289" t="s">
        <v>1461</v>
      </c>
      <c r="AS289" t="s">
        <v>1468</v>
      </c>
      <c r="AT289" t="s">
        <v>1461</v>
      </c>
      <c r="AU289" t="s">
        <v>1461</v>
      </c>
      <c r="AV289" t="s">
        <v>2345</v>
      </c>
      <c r="AW289" t="s">
        <v>1461</v>
      </c>
      <c r="AX289" t="s">
        <v>4401</v>
      </c>
      <c r="AY289" t="s">
        <v>1779</v>
      </c>
      <c r="AZ289" t="s">
        <v>1473</v>
      </c>
      <c r="BA289" t="s">
        <v>4402</v>
      </c>
      <c r="BB289" t="s">
        <v>4403</v>
      </c>
      <c r="BC289" t="s">
        <v>4404</v>
      </c>
      <c r="BD289" t="s">
        <v>1461</v>
      </c>
      <c r="BE289" t="s">
        <v>4405</v>
      </c>
    </row>
    <row r="290" spans="1:57">
      <c r="A290">
        <v>242</v>
      </c>
      <c r="B290">
        <v>1</v>
      </c>
      <c r="C290">
        <v>1</v>
      </c>
      <c r="D290">
        <v>261</v>
      </c>
      <c r="E290" t="s">
        <v>55</v>
      </c>
      <c r="F290" t="s">
        <v>576</v>
      </c>
      <c r="G290">
        <v>36</v>
      </c>
      <c r="H290">
        <v>103566</v>
      </c>
      <c r="I290">
        <v>1</v>
      </c>
      <c r="J290">
        <v>1</v>
      </c>
      <c r="K290">
        <v>1</v>
      </c>
      <c r="L290">
        <v>1</v>
      </c>
      <c r="M290">
        <v>0.05</v>
      </c>
      <c r="N290">
        <v>0.01</v>
      </c>
      <c r="O290" t="s">
        <v>577</v>
      </c>
      <c r="P290">
        <v>236</v>
      </c>
      <c r="Q290" t="s">
        <v>576</v>
      </c>
      <c r="R290" t="s">
        <v>577</v>
      </c>
      <c r="S290" t="s">
        <v>1314</v>
      </c>
      <c r="T290" t="s">
        <v>1315</v>
      </c>
      <c r="U290" t="s">
        <v>1316</v>
      </c>
      <c r="V290" t="s">
        <v>625</v>
      </c>
      <c r="W290">
        <v>892</v>
      </c>
      <c r="X290">
        <v>892</v>
      </c>
      <c r="Y290">
        <v>892</v>
      </c>
      <c r="Z290">
        <v>883</v>
      </c>
      <c r="AA290">
        <v>887</v>
      </c>
      <c r="AB290">
        <v>99</v>
      </c>
      <c r="AC290">
        <v>99.4</v>
      </c>
      <c r="AD290">
        <v>1848.6</v>
      </c>
      <c r="AE290" t="s">
        <v>1314</v>
      </c>
      <c r="AF290" t="s">
        <v>4406</v>
      </c>
      <c r="AG290" t="s">
        <v>4407</v>
      </c>
      <c r="AH290" t="s">
        <v>4408</v>
      </c>
      <c r="AI290" t="s">
        <v>4409</v>
      </c>
      <c r="AJ290" t="s">
        <v>4410</v>
      </c>
      <c r="AK290" t="str">
        <f>"ACTN1"</f>
        <v>ACTN1</v>
      </c>
      <c r="AL290" t="s">
        <v>1461</v>
      </c>
      <c r="AM290" t="s">
        <v>1465</v>
      </c>
      <c r="AN290">
        <v>9606</v>
      </c>
      <c r="AO290" s="4" t="str">
        <f>HYPERLINK("http://www.uniprot.org/uniprot/P12814", "P12814")</f>
        <v>P12814</v>
      </c>
      <c r="AP290" t="s">
        <v>4411</v>
      </c>
      <c r="AQ290" t="s">
        <v>1461</v>
      </c>
      <c r="AR290" t="s">
        <v>2915</v>
      </c>
      <c r="AS290" t="s">
        <v>1468</v>
      </c>
      <c r="AT290" t="s">
        <v>1461</v>
      </c>
      <c r="AU290" t="s">
        <v>1469</v>
      </c>
      <c r="AV290" t="s">
        <v>2345</v>
      </c>
      <c r="AW290" t="s">
        <v>2078</v>
      </c>
      <c r="AX290" t="s">
        <v>1610</v>
      </c>
      <c r="AY290" t="s">
        <v>2686</v>
      </c>
      <c r="AZ290" t="s">
        <v>1473</v>
      </c>
      <c r="BA290" t="s">
        <v>4412</v>
      </c>
      <c r="BB290" t="s">
        <v>4413</v>
      </c>
      <c r="BC290" t="s">
        <v>4414</v>
      </c>
      <c r="BD290" t="s">
        <v>1461</v>
      </c>
      <c r="BE290" t="s">
        <v>4415</v>
      </c>
    </row>
    <row r="291" spans="1:57">
      <c r="A291">
        <v>244</v>
      </c>
      <c r="B291">
        <v>1</v>
      </c>
      <c r="C291">
        <v>1</v>
      </c>
      <c r="D291">
        <v>262</v>
      </c>
      <c r="E291" t="s">
        <v>55</v>
      </c>
      <c r="F291" t="s">
        <v>578</v>
      </c>
      <c r="G291">
        <v>36</v>
      </c>
      <c r="H291">
        <v>101606</v>
      </c>
      <c r="I291">
        <v>1</v>
      </c>
      <c r="J291">
        <v>1</v>
      </c>
      <c r="K291">
        <v>1</v>
      </c>
      <c r="L291">
        <v>1</v>
      </c>
      <c r="M291">
        <v>0.05</v>
      </c>
      <c r="N291">
        <v>0.01</v>
      </c>
      <c r="O291" t="s">
        <v>579</v>
      </c>
      <c r="P291">
        <v>113</v>
      </c>
      <c r="Q291" t="s">
        <v>578</v>
      </c>
      <c r="R291" t="s">
        <v>579</v>
      </c>
      <c r="S291" t="s">
        <v>952</v>
      </c>
      <c r="T291" t="s">
        <v>953</v>
      </c>
      <c r="U291" t="s">
        <v>954</v>
      </c>
      <c r="V291" t="s">
        <v>625</v>
      </c>
      <c r="W291">
        <v>882</v>
      </c>
      <c r="X291">
        <v>882</v>
      </c>
      <c r="Y291">
        <v>882</v>
      </c>
      <c r="Z291">
        <v>864</v>
      </c>
      <c r="AA291">
        <v>871</v>
      </c>
      <c r="AB291">
        <v>98</v>
      </c>
      <c r="AC291">
        <v>98.8</v>
      </c>
      <c r="AD291">
        <v>1803.1</v>
      </c>
      <c r="AE291" t="s">
        <v>952</v>
      </c>
      <c r="AF291" t="s">
        <v>4416</v>
      </c>
      <c r="AG291" t="s">
        <v>4417</v>
      </c>
      <c r="AH291" t="s">
        <v>4418</v>
      </c>
      <c r="AI291" t="s">
        <v>4419</v>
      </c>
      <c r="AJ291" t="s">
        <v>4420</v>
      </c>
      <c r="AK291" t="str">
        <f>"NDST1"</f>
        <v>NDST1</v>
      </c>
      <c r="AL291" t="s">
        <v>4421</v>
      </c>
      <c r="AM291" t="s">
        <v>1465</v>
      </c>
      <c r="AN291">
        <v>9606</v>
      </c>
      <c r="AO291" s="4" t="str">
        <f>HYPERLINK("http://www.uniprot.org/uniprot/P52848", "P52848")</f>
        <v>P52848</v>
      </c>
      <c r="AP291" t="s">
        <v>4422</v>
      </c>
      <c r="AQ291" t="s">
        <v>4028</v>
      </c>
      <c r="AR291" t="s">
        <v>3532</v>
      </c>
      <c r="AS291" t="s">
        <v>2413</v>
      </c>
      <c r="AT291" t="s">
        <v>1461</v>
      </c>
      <c r="AU291" t="s">
        <v>4423</v>
      </c>
      <c r="AV291" t="s">
        <v>3137</v>
      </c>
      <c r="AW291" t="s">
        <v>1461</v>
      </c>
      <c r="AX291" t="s">
        <v>4424</v>
      </c>
      <c r="AY291" t="s">
        <v>1531</v>
      </c>
      <c r="AZ291" t="s">
        <v>1473</v>
      </c>
      <c r="BA291" t="s">
        <v>4425</v>
      </c>
      <c r="BB291" t="s">
        <v>4426</v>
      </c>
      <c r="BC291" t="s">
        <v>4427</v>
      </c>
      <c r="BD291" t="s">
        <v>4428</v>
      </c>
      <c r="BE291" t="s">
        <v>4429</v>
      </c>
    </row>
    <row r="292" spans="1:57">
      <c r="A292">
        <v>255</v>
      </c>
      <c r="B292">
        <v>1</v>
      </c>
      <c r="C292">
        <v>1</v>
      </c>
      <c r="D292">
        <v>263</v>
      </c>
      <c r="E292" t="s">
        <v>55</v>
      </c>
      <c r="F292" t="s">
        <v>580</v>
      </c>
      <c r="G292">
        <v>32</v>
      </c>
      <c r="H292">
        <v>104254</v>
      </c>
      <c r="I292">
        <v>1</v>
      </c>
      <c r="J292">
        <v>1</v>
      </c>
      <c r="K292">
        <v>1</v>
      </c>
      <c r="L292">
        <v>1</v>
      </c>
      <c r="M292">
        <v>0.05</v>
      </c>
      <c r="N292">
        <v>0.02</v>
      </c>
      <c r="O292" t="s">
        <v>581</v>
      </c>
      <c r="P292">
        <v>230</v>
      </c>
      <c r="Q292" t="s">
        <v>580</v>
      </c>
      <c r="R292" t="s">
        <v>581</v>
      </c>
      <c r="S292" t="s">
        <v>1296</v>
      </c>
      <c r="T292" t="s">
        <v>1297</v>
      </c>
      <c r="U292" t="s">
        <v>1298</v>
      </c>
      <c r="V292" t="s">
        <v>625</v>
      </c>
      <c r="W292">
        <v>924</v>
      </c>
      <c r="X292">
        <v>923</v>
      </c>
      <c r="Y292">
        <v>924</v>
      </c>
      <c r="Z292">
        <v>882</v>
      </c>
      <c r="AA292">
        <v>900</v>
      </c>
      <c r="AB292">
        <v>95.5</v>
      </c>
      <c r="AC292">
        <v>97.4</v>
      </c>
      <c r="AD292">
        <v>1804.3</v>
      </c>
      <c r="AE292" t="s">
        <v>1296</v>
      </c>
      <c r="AF292" t="s">
        <v>4430</v>
      </c>
      <c r="AG292" t="s">
        <v>4431</v>
      </c>
      <c r="AH292" t="s">
        <v>4432</v>
      </c>
      <c r="AI292" t="s">
        <v>4433</v>
      </c>
      <c r="AJ292" t="s">
        <v>4434</v>
      </c>
      <c r="AK292" t="str">
        <f>"NRP1"</f>
        <v>NRP1</v>
      </c>
      <c r="AL292" t="s">
        <v>4435</v>
      </c>
      <c r="AM292" t="s">
        <v>1465</v>
      </c>
      <c r="AN292">
        <v>9606</v>
      </c>
      <c r="AO292" s="4" t="str">
        <f>HYPERLINK("http://www.uniprot.org/uniprot/O14786", "O14786")</f>
        <v>O14786</v>
      </c>
      <c r="AP292" t="s">
        <v>4436</v>
      </c>
      <c r="AQ292" t="s">
        <v>4437</v>
      </c>
      <c r="AR292" t="s">
        <v>2819</v>
      </c>
      <c r="AS292" t="s">
        <v>1468</v>
      </c>
      <c r="AT292" t="s">
        <v>1461</v>
      </c>
      <c r="AU292" t="s">
        <v>1461</v>
      </c>
      <c r="AV292" t="s">
        <v>3662</v>
      </c>
      <c r="AW292" t="s">
        <v>2078</v>
      </c>
      <c r="AX292" t="s">
        <v>4438</v>
      </c>
      <c r="AY292" t="s">
        <v>4439</v>
      </c>
      <c r="AZ292" t="s">
        <v>1473</v>
      </c>
      <c r="BA292" t="s">
        <v>4440</v>
      </c>
      <c r="BB292" t="s">
        <v>4441</v>
      </c>
      <c r="BC292" t="s">
        <v>4442</v>
      </c>
      <c r="BD292" t="s">
        <v>1461</v>
      </c>
      <c r="BE292" t="s">
        <v>4443</v>
      </c>
    </row>
    <row r="293" spans="1:57">
      <c r="A293">
        <v>273</v>
      </c>
      <c r="B293">
        <v>1</v>
      </c>
      <c r="C293">
        <v>1</v>
      </c>
      <c r="D293">
        <v>264</v>
      </c>
      <c r="E293" t="s">
        <v>55</v>
      </c>
      <c r="F293" t="s">
        <v>582</v>
      </c>
      <c r="G293">
        <v>24</v>
      </c>
      <c r="H293">
        <v>96721</v>
      </c>
      <c r="I293">
        <v>1</v>
      </c>
      <c r="J293">
        <v>1</v>
      </c>
      <c r="K293">
        <v>1</v>
      </c>
      <c r="L293">
        <v>1</v>
      </c>
      <c r="M293">
        <v>0.05</v>
      </c>
      <c r="N293">
        <v>0.02</v>
      </c>
      <c r="O293" t="s">
        <v>583</v>
      </c>
      <c r="P293">
        <v>216</v>
      </c>
      <c r="Q293" t="s">
        <v>582</v>
      </c>
      <c r="R293" t="s">
        <v>583</v>
      </c>
      <c r="S293" t="s">
        <v>1256</v>
      </c>
      <c r="T293" t="s">
        <v>1257</v>
      </c>
      <c r="U293" t="s">
        <v>1258</v>
      </c>
      <c r="V293" t="s">
        <v>625</v>
      </c>
      <c r="W293">
        <v>847</v>
      </c>
      <c r="X293">
        <v>847</v>
      </c>
      <c r="Y293">
        <v>847</v>
      </c>
      <c r="Z293">
        <v>781</v>
      </c>
      <c r="AA293">
        <v>818</v>
      </c>
      <c r="AB293">
        <v>92.2</v>
      </c>
      <c r="AC293">
        <v>96.6</v>
      </c>
      <c r="AD293">
        <v>1658.7</v>
      </c>
      <c r="AE293" t="s">
        <v>1256</v>
      </c>
      <c r="AF293" t="s">
        <v>4444</v>
      </c>
      <c r="AG293" t="s">
        <v>4445</v>
      </c>
      <c r="AH293" t="s">
        <v>4446</v>
      </c>
      <c r="AI293" t="s">
        <v>4447</v>
      </c>
      <c r="AJ293" t="s">
        <v>4448</v>
      </c>
      <c r="AK293" t="str">
        <f>"FSTL5"</f>
        <v>FSTL5</v>
      </c>
      <c r="AL293" t="s">
        <v>4449</v>
      </c>
      <c r="AM293" t="s">
        <v>1465</v>
      </c>
      <c r="AN293">
        <v>9606</v>
      </c>
      <c r="AO293" s="4" t="str">
        <f>HYPERLINK("http://www.uniprot.org/uniprot/Q8N475", "Q8N475")</f>
        <v>Q8N475</v>
      </c>
      <c r="AP293" t="s">
        <v>4450</v>
      </c>
      <c r="AQ293" t="s">
        <v>1461</v>
      </c>
      <c r="AR293" t="s">
        <v>1467</v>
      </c>
      <c r="AS293" t="s">
        <v>1468</v>
      </c>
      <c r="AT293" t="s">
        <v>1461</v>
      </c>
      <c r="AU293" t="s">
        <v>1461</v>
      </c>
      <c r="AV293" t="s">
        <v>3487</v>
      </c>
      <c r="AW293" t="s">
        <v>2078</v>
      </c>
      <c r="AX293" t="s">
        <v>1461</v>
      </c>
      <c r="AY293" t="s">
        <v>1531</v>
      </c>
      <c r="AZ293" t="s">
        <v>1461</v>
      </c>
      <c r="BA293" t="s">
        <v>1461</v>
      </c>
      <c r="BB293" t="s">
        <v>2843</v>
      </c>
      <c r="BC293" t="s">
        <v>4451</v>
      </c>
      <c r="BD293" t="s">
        <v>1461</v>
      </c>
      <c r="BE293" t="s">
        <v>1461</v>
      </c>
    </row>
    <row r="294" spans="1:57">
      <c r="A294">
        <v>209</v>
      </c>
      <c r="B294">
        <v>1</v>
      </c>
      <c r="C294">
        <v>1</v>
      </c>
      <c r="D294">
        <v>265</v>
      </c>
      <c r="E294" t="s">
        <v>55</v>
      </c>
      <c r="F294" t="s">
        <v>584</v>
      </c>
      <c r="G294">
        <v>51</v>
      </c>
      <c r="H294">
        <v>132908</v>
      </c>
      <c r="I294">
        <v>1</v>
      </c>
      <c r="J294">
        <v>1</v>
      </c>
      <c r="K294">
        <v>1</v>
      </c>
      <c r="L294">
        <v>1</v>
      </c>
      <c r="M294">
        <v>0.04</v>
      </c>
      <c r="N294">
        <v>0.01</v>
      </c>
      <c r="O294" t="s">
        <v>585</v>
      </c>
      <c r="P294">
        <v>234</v>
      </c>
      <c r="Q294" t="s">
        <v>584</v>
      </c>
      <c r="R294" t="s">
        <v>585</v>
      </c>
      <c r="S294" t="s">
        <v>1308</v>
      </c>
      <c r="T294" t="s">
        <v>1309</v>
      </c>
      <c r="U294" t="s">
        <v>1310</v>
      </c>
      <c r="V294" t="s">
        <v>625</v>
      </c>
      <c r="W294">
        <v>1200</v>
      </c>
      <c r="X294">
        <v>1150</v>
      </c>
      <c r="Y294">
        <v>1147</v>
      </c>
      <c r="Z294">
        <v>1086</v>
      </c>
      <c r="AA294">
        <v>1116</v>
      </c>
      <c r="AB294">
        <v>90.5</v>
      </c>
      <c r="AC294">
        <v>93</v>
      </c>
      <c r="AD294">
        <v>2230.3000000000002</v>
      </c>
      <c r="AE294" t="s">
        <v>1308</v>
      </c>
      <c r="AF294" t="s">
        <v>4452</v>
      </c>
      <c r="AG294" t="s">
        <v>4453</v>
      </c>
      <c r="AH294" t="s">
        <v>4454</v>
      </c>
      <c r="AI294" t="s">
        <v>4455</v>
      </c>
      <c r="AJ294" t="s">
        <v>4456</v>
      </c>
      <c r="AK294" t="str">
        <f>"PRTG"</f>
        <v>PRTG</v>
      </c>
      <c r="AL294" t="s">
        <v>1461</v>
      </c>
      <c r="AM294" t="s">
        <v>1465</v>
      </c>
      <c r="AN294">
        <v>9606</v>
      </c>
      <c r="AO294" s="4" t="str">
        <f>HYPERLINK("http://www.uniprot.org/uniprot/Q2VWP7", "Q2VWP7")</f>
        <v>Q2VWP7</v>
      </c>
      <c r="AP294" t="s">
        <v>4457</v>
      </c>
      <c r="AQ294" t="s">
        <v>1461</v>
      </c>
      <c r="AR294" t="s">
        <v>4053</v>
      </c>
      <c r="AS294" t="s">
        <v>1485</v>
      </c>
      <c r="AT294" t="s">
        <v>1461</v>
      </c>
      <c r="AU294" t="s">
        <v>1461</v>
      </c>
      <c r="AV294" t="s">
        <v>2820</v>
      </c>
      <c r="AW294" t="s">
        <v>1461</v>
      </c>
      <c r="AX294" t="s">
        <v>3849</v>
      </c>
      <c r="AY294" t="s">
        <v>1531</v>
      </c>
      <c r="AZ294" t="s">
        <v>1461</v>
      </c>
      <c r="BA294" t="s">
        <v>4458</v>
      </c>
      <c r="BB294" t="s">
        <v>4459</v>
      </c>
      <c r="BC294" t="s">
        <v>4460</v>
      </c>
      <c r="BD294" t="s">
        <v>1461</v>
      </c>
      <c r="BE294" t="s">
        <v>1461</v>
      </c>
    </row>
    <row r="295" spans="1:57">
      <c r="A295">
        <v>247</v>
      </c>
      <c r="B295">
        <v>1</v>
      </c>
      <c r="C295">
        <v>1</v>
      </c>
      <c r="D295">
        <v>266</v>
      </c>
      <c r="E295" t="s">
        <v>55</v>
      </c>
      <c r="F295" t="s">
        <v>586</v>
      </c>
      <c r="G295">
        <v>35</v>
      </c>
      <c r="H295">
        <v>111895</v>
      </c>
      <c r="I295">
        <v>1</v>
      </c>
      <c r="J295">
        <v>1</v>
      </c>
      <c r="K295">
        <v>1</v>
      </c>
      <c r="L295">
        <v>1</v>
      </c>
      <c r="M295">
        <v>0.04</v>
      </c>
      <c r="N295">
        <v>0.01</v>
      </c>
      <c r="O295" t="s">
        <v>587</v>
      </c>
      <c r="P295">
        <v>97</v>
      </c>
      <c r="Q295" t="s">
        <v>586</v>
      </c>
      <c r="R295" t="s">
        <v>587</v>
      </c>
      <c r="S295" t="s">
        <v>906</v>
      </c>
      <c r="T295" t="s">
        <v>907</v>
      </c>
      <c r="U295" t="s">
        <v>908</v>
      </c>
      <c r="V295" t="s">
        <v>625</v>
      </c>
      <c r="W295">
        <v>984</v>
      </c>
      <c r="X295">
        <v>983</v>
      </c>
      <c r="Y295">
        <v>984</v>
      </c>
      <c r="Z295">
        <v>955</v>
      </c>
      <c r="AA295">
        <v>969</v>
      </c>
      <c r="AB295">
        <v>97.1</v>
      </c>
      <c r="AC295">
        <v>98.5</v>
      </c>
      <c r="AD295">
        <v>1999.6</v>
      </c>
      <c r="AE295" t="s">
        <v>906</v>
      </c>
      <c r="AF295" t="s">
        <v>4461</v>
      </c>
      <c r="AG295" t="s">
        <v>4462</v>
      </c>
      <c r="AH295" t="s">
        <v>4463</v>
      </c>
      <c r="AI295" t="s">
        <v>4464</v>
      </c>
      <c r="AJ295" t="s">
        <v>4465</v>
      </c>
      <c r="AK295" t="str">
        <f>"EPHA3"</f>
        <v>EPHA3</v>
      </c>
      <c r="AL295" t="s">
        <v>4466</v>
      </c>
      <c r="AM295" t="s">
        <v>1465</v>
      </c>
      <c r="AN295">
        <v>9606</v>
      </c>
      <c r="AO295" s="4" t="str">
        <f>HYPERLINK("http://www.uniprot.org/uniprot/P29320", "P29320")</f>
        <v>P29320</v>
      </c>
      <c r="AP295" t="s">
        <v>4467</v>
      </c>
      <c r="AQ295" t="s">
        <v>1818</v>
      </c>
      <c r="AR295" t="s">
        <v>2819</v>
      </c>
      <c r="AS295" t="s">
        <v>1468</v>
      </c>
      <c r="AT295" t="s">
        <v>1461</v>
      </c>
      <c r="AU295" t="s">
        <v>1461</v>
      </c>
      <c r="AV295" t="s">
        <v>3662</v>
      </c>
      <c r="AW295" t="s">
        <v>2006</v>
      </c>
      <c r="AX295" t="s">
        <v>4041</v>
      </c>
      <c r="AY295" t="s">
        <v>1681</v>
      </c>
      <c r="AZ295" t="s">
        <v>1473</v>
      </c>
      <c r="BA295" t="s">
        <v>4468</v>
      </c>
      <c r="BB295" t="s">
        <v>4469</v>
      </c>
      <c r="BC295" t="s">
        <v>4470</v>
      </c>
      <c r="BD295" t="s">
        <v>1461</v>
      </c>
      <c r="BE295" t="s">
        <v>4471</v>
      </c>
    </row>
    <row r="296" spans="1:57">
      <c r="A296">
        <v>257</v>
      </c>
      <c r="B296">
        <v>1</v>
      </c>
      <c r="C296">
        <v>1</v>
      </c>
      <c r="D296">
        <v>267</v>
      </c>
      <c r="E296" t="s">
        <v>55</v>
      </c>
      <c r="F296" t="s">
        <v>588</v>
      </c>
      <c r="G296">
        <v>32</v>
      </c>
      <c r="H296">
        <v>113754</v>
      </c>
      <c r="I296">
        <v>1</v>
      </c>
      <c r="J296">
        <v>1</v>
      </c>
      <c r="K296">
        <v>1</v>
      </c>
      <c r="L296">
        <v>1</v>
      </c>
      <c r="M296">
        <v>0.04</v>
      </c>
      <c r="N296">
        <v>0.01</v>
      </c>
      <c r="O296" t="s">
        <v>589</v>
      </c>
      <c r="P296">
        <v>124</v>
      </c>
      <c r="Q296" t="s">
        <v>588</v>
      </c>
      <c r="R296" t="s">
        <v>589</v>
      </c>
      <c r="S296" t="s">
        <v>985</v>
      </c>
      <c r="T296" t="s">
        <v>986</v>
      </c>
      <c r="U296" t="s">
        <v>987</v>
      </c>
      <c r="V296" t="s">
        <v>625</v>
      </c>
      <c r="W296">
        <v>1008</v>
      </c>
      <c r="X296">
        <v>1011</v>
      </c>
      <c r="Y296">
        <v>1010</v>
      </c>
      <c r="Z296">
        <v>815</v>
      </c>
      <c r="AA296">
        <v>882</v>
      </c>
      <c r="AB296">
        <v>80.900000000000006</v>
      </c>
      <c r="AC296">
        <v>87.5</v>
      </c>
      <c r="AD296">
        <v>1649.4</v>
      </c>
      <c r="AE296" t="s">
        <v>985</v>
      </c>
      <c r="AF296" t="s">
        <v>4472</v>
      </c>
      <c r="AG296" t="s">
        <v>4473</v>
      </c>
      <c r="AH296" t="s">
        <v>4474</v>
      </c>
      <c r="AI296" t="s">
        <v>4475</v>
      </c>
      <c r="AJ296" t="s">
        <v>4476</v>
      </c>
      <c r="AK296" t="str">
        <f>"MAN2B1"</f>
        <v>MAN2B1</v>
      </c>
      <c r="AL296" t="s">
        <v>4477</v>
      </c>
      <c r="AM296" t="s">
        <v>1465</v>
      </c>
      <c r="AN296">
        <v>9606</v>
      </c>
      <c r="AO296" s="4" t="str">
        <f>HYPERLINK("http://www.uniprot.org/uniprot/O00754", "O00754")</f>
        <v>O00754</v>
      </c>
      <c r="AP296" t="s">
        <v>4478</v>
      </c>
      <c r="AQ296" t="s">
        <v>1461</v>
      </c>
      <c r="AR296" t="s">
        <v>3061</v>
      </c>
      <c r="AS296" t="s">
        <v>1468</v>
      </c>
      <c r="AT296" t="s">
        <v>1461</v>
      </c>
      <c r="AU296" t="s">
        <v>1469</v>
      </c>
      <c r="AV296" t="s">
        <v>1558</v>
      </c>
      <c r="AW296" t="s">
        <v>2289</v>
      </c>
      <c r="AX296" t="s">
        <v>3584</v>
      </c>
      <c r="AY296" t="s">
        <v>2291</v>
      </c>
      <c r="AZ296" t="s">
        <v>1461</v>
      </c>
      <c r="BA296" t="s">
        <v>4479</v>
      </c>
      <c r="BB296" t="s">
        <v>4480</v>
      </c>
      <c r="BC296" t="s">
        <v>4481</v>
      </c>
      <c r="BD296" t="s">
        <v>1461</v>
      </c>
      <c r="BE296" t="s">
        <v>4482</v>
      </c>
    </row>
    <row r="297" spans="1:57">
      <c r="A297">
        <v>173</v>
      </c>
      <c r="B297">
        <v>1</v>
      </c>
      <c r="C297">
        <v>1</v>
      </c>
      <c r="D297">
        <v>268</v>
      </c>
      <c r="E297" t="s">
        <v>55</v>
      </c>
      <c r="F297" t="s">
        <v>590</v>
      </c>
      <c r="G297">
        <v>68</v>
      </c>
      <c r="H297">
        <v>167484</v>
      </c>
      <c r="I297">
        <v>1</v>
      </c>
      <c r="J297">
        <v>1</v>
      </c>
      <c r="K297">
        <v>1</v>
      </c>
      <c r="L297">
        <v>1</v>
      </c>
      <c r="M297">
        <v>0.03</v>
      </c>
      <c r="N297">
        <v>0.01</v>
      </c>
      <c r="O297" t="s">
        <v>591</v>
      </c>
      <c r="P297">
        <v>197</v>
      </c>
      <c r="Q297" t="s">
        <v>590</v>
      </c>
      <c r="R297" t="s">
        <v>591</v>
      </c>
      <c r="S297" t="s">
        <v>1199</v>
      </c>
      <c r="T297" t="s">
        <v>1200</v>
      </c>
      <c r="U297" t="s">
        <v>1201</v>
      </c>
      <c r="V297" t="s">
        <v>625</v>
      </c>
      <c r="W297">
        <v>1471</v>
      </c>
      <c r="X297">
        <v>1033</v>
      </c>
      <c r="Y297">
        <v>970</v>
      </c>
      <c r="Z297">
        <v>565</v>
      </c>
      <c r="AA297">
        <v>661</v>
      </c>
      <c r="AB297">
        <v>38.4</v>
      </c>
      <c r="AC297">
        <v>44.9</v>
      </c>
      <c r="AD297">
        <v>1067.4000000000001</v>
      </c>
      <c r="AE297" t="s">
        <v>1199</v>
      </c>
      <c r="AF297" t="s">
        <v>4483</v>
      </c>
      <c r="AG297" t="s">
        <v>4484</v>
      </c>
      <c r="AH297" t="s">
        <v>4485</v>
      </c>
      <c r="AI297" t="s">
        <v>4486</v>
      </c>
      <c r="AJ297" t="s">
        <v>4487</v>
      </c>
      <c r="AK297" t="str">
        <f>"CR2"</f>
        <v>CR2</v>
      </c>
      <c r="AL297" t="s">
        <v>4488</v>
      </c>
      <c r="AM297" t="s">
        <v>1465</v>
      </c>
      <c r="AN297">
        <v>9606</v>
      </c>
      <c r="AO297" s="4" t="str">
        <f>HYPERLINK("http://www.uniprot.org/uniprot/P20023", "P20023")</f>
        <v>P20023</v>
      </c>
      <c r="AP297" t="s">
        <v>4489</v>
      </c>
      <c r="AQ297" t="s">
        <v>1902</v>
      </c>
      <c r="AR297" t="s">
        <v>3398</v>
      </c>
      <c r="AS297" t="s">
        <v>1468</v>
      </c>
      <c r="AT297" t="s">
        <v>1461</v>
      </c>
      <c r="AU297" t="s">
        <v>1652</v>
      </c>
      <c r="AV297" t="s">
        <v>4490</v>
      </c>
      <c r="AW297" t="s">
        <v>1461</v>
      </c>
      <c r="AX297" t="s">
        <v>3138</v>
      </c>
      <c r="AY297" t="s">
        <v>1531</v>
      </c>
      <c r="AZ297" t="s">
        <v>1473</v>
      </c>
      <c r="BA297" t="s">
        <v>4491</v>
      </c>
      <c r="BB297" t="s">
        <v>4492</v>
      </c>
      <c r="BC297" t="s">
        <v>4493</v>
      </c>
      <c r="BD297" t="s">
        <v>1461</v>
      </c>
      <c r="BE297" t="s">
        <v>1711</v>
      </c>
    </row>
    <row r="298" spans="1:57">
      <c r="A298">
        <v>215</v>
      </c>
      <c r="B298">
        <v>1</v>
      </c>
      <c r="C298">
        <v>1</v>
      </c>
      <c r="D298">
        <v>269</v>
      </c>
      <c r="E298" t="s">
        <v>55</v>
      </c>
      <c r="F298" t="s">
        <v>592</v>
      </c>
      <c r="G298">
        <v>48</v>
      </c>
      <c r="H298">
        <v>176848</v>
      </c>
      <c r="I298">
        <v>1</v>
      </c>
      <c r="J298">
        <v>1</v>
      </c>
      <c r="K298">
        <v>1</v>
      </c>
      <c r="L298">
        <v>1</v>
      </c>
      <c r="M298">
        <v>0.03</v>
      </c>
      <c r="N298">
        <v>0.01</v>
      </c>
      <c r="O298" t="s">
        <v>593</v>
      </c>
      <c r="P298">
        <v>7</v>
      </c>
      <c r="Q298" t="s">
        <v>592</v>
      </c>
      <c r="R298" t="s">
        <v>593</v>
      </c>
      <c r="S298" t="s">
        <v>641</v>
      </c>
      <c r="T298" t="s">
        <v>642</v>
      </c>
      <c r="U298" t="s">
        <v>643</v>
      </c>
      <c r="V298" t="s">
        <v>625</v>
      </c>
      <c r="W298">
        <v>1507</v>
      </c>
      <c r="X298">
        <v>1701</v>
      </c>
      <c r="Y298">
        <v>1545</v>
      </c>
      <c r="Z298">
        <v>1096</v>
      </c>
      <c r="AA298">
        <v>1269</v>
      </c>
      <c r="AB298">
        <v>72.7</v>
      </c>
      <c r="AC298">
        <v>84.2</v>
      </c>
      <c r="AD298">
        <v>2116.3000000000002</v>
      </c>
      <c r="AE298" t="s">
        <v>641</v>
      </c>
      <c r="AF298" t="s">
        <v>4494</v>
      </c>
      <c r="AG298" t="s">
        <v>1461</v>
      </c>
      <c r="AH298" t="s">
        <v>4495</v>
      </c>
      <c r="AI298" t="s">
        <v>4496</v>
      </c>
      <c r="AJ298" t="s">
        <v>4497</v>
      </c>
      <c r="AK298" t="str">
        <f>"CCDC180"</f>
        <v>CCDC180</v>
      </c>
      <c r="AL298" t="s">
        <v>4498</v>
      </c>
      <c r="AM298" t="s">
        <v>1465</v>
      </c>
      <c r="AN298">
        <v>9606</v>
      </c>
      <c r="AO298" s="4" t="str">
        <f>HYPERLINK("http://www.uniprot.org/uniprot/Q9P1Z9", "Q9P1Z9")</f>
        <v>Q9P1Z9</v>
      </c>
      <c r="AP298" t="s">
        <v>4499</v>
      </c>
      <c r="AQ298" t="s">
        <v>1461</v>
      </c>
      <c r="AR298" t="s">
        <v>1461</v>
      </c>
      <c r="AS298" t="s">
        <v>1468</v>
      </c>
      <c r="AT298" t="s">
        <v>1461</v>
      </c>
      <c r="AU298" t="s">
        <v>1461</v>
      </c>
      <c r="AV298" t="s">
        <v>2684</v>
      </c>
      <c r="AW298" t="s">
        <v>1461</v>
      </c>
      <c r="AX298" t="s">
        <v>1461</v>
      </c>
      <c r="AY298" t="s">
        <v>1461</v>
      </c>
      <c r="AZ298" t="s">
        <v>1461</v>
      </c>
      <c r="BA298" t="s">
        <v>1461</v>
      </c>
      <c r="BB298" t="s">
        <v>4093</v>
      </c>
      <c r="BC298" t="s">
        <v>1461</v>
      </c>
      <c r="BD298" t="s">
        <v>1461</v>
      </c>
      <c r="BE298" t="s">
        <v>1461</v>
      </c>
    </row>
    <row r="299" spans="1:57">
      <c r="A299">
        <v>218</v>
      </c>
      <c r="B299">
        <v>1</v>
      </c>
      <c r="C299">
        <v>1</v>
      </c>
      <c r="D299">
        <v>270</v>
      </c>
      <c r="E299" t="s">
        <v>55</v>
      </c>
      <c r="F299" t="s">
        <v>594</v>
      </c>
      <c r="G299">
        <v>47</v>
      </c>
      <c r="H299">
        <v>140938</v>
      </c>
      <c r="I299">
        <v>1</v>
      </c>
      <c r="J299">
        <v>1</v>
      </c>
      <c r="K299">
        <v>1</v>
      </c>
      <c r="L299">
        <v>1</v>
      </c>
      <c r="M299">
        <v>0.03</v>
      </c>
      <c r="N299">
        <v>0.01</v>
      </c>
      <c r="O299" t="s">
        <v>595</v>
      </c>
      <c r="P299">
        <v>144</v>
      </c>
      <c r="Q299" t="s">
        <v>594</v>
      </c>
      <c r="R299" t="s">
        <v>595</v>
      </c>
      <c r="S299" t="s">
        <v>1044</v>
      </c>
      <c r="T299" t="s">
        <v>1045</v>
      </c>
      <c r="U299" t="s">
        <v>1046</v>
      </c>
      <c r="V299" t="s">
        <v>625</v>
      </c>
      <c r="W299">
        <v>1216</v>
      </c>
      <c r="X299">
        <v>1154</v>
      </c>
      <c r="Y299">
        <v>1154</v>
      </c>
      <c r="Z299">
        <v>1069</v>
      </c>
      <c r="AA299">
        <v>1121</v>
      </c>
      <c r="AB299">
        <v>87.9</v>
      </c>
      <c r="AC299">
        <v>92.2</v>
      </c>
      <c r="AD299">
        <v>2206.8000000000002</v>
      </c>
      <c r="AE299" t="s">
        <v>1044</v>
      </c>
      <c r="AF299" t="s">
        <v>4500</v>
      </c>
      <c r="AG299" t="s">
        <v>4501</v>
      </c>
      <c r="AH299" t="s">
        <v>4502</v>
      </c>
      <c r="AI299" t="s">
        <v>4503</v>
      </c>
      <c r="AJ299" t="s">
        <v>4504</v>
      </c>
      <c r="AK299" t="str">
        <f>"CARD11"</f>
        <v>CARD11</v>
      </c>
      <c r="AL299" t="s">
        <v>4505</v>
      </c>
      <c r="AM299" t="s">
        <v>1465</v>
      </c>
      <c r="AN299">
        <v>9606</v>
      </c>
      <c r="AO299" s="4" t="str">
        <f>HYPERLINK("http://www.uniprot.org/uniprot/Q9BXL7", "Q9BXL7")</f>
        <v>Q9BXL7</v>
      </c>
      <c r="AP299" t="s">
        <v>4506</v>
      </c>
      <c r="AQ299" t="s">
        <v>1461</v>
      </c>
      <c r="AR299" t="s">
        <v>3432</v>
      </c>
      <c r="AS299" t="s">
        <v>1485</v>
      </c>
      <c r="AT299" t="s">
        <v>1461</v>
      </c>
      <c r="AU299" t="s">
        <v>1469</v>
      </c>
      <c r="AV299" t="s">
        <v>2684</v>
      </c>
      <c r="AW299" t="s">
        <v>1461</v>
      </c>
      <c r="AX299" t="s">
        <v>1461</v>
      </c>
      <c r="AY299" t="s">
        <v>1779</v>
      </c>
      <c r="AZ299" t="s">
        <v>1473</v>
      </c>
      <c r="BA299" t="s">
        <v>4507</v>
      </c>
      <c r="BB299" t="s">
        <v>4508</v>
      </c>
      <c r="BC299" t="s">
        <v>4509</v>
      </c>
      <c r="BD299" t="s">
        <v>1461</v>
      </c>
      <c r="BE299" t="s">
        <v>4510</v>
      </c>
    </row>
    <row r="300" spans="1:57">
      <c r="A300">
        <v>243</v>
      </c>
      <c r="B300">
        <v>1</v>
      </c>
      <c r="C300">
        <v>1</v>
      </c>
      <c r="D300">
        <v>271</v>
      </c>
      <c r="E300" t="s">
        <v>55</v>
      </c>
      <c r="F300" t="s">
        <v>596</v>
      </c>
      <c r="G300">
        <v>36</v>
      </c>
      <c r="H300">
        <v>191796</v>
      </c>
      <c r="I300">
        <v>1</v>
      </c>
      <c r="J300">
        <v>1</v>
      </c>
      <c r="K300">
        <v>1</v>
      </c>
      <c r="L300">
        <v>1</v>
      </c>
      <c r="M300">
        <v>0.03</v>
      </c>
      <c r="N300">
        <v>0.01</v>
      </c>
      <c r="O300" t="s">
        <v>597</v>
      </c>
      <c r="P300">
        <v>245</v>
      </c>
      <c r="Q300" t="s">
        <v>596</v>
      </c>
      <c r="R300" t="s">
        <v>597</v>
      </c>
      <c r="S300" t="s">
        <v>1341</v>
      </c>
      <c r="T300" t="s">
        <v>1342</v>
      </c>
      <c r="U300" t="s">
        <v>1343</v>
      </c>
      <c r="V300" t="s">
        <v>625</v>
      </c>
      <c r="W300">
        <v>1785</v>
      </c>
      <c r="X300">
        <v>1711</v>
      </c>
      <c r="Y300">
        <v>1790</v>
      </c>
      <c r="Z300">
        <v>1590</v>
      </c>
      <c r="AA300">
        <v>1620</v>
      </c>
      <c r="AB300">
        <v>89.1</v>
      </c>
      <c r="AC300">
        <v>90.8</v>
      </c>
      <c r="AD300">
        <v>2899.8</v>
      </c>
      <c r="AE300" t="s">
        <v>1341</v>
      </c>
      <c r="AF300" t="s">
        <v>4511</v>
      </c>
      <c r="AG300" t="s">
        <v>1461</v>
      </c>
      <c r="AH300" t="s">
        <v>4512</v>
      </c>
      <c r="AI300" t="s">
        <v>4513</v>
      </c>
      <c r="AJ300" t="s">
        <v>4514</v>
      </c>
      <c r="AK300" t="str">
        <f>"BCORL1"</f>
        <v>BCORL1</v>
      </c>
      <c r="AL300" t="s">
        <v>1461</v>
      </c>
      <c r="AM300" t="s">
        <v>1465</v>
      </c>
      <c r="AN300">
        <v>9606</v>
      </c>
      <c r="AO300" s="4" t="str">
        <f>HYPERLINK("http://www.uniprot.org/uniprot/Q5H9F3", "Q5H9F3")</f>
        <v>Q5H9F3</v>
      </c>
      <c r="AP300" t="s">
        <v>4515</v>
      </c>
      <c r="AQ300" t="s">
        <v>4516</v>
      </c>
      <c r="AR300" t="s">
        <v>4517</v>
      </c>
      <c r="AS300" t="s">
        <v>1468</v>
      </c>
      <c r="AT300" t="s">
        <v>1461</v>
      </c>
      <c r="AU300" t="s">
        <v>1461</v>
      </c>
      <c r="AV300" t="s">
        <v>3169</v>
      </c>
      <c r="AW300" t="s">
        <v>1461</v>
      </c>
      <c r="AX300" t="s">
        <v>4518</v>
      </c>
      <c r="AY300" t="s">
        <v>3896</v>
      </c>
      <c r="AZ300" t="s">
        <v>1473</v>
      </c>
      <c r="BA300" t="s">
        <v>4519</v>
      </c>
      <c r="BB300" t="s">
        <v>4520</v>
      </c>
      <c r="BC300" t="s">
        <v>1461</v>
      </c>
      <c r="BD300" t="s">
        <v>1461</v>
      </c>
      <c r="BE300" t="s">
        <v>1461</v>
      </c>
    </row>
    <row r="301" spans="1:57">
      <c r="A301">
        <v>200</v>
      </c>
      <c r="B301">
        <v>1</v>
      </c>
      <c r="C301">
        <v>1</v>
      </c>
      <c r="D301">
        <v>272</v>
      </c>
      <c r="E301" t="s">
        <v>55</v>
      </c>
      <c r="F301" t="s">
        <v>598</v>
      </c>
      <c r="G301">
        <v>53</v>
      </c>
      <c r="H301">
        <v>209620</v>
      </c>
      <c r="I301">
        <v>1</v>
      </c>
      <c r="J301">
        <v>1</v>
      </c>
      <c r="K301">
        <v>1</v>
      </c>
      <c r="L301">
        <v>1</v>
      </c>
      <c r="M301">
        <v>0.02</v>
      </c>
      <c r="N301">
        <v>0.01</v>
      </c>
      <c r="O301" t="s">
        <v>599</v>
      </c>
      <c r="P301">
        <v>204</v>
      </c>
      <c r="Q301" t="s">
        <v>598</v>
      </c>
      <c r="R301" t="s">
        <v>599</v>
      </c>
      <c r="S301" t="s">
        <v>1220</v>
      </c>
      <c r="T301" t="s">
        <v>1221</v>
      </c>
      <c r="U301" t="s">
        <v>1222</v>
      </c>
      <c r="V301" t="s">
        <v>625</v>
      </c>
      <c r="W301">
        <v>1832</v>
      </c>
      <c r="X301">
        <v>1786</v>
      </c>
      <c r="Y301">
        <v>1774</v>
      </c>
      <c r="Z301">
        <v>1658</v>
      </c>
      <c r="AA301">
        <v>1724</v>
      </c>
      <c r="AB301">
        <v>90.5</v>
      </c>
      <c r="AC301">
        <v>94.1</v>
      </c>
      <c r="AD301">
        <v>3472.9</v>
      </c>
      <c r="AE301" t="s">
        <v>1220</v>
      </c>
      <c r="AF301" t="s">
        <v>4521</v>
      </c>
      <c r="AG301" t="s">
        <v>4522</v>
      </c>
      <c r="AH301" t="s">
        <v>4523</v>
      </c>
      <c r="AI301" t="s">
        <v>4524</v>
      </c>
      <c r="AJ301" t="s">
        <v>4525</v>
      </c>
      <c r="AK301" t="str">
        <f>"LAMB1"</f>
        <v>LAMB1</v>
      </c>
      <c r="AL301" t="s">
        <v>1461</v>
      </c>
      <c r="AM301" t="s">
        <v>1465</v>
      </c>
      <c r="AN301">
        <v>9606</v>
      </c>
      <c r="AO301" s="4" t="str">
        <f>HYPERLINK("http://www.uniprot.org/uniprot/P07942", "P07942")</f>
        <v>P07942</v>
      </c>
      <c r="AP301" t="s">
        <v>4526</v>
      </c>
      <c r="AQ301" t="s">
        <v>1818</v>
      </c>
      <c r="AR301" t="s">
        <v>4527</v>
      </c>
      <c r="AS301" t="s">
        <v>1485</v>
      </c>
      <c r="AT301" t="s">
        <v>1461</v>
      </c>
      <c r="AU301" t="s">
        <v>4528</v>
      </c>
      <c r="AV301" t="s">
        <v>4529</v>
      </c>
      <c r="AW301" t="s">
        <v>1461</v>
      </c>
      <c r="AX301" t="s">
        <v>1461</v>
      </c>
      <c r="AY301" t="s">
        <v>1586</v>
      </c>
      <c r="AZ301" t="s">
        <v>1473</v>
      </c>
      <c r="BA301" t="s">
        <v>4530</v>
      </c>
      <c r="BB301" t="s">
        <v>4531</v>
      </c>
      <c r="BC301" t="s">
        <v>4532</v>
      </c>
      <c r="BD301" t="s">
        <v>1461</v>
      </c>
      <c r="BE301" t="s">
        <v>4533</v>
      </c>
    </row>
    <row r="302" spans="1:57">
      <c r="A302">
        <v>237</v>
      </c>
      <c r="B302">
        <v>1</v>
      </c>
      <c r="C302">
        <v>1</v>
      </c>
      <c r="D302">
        <v>273</v>
      </c>
      <c r="E302" t="s">
        <v>55</v>
      </c>
      <c r="F302" t="s">
        <v>600</v>
      </c>
      <c r="G302">
        <v>40</v>
      </c>
      <c r="H302">
        <v>307130</v>
      </c>
      <c r="I302">
        <v>1</v>
      </c>
      <c r="J302">
        <v>1</v>
      </c>
      <c r="K302">
        <v>1</v>
      </c>
      <c r="L302">
        <v>1</v>
      </c>
      <c r="M302">
        <v>0.02</v>
      </c>
      <c r="N302">
        <v>0</v>
      </c>
      <c r="O302" t="s">
        <v>601</v>
      </c>
      <c r="P302">
        <v>235</v>
      </c>
      <c r="Q302" t="s">
        <v>600</v>
      </c>
      <c r="R302" t="s">
        <v>601</v>
      </c>
      <c r="S302" t="s">
        <v>1311</v>
      </c>
      <c r="T302" t="s">
        <v>1312</v>
      </c>
      <c r="U302" t="s">
        <v>1313</v>
      </c>
      <c r="V302" t="s">
        <v>625</v>
      </c>
      <c r="W302">
        <v>2801</v>
      </c>
      <c r="X302">
        <v>2813</v>
      </c>
      <c r="Y302">
        <v>2826</v>
      </c>
      <c r="Z302">
        <v>2218</v>
      </c>
      <c r="AA302">
        <v>2404</v>
      </c>
      <c r="AB302">
        <v>79.2</v>
      </c>
      <c r="AC302">
        <v>85.8</v>
      </c>
      <c r="AD302">
        <v>4153.6000000000004</v>
      </c>
      <c r="AE302" t="s">
        <v>1311</v>
      </c>
      <c r="AF302" t="s">
        <v>4534</v>
      </c>
      <c r="AG302" t="s">
        <v>4535</v>
      </c>
      <c r="AH302" t="s">
        <v>4536</v>
      </c>
      <c r="AI302" t="s">
        <v>4537</v>
      </c>
      <c r="AJ302" t="s">
        <v>4538</v>
      </c>
      <c r="AK302" t="str">
        <f>"AKAP13"</f>
        <v>AKAP13</v>
      </c>
      <c r="AL302" t="s">
        <v>1461</v>
      </c>
      <c r="AM302" t="s">
        <v>1465</v>
      </c>
      <c r="AN302">
        <v>9606</v>
      </c>
      <c r="AO302" s="4" t="str">
        <f>HYPERLINK("http://www.uniprot.org/uniprot/Q12802", "Q12802")</f>
        <v>Q12802</v>
      </c>
      <c r="AP302" t="s">
        <v>4539</v>
      </c>
      <c r="AQ302" t="s">
        <v>1461</v>
      </c>
      <c r="AR302" t="s">
        <v>4540</v>
      </c>
      <c r="AS302" t="s">
        <v>1468</v>
      </c>
      <c r="AT302" t="s">
        <v>1461</v>
      </c>
      <c r="AU302" t="s">
        <v>4541</v>
      </c>
      <c r="AV302" t="s">
        <v>4542</v>
      </c>
      <c r="AW302" t="s">
        <v>2289</v>
      </c>
      <c r="AX302" t="s">
        <v>4543</v>
      </c>
      <c r="AY302" t="s">
        <v>4544</v>
      </c>
      <c r="AZ302" t="s">
        <v>1473</v>
      </c>
      <c r="BA302" t="s">
        <v>4545</v>
      </c>
      <c r="BB302" t="s">
        <v>4546</v>
      </c>
      <c r="BC302" t="s">
        <v>4547</v>
      </c>
      <c r="BD302" t="s">
        <v>1461</v>
      </c>
      <c r="BE302" t="s">
        <v>4548</v>
      </c>
    </row>
    <row r="303" spans="1:57">
      <c r="A303">
        <v>260</v>
      </c>
      <c r="B303">
        <v>1</v>
      </c>
      <c r="C303">
        <v>1</v>
      </c>
      <c r="D303">
        <v>274</v>
      </c>
      <c r="E303" t="s">
        <v>55</v>
      </c>
      <c r="F303" t="s">
        <v>602</v>
      </c>
      <c r="G303">
        <v>31</v>
      </c>
      <c r="H303">
        <v>550149</v>
      </c>
      <c r="I303">
        <v>1</v>
      </c>
      <c r="J303">
        <v>1</v>
      </c>
      <c r="K303">
        <v>1</v>
      </c>
      <c r="L303">
        <v>1</v>
      </c>
      <c r="M303">
        <v>0.01</v>
      </c>
      <c r="N303">
        <v>0</v>
      </c>
      <c r="O303" t="s">
        <v>603</v>
      </c>
      <c r="P303">
        <v>21</v>
      </c>
      <c r="Q303" t="s">
        <v>602</v>
      </c>
      <c r="R303" t="s">
        <v>603</v>
      </c>
      <c r="S303" t="s">
        <v>683</v>
      </c>
      <c r="T303" t="s">
        <v>684</v>
      </c>
      <c r="U303" t="s">
        <v>685</v>
      </c>
      <c r="V303" t="s">
        <v>625</v>
      </c>
      <c r="W303">
        <v>5072</v>
      </c>
      <c r="X303">
        <v>5059</v>
      </c>
      <c r="Y303">
        <v>5079</v>
      </c>
      <c r="Z303">
        <v>4311</v>
      </c>
      <c r="AA303">
        <v>4616</v>
      </c>
      <c r="AB303">
        <v>85</v>
      </c>
      <c r="AC303">
        <v>91</v>
      </c>
      <c r="AD303">
        <v>8723.2000000000007</v>
      </c>
      <c r="AE303" t="s">
        <v>683</v>
      </c>
      <c r="AF303" t="s">
        <v>4549</v>
      </c>
      <c r="AG303" t="s">
        <v>1461</v>
      </c>
      <c r="AH303" t="s">
        <v>4550</v>
      </c>
      <c r="AI303" t="s">
        <v>4551</v>
      </c>
      <c r="AJ303" t="s">
        <v>4552</v>
      </c>
      <c r="AK303" t="str">
        <f>"HMCN2"</f>
        <v>HMCN2</v>
      </c>
      <c r="AL303" t="s">
        <v>1461</v>
      </c>
      <c r="AM303" t="s">
        <v>1465</v>
      </c>
      <c r="AN303">
        <v>9606</v>
      </c>
      <c r="AO303" s="4" t="str">
        <f>HYPERLINK("http://www.uniprot.org/uniprot/Q8NDA2", "Q8NDA2")</f>
        <v>Q8NDA2</v>
      </c>
      <c r="AP303" t="s">
        <v>4553</v>
      </c>
      <c r="AQ303" t="s">
        <v>4554</v>
      </c>
      <c r="AR303" t="s">
        <v>2061</v>
      </c>
      <c r="AS303" t="s">
        <v>2413</v>
      </c>
      <c r="AT303" t="s">
        <v>1461</v>
      </c>
      <c r="AU303" t="s">
        <v>1461</v>
      </c>
      <c r="AV303" t="s">
        <v>4555</v>
      </c>
      <c r="AW303" t="s">
        <v>1915</v>
      </c>
      <c r="AX303" t="s">
        <v>1461</v>
      </c>
      <c r="AY303" t="s">
        <v>4556</v>
      </c>
      <c r="AZ303" t="s">
        <v>1461</v>
      </c>
      <c r="BA303" t="s">
        <v>4557</v>
      </c>
      <c r="BB303" t="s">
        <v>4558</v>
      </c>
      <c r="BC303" t="s">
        <v>4451</v>
      </c>
      <c r="BD303" t="s">
        <v>1461</v>
      </c>
      <c r="BE303" t="s">
        <v>1461</v>
      </c>
    </row>
    <row r="304" spans="1:57">
      <c r="A304">
        <v>263</v>
      </c>
      <c r="B304">
        <v>1</v>
      </c>
      <c r="C304">
        <v>1</v>
      </c>
      <c r="D304">
        <v>275</v>
      </c>
      <c r="E304" t="s">
        <v>55</v>
      </c>
      <c r="F304" t="s">
        <v>604</v>
      </c>
      <c r="G304">
        <v>29</v>
      </c>
      <c r="H304">
        <v>515906</v>
      </c>
      <c r="I304">
        <v>1</v>
      </c>
      <c r="J304">
        <v>1</v>
      </c>
      <c r="K304">
        <v>1</v>
      </c>
      <c r="L304">
        <v>1</v>
      </c>
      <c r="M304">
        <v>0.01</v>
      </c>
      <c r="N304">
        <v>0</v>
      </c>
      <c r="O304" t="s">
        <v>605</v>
      </c>
      <c r="P304">
        <v>83</v>
      </c>
      <c r="Q304" t="s">
        <v>604</v>
      </c>
      <c r="R304" t="s">
        <v>605</v>
      </c>
      <c r="S304" t="s">
        <v>864</v>
      </c>
      <c r="T304" t="s">
        <v>865</v>
      </c>
      <c r="U304" t="s">
        <v>866</v>
      </c>
      <c r="V304" t="s">
        <v>625</v>
      </c>
      <c r="W304">
        <v>4486</v>
      </c>
      <c r="X304">
        <v>4486</v>
      </c>
      <c r="Y304">
        <v>4473</v>
      </c>
      <c r="Z304">
        <v>3958</v>
      </c>
      <c r="AA304">
        <v>4208</v>
      </c>
      <c r="AB304">
        <v>88.2</v>
      </c>
      <c r="AC304">
        <v>93.8</v>
      </c>
      <c r="AD304">
        <v>8257.9</v>
      </c>
      <c r="AE304" t="s">
        <v>864</v>
      </c>
      <c r="AF304" t="s">
        <v>4559</v>
      </c>
      <c r="AG304" t="s">
        <v>4560</v>
      </c>
      <c r="AH304" t="s">
        <v>4561</v>
      </c>
      <c r="AI304" t="s">
        <v>4562</v>
      </c>
      <c r="AJ304" t="s">
        <v>4563</v>
      </c>
      <c r="AK304" t="str">
        <f>"DNAH9"</f>
        <v>DNAH9</v>
      </c>
      <c r="AL304" t="s">
        <v>4564</v>
      </c>
      <c r="AM304" t="s">
        <v>1465</v>
      </c>
      <c r="AN304">
        <v>9606</v>
      </c>
      <c r="AO304" s="4" t="str">
        <f>HYPERLINK("http://www.uniprot.org/uniprot/Q9NYC9", "Q9NYC9")</f>
        <v>Q9NYC9</v>
      </c>
      <c r="AP304" t="s">
        <v>4565</v>
      </c>
      <c r="AQ304" t="s">
        <v>2074</v>
      </c>
      <c r="AR304" t="s">
        <v>4566</v>
      </c>
      <c r="AS304" t="s">
        <v>1468</v>
      </c>
      <c r="AT304" t="s">
        <v>1461</v>
      </c>
      <c r="AU304" t="s">
        <v>1461</v>
      </c>
      <c r="AV304" t="s">
        <v>4567</v>
      </c>
      <c r="AW304" t="s">
        <v>2006</v>
      </c>
      <c r="AX304" t="s">
        <v>4568</v>
      </c>
      <c r="AY304" t="s">
        <v>1461</v>
      </c>
      <c r="AZ304" t="s">
        <v>1461</v>
      </c>
      <c r="BA304" t="s">
        <v>4569</v>
      </c>
      <c r="BB304" t="s">
        <v>4570</v>
      </c>
      <c r="BC304" t="s">
        <v>4571</v>
      </c>
      <c r="BD304" t="s">
        <v>1461</v>
      </c>
      <c r="BE304" t="s">
        <v>1461</v>
      </c>
    </row>
    <row r="305" spans="41:41">
      <c r="AO305" s="4"/>
    </row>
  </sheetData>
  <autoFilter ref="A29:BO304" xr:uid="{00000000-0009-0000-0000-000000000000}">
    <sortState xmlns:xlrd2="http://schemas.microsoft.com/office/spreadsheetml/2017/richdata2" ref="A30:BO304">
      <sortCondition ref="D29:D30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CSV-import</vt:lpstr>
      <vt:lpstr>Starting-data</vt:lpstr>
      <vt:lpstr>Annotation-results</vt:lpstr>
      <vt:lpstr>2019-4-9_NW1_serum_F002042_cRAP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2019-08-30T20:02:05Z</dcterms:created>
  <dcterms:modified xsi:type="dcterms:W3CDTF">2019-10-13T01:01:47Z</dcterms:modified>
</cp:coreProperties>
</file>