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mag\Documents\C\rhythmcontroller\"/>
    </mc:Choice>
  </mc:AlternateContent>
  <xr:revisionPtr revIDLastSave="0" documentId="13_ncr:1_{33EDD668-D03E-492A-9783-752FF1140FB0}" xr6:coauthVersionLast="47" xr6:coauthVersionMax="47" xr10:uidLastSave="{00000000-0000-0000-0000-000000000000}"/>
  <bookViews>
    <workbookView xWindow="-120" yWindow="-120" windowWidth="29040" windowHeight="15840" xr2:uid="{506A362A-19F2-45D6-B4FC-6327898CF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E17" i="1"/>
  <c r="F17" i="1" s="1"/>
  <c r="E16" i="1"/>
  <c r="F16" i="1" s="1"/>
  <c r="E10" i="1"/>
  <c r="F10" i="1" s="1"/>
  <c r="E11" i="1"/>
  <c r="F11" i="1" s="1"/>
  <c r="E7" i="1"/>
  <c r="F7" i="1" s="1"/>
  <c r="O6" i="1"/>
  <c r="O5" i="1"/>
  <c r="O4" i="1"/>
  <c r="O3" i="1"/>
  <c r="F18" i="1"/>
  <c r="F19" i="1"/>
  <c r="H19" i="1"/>
  <c r="H18" i="1"/>
  <c r="H17" i="1"/>
  <c r="H16" i="1"/>
  <c r="E15" i="1"/>
  <c r="F15" i="1" s="1"/>
  <c r="F3" i="1"/>
  <c r="F4" i="1"/>
  <c r="F5" i="1"/>
  <c r="F8" i="1"/>
  <c r="F9" i="1"/>
  <c r="F12" i="1"/>
  <c r="F13" i="1"/>
  <c r="F14" i="1"/>
  <c r="F2" i="1"/>
  <c r="E6" i="1"/>
  <c r="F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L2" i="1" l="1"/>
  <c r="L3" i="1"/>
</calcChain>
</file>

<file path=xl/sharedStrings.xml><?xml version="1.0" encoding="utf-8"?>
<sst xmlns="http://schemas.openxmlformats.org/spreadsheetml/2006/main" count="72" uniqueCount="64">
  <si>
    <t>Name</t>
  </si>
  <si>
    <t>Designator</t>
  </si>
  <si>
    <t>Qty</t>
  </si>
  <si>
    <t>Digikey #</t>
  </si>
  <si>
    <t>2.2K Resistor</t>
  </si>
  <si>
    <t>G, 3V</t>
  </si>
  <si>
    <t>White LED</t>
  </si>
  <si>
    <t>D00, D01, D02, D10, D11, D12, D20, D21, D22</t>
  </si>
  <si>
    <t>Kailh Red Switch Socket</t>
  </si>
  <si>
    <t>Kailh Red Switch</t>
  </si>
  <si>
    <t>S0-S6</t>
  </si>
  <si>
    <t>x</t>
  </si>
  <si>
    <t>6.25u Spacebar</t>
  </si>
  <si>
    <t>S4</t>
  </si>
  <si>
    <t>1u key</t>
  </si>
  <si>
    <t>C1-C10</t>
  </si>
  <si>
    <t>R11-R13</t>
  </si>
  <si>
    <t>R1-R10</t>
  </si>
  <si>
    <t>6.25u Cherry Stabilizer</t>
  </si>
  <si>
    <t>Adafruit ItsyBitsy M0</t>
  </si>
  <si>
    <t>6mm D shaft knob</t>
  </si>
  <si>
    <t>1528-4958-ND</t>
  </si>
  <si>
    <t>6mm D shaft encoder w/ switch</t>
  </si>
  <si>
    <t>S7</t>
  </si>
  <si>
    <t>1528-2554-ND</t>
  </si>
  <si>
    <t>PCB</t>
  </si>
  <si>
    <t>PEC11R-4020F-S0024-ND</t>
  </si>
  <si>
    <t>CF18JT47R0CT-ND</t>
  </si>
  <si>
    <t>Owned</t>
  </si>
  <si>
    <t>47 Resistor</t>
  </si>
  <si>
    <t>Sets</t>
  </si>
  <si>
    <t>Total Price</t>
  </si>
  <si>
    <t>(AliExpress) 33004313452</t>
  </si>
  <si>
    <t>Acrylic (top)</t>
  </si>
  <si>
    <t>Acrylic (bottom)</t>
  </si>
  <si>
    <t>Totals</t>
  </si>
  <si>
    <t>Cost per item</t>
  </si>
  <si>
    <t>Items manufacturable</t>
  </si>
  <si>
    <t>micro USB cable</t>
  </si>
  <si>
    <t>Unit Price (at 5 Assemblies)</t>
  </si>
  <si>
    <t>project budget note</t>
  </si>
  <si>
    <t>budget amt</t>
  </si>
  <si>
    <t>initial</t>
  </si>
  <si>
    <t>pcbs</t>
  </si>
  <si>
    <t>digikey parts rd 1</t>
  </si>
  <si>
    <t>digikey parts round 2</t>
  </si>
  <si>
    <t>amazon part storage</t>
  </si>
  <si>
    <t>CF18JT2K20CT-ND</t>
  </si>
  <si>
    <t>399-9859-1-ND</t>
  </si>
  <si>
    <t>100pF Ceramic Cap</t>
  </si>
  <si>
    <t>(AliExpress) 1005003436102892</t>
  </si>
  <si>
    <t>(AliExpress) 1005003796855429</t>
  </si>
  <si>
    <t>(AliExpress) 1005003977714274</t>
  </si>
  <si>
    <t>S0-S3, S5, S6</t>
  </si>
  <si>
    <t>https://www.primekb.com/products/cherry-stabilizers-plate-mount?variant=36568674533539</t>
  </si>
  <si>
    <t>2987-DH-20M50055-ND</t>
  </si>
  <si>
    <t>36-9306-ND</t>
  </si>
  <si>
    <t>#6-32 screws 3/16in</t>
  </si>
  <si>
    <t>1772-1229-ND</t>
  </si>
  <si>
    <t>1/4in standoff</t>
  </si>
  <si>
    <t>3147-B1591USD-20C001922U1930CT-ND</t>
  </si>
  <si>
    <t>Delvie's Plastics Translucent Cast</t>
  </si>
  <si>
    <t>Delvie's Plastics The Pastels</t>
  </si>
  <si>
    <t>delvie's plastics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</si>
</sst>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417-63E4-4AF5-BB45-7CFF55B6C5A1}">
  <dimension ref="A1:O19"/>
  <sheetViews>
    <sheetView tabSelected="1" workbookViewId="0">
      <selection activeCell="N8" sqref="N8"/>
    </sheetView>
  </sheetViews>
  <sheetFormatPr defaultRowHeight="15" x14ac:dyDescent="0.25"/>
  <cols>
    <col min="1" max="1" width="28.85546875" customWidth="1"/>
    <col min="2" max="2" width="38.5703125" customWidth="1"/>
    <col min="3" max="3" width="31.5703125" customWidth="1"/>
    <col min="4" max="4" width="5.140625" customWidth="1"/>
    <col min="5" max="5" width="25.5703125" customWidth="1"/>
    <col min="6" max="6" width="10.7109375" customWidth="1"/>
    <col min="11" max="11" width="23" customWidth="1"/>
    <col min="14" max="14" width="25" customWidth="1"/>
    <col min="15" max="15" width="11.5703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39</v>
      </c>
      <c r="F1" t="s">
        <v>31</v>
      </c>
      <c r="G1" t="s">
        <v>28</v>
      </c>
      <c r="H1" t="s">
        <v>30</v>
      </c>
      <c r="K1" t="s">
        <v>35</v>
      </c>
      <c r="N1" t="s">
        <v>40</v>
      </c>
      <c r="O1" t="s">
        <v>41</v>
      </c>
    </row>
    <row r="2" spans="1:15" x14ac:dyDescent="0.25">
      <c r="A2" t="s">
        <v>4</v>
      </c>
      <c r="B2" t="s">
        <v>17</v>
      </c>
      <c r="C2" t="s">
        <v>47</v>
      </c>
      <c r="D2">
        <v>10</v>
      </c>
      <c r="E2">
        <v>2.5000000000000001E-2</v>
      </c>
      <c r="F2">
        <f>D2*E2</f>
        <v>0.25</v>
      </c>
      <c r="G2">
        <v>40</v>
      </c>
      <c r="H2">
        <f t="shared" ref="H2:H4" si="0">FLOOR(G2/D2, 1)</f>
        <v>4</v>
      </c>
      <c r="K2" t="s">
        <v>36</v>
      </c>
      <c r="L2">
        <f>SUM(F:F)</f>
        <v>37.939166666666665</v>
      </c>
      <c r="N2" t="s">
        <v>42</v>
      </c>
      <c r="O2">
        <v>500</v>
      </c>
    </row>
    <row r="3" spans="1:15" x14ac:dyDescent="0.25">
      <c r="A3" t="s">
        <v>29</v>
      </c>
      <c r="B3" t="s">
        <v>16</v>
      </c>
      <c r="C3" t="s">
        <v>27</v>
      </c>
      <c r="D3">
        <v>3</v>
      </c>
      <c r="E3">
        <v>4.4999999999999998E-2</v>
      </c>
      <c r="F3">
        <f t="shared" ref="F3:F4" si="1">D3*E3</f>
        <v>0.13500000000000001</v>
      </c>
      <c r="G3">
        <v>12</v>
      </c>
      <c r="H3">
        <f t="shared" si="0"/>
        <v>4</v>
      </c>
      <c r="K3" t="s">
        <v>37</v>
      </c>
      <c r="L3">
        <f>MIN(H:H)</f>
        <v>0</v>
      </c>
      <c r="N3" t="s">
        <v>43</v>
      </c>
      <c r="O3">
        <f>500-18.81</f>
        <v>481.19</v>
      </c>
    </row>
    <row r="4" spans="1:15" x14ac:dyDescent="0.25">
      <c r="A4" t="s">
        <v>49</v>
      </c>
      <c r="B4" t="s">
        <v>15</v>
      </c>
      <c r="C4" t="s">
        <v>48</v>
      </c>
      <c r="D4">
        <v>10</v>
      </c>
      <c r="E4">
        <v>9.4E-2</v>
      </c>
      <c r="F4">
        <f t="shared" si="1"/>
        <v>0.94</v>
      </c>
      <c r="G4">
        <v>14</v>
      </c>
      <c r="H4">
        <f t="shared" si="0"/>
        <v>1</v>
      </c>
      <c r="N4" t="s">
        <v>44</v>
      </c>
      <c r="O4">
        <f>481.19-73.84</f>
        <v>407.35</v>
      </c>
    </row>
    <row r="5" spans="1:15" x14ac:dyDescent="0.25">
      <c r="A5" t="s">
        <v>6</v>
      </c>
      <c r="B5" t="s">
        <v>7</v>
      </c>
      <c r="C5" t="s">
        <v>60</v>
      </c>
      <c r="D5">
        <v>9</v>
      </c>
      <c r="E5">
        <v>0.11</v>
      </c>
      <c r="F5">
        <f t="shared" ref="F5:F15" si="2">D5*E5</f>
        <v>0.99</v>
      </c>
      <c r="G5">
        <v>36</v>
      </c>
      <c r="H5">
        <f t="shared" ref="H5:H19" si="3">FLOOR(G5/D5, 1)</f>
        <v>4</v>
      </c>
      <c r="N5" t="s">
        <v>45</v>
      </c>
      <c r="O5">
        <f>407.35-35.82</f>
        <v>371.53000000000003</v>
      </c>
    </row>
    <row r="6" spans="1:15" x14ac:dyDescent="0.25">
      <c r="A6" t="s">
        <v>8</v>
      </c>
      <c r="B6" t="s">
        <v>10</v>
      </c>
      <c r="C6" t="s">
        <v>21</v>
      </c>
      <c r="D6">
        <v>7</v>
      </c>
      <c r="E6">
        <f>4.95/20</f>
        <v>0.2475</v>
      </c>
      <c r="F6">
        <f t="shared" si="2"/>
        <v>1.7324999999999999</v>
      </c>
      <c r="G6">
        <v>13</v>
      </c>
      <c r="H6">
        <f t="shared" si="3"/>
        <v>1</v>
      </c>
      <c r="N6" t="s">
        <v>46</v>
      </c>
      <c r="O6">
        <f>371.54-8.65</f>
        <v>362.89000000000004</v>
      </c>
    </row>
    <row r="7" spans="1:15" x14ac:dyDescent="0.25">
      <c r="A7" t="s">
        <v>9</v>
      </c>
      <c r="B7" t="s">
        <v>10</v>
      </c>
      <c r="C7" t="s">
        <v>50</v>
      </c>
      <c r="D7">
        <v>7</v>
      </c>
      <c r="E7">
        <f>22.16/70</f>
        <v>0.31657142857142856</v>
      </c>
      <c r="F7">
        <f t="shared" si="2"/>
        <v>2.2159999999999997</v>
      </c>
      <c r="G7">
        <v>5</v>
      </c>
      <c r="H7">
        <f t="shared" si="3"/>
        <v>0</v>
      </c>
      <c r="N7" t="s">
        <v>63</v>
      </c>
      <c r="O7">
        <f>362.89-41.19</f>
        <v>321.7</v>
      </c>
    </row>
    <row r="8" spans="1:15" x14ac:dyDescent="0.25">
      <c r="A8" t="s">
        <v>59</v>
      </c>
      <c r="B8" t="s">
        <v>11</v>
      </c>
      <c r="C8" t="s">
        <v>58</v>
      </c>
      <c r="D8">
        <v>10</v>
      </c>
      <c r="E8">
        <v>0.188</v>
      </c>
      <c r="F8">
        <f t="shared" si="2"/>
        <v>1.88</v>
      </c>
      <c r="G8">
        <v>0</v>
      </c>
      <c r="H8">
        <f t="shared" si="3"/>
        <v>0</v>
      </c>
    </row>
    <row r="9" spans="1:15" x14ac:dyDescent="0.25">
      <c r="A9" t="s">
        <v>12</v>
      </c>
      <c r="B9" t="s">
        <v>13</v>
      </c>
      <c r="C9" t="s">
        <v>51</v>
      </c>
      <c r="D9">
        <v>1</v>
      </c>
      <c r="E9">
        <v>0.99</v>
      </c>
      <c r="F9">
        <f t="shared" si="2"/>
        <v>0.99</v>
      </c>
      <c r="G9">
        <v>0</v>
      </c>
      <c r="H9">
        <f t="shared" si="3"/>
        <v>0</v>
      </c>
    </row>
    <row r="10" spans="1:15" x14ac:dyDescent="0.25">
      <c r="A10" t="s">
        <v>18</v>
      </c>
      <c r="B10" t="s">
        <v>13</v>
      </c>
      <c r="C10" t="s">
        <v>54</v>
      </c>
      <c r="D10">
        <v>1</v>
      </c>
      <c r="E10">
        <f>17.31/5</f>
        <v>3.4619999999999997</v>
      </c>
      <c r="F10">
        <f t="shared" si="2"/>
        <v>3.4619999999999997</v>
      </c>
      <c r="G10">
        <v>0</v>
      </c>
      <c r="H10">
        <f t="shared" si="3"/>
        <v>0</v>
      </c>
    </row>
    <row r="11" spans="1:15" x14ac:dyDescent="0.25">
      <c r="A11" t="s">
        <v>14</v>
      </c>
      <c r="B11" t="s">
        <v>53</v>
      </c>
      <c r="C11" t="s">
        <v>52</v>
      </c>
      <c r="D11">
        <v>7</v>
      </c>
      <c r="E11">
        <f>2.58/20</f>
        <v>0.129</v>
      </c>
      <c r="F11">
        <f t="shared" si="2"/>
        <v>0.90300000000000002</v>
      </c>
      <c r="G11">
        <v>0</v>
      </c>
      <c r="H11">
        <f t="shared" si="3"/>
        <v>0</v>
      </c>
    </row>
    <row r="12" spans="1:15" x14ac:dyDescent="0.25">
      <c r="A12" t="s">
        <v>19</v>
      </c>
      <c r="B12" t="s">
        <v>5</v>
      </c>
      <c r="C12" t="s">
        <v>24</v>
      </c>
      <c r="D12">
        <v>1</v>
      </c>
      <c r="E12">
        <v>11.95</v>
      </c>
      <c r="F12">
        <f t="shared" si="2"/>
        <v>11.95</v>
      </c>
      <c r="G12">
        <v>1</v>
      </c>
      <c r="H12">
        <f t="shared" si="3"/>
        <v>1</v>
      </c>
    </row>
    <row r="13" spans="1:15" x14ac:dyDescent="0.25">
      <c r="A13" t="s">
        <v>20</v>
      </c>
      <c r="B13" t="s">
        <v>11</v>
      </c>
      <c r="C13" t="s">
        <v>32</v>
      </c>
      <c r="D13">
        <v>1</v>
      </c>
      <c r="E13">
        <v>0.71599999999999997</v>
      </c>
      <c r="F13">
        <f t="shared" si="2"/>
        <v>0.71599999999999997</v>
      </c>
      <c r="G13">
        <v>4</v>
      </c>
      <c r="H13">
        <f t="shared" si="3"/>
        <v>4</v>
      </c>
    </row>
    <row r="14" spans="1:15" x14ac:dyDescent="0.25">
      <c r="A14" t="s">
        <v>22</v>
      </c>
      <c r="B14" t="s">
        <v>23</v>
      </c>
      <c r="C14" t="s">
        <v>26</v>
      </c>
      <c r="D14">
        <v>1</v>
      </c>
      <c r="E14">
        <v>1.88</v>
      </c>
      <c r="F14">
        <f t="shared" si="2"/>
        <v>1.88</v>
      </c>
      <c r="G14">
        <v>4</v>
      </c>
      <c r="H14">
        <f t="shared" si="3"/>
        <v>4</v>
      </c>
    </row>
    <row r="15" spans="1:15" x14ac:dyDescent="0.25">
      <c r="A15" t="s">
        <v>25</v>
      </c>
      <c r="B15" t="s">
        <v>11</v>
      </c>
      <c r="D15">
        <v>1</v>
      </c>
      <c r="E15">
        <f>13.2/5</f>
        <v>2.6399999999999997</v>
      </c>
      <c r="F15">
        <f t="shared" si="2"/>
        <v>2.6399999999999997</v>
      </c>
      <c r="G15">
        <v>0</v>
      </c>
      <c r="H15">
        <f t="shared" si="3"/>
        <v>0</v>
      </c>
    </row>
    <row r="16" spans="1:15" x14ac:dyDescent="0.25">
      <c r="A16" t="s">
        <v>33</v>
      </c>
      <c r="B16" t="s">
        <v>11</v>
      </c>
      <c r="C16" t="s">
        <v>61</v>
      </c>
      <c r="D16">
        <v>1</v>
      </c>
      <c r="E16">
        <f>39.52/15</f>
        <v>2.6346666666666669</v>
      </c>
      <c r="F16">
        <f t="shared" ref="F16" si="4">D16*E16</f>
        <v>2.6346666666666669</v>
      </c>
      <c r="G16">
        <v>16</v>
      </c>
      <c r="H16">
        <f t="shared" si="3"/>
        <v>16</v>
      </c>
    </row>
    <row r="17" spans="1:8" x14ac:dyDescent="0.25">
      <c r="A17" t="s">
        <v>34</v>
      </c>
      <c r="B17" t="s">
        <v>11</v>
      </c>
      <c r="C17" t="s">
        <v>62</v>
      </c>
      <c r="D17">
        <v>1</v>
      </c>
      <c r="E17">
        <f>9.2/8</f>
        <v>1.1499999999999999</v>
      </c>
      <c r="F17">
        <f t="shared" ref="F17:F19" si="5">D17*E17</f>
        <v>1.1499999999999999</v>
      </c>
      <c r="G17">
        <v>8</v>
      </c>
      <c r="H17">
        <f t="shared" si="3"/>
        <v>8</v>
      </c>
    </row>
    <row r="18" spans="1:8" x14ac:dyDescent="0.25">
      <c r="A18" t="s">
        <v>38</v>
      </c>
      <c r="B18" t="s">
        <v>11</v>
      </c>
      <c r="C18" t="s">
        <v>55</v>
      </c>
      <c r="D18">
        <v>1</v>
      </c>
      <c r="E18">
        <v>1.47</v>
      </c>
      <c r="F18">
        <f t="shared" si="5"/>
        <v>1.47</v>
      </c>
      <c r="G18">
        <v>0</v>
      </c>
      <c r="H18">
        <f t="shared" si="3"/>
        <v>0</v>
      </c>
    </row>
    <row r="19" spans="1:8" x14ac:dyDescent="0.25">
      <c r="A19" t="s">
        <v>57</v>
      </c>
      <c r="B19" t="s">
        <v>11</v>
      </c>
      <c r="C19" t="s">
        <v>56</v>
      </c>
      <c r="D19">
        <v>20</v>
      </c>
      <c r="E19">
        <v>0.1</v>
      </c>
      <c r="F19">
        <f t="shared" si="5"/>
        <v>2</v>
      </c>
      <c r="G19">
        <v>0</v>
      </c>
      <c r="H1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Magro</dc:creator>
  <cp:lastModifiedBy>Peter Magro</cp:lastModifiedBy>
  <dcterms:created xsi:type="dcterms:W3CDTF">2022-03-25T00:46:37Z</dcterms:created>
  <dcterms:modified xsi:type="dcterms:W3CDTF">2022-04-18T17:47:40Z</dcterms:modified>
</cp:coreProperties>
</file>