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Dropbox\LaTeX\Thesis\Introduction\"/>
    </mc:Choice>
  </mc:AlternateContent>
  <bookViews>
    <workbookView xWindow="0" yWindow="0" windowWidth="28800" windowHeight="14235"/>
  </bookViews>
  <sheets>
    <sheet name="Statistics for DHL" sheetId="1" r:id="rId1"/>
  </sheets>
  <calcPr calcId="0"/>
</workbook>
</file>

<file path=xl/calcChain.xml><?xml version="1.0" encoding="utf-8"?>
<calcChain xmlns="http://schemas.openxmlformats.org/spreadsheetml/2006/main">
  <c r="D5" i="1" l="1"/>
  <c r="D6" i="1" s="1"/>
  <c r="E19" i="1"/>
  <c r="F19" i="1"/>
  <c r="G19" i="1"/>
  <c r="H19" i="1"/>
  <c r="I19" i="1"/>
  <c r="D19" i="1"/>
  <c r="D18" i="1"/>
  <c r="D25" i="1" s="1"/>
  <c r="E29" i="1"/>
  <c r="F29" i="1"/>
  <c r="G29" i="1"/>
  <c r="H29" i="1"/>
  <c r="I29" i="1"/>
  <c r="E23" i="1"/>
  <c r="F23" i="1"/>
  <c r="G23" i="1"/>
  <c r="H23" i="1"/>
  <c r="I23" i="1"/>
  <c r="D23" i="1"/>
  <c r="D29" i="1"/>
  <c r="E18" i="1"/>
  <c r="F18" i="1"/>
  <c r="F25" i="1" s="1"/>
  <c r="G18" i="1"/>
  <c r="H18" i="1"/>
  <c r="I18" i="1"/>
  <c r="I25" i="1" s="1"/>
  <c r="D26" i="1" l="1"/>
  <c r="D30" i="1" s="1"/>
  <c r="I26" i="1"/>
  <c r="I30" i="1" s="1"/>
  <c r="G26" i="1"/>
  <c r="G30" i="1" s="1"/>
  <c r="H26" i="1"/>
  <c r="H30" i="1" s="1"/>
  <c r="E26" i="1"/>
  <c r="E30" i="1" s="1"/>
  <c r="F26" i="1"/>
  <c r="F30" i="1" s="1"/>
  <c r="E25" i="1"/>
  <c r="H25" i="1"/>
  <c r="G25" i="1"/>
</calcChain>
</file>

<file path=xl/sharedStrings.xml><?xml version="1.0" encoding="utf-8"?>
<sst xmlns="http://schemas.openxmlformats.org/spreadsheetml/2006/main" count="34" uniqueCount="27">
  <si>
    <t>Children</t>
  </si>
  <si>
    <t>Mild</t>
  </si>
  <si>
    <t>Moderate</t>
  </si>
  <si>
    <t>Severe</t>
  </si>
  <si>
    <t>Adults</t>
  </si>
  <si>
    <t>(&lt;15 y.o.)</t>
  </si>
  <si>
    <t>(&gt;=15 y.o.)</t>
  </si>
  <si>
    <t>0-30</t>
  </si>
  <si>
    <t>31-60</t>
  </si>
  <si>
    <t>25-45</t>
  </si>
  <si>
    <t>45-65</t>
  </si>
  <si>
    <t>65+</t>
  </si>
  <si>
    <t>Profound</t>
  </si>
  <si>
    <t>91+</t>
  </si>
  <si>
    <t>61-90</t>
  </si>
  <si>
    <t>PROJECTED PREVALENCE</t>
  </si>
  <si>
    <t>Year</t>
  </si>
  <si>
    <t>Total</t>
  </si>
  <si>
    <t>TOTAL POPULATION AUS</t>
  </si>
  <si>
    <t>Worse ear</t>
  </si>
  <si>
    <t>Ratio</t>
  </si>
  <si>
    <t>Better ear</t>
  </si>
  <si>
    <t>Total (DHL), worse ear</t>
  </si>
  <si>
    <t>Total (DHL), better ear</t>
  </si>
  <si>
    <t>Proportion of DHL</t>
  </si>
  <si>
    <t>PREVALENCE IN 2005</t>
  </si>
  <si>
    <t>DHL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</si>
</sst>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17" fillId="33" borderId="0" xfId="0" applyFont="1" applyFill="1"/>
    <xf numFmtId="0" fontId="13" fillId="33" borderId="0" xfId="0" applyFont="1" applyFill="1"/>
    <xf numFmtId="3" fontId="18" fillId="0" borderId="0" xfId="0" applyNumberFormat="1" applyFont="1"/>
    <xf numFmtId="0" fontId="18" fillId="0" borderId="0" xfId="0" applyFont="1"/>
    <xf numFmtId="10" fontId="0" fillId="0" borderId="0" xfId="1" applyNumberFormat="1" applyFont="1"/>
    <xf numFmtId="0" fontId="14" fillId="0" borderId="0" xfId="0" applyFont="1"/>
    <xf numFmtId="0" fontId="16" fillId="0" borderId="0" xfId="0" applyFont="1"/>
    <xf numFmtId="2" fontId="0" fillId="0" borderId="0" xfId="0" applyNumberFormat="1"/>
    <xf numFmtId="164" fontId="18" fillId="0" borderId="0" xfId="1" applyNumberFormat="1" applyFont="1"/>
    <xf numFmtId="10" fontId="18" fillId="0" borderId="0" xfId="1" applyNumberFormat="1" applyFont="1"/>
    <xf numFmtId="2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19" sqref="K19"/>
    </sheetView>
  </sheetViews>
  <sheetFormatPr defaultRowHeight="15" x14ac:dyDescent="0.25"/>
  <cols>
    <col min="1" max="1" width="13.28515625" customWidth="1"/>
    <col min="2" max="2" width="9.7109375" bestFit="1" customWidth="1"/>
    <col min="3" max="3" width="5.7109375" bestFit="1" customWidth="1"/>
    <col min="4" max="9" width="10.140625" bestFit="1" customWidth="1"/>
    <col min="11" max="11" width="10.140625" bestFit="1" customWidth="1"/>
  </cols>
  <sheetData>
    <row r="1" spans="1:9" x14ac:dyDescent="0.25">
      <c r="A1" s="3" t="s">
        <v>25</v>
      </c>
      <c r="B1" s="3"/>
      <c r="C1" s="3"/>
    </row>
    <row r="2" spans="1:9" x14ac:dyDescent="0.25">
      <c r="A2" t="s">
        <v>21</v>
      </c>
      <c r="B2" t="s">
        <v>1</v>
      </c>
      <c r="D2" s="1">
        <v>2203599</v>
      </c>
    </row>
    <row r="3" spans="1:9" x14ac:dyDescent="0.25">
      <c r="B3" t="s">
        <v>2</v>
      </c>
      <c r="D3" s="1">
        <v>332564</v>
      </c>
    </row>
    <row r="4" spans="1:9" x14ac:dyDescent="0.25">
      <c r="B4" t="s">
        <v>3</v>
      </c>
      <c r="D4" s="1">
        <v>90201</v>
      </c>
    </row>
    <row r="5" spans="1:9" x14ac:dyDescent="0.25">
      <c r="B5" t="s">
        <v>17</v>
      </c>
      <c r="D5" s="1">
        <f>SUM(D2:D4)</f>
        <v>2626364</v>
      </c>
    </row>
    <row r="6" spans="1:9" x14ac:dyDescent="0.25">
      <c r="B6" t="s">
        <v>26</v>
      </c>
      <c r="D6" s="6">
        <f>(D3+D4)/D5</f>
        <v>0.16096969041610379</v>
      </c>
    </row>
    <row r="8" spans="1:9" x14ac:dyDescent="0.25">
      <c r="A8" s="3" t="s">
        <v>15</v>
      </c>
      <c r="B8" s="2"/>
      <c r="C8" s="2"/>
    </row>
    <row r="9" spans="1:9" x14ac:dyDescent="0.25">
      <c r="C9" t="s">
        <v>16</v>
      </c>
      <c r="D9">
        <v>2005</v>
      </c>
      <c r="E9">
        <v>2010</v>
      </c>
      <c r="F9">
        <v>2020</v>
      </c>
      <c r="G9">
        <v>2030</v>
      </c>
      <c r="H9">
        <v>2040</v>
      </c>
      <c r="I9">
        <v>2050</v>
      </c>
    </row>
    <row r="10" spans="1:9" x14ac:dyDescent="0.25">
      <c r="A10" s="5" t="s">
        <v>0</v>
      </c>
      <c r="B10" s="5" t="s">
        <v>1</v>
      </c>
      <c r="C10" s="5" t="s">
        <v>7</v>
      </c>
      <c r="D10" s="4">
        <v>3768</v>
      </c>
      <c r="E10" s="4">
        <v>3696</v>
      </c>
      <c r="F10" s="4">
        <v>3695</v>
      </c>
      <c r="G10" s="4">
        <v>3920</v>
      </c>
      <c r="H10" s="4">
        <v>4031</v>
      </c>
      <c r="I10" s="4">
        <v>4048</v>
      </c>
    </row>
    <row r="11" spans="1:9" x14ac:dyDescent="0.25">
      <c r="A11" s="5" t="s">
        <v>5</v>
      </c>
      <c r="B11" s="5" t="s">
        <v>2</v>
      </c>
      <c r="C11" s="5" t="s">
        <v>8</v>
      </c>
      <c r="D11" s="4">
        <v>3933</v>
      </c>
      <c r="E11" s="4">
        <v>3857</v>
      </c>
      <c r="F11" s="4">
        <v>3856</v>
      </c>
      <c r="G11" s="4">
        <v>4091</v>
      </c>
      <c r="H11" s="4">
        <v>4207</v>
      </c>
      <c r="I11" s="4">
        <v>4225</v>
      </c>
    </row>
    <row r="12" spans="1:9" x14ac:dyDescent="0.25">
      <c r="A12" s="5"/>
      <c r="B12" s="5" t="s">
        <v>3</v>
      </c>
      <c r="C12" s="5" t="s">
        <v>14</v>
      </c>
      <c r="D12" s="4">
        <v>2567</v>
      </c>
      <c r="E12" s="4">
        <v>2518</v>
      </c>
      <c r="F12" s="4">
        <v>2517</v>
      </c>
      <c r="G12" s="4">
        <v>2670</v>
      </c>
      <c r="H12" s="4">
        <v>2746</v>
      </c>
      <c r="I12" s="4">
        <v>2758</v>
      </c>
    </row>
    <row r="13" spans="1:9" x14ac:dyDescent="0.25">
      <c r="A13" s="5"/>
      <c r="B13" s="5" t="s">
        <v>12</v>
      </c>
      <c r="C13" s="5" t="s">
        <v>13</v>
      </c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 t="s">
        <v>4</v>
      </c>
      <c r="B15" s="5" t="s">
        <v>1</v>
      </c>
      <c r="C15" s="5" t="s">
        <v>9</v>
      </c>
      <c r="D15" s="4">
        <v>2316927</v>
      </c>
      <c r="E15" s="4">
        <v>2627261</v>
      </c>
      <c r="F15" s="4">
        <v>3327928</v>
      </c>
      <c r="G15" s="4">
        <v>4023875</v>
      </c>
      <c r="H15" s="4">
        <v>4624210</v>
      </c>
      <c r="I15" s="4">
        <v>5150190</v>
      </c>
    </row>
    <row r="16" spans="1:9" x14ac:dyDescent="0.25">
      <c r="A16" s="5" t="s">
        <v>6</v>
      </c>
      <c r="B16" s="5" t="s">
        <v>2</v>
      </c>
      <c r="C16" s="5" t="s">
        <v>10</v>
      </c>
      <c r="D16" s="4">
        <v>817548</v>
      </c>
      <c r="E16" s="4">
        <v>926463</v>
      </c>
      <c r="F16" s="4">
        <v>1169715</v>
      </c>
      <c r="G16" s="4">
        <v>1408768</v>
      </c>
      <c r="H16" s="4">
        <v>1618500</v>
      </c>
      <c r="I16" s="4">
        <v>1805611</v>
      </c>
    </row>
    <row r="17" spans="1:12" x14ac:dyDescent="0.25">
      <c r="A17" s="7"/>
      <c r="B17" s="5" t="s">
        <v>3</v>
      </c>
      <c r="C17" s="5" t="s">
        <v>11</v>
      </c>
      <c r="D17" s="4">
        <v>400488</v>
      </c>
      <c r="E17" s="4">
        <v>453870</v>
      </c>
      <c r="F17" s="4">
        <v>573398</v>
      </c>
      <c r="G17" s="4">
        <v>691128</v>
      </c>
      <c r="H17" s="4">
        <v>794042</v>
      </c>
      <c r="I17" s="4">
        <v>885422</v>
      </c>
    </row>
    <row r="18" spans="1:12" x14ac:dyDescent="0.25">
      <c r="A18" s="7" t="s">
        <v>22</v>
      </c>
      <c r="D18" s="4">
        <f>SUM(D11,D12,D16,D17)</f>
        <v>1224536</v>
      </c>
      <c r="E18" s="4">
        <f>SUM(E11,E12,E16,E17)</f>
        <v>1386708</v>
      </c>
      <c r="F18" s="4">
        <f>SUM(F11,F12,F16,F17)</f>
        <v>1749486</v>
      </c>
      <c r="G18" s="4">
        <f>SUM(G11,G12,G16,G17)</f>
        <v>2106657</v>
      </c>
      <c r="H18" s="4">
        <f>SUM(H11,H12,H16,H17)</f>
        <v>2419495</v>
      </c>
      <c r="I18" s="4">
        <f>SUM(I11,I12,I16,I17)</f>
        <v>2698016</v>
      </c>
    </row>
    <row r="19" spans="1:12" x14ac:dyDescent="0.25">
      <c r="A19" s="7" t="s">
        <v>24</v>
      </c>
      <c r="D19" s="10">
        <f>SUM(D11,D12,D16,D17)/SUM(D10:D12,D15:D17)</f>
        <v>0.34540372686575288</v>
      </c>
      <c r="E19" s="10">
        <f t="shared" ref="E19:I19" si="0">SUM(E11,E12,E16,E17)/SUM(E10:E12,E15:E17)</f>
        <v>0.34515271930337649</v>
      </c>
      <c r="F19" s="10">
        <f t="shared" si="0"/>
        <v>0.34431184215886729</v>
      </c>
      <c r="G19" s="10">
        <f t="shared" si="0"/>
        <v>0.34341404904627176</v>
      </c>
      <c r="H19" s="10">
        <f t="shared" si="0"/>
        <v>0.34330102603162205</v>
      </c>
      <c r="I19" s="10">
        <f t="shared" si="0"/>
        <v>0.34359764724880271</v>
      </c>
    </row>
    <row r="21" spans="1:12" x14ac:dyDescent="0.25">
      <c r="A21" t="s">
        <v>20</v>
      </c>
      <c r="B21" t="s">
        <v>21</v>
      </c>
      <c r="D21" s="1">
        <v>2626364</v>
      </c>
      <c r="E21" s="1">
        <v>3002349</v>
      </c>
      <c r="F21" s="1">
        <v>3878239</v>
      </c>
      <c r="G21" s="1">
        <v>4770616</v>
      </c>
      <c r="H21" s="1">
        <v>5529678</v>
      </c>
      <c r="I21" s="1">
        <v>6197837</v>
      </c>
    </row>
    <row r="22" spans="1:12" x14ac:dyDescent="0.25">
      <c r="B22" s="5" t="s">
        <v>19</v>
      </c>
      <c r="C22" s="5"/>
      <c r="D22" s="4">
        <v>3545231</v>
      </c>
      <c r="E22" s="4">
        <v>4017664</v>
      </c>
      <c r="F22" s="4">
        <v>5081109</v>
      </c>
      <c r="G22" s="4">
        <v>6134452</v>
      </c>
      <c r="H22" s="4">
        <v>7047735</v>
      </c>
      <c r="I22" s="4">
        <v>7852253</v>
      </c>
    </row>
    <row r="23" spans="1:12" x14ac:dyDescent="0.25">
      <c r="B23" s="5"/>
      <c r="C23" s="5"/>
      <c r="D23" s="11">
        <f>D21/D22</f>
        <v>0.7408160427345919</v>
      </c>
      <c r="E23" s="11">
        <f t="shared" ref="E23:I23" si="1">E21/E22</f>
        <v>0.74728722959411242</v>
      </c>
      <c r="F23" s="11">
        <f t="shared" si="1"/>
        <v>0.76326624758492678</v>
      </c>
      <c r="G23" s="11">
        <f t="shared" si="1"/>
        <v>0.77767598474973809</v>
      </c>
      <c r="H23" s="11">
        <f t="shared" si="1"/>
        <v>0.78460356412379295</v>
      </c>
      <c r="I23" s="11">
        <f t="shared" si="1"/>
        <v>0.78930683970575066</v>
      </c>
      <c r="K23" s="12"/>
      <c r="L23" s="9"/>
    </row>
    <row r="24" spans="1:12" x14ac:dyDescent="0.25">
      <c r="K24" s="12"/>
      <c r="L24" s="9"/>
    </row>
    <row r="25" spans="1:12" x14ac:dyDescent="0.25">
      <c r="A25" s="8" t="s">
        <v>23</v>
      </c>
      <c r="D25" s="4">
        <f>D18*D23</f>
        <v>907155.91370604618</v>
      </c>
      <c r="E25" s="4">
        <f t="shared" ref="E25:I25" si="2">E18*E23</f>
        <v>1036269.1795759924</v>
      </c>
      <c r="F25" s="4">
        <f t="shared" si="2"/>
        <v>1335323.6144223632</v>
      </c>
      <c r="G25" s="4">
        <f t="shared" si="2"/>
        <v>1638296.5570049291</v>
      </c>
      <c r="H25" s="4">
        <f t="shared" si="2"/>
        <v>1898344.4003796964</v>
      </c>
      <c r="I25" s="4">
        <f t="shared" si="2"/>
        <v>2129562.4824355505</v>
      </c>
      <c r="K25" s="12"/>
      <c r="L25" s="9"/>
    </row>
    <row r="26" spans="1:12" x14ac:dyDescent="0.25">
      <c r="D26" s="1">
        <f>D21*$D$6</f>
        <v>422765</v>
      </c>
      <c r="E26" s="1">
        <f t="shared" ref="E26:I26" si="3">E21*$D$6</f>
        <v>483287.18905109877</v>
      </c>
      <c r="F26" s="1">
        <f t="shared" si="3"/>
        <v>624278.93118965998</v>
      </c>
      <c r="G26" s="1">
        <f t="shared" si="3"/>
        <v>767924.58061411139</v>
      </c>
      <c r="H26" s="1">
        <f t="shared" si="3"/>
        <v>890110.55576073995</v>
      </c>
      <c r="I26" s="1">
        <f t="shared" si="3"/>
        <v>997663.9031394734</v>
      </c>
      <c r="K26" s="12"/>
      <c r="L26" s="9"/>
    </row>
    <row r="27" spans="1:12" x14ac:dyDescent="0.25">
      <c r="D27" s="4">
        <v>2626364</v>
      </c>
      <c r="E27" s="4">
        <v>3002349</v>
      </c>
      <c r="F27" s="4">
        <v>3878239</v>
      </c>
      <c r="G27" s="4">
        <v>4770616</v>
      </c>
      <c r="H27" s="4">
        <v>5529678</v>
      </c>
      <c r="I27" s="4">
        <v>6197837</v>
      </c>
      <c r="K27" s="12"/>
      <c r="L27" s="9"/>
    </row>
    <row r="28" spans="1:12" x14ac:dyDescent="0.25">
      <c r="D28" s="5">
        <v>12.9</v>
      </c>
      <c r="E28" s="5">
        <v>14</v>
      </c>
      <c r="F28" s="5">
        <v>16.3</v>
      </c>
      <c r="G28" s="5">
        <v>18.3</v>
      </c>
      <c r="H28" s="5">
        <v>19.899999999999999</v>
      </c>
      <c r="I28" s="5">
        <v>21.1</v>
      </c>
      <c r="K28" s="12"/>
      <c r="L28" s="9"/>
    </row>
    <row r="29" spans="1:12" x14ac:dyDescent="0.25">
      <c r="A29" s="3" t="s">
        <v>18</v>
      </c>
      <c r="B29" s="3"/>
      <c r="C29" s="3"/>
      <c r="D29" s="1">
        <f>D27*100/D28</f>
        <v>20359410.852713179</v>
      </c>
      <c r="E29" s="1">
        <f t="shared" ref="E29:I29" si="4">E27*100/E28</f>
        <v>21445350</v>
      </c>
      <c r="F29" s="1">
        <f t="shared" si="4"/>
        <v>23792877.300613496</v>
      </c>
      <c r="G29" s="1">
        <f t="shared" si="4"/>
        <v>26068939.89071038</v>
      </c>
      <c r="H29" s="1">
        <f t="shared" si="4"/>
        <v>27787326.633165833</v>
      </c>
      <c r="I29" s="1">
        <f t="shared" si="4"/>
        <v>29373635.071090046</v>
      </c>
      <c r="K29" s="12"/>
      <c r="L29" s="9"/>
    </row>
    <row r="30" spans="1:12" x14ac:dyDescent="0.25">
      <c r="D30" s="6">
        <f>D26/D29</f>
        <v>2.0765090063677386E-2</v>
      </c>
      <c r="E30" s="6">
        <f t="shared" ref="E30:I30" si="5">E26/E29</f>
        <v>2.2535756658254528E-2</v>
      </c>
      <c r="F30" s="6">
        <f t="shared" si="5"/>
        <v>2.6238059537824921E-2</v>
      </c>
      <c r="G30" s="6">
        <f t="shared" si="5"/>
        <v>2.9457453346146995E-2</v>
      </c>
      <c r="H30" s="6">
        <f t="shared" si="5"/>
        <v>3.2032968392804652E-2</v>
      </c>
      <c r="I30" s="6">
        <f t="shared" si="5"/>
        <v>3.3964604677797897E-2</v>
      </c>
      <c r="K30" s="12"/>
      <c r="L3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for DHL</vt:lpstr>
    </vt:vector>
  </TitlesOfParts>
  <Company>University of Sydney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Wong</dc:creator>
  <cp:lastModifiedBy>Paul Wong</cp:lastModifiedBy>
  <dcterms:created xsi:type="dcterms:W3CDTF">2014-12-01T03:20:01Z</dcterms:created>
  <dcterms:modified xsi:type="dcterms:W3CDTF">2014-12-01T03:45:06Z</dcterms:modified>
</cp:coreProperties>
</file>