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 defaultThemeVersion="153222"/>
  <mc:AlternateContent xmlns:mc="http://schemas.openxmlformats.org/markup-compatibility/2006">
    <mc:Choice Requires="x15">
      <x15ac:absPath xmlns:x15ac="http://schemas.microsoft.com/office/spreadsheetml/2010/11/ac" url="C:\Users\pwoo9\Downloads\"/>
    </mc:Choice>
  </mc:AlternateContent>
  <bookViews>
    <workbookView xWindow="0" yWindow="0" windowWidth="18885" windowHeight="9975" activeTab="1"/>
  </bookViews>
  <sheets>
    <sheet name="jja" sheetId="2" r:id="rId1"/>
    <sheet name="JJA #2" sheetId="4" r:id="rId2"/>
    <sheet name="UPRT" sheetId="16" state="hidden" r:id="rId3"/>
    <sheet name="자격유지훈련" sheetId="11" state="hidden" r:id="rId4"/>
    <sheet name="공항훈련" sheetId="21" state="hidden" r:id="rId5"/>
    <sheet name="세부공항훈련" sheetId="22" state="hidden" r:id="rId6"/>
    <sheet name="LANDING" sheetId="20" state="hidden" r:id="rId7"/>
  </sheets>
  <externalReferences>
    <externalReference r:id="rId8"/>
  </externalReferences>
  <definedNames>
    <definedName name="_xlnm._FilterDatabase" localSheetId="3" hidden="1">자격유지훈련!$K$3:$L$3</definedName>
    <definedName name="IPT_12" localSheetId="6">#REF!</definedName>
    <definedName name="IPT_12" localSheetId="3">#REF!</definedName>
    <definedName name="IPT_12">#REF!</definedName>
    <definedName name="_xlnm.Print_Area" localSheetId="0">jja!$B$4:$Q$148</definedName>
    <definedName name="_xlnm.Print_Area" localSheetId="1">'JJA #2'!$B$4:$Q$130</definedName>
    <definedName name="_xlnm.Print_Area" localSheetId="6">LANDING!$A$1:$G$8</definedName>
    <definedName name="_xlnm.Print_Area" localSheetId="2">UPRT!$A$1:$F$37</definedName>
    <definedName name="_xlnm.Print_Area" localSheetId="3">자격유지훈련!$A$1:$G$29</definedName>
    <definedName name="_xlnm.Print_Titles" localSheetId="6">LANDING!$1:$2</definedName>
    <definedName name="_xlnm.Print_Titles" localSheetId="2">UPRT!$1:$2</definedName>
    <definedName name="_xlnm.Print_Titles" localSheetId="3">자격유지훈련!$1:$2</definedName>
    <definedName name="Query1" localSheetId="6">#REF!</definedName>
    <definedName name="Query1" localSheetId="3">#REF!</definedName>
    <definedName name="Query1">#REF!</definedName>
    <definedName name="Query3" localSheetId="6">#REF!</definedName>
    <definedName name="Query3" localSheetId="3">#REF!</definedName>
    <definedName name="Query3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61" i="2" l="1"/>
  <c r="P154" i="2"/>
  <c r="L161" i="2"/>
  <c r="L154" i="2"/>
  <c r="I154" i="2"/>
  <c r="F161" i="2"/>
  <c r="E154" i="2"/>
  <c r="E161" i="2" l="1"/>
  <c r="H158" i="2" l="1"/>
  <c r="J161" i="2" l="1"/>
  <c r="G85" i="2"/>
  <c r="O85" i="2" l="1"/>
  <c r="P85" i="2"/>
  <c r="N85" i="2"/>
  <c r="D76" i="2" l="1"/>
  <c r="Q85" i="2" l="1"/>
  <c r="M85" i="2"/>
  <c r="P73" i="2"/>
  <c r="L73" i="2"/>
  <c r="I73" i="2"/>
  <c r="E73" i="2"/>
  <c r="Q162" i="2"/>
  <c r="P162" i="2"/>
  <c r="E162" i="2"/>
  <c r="Q80" i="2"/>
  <c r="M80" i="2"/>
  <c r="D70" i="4" l="1"/>
  <c r="E69" i="4"/>
  <c r="E70" i="4" s="1"/>
  <c r="D7" i="4"/>
  <c r="E6" i="4"/>
  <c r="E7" i="4" s="1"/>
  <c r="F69" i="4" l="1"/>
  <c r="F6" i="4"/>
  <c r="D151" i="2"/>
  <c r="E150" i="2"/>
  <c r="E151" i="2" s="1"/>
  <c r="D70" i="2"/>
  <c r="E69" i="2"/>
  <c r="E70" i="2" s="1"/>
  <c r="Q152" i="2"/>
  <c r="Q153" i="2"/>
  <c r="Q154" i="2"/>
  <c r="Q155" i="2"/>
  <c r="Q156" i="2"/>
  <c r="Q157" i="2"/>
  <c r="Q158" i="2"/>
  <c r="Q159" i="2"/>
  <c r="Q160" i="2"/>
  <c r="Q163" i="2"/>
  <c r="Q164" i="2"/>
  <c r="Q165" i="2"/>
  <c r="Q166" i="2"/>
  <c r="F150" i="2" l="1"/>
  <c r="G150" i="2" s="1"/>
  <c r="G151" i="2" s="1"/>
  <c r="G69" i="4"/>
  <c r="F70" i="4"/>
  <c r="G6" i="4"/>
  <c r="F7" i="4"/>
  <c r="F69" i="2"/>
  <c r="F152" i="2"/>
  <c r="G152" i="2"/>
  <c r="H152" i="2"/>
  <c r="I152" i="2"/>
  <c r="J152" i="2"/>
  <c r="K152" i="2"/>
  <c r="L152" i="2"/>
  <c r="M152" i="2"/>
  <c r="N152" i="2"/>
  <c r="O152" i="2"/>
  <c r="P152" i="2"/>
  <c r="F153" i="2"/>
  <c r="G153" i="2"/>
  <c r="H153" i="2"/>
  <c r="I153" i="2"/>
  <c r="J153" i="2"/>
  <c r="K153" i="2"/>
  <c r="L153" i="2"/>
  <c r="M153" i="2"/>
  <c r="N153" i="2"/>
  <c r="O153" i="2"/>
  <c r="P153" i="2"/>
  <c r="F154" i="2"/>
  <c r="G154" i="2"/>
  <c r="H154" i="2"/>
  <c r="J154" i="2"/>
  <c r="K154" i="2"/>
  <c r="N154" i="2"/>
  <c r="O154" i="2"/>
  <c r="F155" i="2"/>
  <c r="G155" i="2"/>
  <c r="H155" i="2"/>
  <c r="I155" i="2"/>
  <c r="J155" i="2"/>
  <c r="K155" i="2"/>
  <c r="L155" i="2"/>
  <c r="M155" i="2"/>
  <c r="N155" i="2"/>
  <c r="O155" i="2"/>
  <c r="P155" i="2"/>
  <c r="F156" i="2"/>
  <c r="G156" i="2"/>
  <c r="H156" i="2"/>
  <c r="I156" i="2"/>
  <c r="J156" i="2"/>
  <c r="K156" i="2"/>
  <c r="L156" i="2"/>
  <c r="M156" i="2"/>
  <c r="N156" i="2"/>
  <c r="O156" i="2"/>
  <c r="P156" i="2"/>
  <c r="F157" i="2"/>
  <c r="G157" i="2"/>
  <c r="H157" i="2"/>
  <c r="I157" i="2"/>
  <c r="J157" i="2"/>
  <c r="K157" i="2"/>
  <c r="L157" i="2"/>
  <c r="M157" i="2"/>
  <c r="N157" i="2"/>
  <c r="O157" i="2"/>
  <c r="P157" i="2"/>
  <c r="F158" i="2"/>
  <c r="G158" i="2"/>
  <c r="I158" i="2"/>
  <c r="J158" i="2"/>
  <c r="K158" i="2"/>
  <c r="L158" i="2"/>
  <c r="M158" i="2"/>
  <c r="N158" i="2"/>
  <c r="O158" i="2"/>
  <c r="P158" i="2"/>
  <c r="F159" i="2"/>
  <c r="G159" i="2"/>
  <c r="H159" i="2"/>
  <c r="I159" i="2"/>
  <c r="J159" i="2"/>
  <c r="K159" i="2"/>
  <c r="L159" i="2"/>
  <c r="M159" i="2"/>
  <c r="N159" i="2"/>
  <c r="O159" i="2"/>
  <c r="P159" i="2"/>
  <c r="F160" i="2"/>
  <c r="G160" i="2"/>
  <c r="H160" i="2"/>
  <c r="I160" i="2"/>
  <c r="J160" i="2"/>
  <c r="K160" i="2"/>
  <c r="L160" i="2"/>
  <c r="M160" i="2"/>
  <c r="N160" i="2"/>
  <c r="O160" i="2"/>
  <c r="P160" i="2"/>
  <c r="G161" i="2"/>
  <c r="H161" i="2"/>
  <c r="I161" i="2"/>
  <c r="K161" i="2"/>
  <c r="M161" i="2"/>
  <c r="N161" i="2"/>
  <c r="O161" i="2"/>
  <c r="P161" i="2"/>
  <c r="F162" i="2"/>
  <c r="G162" i="2"/>
  <c r="H162" i="2"/>
  <c r="I162" i="2"/>
  <c r="J162" i="2"/>
  <c r="K162" i="2"/>
  <c r="L162" i="2"/>
  <c r="M162" i="2"/>
  <c r="N162" i="2"/>
  <c r="O162" i="2"/>
  <c r="F163" i="2"/>
  <c r="G163" i="2"/>
  <c r="H163" i="2"/>
  <c r="I163" i="2"/>
  <c r="J163" i="2"/>
  <c r="K163" i="2"/>
  <c r="L163" i="2"/>
  <c r="M163" i="2"/>
  <c r="N163" i="2"/>
  <c r="O163" i="2"/>
  <c r="P163" i="2"/>
  <c r="F164" i="2"/>
  <c r="G164" i="2"/>
  <c r="H164" i="2"/>
  <c r="I164" i="2"/>
  <c r="J164" i="2"/>
  <c r="K164" i="2"/>
  <c r="L164" i="2"/>
  <c r="M164" i="2"/>
  <c r="N164" i="2"/>
  <c r="O164" i="2"/>
  <c r="P164" i="2"/>
  <c r="F165" i="2"/>
  <c r="G165" i="2"/>
  <c r="H165" i="2"/>
  <c r="I165" i="2"/>
  <c r="J165" i="2"/>
  <c r="K165" i="2"/>
  <c r="L165" i="2"/>
  <c r="M165" i="2"/>
  <c r="N165" i="2"/>
  <c r="O165" i="2"/>
  <c r="P165" i="2"/>
  <c r="F166" i="2"/>
  <c r="G166" i="2"/>
  <c r="H166" i="2"/>
  <c r="I166" i="2"/>
  <c r="J166" i="2"/>
  <c r="K166" i="2"/>
  <c r="L166" i="2"/>
  <c r="M166" i="2"/>
  <c r="N166" i="2"/>
  <c r="O166" i="2"/>
  <c r="P166" i="2"/>
  <c r="L85" i="2"/>
  <c r="D73" i="2"/>
  <c r="F73" i="2"/>
  <c r="G73" i="2"/>
  <c r="H73" i="2"/>
  <c r="J73" i="2"/>
  <c r="K73" i="2"/>
  <c r="M73" i="2"/>
  <c r="N73" i="2"/>
  <c r="O73" i="2"/>
  <c r="Q73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D77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D78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D79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D80" i="2"/>
  <c r="E80" i="2"/>
  <c r="F80" i="2"/>
  <c r="G80" i="2"/>
  <c r="H80" i="2"/>
  <c r="I80" i="2"/>
  <c r="J80" i="2"/>
  <c r="K80" i="2"/>
  <c r="L80" i="2"/>
  <c r="N80" i="2"/>
  <c r="O80" i="2"/>
  <c r="P80" i="2"/>
  <c r="D81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D82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D83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D84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K72" i="2"/>
  <c r="L72" i="2"/>
  <c r="F151" i="2" l="1"/>
  <c r="H150" i="2"/>
  <c r="H151" i="2" s="1"/>
  <c r="G70" i="4"/>
  <c r="H69" i="4"/>
  <c r="G7" i="4"/>
  <c r="H6" i="4"/>
  <c r="F70" i="2"/>
  <c r="G69" i="2"/>
  <c r="I150" i="2" l="1"/>
  <c r="I151" i="2" s="1"/>
  <c r="I69" i="4"/>
  <c r="H70" i="4"/>
  <c r="I6" i="4"/>
  <c r="H7" i="4"/>
  <c r="H69" i="2"/>
  <c r="G70" i="2"/>
  <c r="I4" i="22"/>
  <c r="I3" i="22"/>
  <c r="J4" i="11"/>
  <c r="J150" i="2" l="1"/>
  <c r="K150" i="2" s="1"/>
  <c r="I70" i="4"/>
  <c r="J69" i="4"/>
  <c r="I7" i="4"/>
  <c r="J6" i="4"/>
  <c r="H70" i="2"/>
  <c r="I69" i="2"/>
  <c r="J151" i="2" l="1"/>
  <c r="K69" i="4"/>
  <c r="J70" i="4"/>
  <c r="K6" i="4"/>
  <c r="J7" i="4"/>
  <c r="K151" i="2"/>
  <c r="L150" i="2"/>
  <c r="I70" i="2"/>
  <c r="J69" i="2"/>
  <c r="L69" i="4" l="1"/>
  <c r="K70" i="4"/>
  <c r="K7" i="4"/>
  <c r="L6" i="4"/>
  <c r="L151" i="2"/>
  <c r="M150" i="2"/>
  <c r="J70" i="2"/>
  <c r="K69" i="2"/>
  <c r="L70" i="4" l="1"/>
  <c r="M69" i="4"/>
  <c r="M6" i="4"/>
  <c r="L7" i="4"/>
  <c r="M151" i="2"/>
  <c r="N150" i="2"/>
  <c r="L69" i="2"/>
  <c r="K70" i="2"/>
  <c r="M70" i="4" l="1"/>
  <c r="N69" i="4"/>
  <c r="M7" i="4"/>
  <c r="N6" i="4"/>
  <c r="O150" i="2"/>
  <c r="N151" i="2"/>
  <c r="L70" i="2"/>
  <c r="M69" i="2"/>
  <c r="H71" i="2"/>
  <c r="I71" i="2"/>
  <c r="H72" i="2"/>
  <c r="I72" i="2"/>
  <c r="H85" i="2"/>
  <c r="I85" i="2"/>
  <c r="N71" i="2"/>
  <c r="O71" i="2"/>
  <c r="P71" i="2"/>
  <c r="Q71" i="2"/>
  <c r="N72" i="2"/>
  <c r="O72" i="2"/>
  <c r="P72" i="2"/>
  <c r="Q72" i="2"/>
  <c r="O69" i="4" l="1"/>
  <c r="N70" i="4"/>
  <c r="O6" i="4"/>
  <c r="N7" i="4"/>
  <c r="O151" i="2"/>
  <c r="P150" i="2"/>
  <c r="M70" i="2"/>
  <c r="N69" i="2"/>
  <c r="O70" i="4" l="1"/>
  <c r="P69" i="4"/>
  <c r="O7" i="4"/>
  <c r="P6" i="4"/>
  <c r="P151" i="2"/>
  <c r="Q150" i="2"/>
  <c r="Q151" i="2" s="1"/>
  <c r="N70" i="2"/>
  <c r="O69" i="2"/>
  <c r="M72" i="2"/>
  <c r="E71" i="2"/>
  <c r="F71" i="2"/>
  <c r="G71" i="2"/>
  <c r="E72" i="2"/>
  <c r="F72" i="2"/>
  <c r="G72" i="2"/>
  <c r="Q69" i="4" l="1"/>
  <c r="Q70" i="4" s="1"/>
  <c r="P70" i="4"/>
  <c r="Q6" i="4"/>
  <c r="Q7" i="4" s="1"/>
  <c r="P7" i="4"/>
  <c r="P69" i="2"/>
  <c r="O70" i="2"/>
  <c r="P70" i="2" l="1"/>
  <c r="Q69" i="2"/>
  <c r="Q70" i="2" s="1"/>
  <c r="D155" i="2"/>
  <c r="D156" i="2"/>
  <c r="D157" i="2"/>
  <c r="D158" i="2"/>
  <c r="D159" i="2"/>
  <c r="D160" i="2"/>
  <c r="D161" i="2"/>
  <c r="D162" i="2"/>
  <c r="E1" i="4" l="1"/>
  <c r="E1" i="2"/>
  <c r="E152" i="2" l="1"/>
  <c r="E153" i="2"/>
  <c r="E155" i="2"/>
  <c r="E156" i="2"/>
  <c r="E157" i="2"/>
  <c r="E158" i="2"/>
  <c r="E159" i="2"/>
  <c r="E160" i="2"/>
  <c r="E163" i="2"/>
  <c r="E164" i="2"/>
  <c r="E165" i="2"/>
  <c r="E166" i="2"/>
  <c r="D165" i="2"/>
  <c r="D166" i="2"/>
  <c r="D154" i="2"/>
  <c r="D163" i="2"/>
  <c r="D164" i="2"/>
  <c r="J71" i="2"/>
  <c r="K71" i="2"/>
  <c r="L71" i="2"/>
  <c r="M71" i="2"/>
  <c r="J72" i="2"/>
  <c r="F85" i="2"/>
  <c r="J85" i="2"/>
  <c r="K85" i="2"/>
  <c r="D152" i="2" l="1"/>
  <c r="D153" i="2"/>
  <c r="D85" i="2" l="1"/>
  <c r="E85" i="2"/>
  <c r="K4" i="21" l="1"/>
  <c r="K3" i="21"/>
  <c r="D71" i="2" l="1"/>
  <c r="D72" i="2"/>
  <c r="U73" i="2" l="1"/>
  <c r="U71" i="2"/>
  <c r="U72" i="2"/>
  <c r="Y37" i="2" l="1"/>
  <c r="Y38" i="2"/>
  <c r="Y40" i="2"/>
  <c r="Y36" i="2"/>
  <c r="Y39" i="2"/>
  <c r="Y46" i="2"/>
  <c r="Y45" i="2"/>
  <c r="Y43" i="2"/>
  <c r="Y41" i="2"/>
  <c r="Y47" i="2"/>
  <c r="Y44" i="2"/>
  <c r="Y42" i="2"/>
  <c r="X44" i="2"/>
  <c r="X43" i="2"/>
  <c r="X36" i="2"/>
  <c r="X47" i="2"/>
  <c r="X40" i="2"/>
  <c r="X46" i="2"/>
  <c r="X38" i="2"/>
  <c r="X41" i="2"/>
  <c r="X45" i="2"/>
  <c r="X42" i="2"/>
  <c r="X37" i="2"/>
  <c r="X39" i="2"/>
  <c r="X35" i="2"/>
  <c r="Q3" i="4"/>
  <c r="Q2" i="4"/>
  <c r="P2" i="4"/>
  <c r="AA20" i="2" l="1"/>
  <c r="AA21" i="2"/>
  <c r="AB21" i="2" s="1"/>
  <c r="AA26" i="2"/>
  <c r="AB26" i="2" s="1"/>
  <c r="AA25" i="2"/>
  <c r="AB25" i="2" s="1"/>
  <c r="AA24" i="2"/>
  <c r="AB24" i="2" s="1"/>
  <c r="AA27" i="2"/>
  <c r="AB27" i="2" s="1"/>
  <c r="AA22" i="2"/>
  <c r="AB22" i="2" s="1"/>
  <c r="AA23" i="2"/>
  <c r="AB23" i="2" s="1"/>
  <c r="AA28" i="2" l="1"/>
  <c r="AB20" i="2"/>
  <c r="AB28" i="2" s="1"/>
  <c r="X33" i="2" l="1"/>
  <c r="X34" i="2"/>
  <c r="Y35" i="2"/>
  <c r="Y34" i="2"/>
  <c r="Y33" i="2" l="1"/>
  <c r="W33" i="2" s="1"/>
  <c r="W47" i="2"/>
  <c r="W46" i="2"/>
  <c r="W34" i="2"/>
  <c r="W41" i="2"/>
  <c r="W38" i="2"/>
  <c r="W45" i="2"/>
  <c r="W44" i="2"/>
  <c r="W40" i="2"/>
  <c r="W37" i="2" l="1"/>
  <c r="W35" i="2" l="1"/>
  <c r="W36" i="2"/>
  <c r="W43" i="2" l="1"/>
  <c r="W39" i="2"/>
  <c r="W42" i="2"/>
  <c r="D88" i="2"/>
  <c r="E87" i="2"/>
  <c r="E88" i="2" s="1"/>
  <c r="D7" i="2"/>
  <c r="E6" i="2"/>
  <c r="E7" i="2" l="1"/>
  <c r="F6" i="2"/>
  <c r="F87" i="2"/>
  <c r="F88" i="2" s="1"/>
  <c r="F7" i="2" l="1"/>
  <c r="G6" i="2"/>
  <c r="H6" i="2" s="1"/>
  <c r="G87" i="2"/>
  <c r="G88" i="2" s="1"/>
  <c r="H87" i="2" l="1"/>
  <c r="I87" i="2" s="1"/>
  <c r="G7" i="2"/>
  <c r="I6" i="2"/>
  <c r="H7" i="2"/>
  <c r="H88" i="2" l="1"/>
  <c r="I88" i="2"/>
  <c r="J87" i="2"/>
  <c r="I7" i="2"/>
  <c r="J6" i="2"/>
  <c r="J88" i="2" l="1"/>
  <c r="K87" i="2"/>
  <c r="J7" i="2"/>
  <c r="K6" i="2"/>
  <c r="L87" i="2" l="1"/>
  <c r="K88" i="2"/>
  <c r="L6" i="2"/>
  <c r="K7" i="2"/>
  <c r="M87" i="2" l="1"/>
  <c r="L88" i="2"/>
  <c r="M6" i="2"/>
  <c r="L7" i="2"/>
  <c r="V77" i="2"/>
  <c r="U77" i="2"/>
  <c r="M88" i="2" l="1"/>
  <c r="N87" i="2"/>
  <c r="M7" i="2"/>
  <c r="N6" i="2"/>
  <c r="N88" i="2" l="1"/>
  <c r="O87" i="2"/>
  <c r="N7" i="2"/>
  <c r="O6" i="2"/>
  <c r="P87" i="2" l="1"/>
  <c r="Q87" i="2" s="1"/>
  <c r="Q88" i="2" s="1"/>
  <c r="O88" i="2"/>
  <c r="P6" i="2"/>
  <c r="O7" i="2"/>
  <c r="P88" i="2" l="1"/>
  <c r="Q6" i="2"/>
  <c r="P7" i="2"/>
  <c r="Q7" i="2" l="1"/>
  <c r="V38" i="2" l="1"/>
  <c r="V27" i="2" l="1"/>
  <c r="V46" i="2"/>
  <c r="V47" i="2"/>
  <c r="V42" i="2"/>
  <c r="AB42" i="2" s="1"/>
  <c r="V34" i="2"/>
  <c r="AB34" i="2" s="1"/>
  <c r="Z77" i="2" l="1"/>
  <c r="AC77" i="2" s="1"/>
  <c r="AA77" i="2"/>
  <c r="AD77" i="2" s="1"/>
  <c r="AA72" i="2"/>
  <c r="AA78" i="2"/>
  <c r="AA80" i="2"/>
  <c r="AA74" i="2"/>
  <c r="AA71" i="2"/>
  <c r="AA79" i="2"/>
  <c r="AA73" i="2"/>
  <c r="AA83" i="2"/>
  <c r="AA85" i="2"/>
  <c r="AA82" i="2"/>
  <c r="AA76" i="2"/>
  <c r="AA84" i="2"/>
  <c r="AA81" i="2"/>
  <c r="AA75" i="2"/>
  <c r="AE77" i="2" l="1"/>
  <c r="W27" i="2" l="1"/>
  <c r="V24" i="2"/>
  <c r="V39" i="2"/>
  <c r="AB39" i="2" s="1"/>
  <c r="V71" i="2"/>
  <c r="V82" i="2"/>
  <c r="V85" i="2"/>
  <c r="V76" i="2"/>
  <c r="V81" i="2"/>
  <c r="V75" i="2"/>
  <c r="V84" i="2"/>
  <c r="V80" i="2"/>
  <c r="V74" i="2"/>
  <c r="V79" i="2"/>
  <c r="V78" i="2"/>
  <c r="V73" i="2"/>
  <c r="V83" i="2"/>
  <c r="V72" i="2"/>
  <c r="P2" i="2"/>
  <c r="Q2" i="2"/>
  <c r="Q3" i="2"/>
  <c r="Z72" i="2" l="1"/>
  <c r="AC72" i="2" s="1"/>
  <c r="AD72" i="2"/>
  <c r="Z84" i="2"/>
  <c r="Z71" i="2"/>
  <c r="AE72" i="2" l="1"/>
  <c r="U84" i="2"/>
  <c r="U76" i="2"/>
  <c r="U85" i="2" l="1"/>
  <c r="U74" i="2"/>
  <c r="U75" i="2"/>
  <c r="U80" i="2"/>
  <c r="U83" i="2"/>
  <c r="U78" i="2"/>
  <c r="U82" i="2"/>
  <c r="U79" i="2"/>
  <c r="U81" i="2"/>
  <c r="Z82" i="2"/>
  <c r="Z74" i="2"/>
  <c r="Z80" i="2"/>
  <c r="Z76" i="2"/>
  <c r="Z73" i="2"/>
  <c r="Z78" i="2"/>
  <c r="Z81" i="2"/>
  <c r="Z83" i="2"/>
  <c r="Z79" i="2"/>
  <c r="Z75" i="2"/>
  <c r="Z85" i="2"/>
  <c r="AC81" i="2" l="1"/>
  <c r="AD81" i="2"/>
  <c r="AD83" i="2"/>
  <c r="AC82" i="2"/>
  <c r="AD82" i="2"/>
  <c r="AC83" i="2"/>
  <c r="AE81" i="2" l="1"/>
  <c r="AE83" i="2"/>
  <c r="AE82" i="2"/>
  <c r="V25" i="2" l="1"/>
  <c r="W25" i="2" s="1"/>
  <c r="AC79" i="2"/>
  <c r="AD80" i="2"/>
  <c r="AC80" i="2"/>
  <c r="AD79" i="2"/>
  <c r="AF67" i="2"/>
  <c r="AE79" i="2" l="1"/>
  <c r="AE80" i="2"/>
  <c r="W61" i="2" l="1"/>
  <c r="U55" i="2" l="1"/>
  <c r="AC78" i="2" l="1"/>
  <c r="AD74" i="2"/>
  <c r="AC85" i="2"/>
  <c r="AD78" i="2"/>
  <c r="AC74" i="2"/>
  <c r="AD85" i="2"/>
  <c r="AC84" i="2"/>
  <c r="AD76" i="2"/>
  <c r="AD84" i="2"/>
  <c r="AC76" i="2"/>
  <c r="AC73" i="2"/>
  <c r="AD73" i="2"/>
  <c r="AD75" i="2"/>
  <c r="AC75" i="2"/>
  <c r="AD71" i="2"/>
  <c r="AC71" i="2"/>
  <c r="AE78" i="2" l="1"/>
  <c r="AE84" i="2"/>
  <c r="AE71" i="2"/>
  <c r="AE76" i="2"/>
  <c r="AE75" i="2"/>
  <c r="AE85" i="2"/>
  <c r="AE73" i="2"/>
  <c r="AE74" i="2"/>
  <c r="U30" i="2" l="1"/>
  <c r="U53" i="2"/>
  <c r="U96" i="2"/>
  <c r="U52" i="2"/>
  <c r="V6" i="2"/>
  <c r="U51" i="2"/>
  <c r="V37" i="2"/>
  <c r="AB37" i="2" s="1"/>
  <c r="V40" i="2"/>
  <c r="AB40" i="2" s="1"/>
  <c r="AB38" i="2"/>
  <c r="V43" i="2"/>
  <c r="AB43" i="2" s="1"/>
  <c r="AB47" i="2"/>
  <c r="V45" i="2"/>
  <c r="AB45" i="2" s="1"/>
  <c r="W24" i="2"/>
  <c r="V26" i="2"/>
  <c r="W26" i="2" s="1"/>
  <c r="V21" i="2"/>
  <c r="W21" i="2" s="1"/>
  <c r="V20" i="2"/>
  <c r="U95" i="2"/>
  <c r="W95" i="2" s="1"/>
  <c r="V35" i="2"/>
  <c r="AB35" i="2" s="1"/>
  <c r="AB46" i="2"/>
  <c r="V33" i="2"/>
  <c r="AB33" i="2" s="1"/>
  <c r="V44" i="2"/>
  <c r="AB44" i="2" s="1"/>
  <c r="V36" i="2"/>
  <c r="AB36" i="2" s="1"/>
  <c r="V41" i="2"/>
  <c r="AB41" i="2" s="1"/>
  <c r="V23" i="2"/>
  <c r="W23" i="2" s="1"/>
  <c r="U17" i="2"/>
  <c r="Z17" i="2" s="1"/>
  <c r="U7" i="2"/>
  <c r="Z7" i="2" s="1"/>
  <c r="V22" i="2"/>
  <c r="W22" i="2" s="1"/>
  <c r="W20" i="2" l="1"/>
  <c r="W28" i="2" s="1"/>
  <c r="V28" i="2"/>
  <c r="U6" i="2"/>
  <c r="U54" i="2"/>
  <c r="AA17" i="2"/>
</calcChain>
</file>

<file path=xl/comments1.xml><?xml version="1.0" encoding="utf-8"?>
<comments xmlns="http://schemas.openxmlformats.org/spreadsheetml/2006/main">
  <authors>
    <author>admin</author>
  </authors>
  <commentList>
    <comment ref="U104" authorId="0" shapeId="0">
      <text>
        <r>
          <rPr>
            <b/>
            <sz val="10"/>
            <color indexed="81"/>
            <rFont val="돋움"/>
            <family val="3"/>
            <charset val="129"/>
          </rPr>
          <t>훈련팀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확인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필요</t>
        </r>
      </text>
    </comment>
  </commentList>
</comments>
</file>

<file path=xl/sharedStrings.xml><?xml version="1.0" encoding="utf-8"?>
<sst xmlns="http://schemas.openxmlformats.org/spreadsheetml/2006/main" count="3582" uniqueCount="1198">
  <si>
    <t>FEB SUM TOTAL</t>
  </si>
  <si>
    <t>SIM usage % :</t>
  </si>
  <si>
    <t>Session 1
0830 - 1230</t>
  </si>
  <si>
    <t>INST.</t>
  </si>
  <si>
    <t>COMPANY</t>
  </si>
  <si>
    <t>CREW 1</t>
  </si>
  <si>
    <t>CREW 2</t>
  </si>
  <si>
    <t>CREW 3</t>
  </si>
  <si>
    <t>CREW 4</t>
  </si>
  <si>
    <t>TRAINING HRS</t>
  </si>
  <si>
    <t>NOTE</t>
  </si>
  <si>
    <t>정재준</t>
    <phoneticPr fontId="15" type="noConversion"/>
  </si>
  <si>
    <t>안광진</t>
    <phoneticPr fontId="15" type="noConversion"/>
  </si>
  <si>
    <t>조형찬</t>
    <phoneticPr fontId="15" type="noConversion"/>
  </si>
  <si>
    <t>이창근</t>
    <phoneticPr fontId="15" type="noConversion"/>
  </si>
  <si>
    <t>HRS</t>
  </si>
  <si>
    <t>SESSION</t>
  </si>
  <si>
    <t>TOTAL</t>
  </si>
  <si>
    <t>과정</t>
    <phoneticPr fontId="0" type="noConversion"/>
  </si>
  <si>
    <t>박창규</t>
    <phoneticPr fontId="15" type="noConversion"/>
  </si>
  <si>
    <t>TOTAL</t>
    <phoneticPr fontId="15" type="noConversion"/>
  </si>
  <si>
    <t>장익세</t>
    <phoneticPr fontId="15" type="noConversion"/>
  </si>
  <si>
    <t>안광진</t>
    <phoneticPr fontId="15" type="noConversion"/>
  </si>
  <si>
    <t>조형찬</t>
    <phoneticPr fontId="15" type="noConversion"/>
  </si>
  <si>
    <t>요일</t>
    <phoneticPr fontId="0" type="noConversion"/>
  </si>
  <si>
    <t>주간</t>
    <phoneticPr fontId="15" type="noConversion"/>
  </si>
  <si>
    <t>야간</t>
  </si>
  <si>
    <t>주간</t>
    <phoneticPr fontId="15" type="noConversion"/>
  </si>
  <si>
    <t>야간</t>
    <phoneticPr fontId="15" type="noConversion"/>
  </si>
  <si>
    <t>TOTAL</t>
    <phoneticPr fontId="15" type="noConversion"/>
  </si>
  <si>
    <t>Session 3
1730 - 2130</t>
    <phoneticPr fontId="16" type="noConversion"/>
  </si>
  <si>
    <t>일자</t>
    <phoneticPr fontId="0" type="noConversion"/>
  </si>
  <si>
    <t>황태우</t>
  </si>
  <si>
    <t>이계백</t>
    <phoneticPr fontId="15" type="noConversion"/>
  </si>
  <si>
    <t>김계담</t>
    <phoneticPr fontId="15" type="noConversion"/>
  </si>
  <si>
    <t>2/1-2/14</t>
    <phoneticPr fontId="15" type="noConversion"/>
  </si>
  <si>
    <t>2/15-2/28</t>
    <phoneticPr fontId="15" type="noConversion"/>
  </si>
  <si>
    <t>Session 2
1300 - 1700</t>
    <phoneticPr fontId="15" type="noConversion"/>
  </si>
  <si>
    <t>Session 4
2145 - 0145</t>
    <phoneticPr fontId="16" type="noConversion"/>
  </si>
  <si>
    <t>CREW1</t>
    <phoneticPr fontId="15" type="noConversion"/>
  </si>
  <si>
    <t>CREW2</t>
    <phoneticPr fontId="15" type="noConversion"/>
  </si>
  <si>
    <t>DATE</t>
    <phoneticPr fontId="15" type="noConversion"/>
  </si>
  <si>
    <t>TIME</t>
    <phoneticPr fontId="15" type="noConversion"/>
  </si>
  <si>
    <t>INST</t>
    <phoneticPr fontId="15" type="noConversion"/>
  </si>
  <si>
    <t>DEVICE</t>
    <phoneticPr fontId="15" type="noConversion"/>
  </si>
  <si>
    <t>추만엽</t>
    <phoneticPr fontId="15" type="noConversion"/>
  </si>
  <si>
    <t>이명수</t>
    <phoneticPr fontId="15" type="noConversion"/>
  </si>
  <si>
    <t>김명수</t>
    <phoneticPr fontId="15" type="noConversion"/>
  </si>
  <si>
    <t>김종운</t>
    <phoneticPr fontId="15" type="noConversion"/>
  </si>
  <si>
    <t>이계백</t>
    <phoneticPr fontId="23" type="noConversion"/>
  </si>
  <si>
    <t>장익세</t>
    <phoneticPr fontId="23" type="noConversion"/>
  </si>
  <si>
    <t>안광진</t>
    <phoneticPr fontId="15" type="noConversion"/>
  </si>
  <si>
    <t>정재준</t>
    <phoneticPr fontId="15" type="noConversion"/>
  </si>
  <si>
    <t>조형찬</t>
    <phoneticPr fontId="15" type="noConversion"/>
  </si>
  <si>
    <t>박창규</t>
    <phoneticPr fontId="15" type="noConversion"/>
  </si>
  <si>
    <t>이창근</t>
    <phoneticPr fontId="15" type="noConversion"/>
  </si>
  <si>
    <t>김계담</t>
    <phoneticPr fontId="15" type="noConversion"/>
  </si>
  <si>
    <t>이명수</t>
    <phoneticPr fontId="15" type="noConversion"/>
  </si>
  <si>
    <t>추만엽</t>
    <phoneticPr fontId="15" type="noConversion"/>
  </si>
  <si>
    <t>김명수</t>
    <phoneticPr fontId="15" type="noConversion"/>
  </si>
  <si>
    <t xml:space="preserve">ㅜ </t>
    <phoneticPr fontId="15" type="noConversion"/>
  </si>
  <si>
    <t>FFS 4 HRS</t>
  </si>
  <si>
    <t>안전대책 5단계이상</t>
    <phoneticPr fontId="15" type="noConversion"/>
  </si>
  <si>
    <t>자격유지</t>
    <phoneticPr fontId="15" type="noConversion"/>
  </si>
  <si>
    <t>송해석</t>
  </si>
  <si>
    <t>조영창</t>
  </si>
  <si>
    <t>진용민</t>
  </si>
  <si>
    <t>강병구</t>
  </si>
  <si>
    <t>강동하</t>
  </si>
  <si>
    <t>유종연</t>
  </si>
  <si>
    <t>김신엽</t>
  </si>
  <si>
    <t>김빈</t>
  </si>
  <si>
    <t>강경태</t>
  </si>
  <si>
    <t>서정문</t>
  </si>
  <si>
    <t>양영재</t>
  </si>
  <si>
    <t>김정기</t>
  </si>
  <si>
    <t>신승한</t>
  </si>
  <si>
    <t>박대흥</t>
  </si>
  <si>
    <t>이현직</t>
  </si>
  <si>
    <t>김명진</t>
  </si>
  <si>
    <t>유도영</t>
  </si>
  <si>
    <t>박성준</t>
  </si>
  <si>
    <t>조세희</t>
  </si>
  <si>
    <t>송용주</t>
  </si>
  <si>
    <t>이승호</t>
  </si>
  <si>
    <t>조강희</t>
  </si>
  <si>
    <t>김윤성</t>
  </si>
  <si>
    <t>박인근</t>
  </si>
  <si>
    <t>최병일</t>
  </si>
  <si>
    <t>김현종</t>
  </si>
  <si>
    <t>박태준</t>
  </si>
  <si>
    <t>이호성</t>
  </si>
  <si>
    <t>강민재</t>
  </si>
  <si>
    <t>김종욱</t>
  </si>
  <si>
    <t>이동은</t>
  </si>
  <si>
    <t>김영민</t>
  </si>
  <si>
    <t>최영탁</t>
  </si>
  <si>
    <t>장민호</t>
  </si>
  <si>
    <t>김호중</t>
  </si>
  <si>
    <t>양수원</t>
  </si>
  <si>
    <t>전종혁</t>
  </si>
  <si>
    <t>이종탁</t>
  </si>
  <si>
    <t>지홍엽</t>
  </si>
  <si>
    <t>김시우</t>
  </si>
  <si>
    <t>모기태</t>
  </si>
  <si>
    <t>이건욱</t>
  </si>
  <si>
    <t>정홍기</t>
  </si>
  <si>
    <t>김종호</t>
  </si>
  <si>
    <t>류길환</t>
  </si>
  <si>
    <t>오용준</t>
  </si>
  <si>
    <t>공명주</t>
  </si>
  <si>
    <t>임인묵</t>
  </si>
  <si>
    <t>강대홍</t>
    <phoneticPr fontId="15" type="noConversion"/>
  </si>
  <si>
    <t>7단계</t>
  </si>
  <si>
    <t>6단계</t>
  </si>
  <si>
    <t>고강</t>
  </si>
  <si>
    <t>고규백</t>
  </si>
  <si>
    <t>고용균</t>
  </si>
  <si>
    <t>곽승민</t>
  </si>
  <si>
    <t>곽현조</t>
  </si>
  <si>
    <t>김근로</t>
  </si>
  <si>
    <t>김대성</t>
  </si>
  <si>
    <t>김도형</t>
  </si>
  <si>
    <t>김민</t>
  </si>
  <si>
    <t>김민철A</t>
  </si>
  <si>
    <t>김배연</t>
  </si>
  <si>
    <t>김성환</t>
  </si>
  <si>
    <t>김준민</t>
  </si>
  <si>
    <t>김지후</t>
  </si>
  <si>
    <t>김진욱A</t>
  </si>
  <si>
    <t>김현철</t>
  </si>
  <si>
    <t>김현효</t>
  </si>
  <si>
    <t>김홍석A</t>
  </si>
  <si>
    <t>도기열</t>
  </si>
  <si>
    <t>류재성</t>
  </si>
  <si>
    <t>모상엽A</t>
  </si>
  <si>
    <t>문영민</t>
  </si>
  <si>
    <t>박주이</t>
  </si>
  <si>
    <t>박찬국</t>
  </si>
  <si>
    <t>배성운</t>
  </si>
  <si>
    <t>배성은</t>
  </si>
  <si>
    <t>심우용</t>
  </si>
  <si>
    <t>이규호</t>
  </si>
  <si>
    <t>이나겸</t>
  </si>
  <si>
    <t>이성준</t>
  </si>
  <si>
    <t>이운재</t>
  </si>
  <si>
    <t>이창훈A</t>
  </si>
  <si>
    <t>임병조</t>
  </si>
  <si>
    <t>임용현</t>
  </si>
  <si>
    <t>장명근</t>
  </si>
  <si>
    <t>정세웅</t>
  </si>
  <si>
    <t>정재창</t>
  </si>
  <si>
    <t>정준형</t>
  </si>
  <si>
    <t>최윤열</t>
  </si>
  <si>
    <t>최진무</t>
  </si>
  <si>
    <t>최호규</t>
  </si>
  <si>
    <t>허광철</t>
  </si>
  <si>
    <t>홍진영</t>
  </si>
  <si>
    <t>황구영</t>
  </si>
  <si>
    <t>황순재</t>
  </si>
  <si>
    <t>김기호</t>
  </si>
  <si>
    <t>이흥국</t>
  </si>
  <si>
    <t>김경태</t>
  </si>
  <si>
    <t>신하늬</t>
  </si>
  <si>
    <t>심재훈</t>
  </si>
  <si>
    <t>임승환</t>
  </si>
  <si>
    <t>장남구</t>
  </si>
  <si>
    <t>최규웅</t>
  </si>
  <si>
    <t>최성혁</t>
  </si>
  <si>
    <t>박종성</t>
  </si>
  <si>
    <t>최정민</t>
  </si>
  <si>
    <t>SESSION 0
0200 - 0600</t>
    <phoneticPr fontId="15" type="noConversion"/>
  </si>
  <si>
    <t>SESSION
BUFFER
0600 - 0800</t>
    <phoneticPr fontId="15" type="noConversion"/>
  </si>
  <si>
    <t>장익세 OBS</t>
    <phoneticPr fontId="15" type="noConversion"/>
  </si>
  <si>
    <t>이정환 OBS</t>
    <phoneticPr fontId="15" type="noConversion"/>
  </si>
  <si>
    <t>조양석 OBS</t>
    <phoneticPr fontId="15" type="noConversion"/>
  </si>
  <si>
    <t>강대홍  OBS</t>
    <phoneticPr fontId="15" type="noConversion"/>
  </si>
  <si>
    <t>정재준 OBS</t>
    <phoneticPr fontId="15" type="noConversion"/>
  </si>
  <si>
    <t>조형찬 OBS</t>
    <phoneticPr fontId="15" type="noConversion"/>
  </si>
  <si>
    <t>안광진 OBS</t>
    <phoneticPr fontId="15" type="noConversion"/>
  </si>
  <si>
    <t>박창규 OBS</t>
    <phoneticPr fontId="15" type="noConversion"/>
  </si>
  <si>
    <t>김윤하 OBS</t>
    <phoneticPr fontId="15" type="noConversion"/>
  </si>
  <si>
    <t>이창근 OBS</t>
    <phoneticPr fontId="15" type="noConversion"/>
  </si>
  <si>
    <t>이계백 OBS</t>
    <phoneticPr fontId="15" type="noConversion"/>
  </si>
  <si>
    <t>김계담 OBS</t>
    <phoneticPr fontId="15" type="noConversion"/>
  </si>
  <si>
    <t>추만엽 OBS</t>
    <phoneticPr fontId="15" type="noConversion"/>
  </si>
  <si>
    <t>이명수 OBS</t>
    <phoneticPr fontId="15" type="noConversion"/>
  </si>
  <si>
    <t>김명수 OBS</t>
    <phoneticPr fontId="15" type="noConversion"/>
  </si>
  <si>
    <t>김영욱</t>
  </si>
  <si>
    <t>강대홍</t>
  </si>
  <si>
    <t>조양석</t>
  </si>
  <si>
    <t>이정환</t>
  </si>
  <si>
    <t>장익세</t>
  </si>
  <si>
    <t>PROFILE</t>
    <phoneticPr fontId="15" type="noConversion"/>
  </si>
  <si>
    <t>이상일</t>
    <phoneticPr fontId="15" type="noConversion"/>
  </si>
  <si>
    <t>이상일</t>
    <phoneticPr fontId="15" type="noConversion"/>
  </si>
  <si>
    <t>이학현</t>
  </si>
  <si>
    <t>김기홍</t>
  </si>
  <si>
    <t>김범희</t>
  </si>
  <si>
    <t>오민권</t>
  </si>
  <si>
    <t>최석현</t>
  </si>
  <si>
    <t>강기송</t>
  </si>
  <si>
    <t>배성인</t>
  </si>
  <si>
    <t>김남순</t>
  </si>
  <si>
    <t>김준호</t>
  </si>
  <si>
    <t>소효섭</t>
  </si>
  <si>
    <t>이석현</t>
  </si>
  <si>
    <t>김진성</t>
  </si>
  <si>
    <t>박상천</t>
  </si>
  <si>
    <t>이규녕</t>
  </si>
  <si>
    <t>손영호A</t>
  </si>
  <si>
    <t>이경수</t>
  </si>
  <si>
    <t>박우주</t>
  </si>
  <si>
    <t>김기명A</t>
  </si>
  <si>
    <t>김기동</t>
  </si>
  <si>
    <t>유성웅</t>
  </si>
  <si>
    <t>주한진</t>
  </si>
  <si>
    <t>유성훈</t>
  </si>
  <si>
    <t>최태성</t>
  </si>
  <si>
    <t>이동환A</t>
  </si>
  <si>
    <t>김동균</t>
  </si>
  <si>
    <t>이태광</t>
  </si>
  <si>
    <t>박인범</t>
  </si>
  <si>
    <t>이희운</t>
  </si>
  <si>
    <t>김모세</t>
  </si>
  <si>
    <t>유지원</t>
  </si>
  <si>
    <t>한태진</t>
  </si>
  <si>
    <t>최홍열</t>
  </si>
  <si>
    <t>정지원</t>
  </si>
  <si>
    <t>김현수</t>
  </si>
  <si>
    <t>이신범</t>
  </si>
  <si>
    <t>이동건</t>
  </si>
  <si>
    <t>구현모</t>
  </si>
  <si>
    <t>하동호</t>
  </si>
  <si>
    <t>김기창</t>
  </si>
  <si>
    <t>예우종</t>
  </si>
  <si>
    <t>허제현</t>
  </si>
  <si>
    <t>강병익</t>
  </si>
  <si>
    <t>박현용</t>
  </si>
  <si>
    <t>김광한A</t>
  </si>
  <si>
    <t>유현</t>
  </si>
  <si>
    <t>김도훈</t>
  </si>
  <si>
    <t>홍지원</t>
  </si>
  <si>
    <t>이선학</t>
  </si>
  <si>
    <t>유성근</t>
  </si>
  <si>
    <t>김병철</t>
  </si>
  <si>
    <t>이헌주</t>
  </si>
  <si>
    <t>강동한</t>
  </si>
  <si>
    <t>김준우</t>
  </si>
  <si>
    <t>최상권</t>
  </si>
  <si>
    <t>이명세</t>
  </si>
  <si>
    <t>이은범</t>
  </si>
  <si>
    <t>김윤재</t>
  </si>
  <si>
    <t>조정원</t>
  </si>
  <si>
    <t>이호</t>
  </si>
  <si>
    <t>김상주</t>
  </si>
  <si>
    <t>허세웅</t>
  </si>
  <si>
    <t>유승희</t>
  </si>
  <si>
    <t>이경윤</t>
  </si>
  <si>
    <t>이승일</t>
  </si>
  <si>
    <t>이영제</t>
  </si>
  <si>
    <t>서호승</t>
  </si>
  <si>
    <t>박종욱</t>
  </si>
  <si>
    <t>송동하</t>
  </si>
  <si>
    <t>온재섭</t>
  </si>
  <si>
    <t>임정훈</t>
  </si>
  <si>
    <t>정재범</t>
  </si>
  <si>
    <t>강한솔</t>
  </si>
  <si>
    <t>여선구</t>
  </si>
  <si>
    <t>정철민</t>
  </si>
  <si>
    <t>김종문</t>
  </si>
  <si>
    <t>최용수</t>
  </si>
  <si>
    <t>정현욱</t>
  </si>
  <si>
    <t>이상윤</t>
  </si>
  <si>
    <t>이정철A</t>
  </si>
  <si>
    <t>최성안</t>
  </si>
  <si>
    <t>조형진</t>
  </si>
  <si>
    <t>박정철</t>
  </si>
  <si>
    <t>신기철</t>
  </si>
  <si>
    <t>강봉조</t>
  </si>
  <si>
    <t>김진홍</t>
  </si>
  <si>
    <t>박현우</t>
  </si>
  <si>
    <t>장형석</t>
  </si>
  <si>
    <t>일자</t>
    <phoneticPr fontId="0" type="noConversion"/>
  </si>
  <si>
    <t>SESSION 0
0200 - 0600</t>
    <phoneticPr fontId="15" type="noConversion"/>
  </si>
  <si>
    <t>SESSION
BUFFER
0600 - 0800</t>
    <phoneticPr fontId="15" type="noConversion"/>
  </si>
  <si>
    <t>과정</t>
    <phoneticPr fontId="0" type="noConversion"/>
  </si>
  <si>
    <t>Session 2
1300 - 1700</t>
    <phoneticPr fontId="15" type="noConversion"/>
  </si>
  <si>
    <t>과정</t>
    <phoneticPr fontId="0" type="noConversion"/>
  </si>
  <si>
    <t>Session 3
1730 - 2130</t>
    <phoneticPr fontId="16" type="noConversion"/>
  </si>
  <si>
    <t>Session 4
2145 - 0145</t>
    <phoneticPr fontId="15" type="noConversion"/>
  </si>
  <si>
    <t>원성환</t>
    <phoneticPr fontId="15" type="noConversion"/>
  </si>
  <si>
    <t>MAINT</t>
    <phoneticPr fontId="15" type="noConversion"/>
  </si>
  <si>
    <t>X</t>
  </si>
  <si>
    <t>미적용</t>
  </si>
  <si>
    <t>3단계</t>
  </si>
  <si>
    <t>1단계</t>
  </si>
  <si>
    <t>5단계</t>
  </si>
  <si>
    <t>성명</t>
  </si>
  <si>
    <t>전단</t>
  </si>
  <si>
    <t>후단</t>
  </si>
  <si>
    <t>안전대책</t>
  </si>
  <si>
    <t>단계</t>
  </si>
  <si>
    <t>2단계</t>
  </si>
  <si>
    <t>최형일</t>
  </si>
  <si>
    <t>천성실</t>
  </si>
  <si>
    <t>문좋은</t>
  </si>
  <si>
    <t>박용균</t>
  </si>
  <si>
    <t>유현인</t>
  </si>
  <si>
    <t>김동우</t>
  </si>
  <si>
    <t>권혁성</t>
  </si>
  <si>
    <t>김연경</t>
  </si>
  <si>
    <t>김상연</t>
  </si>
  <si>
    <t>박지수</t>
  </si>
  <si>
    <t>정인영</t>
  </si>
  <si>
    <t>김시영</t>
  </si>
  <si>
    <t>이종욱</t>
  </si>
  <si>
    <t>최상명</t>
  </si>
  <si>
    <t>정우성</t>
  </si>
  <si>
    <t>송동준</t>
  </si>
  <si>
    <t>김용우</t>
  </si>
  <si>
    <t>최원찬</t>
  </si>
  <si>
    <t>나찬호</t>
  </si>
  <si>
    <t>최시우</t>
  </si>
  <si>
    <t>박명수</t>
  </si>
  <si>
    <t>재자격</t>
  </si>
  <si>
    <t>이찬희</t>
  </si>
  <si>
    <t>김철</t>
  </si>
  <si>
    <t>윤준열</t>
  </si>
  <si>
    <t>윤상훈</t>
  </si>
  <si>
    <t>김철주</t>
  </si>
  <si>
    <t>이인혁</t>
  </si>
  <si>
    <t>정승환</t>
  </si>
  <si>
    <t>양선우</t>
  </si>
  <si>
    <t>신정훈</t>
  </si>
  <si>
    <t>이장일</t>
  </si>
  <si>
    <t>유준상</t>
  </si>
  <si>
    <t>장유진</t>
  </si>
  <si>
    <t>한문용</t>
  </si>
  <si>
    <t>고승찬</t>
  </si>
  <si>
    <t>황보정용</t>
  </si>
  <si>
    <t>배준태</t>
  </si>
  <si>
    <t>신혁진</t>
  </si>
  <si>
    <t>김찬주</t>
  </si>
  <si>
    <t>박태훈</t>
  </si>
  <si>
    <t>김명환</t>
  </si>
  <si>
    <t>김태형A</t>
  </si>
  <si>
    <t>김성희</t>
  </si>
  <si>
    <t>윤병권</t>
  </si>
  <si>
    <t>박홍일</t>
  </si>
  <si>
    <t>박창규</t>
  </si>
  <si>
    <t>허웅</t>
  </si>
  <si>
    <t>박혜원</t>
  </si>
  <si>
    <t>길상훈</t>
  </si>
  <si>
    <t>장창우</t>
  </si>
  <si>
    <t>배병현</t>
  </si>
  <si>
    <t>이청선</t>
  </si>
  <si>
    <t>독고지웅</t>
  </si>
  <si>
    <t>이상훈</t>
  </si>
  <si>
    <t>정재선</t>
  </si>
  <si>
    <t>장정희</t>
  </si>
  <si>
    <t>정우엽</t>
  </si>
  <si>
    <t>진상윤</t>
  </si>
  <si>
    <t>허성민</t>
  </si>
  <si>
    <t>정동수</t>
  </si>
  <si>
    <t>김제형</t>
  </si>
  <si>
    <t>문일현</t>
  </si>
  <si>
    <t>이진선</t>
  </si>
  <si>
    <t>김영준</t>
  </si>
  <si>
    <t>안은성</t>
  </si>
  <si>
    <t>김경철</t>
  </si>
  <si>
    <t>전병찬</t>
  </si>
  <si>
    <t>허준혁</t>
  </si>
  <si>
    <t>송진규</t>
  </si>
  <si>
    <t>이석연</t>
  </si>
  <si>
    <t>박준호</t>
  </si>
  <si>
    <t>이강혁</t>
  </si>
  <si>
    <t>하상용</t>
  </si>
  <si>
    <t>김기명</t>
  </si>
  <si>
    <t>이승훈</t>
  </si>
  <si>
    <t>정찬수</t>
  </si>
  <si>
    <t>박성혁</t>
  </si>
  <si>
    <t>고재현</t>
  </si>
  <si>
    <t>정인</t>
  </si>
  <si>
    <t>신현만</t>
  </si>
  <si>
    <t>정용훈</t>
  </si>
  <si>
    <t>김대정</t>
  </si>
  <si>
    <t>류필선</t>
  </si>
  <si>
    <t>한상훈</t>
  </si>
  <si>
    <t>신민철</t>
  </si>
  <si>
    <t>정진수</t>
  </si>
  <si>
    <t>손진탁</t>
  </si>
  <si>
    <t>문규원</t>
  </si>
  <si>
    <t>이혁제</t>
  </si>
  <si>
    <t>김성원</t>
  </si>
  <si>
    <t>이창훈</t>
  </si>
  <si>
    <t>김충국</t>
  </si>
  <si>
    <t>김인태</t>
  </si>
  <si>
    <t>김태형</t>
  </si>
  <si>
    <t>신원동A</t>
  </si>
  <si>
    <t>손정국</t>
  </si>
  <si>
    <t>남종희</t>
  </si>
  <si>
    <t>임영수</t>
  </si>
  <si>
    <t>전우태</t>
  </si>
  <si>
    <t>강호준</t>
  </si>
  <si>
    <t>이진성</t>
  </si>
  <si>
    <t>김진학</t>
  </si>
  <si>
    <t>이수탁</t>
  </si>
  <si>
    <t>최은동</t>
  </si>
  <si>
    <t>김희수</t>
  </si>
  <si>
    <t>권우현</t>
  </si>
  <si>
    <t>김명준</t>
  </si>
  <si>
    <t>한융규A</t>
  </si>
  <si>
    <t>류두열</t>
  </si>
  <si>
    <t>안문석</t>
  </si>
  <si>
    <t>정인구</t>
  </si>
  <si>
    <t>박승호</t>
  </si>
  <si>
    <t>김승욱</t>
  </si>
  <si>
    <t>임진호</t>
  </si>
  <si>
    <t>이동환</t>
  </si>
  <si>
    <t>송찬미</t>
  </si>
  <si>
    <t>하태만</t>
  </si>
  <si>
    <t>이상기</t>
  </si>
  <si>
    <t>변윤원</t>
  </si>
  <si>
    <t>홍지덕</t>
  </si>
  <si>
    <t>이재훈</t>
  </si>
  <si>
    <t>이동훈</t>
  </si>
  <si>
    <t>정종헌</t>
  </si>
  <si>
    <t>신현식</t>
  </si>
  <si>
    <t>최오환</t>
  </si>
  <si>
    <t>신익현</t>
  </si>
  <si>
    <t>김학진</t>
  </si>
  <si>
    <t>김철수</t>
  </si>
  <si>
    <t>고효상</t>
  </si>
  <si>
    <t>양기운</t>
  </si>
  <si>
    <t>유명준</t>
  </si>
  <si>
    <t>윤범준</t>
  </si>
  <si>
    <t>김대석</t>
  </si>
  <si>
    <t>최관영</t>
  </si>
  <si>
    <t>박상칠</t>
  </si>
  <si>
    <t>박준</t>
  </si>
  <si>
    <t>김승직</t>
  </si>
  <si>
    <t>최원규</t>
  </si>
  <si>
    <t>김일관</t>
  </si>
  <si>
    <t>이수봉</t>
  </si>
  <si>
    <t>이정로</t>
  </si>
  <si>
    <t>박현준</t>
  </si>
  <si>
    <t>이진권</t>
  </si>
  <si>
    <t>김헌종</t>
  </si>
  <si>
    <t>이희섭</t>
  </si>
  <si>
    <t>김대욱</t>
  </si>
  <si>
    <t>백승길</t>
  </si>
  <si>
    <t>임규태</t>
  </si>
  <si>
    <t>유용철</t>
  </si>
  <si>
    <t>허원철</t>
  </si>
  <si>
    <t>김규동</t>
  </si>
  <si>
    <t>강성준</t>
  </si>
  <si>
    <t>김성수</t>
  </si>
  <si>
    <t>이병문</t>
  </si>
  <si>
    <t>장준우</t>
  </si>
  <si>
    <t>강병흔</t>
  </si>
  <si>
    <t>윤지욱</t>
  </si>
  <si>
    <t>유영민</t>
  </si>
  <si>
    <t>노선호</t>
  </si>
  <si>
    <t>최선호</t>
  </si>
  <si>
    <t>한상일</t>
  </si>
  <si>
    <t>류완규</t>
  </si>
  <si>
    <t>홍찬호</t>
  </si>
  <si>
    <t>탁민준</t>
  </si>
  <si>
    <t>윤동희</t>
  </si>
  <si>
    <t>하준호</t>
  </si>
  <si>
    <t>김동국</t>
  </si>
  <si>
    <t>김대희</t>
  </si>
  <si>
    <t>이영</t>
  </si>
  <si>
    <t>최태경</t>
  </si>
  <si>
    <t>황성문</t>
  </si>
  <si>
    <t>최중현</t>
  </si>
  <si>
    <t>정용찬A</t>
  </si>
  <si>
    <t>안혁수</t>
  </si>
  <si>
    <t>서용석</t>
  </si>
  <si>
    <t>한정훈</t>
  </si>
  <si>
    <t>오인성</t>
  </si>
  <si>
    <t>박만호</t>
  </si>
  <si>
    <t>송경중</t>
  </si>
  <si>
    <t>박세영</t>
  </si>
  <si>
    <t>박일</t>
  </si>
  <si>
    <t>오요석</t>
  </si>
  <si>
    <t>정윤성</t>
  </si>
  <si>
    <t>정성윤</t>
  </si>
  <si>
    <t>배진석</t>
  </si>
  <si>
    <t>강남욱</t>
  </si>
  <si>
    <t>최수열</t>
  </si>
  <si>
    <t>박도준</t>
  </si>
  <si>
    <t>박찬규</t>
  </si>
  <si>
    <t>김홍관</t>
  </si>
  <si>
    <t>이경현</t>
  </si>
  <si>
    <t>이병호</t>
  </si>
  <si>
    <t>DATE</t>
    <phoneticPr fontId="15" type="noConversion"/>
  </si>
  <si>
    <t>대상자</t>
    <phoneticPr fontId="15" type="noConversion"/>
  </si>
  <si>
    <t>기장</t>
    <phoneticPr fontId="15" type="noConversion"/>
  </si>
  <si>
    <t>부기장</t>
    <phoneticPr fontId="15" type="noConversion"/>
  </si>
  <si>
    <t>최영식</t>
    <phoneticPr fontId="15" type="noConversion"/>
  </si>
  <si>
    <t>심동환</t>
    <phoneticPr fontId="23" type="noConversion"/>
  </si>
  <si>
    <t>심동환</t>
    <phoneticPr fontId="15" type="noConversion"/>
  </si>
  <si>
    <t>JJA #1</t>
    <phoneticPr fontId="15" type="noConversion"/>
  </si>
  <si>
    <t>JJA #2</t>
    <phoneticPr fontId="15" type="noConversion"/>
  </si>
  <si>
    <t>최영식</t>
    <phoneticPr fontId="15" type="noConversion"/>
  </si>
  <si>
    <t>CAE</t>
    <phoneticPr fontId="15" type="noConversion"/>
  </si>
  <si>
    <t>JJA #2 SIM 1</t>
    <phoneticPr fontId="15" type="noConversion"/>
  </si>
  <si>
    <t>JJA #2 SIM BUF</t>
    <phoneticPr fontId="15" type="noConversion"/>
  </si>
  <si>
    <t>JJA #2 SIM 2</t>
    <phoneticPr fontId="15" type="noConversion"/>
  </si>
  <si>
    <t>JJA #2 SIM 3</t>
    <phoneticPr fontId="15" type="noConversion"/>
  </si>
  <si>
    <t>JJA #2 SIM 4</t>
    <phoneticPr fontId="15" type="noConversion"/>
  </si>
  <si>
    <t>JJA #2 SIM 0</t>
    <phoneticPr fontId="15" type="noConversion"/>
  </si>
  <si>
    <t>회의</t>
    <phoneticPr fontId="15" type="noConversion"/>
  </si>
  <si>
    <t>SESSION 0
0200 - 0600</t>
    <phoneticPr fontId="15" type="noConversion"/>
  </si>
  <si>
    <t>SESSION
BUFFER
0600 - 0800</t>
    <phoneticPr fontId="15" type="noConversion"/>
  </si>
  <si>
    <t>박창규</t>
    <phoneticPr fontId="15" type="noConversion"/>
  </si>
  <si>
    <t>이계백</t>
    <phoneticPr fontId="23" type="noConversion"/>
  </si>
  <si>
    <t>과정</t>
    <phoneticPr fontId="2" type="noConversion"/>
  </si>
  <si>
    <t>조형찬</t>
    <phoneticPr fontId="15" type="noConversion"/>
  </si>
  <si>
    <t>Session 2
1300 - 1700</t>
    <phoneticPr fontId="15" type="noConversion"/>
  </si>
  <si>
    <t>정재준</t>
    <phoneticPr fontId="15" type="noConversion"/>
  </si>
  <si>
    <t>이창근</t>
    <phoneticPr fontId="15" type="noConversion"/>
  </si>
  <si>
    <t>김계담</t>
    <phoneticPr fontId="15" type="noConversion"/>
  </si>
  <si>
    <t>이명수</t>
    <phoneticPr fontId="15" type="noConversion"/>
  </si>
  <si>
    <t>추만엽</t>
    <phoneticPr fontId="15" type="noConversion"/>
  </si>
  <si>
    <t>Session 3
1730 - 2130</t>
    <phoneticPr fontId="16" type="noConversion"/>
  </si>
  <si>
    <t>Session 4
2145 - 0145</t>
    <phoneticPr fontId="16" type="noConversion"/>
  </si>
  <si>
    <t>이신범</t>
    <phoneticPr fontId="15" type="noConversion"/>
  </si>
  <si>
    <t>JJA #1 SIM</t>
    <phoneticPr fontId="15" type="noConversion"/>
  </si>
  <si>
    <t>김신엽</t>
    <phoneticPr fontId="15" type="noConversion"/>
  </si>
  <si>
    <t>LANDING SIM SKD</t>
    <phoneticPr fontId="15" type="noConversion"/>
  </si>
  <si>
    <t>LANDING</t>
    <phoneticPr fontId="15" type="noConversion"/>
  </si>
  <si>
    <t>윤병권</t>
    <phoneticPr fontId="15" type="noConversion"/>
  </si>
  <si>
    <t>박희준</t>
    <phoneticPr fontId="15" type="noConversion"/>
  </si>
  <si>
    <t>JJA #1</t>
    <phoneticPr fontId="15" type="noConversion"/>
  </si>
  <si>
    <t>이선학</t>
    <phoneticPr fontId="15" type="noConversion"/>
  </si>
  <si>
    <t>김기홍</t>
    <phoneticPr fontId="15" type="noConversion"/>
  </si>
  <si>
    <t>유성근</t>
    <phoneticPr fontId="15" type="noConversion"/>
  </si>
  <si>
    <t>강기송</t>
    <phoneticPr fontId="15" type="noConversion"/>
  </si>
  <si>
    <t>목지원</t>
    <phoneticPr fontId="15" type="noConversion"/>
  </si>
  <si>
    <t>김종문</t>
    <phoneticPr fontId="15" type="noConversion"/>
  </si>
  <si>
    <t>임진호</t>
    <phoneticPr fontId="15" type="noConversion"/>
  </si>
  <si>
    <t>송용주</t>
    <phoneticPr fontId="15" type="noConversion"/>
  </si>
  <si>
    <t>조형찬</t>
    <phoneticPr fontId="15" type="noConversion"/>
  </si>
  <si>
    <t>조형찬</t>
    <phoneticPr fontId="15" type="noConversion"/>
  </si>
  <si>
    <t>0200-0400</t>
    <phoneticPr fontId="15" type="noConversion"/>
  </si>
  <si>
    <t>0400-0600</t>
    <phoneticPr fontId="15" type="noConversion"/>
  </si>
  <si>
    <t>1300-1500</t>
    <phoneticPr fontId="15" type="noConversion"/>
  </si>
  <si>
    <t>1500-1700</t>
    <phoneticPr fontId="15" type="noConversion"/>
  </si>
  <si>
    <t>1730-1930</t>
    <phoneticPr fontId="15" type="noConversion"/>
  </si>
  <si>
    <t>1930-2130</t>
    <phoneticPr fontId="15" type="noConversion"/>
  </si>
  <si>
    <t>DATE</t>
    <phoneticPr fontId="15" type="noConversion"/>
  </si>
  <si>
    <t>TIME</t>
    <phoneticPr fontId="15" type="noConversion"/>
  </si>
  <si>
    <t>CREW1</t>
    <phoneticPr fontId="15" type="noConversion"/>
  </si>
  <si>
    <t>CREW2</t>
    <phoneticPr fontId="15" type="noConversion"/>
  </si>
  <si>
    <t>INST</t>
    <phoneticPr fontId="15" type="noConversion"/>
  </si>
  <si>
    <t>DEVICE</t>
    <phoneticPr fontId="15" type="noConversion"/>
  </si>
  <si>
    <t>대상자</t>
    <phoneticPr fontId="15" type="noConversion"/>
  </si>
  <si>
    <t>기장</t>
    <phoneticPr fontId="15" type="noConversion"/>
  </si>
  <si>
    <t>부기장</t>
    <phoneticPr fontId="15" type="noConversion"/>
  </si>
  <si>
    <t>ROUTE</t>
    <phoneticPr fontId="15" type="noConversion"/>
  </si>
  <si>
    <t>OBS</t>
    <phoneticPr fontId="15" type="noConversion"/>
  </si>
  <si>
    <t>JJA #2 SIM</t>
    <phoneticPr fontId="15" type="noConversion"/>
  </si>
  <si>
    <t>FFS 2 HRS</t>
    <phoneticPr fontId="15" type="noConversion"/>
  </si>
  <si>
    <t>IOS SETUP</t>
    <phoneticPr fontId="15" type="noConversion"/>
  </si>
  <si>
    <t>민성환</t>
    <phoneticPr fontId="15" type="noConversion"/>
  </si>
  <si>
    <t>JJA #1</t>
    <phoneticPr fontId="15" type="noConversion"/>
  </si>
  <si>
    <t>JJA #2</t>
    <phoneticPr fontId="15" type="noConversion"/>
  </si>
  <si>
    <t>김상우</t>
    <phoneticPr fontId="15" type="noConversion"/>
  </si>
  <si>
    <t>3단계</t>
    <phoneticPr fontId="15" type="noConversion"/>
  </si>
  <si>
    <t>이착륙</t>
    <phoneticPr fontId="70" type="noConversion"/>
  </si>
  <si>
    <t>적용단계</t>
    <phoneticPr fontId="70" type="noConversion"/>
  </si>
  <si>
    <t>만료일</t>
    <phoneticPr fontId="70" type="noConversion"/>
  </si>
  <si>
    <t>FO PF</t>
    <phoneticPr fontId="70" type="noConversion"/>
  </si>
  <si>
    <t>SIM</t>
    <phoneticPr fontId="70" type="noConversion"/>
  </si>
  <si>
    <t>7단계</t>
    <phoneticPr fontId="15" type="noConversion"/>
  </si>
  <si>
    <t>1단계</t>
    <phoneticPr fontId="15" type="noConversion"/>
  </si>
  <si>
    <t>2단계</t>
    <phoneticPr fontId="15" type="noConversion"/>
  </si>
  <si>
    <t>미적용</t>
    <phoneticPr fontId="15" type="noConversion"/>
  </si>
  <si>
    <t>미수행</t>
    <phoneticPr fontId="15" type="noConversion"/>
  </si>
  <si>
    <t>생지공항 특별 SIM훈련 SKD</t>
    <phoneticPr fontId="15" type="noConversion"/>
  </si>
  <si>
    <t>JJA #1</t>
    <phoneticPr fontId="70" type="noConversion"/>
  </si>
  <si>
    <t>부기장</t>
    <phoneticPr fontId="15" type="noConversion"/>
  </si>
  <si>
    <t>안전대책</t>
    <phoneticPr fontId="70" type="noConversion"/>
  </si>
  <si>
    <t>○</t>
    <phoneticPr fontId="70" type="noConversion"/>
  </si>
  <si>
    <t>6단계</t>
    <phoneticPr fontId="15" type="noConversion"/>
  </si>
  <si>
    <t>5단계</t>
    <phoneticPr fontId="15" type="noConversion"/>
  </si>
  <si>
    <t>재자격</t>
    <phoneticPr fontId="15" type="noConversion"/>
  </si>
  <si>
    <t>김은기</t>
    <phoneticPr fontId="15" type="noConversion"/>
  </si>
  <si>
    <t>4단계</t>
    <phoneticPr fontId="15" type="noConversion"/>
  </si>
  <si>
    <t>황상영</t>
    <phoneticPr fontId="15" type="noConversion"/>
  </si>
  <si>
    <t>세부공항(CEB) 특별 SIM훈련</t>
    <phoneticPr fontId="15" type="noConversion"/>
  </si>
  <si>
    <t>JJA #2</t>
    <phoneticPr fontId="15" type="noConversion"/>
  </si>
  <si>
    <t>장호진</t>
    <phoneticPr fontId="15" type="noConversion"/>
  </si>
  <si>
    <t>유정현</t>
    <phoneticPr fontId="15" type="noConversion"/>
  </si>
  <si>
    <t>최희지</t>
    <phoneticPr fontId="15" type="noConversion"/>
  </si>
  <si>
    <t>김제형</t>
    <phoneticPr fontId="15" type="noConversion"/>
  </si>
  <si>
    <t>강동립</t>
    <phoneticPr fontId="15" type="noConversion"/>
  </si>
  <si>
    <t>최준현</t>
    <phoneticPr fontId="15" type="noConversion"/>
  </si>
  <si>
    <t>방지윤</t>
    <phoneticPr fontId="15" type="noConversion"/>
  </si>
  <si>
    <t>신현우</t>
    <phoneticPr fontId="15" type="noConversion"/>
  </si>
  <si>
    <t>탁성훈</t>
    <phoneticPr fontId="15" type="noConversion"/>
  </si>
  <si>
    <t>이재림</t>
    <phoneticPr fontId="15" type="noConversion"/>
  </si>
  <si>
    <t>김철호</t>
    <phoneticPr fontId="15" type="noConversion"/>
  </si>
  <si>
    <t>김병규</t>
    <phoneticPr fontId="15" type="noConversion"/>
  </si>
  <si>
    <t>조병호</t>
    <phoneticPr fontId="15" type="noConversion"/>
  </si>
  <si>
    <t>조강희</t>
    <phoneticPr fontId="15" type="noConversion"/>
  </si>
  <si>
    <t>최정민</t>
    <phoneticPr fontId="15" type="noConversion"/>
  </si>
  <si>
    <t>조형진</t>
    <phoneticPr fontId="15" type="noConversion"/>
  </si>
  <si>
    <t>이정근</t>
    <phoneticPr fontId="15" type="noConversion"/>
  </si>
  <si>
    <t>석진곤</t>
    <phoneticPr fontId="15" type="noConversion"/>
  </si>
  <si>
    <t>김명준</t>
    <phoneticPr fontId="15" type="noConversion"/>
  </si>
  <si>
    <t>권재경</t>
    <phoneticPr fontId="15" type="noConversion"/>
  </si>
  <si>
    <t>김승욱</t>
    <phoneticPr fontId="15" type="noConversion"/>
  </si>
  <si>
    <t>한정욱</t>
    <phoneticPr fontId="15" type="noConversion"/>
  </si>
  <si>
    <t>이착륙 자격유지 및 RECENCY 회복 훈련</t>
    <phoneticPr fontId="15" type="noConversion"/>
  </si>
  <si>
    <t>DATE</t>
    <phoneticPr fontId="15" type="noConversion"/>
  </si>
  <si>
    <t>TIME</t>
    <phoneticPr fontId="15" type="noConversion"/>
  </si>
  <si>
    <t>NOTE</t>
    <phoneticPr fontId="15" type="noConversion"/>
  </si>
  <si>
    <t>CREW1</t>
    <phoneticPr fontId="15" type="noConversion"/>
  </si>
  <si>
    <t>CREW2</t>
    <phoneticPr fontId="15" type="noConversion"/>
  </si>
  <si>
    <t>SEAT SUB</t>
    <phoneticPr fontId="70" type="noConversion"/>
  </si>
  <si>
    <t>INST</t>
    <phoneticPr fontId="15" type="noConversion"/>
  </si>
  <si>
    <t>DEVICE</t>
    <phoneticPr fontId="15" type="noConversion"/>
  </si>
  <si>
    <t>대상자
(SUB 제외)</t>
    <phoneticPr fontId="15" type="noConversion"/>
  </si>
  <si>
    <t>1월 근무 부기장</t>
    <phoneticPr fontId="70" type="noConversion"/>
  </si>
  <si>
    <t>1월 근무기장</t>
    <phoneticPr fontId="70" type="noConversion"/>
  </si>
  <si>
    <t>0200-0300</t>
    <phoneticPr fontId="15" type="noConversion"/>
  </si>
  <si>
    <t>0200-0300</t>
    <phoneticPr fontId="15" type="noConversion"/>
  </si>
  <si>
    <t>허세웅</t>
    <phoneticPr fontId="15" type="noConversion"/>
  </si>
  <si>
    <t>유성근</t>
    <phoneticPr fontId="15" type="noConversion"/>
  </si>
  <si>
    <t>이상일</t>
    <phoneticPr fontId="15" type="noConversion"/>
  </si>
  <si>
    <t>JJA #1</t>
    <phoneticPr fontId="15" type="noConversion"/>
  </si>
  <si>
    <t>22년</t>
    <phoneticPr fontId="70" type="noConversion"/>
  </si>
  <si>
    <t>0300-0400</t>
    <phoneticPr fontId="15" type="noConversion"/>
  </si>
  <si>
    <t>0300-0400</t>
    <phoneticPr fontId="15" type="noConversion"/>
  </si>
  <si>
    <t>최원철</t>
    <phoneticPr fontId="15" type="noConversion"/>
  </si>
  <si>
    <t>김문수</t>
    <phoneticPr fontId="15" type="noConversion"/>
  </si>
  <si>
    <t>0145-0215</t>
    <phoneticPr fontId="15" type="noConversion"/>
  </si>
  <si>
    <t>1200-1230</t>
    <phoneticPr fontId="15" type="noConversion"/>
  </si>
  <si>
    <t>유명준</t>
    <phoneticPr fontId="15" type="noConversion"/>
  </si>
  <si>
    <t>신하늬</t>
    <phoneticPr fontId="15" type="noConversion"/>
  </si>
  <si>
    <t>김범준</t>
    <phoneticPr fontId="15" type="noConversion"/>
  </si>
  <si>
    <t>유영민</t>
    <phoneticPr fontId="15" type="noConversion"/>
  </si>
  <si>
    <t>2145-2245</t>
    <phoneticPr fontId="15" type="noConversion"/>
  </si>
  <si>
    <t>2145-2245</t>
    <phoneticPr fontId="15" type="noConversion"/>
  </si>
  <si>
    <t>장하민</t>
    <phoneticPr fontId="15" type="noConversion"/>
  </si>
  <si>
    <t>이진우</t>
    <phoneticPr fontId="15" type="noConversion"/>
  </si>
  <si>
    <t>김계담</t>
    <phoneticPr fontId="15" type="noConversion"/>
  </si>
  <si>
    <t>JJA #1</t>
    <phoneticPr fontId="70" type="noConversion"/>
  </si>
  <si>
    <t>부기장</t>
    <phoneticPr fontId="15" type="noConversion"/>
  </si>
  <si>
    <t>2245-2345</t>
    <phoneticPr fontId="15" type="noConversion"/>
  </si>
  <si>
    <t>김재홍</t>
    <phoneticPr fontId="15" type="noConversion"/>
  </si>
  <si>
    <t>구성남</t>
    <phoneticPr fontId="15" type="noConversion"/>
  </si>
  <si>
    <t>2345-0045</t>
    <phoneticPr fontId="15" type="noConversion"/>
  </si>
  <si>
    <t>이승훈</t>
    <phoneticPr fontId="15" type="noConversion"/>
  </si>
  <si>
    <t>진순호</t>
    <phoneticPr fontId="15" type="noConversion"/>
  </si>
  <si>
    <t>정용범</t>
    <phoneticPr fontId="15" type="noConversion"/>
  </si>
  <si>
    <t>장충기</t>
    <phoneticPr fontId="15" type="noConversion"/>
  </si>
  <si>
    <t>0045-0145</t>
    <phoneticPr fontId="15" type="noConversion"/>
  </si>
  <si>
    <t>김기명</t>
    <phoneticPr fontId="15" type="noConversion"/>
  </si>
  <si>
    <t>최형일</t>
    <phoneticPr fontId="15" type="noConversion"/>
  </si>
  <si>
    <t>김동국</t>
    <phoneticPr fontId="15" type="noConversion"/>
  </si>
  <si>
    <t>정형석</t>
    <phoneticPr fontId="15" type="noConversion"/>
  </si>
  <si>
    <t>1300-1400</t>
    <phoneticPr fontId="15" type="noConversion"/>
  </si>
  <si>
    <t>홍찬호</t>
    <phoneticPr fontId="15" type="noConversion"/>
  </si>
  <si>
    <t>류재형</t>
    <phoneticPr fontId="15" type="noConversion"/>
  </si>
  <si>
    <t>1400-1500</t>
    <phoneticPr fontId="15" type="noConversion"/>
  </si>
  <si>
    <t>유도영</t>
    <phoneticPr fontId="15" type="noConversion"/>
  </si>
  <si>
    <t>김동재</t>
    <phoneticPr fontId="15" type="noConversion"/>
  </si>
  <si>
    <t>김남순</t>
    <phoneticPr fontId="15" type="noConversion"/>
  </si>
  <si>
    <t>1500-1600</t>
    <phoneticPr fontId="15" type="noConversion"/>
  </si>
  <si>
    <t>최은동</t>
    <phoneticPr fontId="15" type="noConversion"/>
  </si>
  <si>
    <t>한상일</t>
    <phoneticPr fontId="15" type="noConversion"/>
  </si>
  <si>
    <t>김재영</t>
    <phoneticPr fontId="15" type="noConversion"/>
  </si>
  <si>
    <t>1600-1700</t>
    <phoneticPr fontId="15" type="noConversion"/>
  </si>
  <si>
    <t>이상기</t>
    <phoneticPr fontId="15" type="noConversion"/>
  </si>
  <si>
    <t>곽승민</t>
    <phoneticPr fontId="15" type="noConversion"/>
  </si>
  <si>
    <t>오승엽</t>
    <phoneticPr fontId="15" type="noConversion"/>
  </si>
  <si>
    <t>양영재</t>
    <phoneticPr fontId="15" type="noConversion"/>
  </si>
  <si>
    <t>이창훈</t>
    <phoneticPr fontId="15" type="noConversion"/>
  </si>
  <si>
    <t>류재성</t>
    <phoneticPr fontId="15" type="noConversion"/>
  </si>
  <si>
    <t>한태진</t>
    <phoneticPr fontId="15" type="noConversion"/>
  </si>
  <si>
    <t>김헌종</t>
    <phoneticPr fontId="15" type="noConversion"/>
  </si>
  <si>
    <t>고승찬</t>
    <phoneticPr fontId="15" type="noConversion"/>
  </si>
  <si>
    <t>오인기</t>
    <phoneticPr fontId="15" type="noConversion"/>
  </si>
  <si>
    <t>황의상</t>
    <phoneticPr fontId="15" type="noConversion"/>
  </si>
  <si>
    <t>오정진</t>
    <phoneticPr fontId="15" type="noConversion"/>
  </si>
  <si>
    <t>김용엽</t>
    <phoneticPr fontId="15" type="noConversion"/>
  </si>
  <si>
    <t>최을열</t>
    <phoneticPr fontId="15" type="noConversion"/>
  </si>
  <si>
    <t>원성호</t>
    <phoneticPr fontId="15" type="noConversion"/>
  </si>
  <si>
    <t>김대성</t>
    <phoneticPr fontId="15" type="noConversion"/>
  </si>
  <si>
    <t>전우태</t>
    <phoneticPr fontId="15" type="noConversion"/>
  </si>
  <si>
    <t>차재균</t>
    <phoneticPr fontId="15" type="noConversion"/>
  </si>
  <si>
    <t>최태경</t>
    <phoneticPr fontId="15" type="noConversion"/>
  </si>
  <si>
    <t>권혁성</t>
    <phoneticPr fontId="15" type="noConversion"/>
  </si>
  <si>
    <t>한경석</t>
    <phoneticPr fontId="15" type="noConversion"/>
  </si>
  <si>
    <t>0400-0500</t>
    <phoneticPr fontId="15" type="noConversion"/>
  </si>
  <si>
    <t>김시영</t>
    <phoneticPr fontId="15" type="noConversion"/>
  </si>
  <si>
    <t>김근로</t>
    <phoneticPr fontId="15" type="noConversion"/>
  </si>
  <si>
    <t>0500-0600</t>
    <phoneticPr fontId="15" type="noConversion"/>
  </si>
  <si>
    <t>류완규</t>
    <phoneticPr fontId="15" type="noConversion"/>
  </si>
  <si>
    <t>장준우</t>
    <phoneticPr fontId="15" type="noConversion"/>
  </si>
  <si>
    <t>김태주</t>
    <phoneticPr fontId="15" type="noConversion"/>
  </si>
  <si>
    <t>0600-0700</t>
    <phoneticPr fontId="15" type="noConversion"/>
  </si>
  <si>
    <t>정재선</t>
    <phoneticPr fontId="15" type="noConversion"/>
  </si>
  <si>
    <t>이일형</t>
    <phoneticPr fontId="15" type="noConversion"/>
  </si>
  <si>
    <t>윤나라</t>
    <phoneticPr fontId="15" type="noConversion"/>
  </si>
  <si>
    <t>UPRT 초기 SIM훈련</t>
    <phoneticPr fontId="15" type="noConversion"/>
  </si>
  <si>
    <t>오양곤</t>
    <phoneticPr fontId="15" type="noConversion"/>
  </si>
  <si>
    <t>엄태원</t>
    <phoneticPr fontId="15" type="noConversion"/>
  </si>
  <si>
    <t>1230-1300</t>
    <phoneticPr fontId="15" type="noConversion"/>
  </si>
  <si>
    <t>윤지욱</t>
    <phoneticPr fontId="15" type="noConversion"/>
  </si>
  <si>
    <t>김규동</t>
    <phoneticPr fontId="15" type="noConversion"/>
  </si>
  <si>
    <t>신영춘</t>
    <phoneticPr fontId="15" type="noConversion"/>
  </si>
  <si>
    <t>1630-1700</t>
    <phoneticPr fontId="15" type="noConversion"/>
  </si>
  <si>
    <t>김대정</t>
    <phoneticPr fontId="15" type="noConversion"/>
  </si>
  <si>
    <t>심동환</t>
    <phoneticPr fontId="15" type="noConversion"/>
  </si>
  <si>
    <t>B737 JJA #1 SIM TRNG SKD (FEBRUARY)_2023</t>
    <phoneticPr fontId="15" type="noConversion"/>
  </si>
  <si>
    <t>FEBRUARY</t>
    <phoneticPr fontId="15" type="noConversion"/>
  </si>
  <si>
    <t>DLCP INT T</t>
    <phoneticPr fontId="15" type="noConversion"/>
  </si>
  <si>
    <t>DLCP INT C</t>
    <phoneticPr fontId="15" type="noConversion"/>
  </si>
  <si>
    <t>유용철</t>
    <phoneticPr fontId="15" type="noConversion"/>
  </si>
  <si>
    <t>FO INT (A) REF 1</t>
    <phoneticPr fontId="15" type="noConversion"/>
  </si>
  <si>
    <t>FO INT (C) REF 1</t>
    <phoneticPr fontId="15" type="noConversion"/>
  </si>
  <si>
    <t>FO INT (B) REF 1</t>
    <phoneticPr fontId="15" type="noConversion"/>
  </si>
  <si>
    <t>FO INT (D) REF 1</t>
    <phoneticPr fontId="15" type="noConversion"/>
  </si>
  <si>
    <t>FO INT (E) REF 1</t>
    <phoneticPr fontId="15" type="noConversion"/>
  </si>
  <si>
    <t>FO INT (F) REF 1</t>
    <phoneticPr fontId="15" type="noConversion"/>
  </si>
  <si>
    <t>FO INT (G) REF 1</t>
    <phoneticPr fontId="15" type="noConversion"/>
  </si>
  <si>
    <t>FO INT (E) REF 2</t>
    <phoneticPr fontId="15" type="noConversion"/>
  </si>
  <si>
    <t>FO INT (B) REF 2</t>
    <phoneticPr fontId="15" type="noConversion"/>
  </si>
  <si>
    <t>FO INT (C) REF 2</t>
    <phoneticPr fontId="15" type="noConversion"/>
  </si>
  <si>
    <t>FO INT (D) REF 2</t>
    <phoneticPr fontId="15" type="noConversion"/>
  </si>
  <si>
    <t>FO INT (F) REF 2</t>
    <phoneticPr fontId="15" type="noConversion"/>
  </si>
  <si>
    <t>FO INT (G) REF 2</t>
    <phoneticPr fontId="15" type="noConversion"/>
  </si>
  <si>
    <t>FO INT (A) REF 3</t>
    <phoneticPr fontId="15" type="noConversion"/>
  </si>
  <si>
    <t>FO INT (B) REF 3</t>
    <phoneticPr fontId="15" type="noConversion"/>
  </si>
  <si>
    <t>FO INT (D) REF 3</t>
    <phoneticPr fontId="15" type="noConversion"/>
  </si>
  <si>
    <t>FO INT (C) REF 3</t>
    <phoneticPr fontId="15" type="noConversion"/>
  </si>
  <si>
    <t>FO INT (G) REF 3</t>
    <phoneticPr fontId="15" type="noConversion"/>
  </si>
  <si>
    <t>FO INT (F) REF 3</t>
    <phoneticPr fontId="15" type="noConversion"/>
  </si>
  <si>
    <t>FO INT (A) REF 4</t>
    <phoneticPr fontId="15" type="noConversion"/>
  </si>
  <si>
    <t>FO INT (E) REF 3</t>
    <phoneticPr fontId="15" type="noConversion"/>
  </si>
  <si>
    <t>FO INT (C) REF 4</t>
    <phoneticPr fontId="15" type="noConversion"/>
  </si>
  <si>
    <t>FO INT (B) REF 4</t>
    <phoneticPr fontId="15" type="noConversion"/>
  </si>
  <si>
    <t>FO INT (E) REF 4</t>
    <phoneticPr fontId="15" type="noConversion"/>
  </si>
  <si>
    <t>FO INT (G) REF 4</t>
    <phoneticPr fontId="15" type="noConversion"/>
  </si>
  <si>
    <t>FO INT (F) REF 4</t>
    <phoneticPr fontId="15" type="noConversion"/>
  </si>
  <si>
    <t>FO INT (D) REF 5</t>
    <phoneticPr fontId="15" type="noConversion"/>
  </si>
  <si>
    <t>FO INT (B) REF 5</t>
    <phoneticPr fontId="15" type="noConversion"/>
  </si>
  <si>
    <t>FO INT (C) REF 5</t>
    <phoneticPr fontId="15" type="noConversion"/>
  </si>
  <si>
    <t>FO INT (F) REF 5</t>
    <phoneticPr fontId="15" type="noConversion"/>
  </si>
  <si>
    <t>FO INT (E) REF 5</t>
    <phoneticPr fontId="15" type="noConversion"/>
  </si>
  <si>
    <t>FO INT (G) REF 5</t>
    <phoneticPr fontId="15" type="noConversion"/>
  </si>
  <si>
    <t>FO INT (D) REF CHK</t>
    <phoneticPr fontId="15" type="noConversion"/>
  </si>
  <si>
    <t>FO INT (A) REF CHK</t>
    <phoneticPr fontId="15" type="noConversion"/>
  </si>
  <si>
    <t>FO INT (B) REF CHK</t>
    <phoneticPr fontId="15" type="noConversion"/>
  </si>
  <si>
    <t>FO INT (C) REF CHK</t>
    <phoneticPr fontId="15" type="noConversion"/>
  </si>
  <si>
    <t>FO INT (G) REF CHK</t>
    <phoneticPr fontId="15" type="noConversion"/>
  </si>
  <si>
    <t>FO INT (E) REF CHK</t>
    <phoneticPr fontId="15" type="noConversion"/>
  </si>
  <si>
    <t>FO INT (F) REF CHK</t>
    <phoneticPr fontId="15" type="noConversion"/>
  </si>
  <si>
    <t>CAPT UPG (A) 1</t>
    <phoneticPr fontId="15" type="noConversion"/>
  </si>
  <si>
    <t>CAPT UPG (B) 1</t>
    <phoneticPr fontId="15" type="noConversion"/>
  </si>
  <si>
    <t>CAPT UPG (B) 2</t>
    <phoneticPr fontId="15" type="noConversion"/>
  </si>
  <si>
    <t>CAPT UPG (A) 3</t>
    <phoneticPr fontId="15" type="noConversion"/>
  </si>
  <si>
    <t>CAPT UPG (B) 3</t>
    <phoneticPr fontId="15" type="noConversion"/>
  </si>
  <si>
    <t>CAPT UPG (B) 4</t>
    <phoneticPr fontId="15" type="noConversion"/>
  </si>
  <si>
    <t>CAPT UPG (A) 5</t>
    <phoneticPr fontId="15" type="noConversion"/>
  </si>
  <si>
    <t>CAPT UPG (B) 5</t>
    <phoneticPr fontId="15" type="noConversion"/>
  </si>
  <si>
    <t>FO INT (B) UPRT</t>
    <phoneticPr fontId="15" type="noConversion"/>
  </si>
  <si>
    <t>FO INT (C) UPRT</t>
    <phoneticPr fontId="15" type="noConversion"/>
  </si>
  <si>
    <t>FO INT (A) UPRT</t>
    <phoneticPr fontId="15" type="noConversion"/>
  </si>
  <si>
    <t>FO INT (E) UPRT</t>
    <phoneticPr fontId="15" type="noConversion"/>
  </si>
  <si>
    <t>JJA #1 SIM</t>
    <phoneticPr fontId="15" type="noConversion"/>
  </si>
  <si>
    <t>PT</t>
    <phoneticPr fontId="15" type="noConversion"/>
  </si>
  <si>
    <t>PC</t>
    <phoneticPr fontId="15" type="noConversion"/>
  </si>
  <si>
    <t>DIF TR (1)</t>
    <phoneticPr fontId="97" type="noConversion"/>
  </si>
  <si>
    <t>DIF TR (2)</t>
    <phoneticPr fontId="97" type="noConversion"/>
  </si>
  <si>
    <t>DIF CHK</t>
    <phoneticPr fontId="97" type="noConversion"/>
  </si>
  <si>
    <t>LOFT+UPRT</t>
    <phoneticPr fontId="97" type="noConversion"/>
  </si>
  <si>
    <t>SIM정기검사</t>
    <phoneticPr fontId="15" type="noConversion"/>
  </si>
  <si>
    <t>LOAD 29 TEST</t>
    <phoneticPr fontId="15" type="noConversion"/>
  </si>
  <si>
    <t>CAPT UPG (B) 6</t>
    <phoneticPr fontId="15" type="noConversion"/>
  </si>
  <si>
    <t>CAPT UPG (A) 6</t>
    <phoneticPr fontId="15" type="noConversion"/>
  </si>
  <si>
    <t>김종연</t>
    <phoneticPr fontId="15" type="noConversion"/>
  </si>
  <si>
    <t>FO INT (D) REF 4</t>
    <phoneticPr fontId="15" type="noConversion"/>
  </si>
  <si>
    <t>FO INT (D) REF UPRT</t>
    <phoneticPr fontId="15" type="noConversion"/>
  </si>
  <si>
    <t>이/착륙 자격유지</t>
    <phoneticPr fontId="97" type="noConversion"/>
  </si>
  <si>
    <t>CAT T</t>
    <phoneticPr fontId="15" type="noConversion"/>
  </si>
  <si>
    <t>백승길</t>
    <phoneticPr fontId="70" type="noConversion"/>
  </si>
  <si>
    <t>최승규</t>
    <phoneticPr fontId="70" type="noConversion"/>
  </si>
  <si>
    <t>CAT C</t>
    <phoneticPr fontId="15" type="noConversion"/>
  </si>
  <si>
    <t>시즈오카 공항훈련</t>
    <phoneticPr fontId="15" type="noConversion"/>
  </si>
  <si>
    <t>FO INT (A) REF 2</t>
    <phoneticPr fontId="15" type="noConversion"/>
  </si>
  <si>
    <t>이상일</t>
    <phoneticPr fontId="15" type="noConversion"/>
  </si>
  <si>
    <t>정재준→이상일 심사</t>
    <phoneticPr fontId="15" type="noConversion"/>
  </si>
  <si>
    <t>JJA #1 SIM 0</t>
    <phoneticPr fontId="15" type="noConversion"/>
  </si>
  <si>
    <t>정용범</t>
    <phoneticPr fontId="15" type="noConversion"/>
  </si>
  <si>
    <t>정웅진</t>
    <phoneticPr fontId="15" type="noConversion"/>
  </si>
  <si>
    <t>박태훈</t>
    <phoneticPr fontId="15" type="noConversion"/>
  </si>
  <si>
    <t>박태훈</t>
    <phoneticPr fontId="15" type="noConversion"/>
  </si>
  <si>
    <t>목지원</t>
    <phoneticPr fontId="15" type="noConversion"/>
  </si>
  <si>
    <t>김대석</t>
    <phoneticPr fontId="15" type="noConversion"/>
  </si>
  <si>
    <t>김대석</t>
    <phoneticPr fontId="15" type="noConversion"/>
  </si>
  <si>
    <t>이규녕</t>
    <phoneticPr fontId="15" type="noConversion"/>
  </si>
  <si>
    <t>김태형</t>
    <phoneticPr fontId="15" type="noConversion"/>
  </si>
  <si>
    <t>이준명</t>
    <phoneticPr fontId="15" type="noConversion"/>
  </si>
  <si>
    <t>이준명</t>
    <phoneticPr fontId="15" type="noConversion"/>
  </si>
  <si>
    <t>송인철</t>
    <phoneticPr fontId="15" type="noConversion"/>
  </si>
  <si>
    <t>황성민</t>
    <phoneticPr fontId="15" type="noConversion"/>
  </si>
  <si>
    <t>황성민</t>
    <phoneticPr fontId="15" type="noConversion"/>
  </si>
  <si>
    <t>윤범준</t>
    <phoneticPr fontId="15" type="noConversion"/>
  </si>
  <si>
    <t>황보정용</t>
    <phoneticPr fontId="15" type="noConversion"/>
  </si>
  <si>
    <t>김재우</t>
    <phoneticPr fontId="15" type="noConversion"/>
  </si>
  <si>
    <t>윤범준</t>
    <phoneticPr fontId="15" type="noConversion"/>
  </si>
  <si>
    <t>황보정용</t>
    <phoneticPr fontId="15" type="noConversion"/>
  </si>
  <si>
    <t>김재우</t>
    <phoneticPr fontId="15" type="noConversion"/>
  </si>
  <si>
    <t>곽병호</t>
    <phoneticPr fontId="15" type="noConversion"/>
  </si>
  <si>
    <t>이상휘</t>
    <phoneticPr fontId="15" type="noConversion"/>
  </si>
  <si>
    <t>이길우</t>
    <phoneticPr fontId="15" type="noConversion"/>
  </si>
  <si>
    <t>김성완</t>
    <phoneticPr fontId="15" type="noConversion"/>
  </si>
  <si>
    <t>김성완</t>
    <phoneticPr fontId="15" type="noConversion"/>
  </si>
  <si>
    <t>고남호</t>
    <phoneticPr fontId="15" type="noConversion"/>
  </si>
  <si>
    <t>신병호</t>
    <phoneticPr fontId="15" type="noConversion"/>
  </si>
  <si>
    <t>김종호</t>
    <phoneticPr fontId="15" type="noConversion"/>
  </si>
  <si>
    <t>곽병호</t>
    <phoneticPr fontId="15" type="noConversion"/>
  </si>
  <si>
    <t>이상휘</t>
    <phoneticPr fontId="15" type="noConversion"/>
  </si>
  <si>
    <t>최기림</t>
    <phoneticPr fontId="15" type="noConversion"/>
  </si>
  <si>
    <t>김성환</t>
    <phoneticPr fontId="15" type="noConversion"/>
  </si>
  <si>
    <t>예우종</t>
    <phoneticPr fontId="15" type="noConversion"/>
  </si>
  <si>
    <t>예우종</t>
    <phoneticPr fontId="15" type="noConversion"/>
  </si>
  <si>
    <t>박혜원</t>
    <phoneticPr fontId="15" type="noConversion"/>
  </si>
  <si>
    <t>오정진</t>
    <phoneticPr fontId="15" type="noConversion"/>
  </si>
  <si>
    <t>박상칠</t>
    <phoneticPr fontId="15" type="noConversion"/>
  </si>
  <si>
    <t>송동하</t>
    <phoneticPr fontId="15" type="noConversion"/>
  </si>
  <si>
    <t>박민용</t>
    <phoneticPr fontId="15" type="noConversion"/>
  </si>
  <si>
    <t>최성혁</t>
    <phoneticPr fontId="15" type="noConversion"/>
  </si>
  <si>
    <t>박상칠</t>
    <phoneticPr fontId="15" type="noConversion"/>
  </si>
  <si>
    <t>송동하</t>
    <phoneticPr fontId="15" type="noConversion"/>
  </si>
  <si>
    <t>박민용</t>
    <phoneticPr fontId="15" type="noConversion"/>
  </si>
  <si>
    <t>최성혁</t>
    <phoneticPr fontId="15" type="noConversion"/>
  </si>
  <si>
    <t>차동헌A</t>
    <phoneticPr fontId="15" type="noConversion"/>
  </si>
  <si>
    <t>이정근</t>
    <phoneticPr fontId="15" type="noConversion"/>
  </si>
  <si>
    <t>송준기</t>
    <phoneticPr fontId="15" type="noConversion"/>
  </si>
  <si>
    <t>송준기</t>
    <phoneticPr fontId="15" type="noConversion"/>
  </si>
  <si>
    <t>김철주</t>
    <phoneticPr fontId="15" type="noConversion"/>
  </si>
  <si>
    <t>이승표</t>
    <phoneticPr fontId="15" type="noConversion"/>
  </si>
  <si>
    <t>최세웅</t>
    <phoneticPr fontId="15" type="noConversion"/>
  </si>
  <si>
    <t>오양곤</t>
    <phoneticPr fontId="15" type="noConversion"/>
  </si>
  <si>
    <t>기동국</t>
    <phoneticPr fontId="15" type="noConversion"/>
  </si>
  <si>
    <t>기동국</t>
    <phoneticPr fontId="15" type="noConversion"/>
  </si>
  <si>
    <t>김도훈</t>
    <phoneticPr fontId="15" type="noConversion"/>
  </si>
  <si>
    <t>김경규</t>
    <phoneticPr fontId="15" type="noConversion"/>
  </si>
  <si>
    <t>이승주A</t>
    <phoneticPr fontId="15" type="noConversion"/>
  </si>
  <si>
    <t>최세웅</t>
    <phoneticPr fontId="15" type="noConversion"/>
  </si>
  <si>
    <t>김기호</t>
    <phoneticPr fontId="15" type="noConversion"/>
  </si>
  <si>
    <t>심우용</t>
    <phoneticPr fontId="15" type="noConversion"/>
  </si>
  <si>
    <t>오정환</t>
    <phoneticPr fontId="15" type="noConversion"/>
  </si>
  <si>
    <t>박호성</t>
    <phoneticPr fontId="15" type="noConversion"/>
  </si>
  <si>
    <t>박호성</t>
    <phoneticPr fontId="15" type="noConversion"/>
  </si>
  <si>
    <t>정홍기</t>
    <phoneticPr fontId="15" type="noConversion"/>
  </si>
  <si>
    <t>정홍기</t>
    <phoneticPr fontId="15" type="noConversion"/>
  </si>
  <si>
    <t>송찬미</t>
    <phoneticPr fontId="15" type="noConversion"/>
  </si>
  <si>
    <t>김충국</t>
    <phoneticPr fontId="15" type="noConversion"/>
  </si>
  <si>
    <t>문좋은</t>
    <phoneticPr fontId="15" type="noConversion"/>
  </si>
  <si>
    <t>김승직</t>
    <phoneticPr fontId="15" type="noConversion"/>
  </si>
  <si>
    <t>심재훈</t>
    <phoneticPr fontId="15" type="noConversion"/>
  </si>
  <si>
    <t>김재성</t>
    <phoneticPr fontId="15" type="noConversion"/>
  </si>
  <si>
    <t>배성은</t>
    <phoneticPr fontId="15" type="noConversion"/>
  </si>
  <si>
    <t>김준민</t>
    <phoneticPr fontId="15" type="noConversion"/>
  </si>
  <si>
    <t>강성준</t>
    <phoneticPr fontId="15" type="noConversion"/>
  </si>
  <si>
    <t>최관영</t>
    <phoneticPr fontId="15" type="noConversion"/>
  </si>
  <si>
    <t>최관영</t>
    <phoneticPr fontId="15" type="noConversion"/>
  </si>
  <si>
    <t>최창현</t>
    <phoneticPr fontId="15" type="noConversion"/>
  </si>
  <si>
    <t>최창현</t>
    <phoneticPr fontId="15" type="noConversion"/>
  </si>
  <si>
    <t>류길환</t>
    <phoneticPr fontId="15" type="noConversion"/>
  </si>
  <si>
    <t>류길환</t>
    <phoneticPr fontId="15" type="noConversion"/>
  </si>
  <si>
    <t>김영준A</t>
    <phoneticPr fontId="15" type="noConversion"/>
  </si>
  <si>
    <t>김영준A</t>
    <phoneticPr fontId="15" type="noConversion"/>
  </si>
  <si>
    <t>김용엽</t>
    <phoneticPr fontId="15" type="noConversion"/>
  </si>
  <si>
    <t>김용엽</t>
    <phoneticPr fontId="15" type="noConversion"/>
  </si>
  <si>
    <t>정인</t>
    <phoneticPr fontId="15" type="noConversion"/>
  </si>
  <si>
    <t>정인</t>
    <phoneticPr fontId="15" type="noConversion"/>
  </si>
  <si>
    <t>정우성</t>
    <phoneticPr fontId="15" type="noConversion"/>
  </si>
  <si>
    <t>정우성</t>
    <phoneticPr fontId="15" type="noConversion"/>
  </si>
  <si>
    <t>김범준</t>
    <phoneticPr fontId="15" type="noConversion"/>
  </si>
  <si>
    <t>김범준</t>
    <phoneticPr fontId="15" type="noConversion"/>
  </si>
  <si>
    <t>이상윤</t>
    <phoneticPr fontId="15" type="noConversion"/>
  </si>
  <si>
    <t>강전원</t>
    <phoneticPr fontId="15" type="noConversion"/>
  </si>
  <si>
    <t>윤현정</t>
    <phoneticPr fontId="15" type="noConversion"/>
  </si>
  <si>
    <t>김태호</t>
    <phoneticPr fontId="15" type="noConversion"/>
  </si>
  <si>
    <t>김태호</t>
    <phoneticPr fontId="15" type="noConversion"/>
  </si>
  <si>
    <t>나찬호</t>
    <phoneticPr fontId="15" type="noConversion"/>
  </si>
  <si>
    <t>김종학</t>
    <phoneticPr fontId="15" type="noConversion"/>
  </si>
  <si>
    <t>정재준</t>
    <phoneticPr fontId="15" type="noConversion"/>
  </si>
  <si>
    <t>안광진</t>
    <phoneticPr fontId="15" type="noConversion"/>
  </si>
  <si>
    <t>조형찬</t>
    <phoneticPr fontId="15" type="noConversion"/>
  </si>
  <si>
    <t>조형찬</t>
    <phoneticPr fontId="15" type="noConversion"/>
  </si>
  <si>
    <t>조형찬</t>
    <phoneticPr fontId="15" type="noConversion"/>
  </si>
  <si>
    <t>추만엽</t>
    <phoneticPr fontId="15" type="noConversion"/>
  </si>
  <si>
    <t>이계백</t>
    <phoneticPr fontId="23" type="noConversion"/>
  </si>
  <si>
    <t>박창규</t>
    <phoneticPr fontId="15" type="noConversion"/>
  </si>
  <si>
    <t>최영식</t>
    <phoneticPr fontId="15" type="noConversion"/>
  </si>
  <si>
    <t>김계담</t>
    <phoneticPr fontId="15" type="noConversion"/>
  </si>
  <si>
    <t>이창근</t>
    <phoneticPr fontId="15" type="noConversion"/>
  </si>
  <si>
    <t>이명수</t>
    <phoneticPr fontId="15" type="noConversion"/>
  </si>
  <si>
    <t>이명수</t>
    <phoneticPr fontId="15" type="noConversion"/>
  </si>
  <si>
    <t>심동환</t>
    <phoneticPr fontId="23" type="noConversion"/>
  </si>
  <si>
    <t>김명수</t>
    <phoneticPr fontId="15" type="noConversion"/>
  </si>
  <si>
    <t>김명수</t>
    <phoneticPr fontId="15" type="noConversion"/>
  </si>
  <si>
    <t>김명수</t>
    <phoneticPr fontId="15" type="noConversion"/>
  </si>
  <si>
    <t>정재준</t>
    <phoneticPr fontId="15" type="noConversion"/>
  </si>
  <si>
    <t>신병호</t>
    <phoneticPr fontId="15" type="noConversion"/>
  </si>
  <si>
    <t>0900-1000</t>
    <phoneticPr fontId="15" type="noConversion"/>
  </si>
  <si>
    <t>최수열(SUB)</t>
    <phoneticPr fontId="15" type="noConversion"/>
  </si>
  <si>
    <t>심동환</t>
    <phoneticPr fontId="23" type="noConversion"/>
  </si>
  <si>
    <t>유명준</t>
    <phoneticPr fontId="15" type="noConversion"/>
  </si>
  <si>
    <t>유명준</t>
    <phoneticPr fontId="15" type="noConversion"/>
  </si>
  <si>
    <t>이병주</t>
    <phoneticPr fontId="15" type="noConversion"/>
  </si>
  <si>
    <t>이천학</t>
    <phoneticPr fontId="15" type="noConversion"/>
  </si>
  <si>
    <t>이남희</t>
    <phoneticPr fontId="15" type="noConversion"/>
  </si>
  <si>
    <t>박선우A</t>
    <phoneticPr fontId="15" type="noConversion"/>
  </si>
  <si>
    <t>김광성A</t>
    <phoneticPr fontId="15" type="noConversion"/>
  </si>
  <si>
    <t>임채영</t>
    <phoneticPr fontId="15" type="noConversion"/>
  </si>
  <si>
    <t>이종규</t>
    <phoneticPr fontId="15" type="noConversion"/>
  </si>
  <si>
    <t>김종연</t>
    <phoneticPr fontId="15" type="noConversion"/>
  </si>
  <si>
    <t>박성범</t>
    <phoneticPr fontId="15" type="noConversion"/>
  </si>
  <si>
    <t>박선우A</t>
    <phoneticPr fontId="15" type="noConversion"/>
  </si>
  <si>
    <t>송진규</t>
    <phoneticPr fontId="15" type="noConversion"/>
  </si>
  <si>
    <t>이강혁</t>
    <phoneticPr fontId="15" type="noConversion"/>
  </si>
  <si>
    <t>임채영</t>
    <phoneticPr fontId="15" type="noConversion"/>
  </si>
  <si>
    <t>함석진</t>
    <phoneticPr fontId="15" type="noConversion"/>
  </si>
  <si>
    <t>유준영</t>
    <phoneticPr fontId="15" type="noConversion"/>
  </si>
  <si>
    <t>김광성A</t>
    <phoneticPr fontId="15" type="noConversion"/>
  </si>
  <si>
    <t>이종규</t>
    <phoneticPr fontId="15" type="noConversion"/>
  </si>
  <si>
    <t>한성용</t>
    <phoneticPr fontId="15" type="noConversion"/>
  </si>
  <si>
    <t>제원진</t>
    <phoneticPr fontId="15" type="noConversion"/>
  </si>
  <si>
    <t>이종규</t>
    <phoneticPr fontId="15" type="noConversion"/>
  </si>
  <si>
    <t>구종성</t>
    <phoneticPr fontId="15" type="noConversion"/>
  </si>
  <si>
    <t>유종혁</t>
    <phoneticPr fontId="15" type="noConversion"/>
  </si>
  <si>
    <t>김인수</t>
    <phoneticPr fontId="15" type="noConversion"/>
  </si>
  <si>
    <t>김한별</t>
    <phoneticPr fontId="15" type="noConversion"/>
  </si>
  <si>
    <t>구종성</t>
    <phoneticPr fontId="15" type="noConversion"/>
  </si>
  <si>
    <t>유종혁</t>
    <phoneticPr fontId="15" type="noConversion"/>
  </si>
  <si>
    <t>김인수</t>
    <phoneticPr fontId="15" type="noConversion"/>
  </si>
  <si>
    <t>김한별</t>
    <phoneticPr fontId="15" type="noConversion"/>
  </si>
  <si>
    <t>이천학</t>
    <phoneticPr fontId="15" type="noConversion"/>
  </si>
  <si>
    <t>김종연</t>
    <phoneticPr fontId="15" type="noConversion"/>
  </si>
  <si>
    <t>박성범</t>
    <phoneticPr fontId="15" type="noConversion"/>
  </si>
  <si>
    <t>함석진</t>
    <phoneticPr fontId="15" type="noConversion"/>
  </si>
  <si>
    <t>박성범</t>
    <phoneticPr fontId="15" type="noConversion"/>
  </si>
  <si>
    <t>최주영</t>
    <phoneticPr fontId="15" type="noConversion"/>
  </si>
  <si>
    <t>노형욱</t>
    <phoneticPr fontId="15" type="noConversion"/>
  </si>
  <si>
    <t>유준영</t>
    <phoneticPr fontId="15" type="noConversion"/>
  </si>
  <si>
    <t>박철웅</t>
    <phoneticPr fontId="15" type="noConversion"/>
  </si>
  <si>
    <t>정솔</t>
    <phoneticPr fontId="15" type="noConversion"/>
  </si>
  <si>
    <t>박선우A</t>
    <phoneticPr fontId="15" type="noConversion"/>
  </si>
  <si>
    <t>구종성</t>
    <phoneticPr fontId="15" type="noConversion"/>
  </si>
  <si>
    <t>김광성A</t>
    <phoneticPr fontId="15" type="noConversion"/>
  </si>
  <si>
    <t>김인수</t>
    <phoneticPr fontId="15" type="noConversion"/>
  </si>
  <si>
    <t>이남희</t>
    <phoneticPr fontId="15" type="noConversion"/>
  </si>
  <si>
    <t>김광성A</t>
    <phoneticPr fontId="15" type="noConversion"/>
  </si>
  <si>
    <t>김한별</t>
    <phoneticPr fontId="15" type="noConversion"/>
  </si>
  <si>
    <t>김인수</t>
    <phoneticPr fontId="15" type="noConversion"/>
  </si>
  <si>
    <t>김태주</t>
    <phoneticPr fontId="15" type="noConversion"/>
  </si>
  <si>
    <t>최영탁</t>
    <phoneticPr fontId="15" type="noConversion"/>
  </si>
  <si>
    <t>장영욱</t>
    <phoneticPr fontId="15" type="noConversion"/>
  </si>
  <si>
    <t>함석진</t>
    <phoneticPr fontId="15" type="noConversion"/>
  </si>
  <si>
    <t>김대성</t>
    <phoneticPr fontId="15" type="noConversion"/>
  </si>
  <si>
    <t>박성범</t>
    <phoneticPr fontId="15" type="noConversion"/>
  </si>
  <si>
    <t>임채영</t>
    <phoneticPr fontId="15" type="noConversion"/>
  </si>
  <si>
    <t>유준영</t>
    <phoneticPr fontId="15" type="noConversion"/>
  </si>
  <si>
    <t>이종규</t>
    <phoneticPr fontId="15" type="noConversion"/>
  </si>
  <si>
    <t>이천학</t>
    <phoneticPr fontId="15" type="noConversion"/>
  </si>
  <si>
    <t>유종혁</t>
    <phoneticPr fontId="15" type="noConversion"/>
  </si>
  <si>
    <t>이남희</t>
    <phoneticPr fontId="15" type="noConversion"/>
  </si>
  <si>
    <t>박선우A</t>
    <phoneticPr fontId="15" type="noConversion"/>
  </si>
  <si>
    <t>김광성A</t>
    <phoneticPr fontId="15" type="noConversion"/>
  </si>
  <si>
    <t>임채영</t>
    <phoneticPr fontId="15" type="noConversion"/>
  </si>
  <si>
    <t>이종규</t>
    <phoneticPr fontId="15" type="noConversion"/>
  </si>
  <si>
    <t>최영탁</t>
    <phoneticPr fontId="15" type="noConversion"/>
  </si>
  <si>
    <t>박성범</t>
    <phoneticPr fontId="15" type="noConversion"/>
  </si>
  <si>
    <t>김인수</t>
    <phoneticPr fontId="15" type="noConversion"/>
  </si>
  <si>
    <t>임채영</t>
    <phoneticPr fontId="15" type="noConversion"/>
  </si>
  <si>
    <t>김종연</t>
    <phoneticPr fontId="15" type="noConversion"/>
  </si>
  <si>
    <t>김광성A</t>
    <phoneticPr fontId="15" type="noConversion"/>
  </si>
  <si>
    <t>김태주</t>
    <phoneticPr fontId="15" type="noConversion"/>
  </si>
  <si>
    <t>장영욱</t>
    <phoneticPr fontId="15" type="noConversion"/>
  </si>
  <si>
    <t>최영탁</t>
    <phoneticPr fontId="15" type="noConversion"/>
  </si>
  <si>
    <t>김한별</t>
    <phoneticPr fontId="15" type="noConversion"/>
  </si>
  <si>
    <t>이남희</t>
    <phoneticPr fontId="15" type="noConversion"/>
  </si>
  <si>
    <t>박성범</t>
    <phoneticPr fontId="15" type="noConversion"/>
  </si>
  <si>
    <t>구종성</t>
    <phoneticPr fontId="15" type="noConversion"/>
  </si>
  <si>
    <t>박선우A</t>
    <phoneticPr fontId="15" type="noConversion"/>
  </si>
  <si>
    <t>김종연</t>
    <phoneticPr fontId="15" type="noConversion"/>
  </si>
  <si>
    <t>이천학</t>
    <phoneticPr fontId="15" type="noConversion"/>
  </si>
  <si>
    <t>김태주</t>
    <phoneticPr fontId="15" type="noConversion"/>
  </si>
  <si>
    <t>최영탁</t>
    <phoneticPr fontId="15" type="noConversion"/>
  </si>
  <si>
    <t>김민한</t>
    <phoneticPr fontId="15" type="noConversion"/>
  </si>
  <si>
    <t>유종혁</t>
    <phoneticPr fontId="15" type="noConversion"/>
  </si>
  <si>
    <t>김인수</t>
    <phoneticPr fontId="15" type="noConversion"/>
  </si>
  <si>
    <t>이남희</t>
    <phoneticPr fontId="15" type="noConversion"/>
  </si>
  <si>
    <t>김대성</t>
    <phoneticPr fontId="15" type="noConversion"/>
  </si>
  <si>
    <t>최성안</t>
    <phoneticPr fontId="15" type="noConversion"/>
  </si>
  <si>
    <t>김한별</t>
    <phoneticPr fontId="15" type="noConversion"/>
  </si>
  <si>
    <t>김인수</t>
    <phoneticPr fontId="15" type="noConversion"/>
  </si>
  <si>
    <t>김태주</t>
    <phoneticPr fontId="15" type="noConversion"/>
  </si>
  <si>
    <t>장영욱</t>
    <phoneticPr fontId="15" type="noConversion"/>
  </si>
  <si>
    <t>이석연</t>
    <phoneticPr fontId="15" type="noConversion"/>
  </si>
  <si>
    <t>이창민</t>
    <phoneticPr fontId="15" type="noConversion"/>
  </si>
  <si>
    <t>이창민</t>
    <phoneticPr fontId="15" type="noConversion"/>
  </si>
  <si>
    <t>이창훈</t>
    <phoneticPr fontId="15" type="noConversion"/>
  </si>
  <si>
    <t>이희영</t>
    <phoneticPr fontId="15" type="noConversion"/>
  </si>
  <si>
    <t>이희영</t>
    <phoneticPr fontId="15" type="noConversion"/>
  </si>
  <si>
    <t>김정준</t>
    <phoneticPr fontId="15" type="noConversion"/>
  </si>
  <si>
    <t>김진성</t>
    <phoneticPr fontId="15" type="noConversion"/>
  </si>
  <si>
    <t>김성균</t>
    <phoneticPr fontId="15" type="noConversion"/>
  </si>
  <si>
    <t>김성균</t>
    <phoneticPr fontId="15" type="noConversion"/>
  </si>
  <si>
    <t>김성균</t>
  </si>
  <si>
    <t>박현우</t>
    <phoneticPr fontId="15" type="noConversion"/>
  </si>
  <si>
    <t>박현우</t>
    <phoneticPr fontId="15" type="noConversion"/>
  </si>
  <si>
    <t>박현우</t>
    <phoneticPr fontId="15" type="noConversion"/>
  </si>
  <si>
    <t>김동재</t>
    <phoneticPr fontId="15" type="noConversion"/>
  </si>
  <si>
    <t>정인영</t>
    <phoneticPr fontId="15" type="noConversion"/>
  </si>
  <si>
    <t>정인영</t>
    <phoneticPr fontId="15" type="noConversion"/>
  </si>
  <si>
    <t>최형일</t>
    <phoneticPr fontId="15" type="noConversion"/>
  </si>
  <si>
    <t>최형일</t>
    <phoneticPr fontId="15" type="noConversion"/>
  </si>
  <si>
    <t>최형일</t>
    <phoneticPr fontId="15" type="noConversion"/>
  </si>
  <si>
    <t>박희준</t>
    <phoneticPr fontId="15" type="noConversion"/>
  </si>
  <si>
    <t>박상언</t>
    <phoneticPr fontId="15" type="noConversion"/>
  </si>
  <si>
    <t>박상언</t>
    <phoneticPr fontId="15" type="noConversion"/>
  </si>
  <si>
    <t>유경식</t>
    <phoneticPr fontId="15" type="noConversion"/>
  </si>
  <si>
    <t>유경식</t>
    <phoneticPr fontId="15" type="noConversion"/>
  </si>
  <si>
    <t>정지원</t>
    <phoneticPr fontId="15" type="noConversion"/>
  </si>
  <si>
    <t>정지원</t>
    <phoneticPr fontId="15" type="noConversion"/>
  </si>
  <si>
    <t>백정석</t>
    <phoneticPr fontId="15" type="noConversion"/>
  </si>
  <si>
    <t>류두열</t>
    <phoneticPr fontId="15" type="noConversion"/>
  </si>
  <si>
    <t>류두열</t>
    <phoneticPr fontId="15" type="noConversion"/>
  </si>
  <si>
    <t>조주연</t>
    <phoneticPr fontId="15" type="noConversion"/>
  </si>
  <si>
    <t>조주연</t>
    <phoneticPr fontId="15" type="noConversion"/>
  </si>
  <si>
    <t>박용균</t>
    <phoneticPr fontId="15" type="noConversion"/>
  </si>
  <si>
    <t>박용균</t>
    <phoneticPr fontId="15" type="noConversion"/>
  </si>
  <si>
    <t>정철민</t>
    <phoneticPr fontId="15" type="noConversion"/>
  </si>
  <si>
    <t>배성운</t>
    <phoneticPr fontId="15" type="noConversion"/>
  </si>
  <si>
    <t>최을열</t>
    <phoneticPr fontId="15" type="noConversion"/>
  </si>
  <si>
    <t>김무진</t>
    <phoneticPr fontId="15" type="noConversion"/>
  </si>
  <si>
    <t>김무진</t>
    <phoneticPr fontId="15" type="noConversion"/>
  </si>
  <si>
    <t>김무진</t>
    <phoneticPr fontId="15" type="noConversion"/>
  </si>
  <si>
    <t>이혁제</t>
    <phoneticPr fontId="15" type="noConversion"/>
  </si>
  <si>
    <t>장충기</t>
    <phoneticPr fontId="15" type="noConversion"/>
  </si>
  <si>
    <t>김도형</t>
    <phoneticPr fontId="15" type="noConversion"/>
  </si>
  <si>
    <t>장정희</t>
    <phoneticPr fontId="15" type="noConversion"/>
  </si>
  <si>
    <t>안혁수</t>
    <phoneticPr fontId="15" type="noConversion"/>
  </si>
  <si>
    <t>류필선</t>
    <phoneticPr fontId="15" type="noConversion"/>
  </si>
  <si>
    <t>하상용</t>
    <phoneticPr fontId="15" type="noConversion"/>
  </si>
  <si>
    <t>김재홍</t>
    <phoneticPr fontId="15" type="noConversion"/>
  </si>
  <si>
    <t>김문수</t>
    <phoneticPr fontId="15" type="noConversion"/>
  </si>
  <si>
    <t>김기창</t>
    <phoneticPr fontId="15" type="noConversion"/>
  </si>
  <si>
    <t>송동준</t>
    <phoneticPr fontId="15" type="noConversion"/>
  </si>
  <si>
    <t>김진욱A</t>
    <phoneticPr fontId="15" type="noConversion"/>
  </si>
  <si>
    <t>김연경</t>
    <phoneticPr fontId="15" type="noConversion"/>
  </si>
  <si>
    <t>김연경</t>
    <phoneticPr fontId="15" type="noConversion"/>
  </si>
  <si>
    <t>김정준</t>
    <phoneticPr fontId="15" type="noConversion"/>
  </si>
  <si>
    <t>한융규A</t>
    <phoneticPr fontId="15" type="noConversion"/>
  </si>
  <si>
    <t>석진곤</t>
    <phoneticPr fontId="15" type="noConversion"/>
  </si>
  <si>
    <t>김진성</t>
    <phoneticPr fontId="15" type="noConversion"/>
  </si>
  <si>
    <t>이영재</t>
    <phoneticPr fontId="15" type="noConversion"/>
  </si>
  <si>
    <t>임노현</t>
    <phoneticPr fontId="15" type="noConversion"/>
  </si>
  <si>
    <t>김재환</t>
    <phoneticPr fontId="15" type="noConversion"/>
  </si>
  <si>
    <t>유주영</t>
    <phoneticPr fontId="15" type="noConversion"/>
  </si>
  <si>
    <t>유주영</t>
    <phoneticPr fontId="15" type="noConversion"/>
  </si>
  <si>
    <t>임진호</t>
    <phoneticPr fontId="15" type="noConversion"/>
  </si>
  <si>
    <t>유영민</t>
    <phoneticPr fontId="15" type="noConversion"/>
  </si>
  <si>
    <t>신민철</t>
    <phoneticPr fontId="15" type="noConversion"/>
  </si>
  <si>
    <t>김명원</t>
    <phoneticPr fontId="15" type="noConversion"/>
  </si>
  <si>
    <t>김상연</t>
    <phoneticPr fontId="15" type="noConversion"/>
  </si>
  <si>
    <t>정우진</t>
    <phoneticPr fontId="15" type="noConversion"/>
  </si>
  <si>
    <t>최석현</t>
    <phoneticPr fontId="15" type="noConversion"/>
  </si>
  <si>
    <t>최석현</t>
    <phoneticPr fontId="15" type="noConversion"/>
  </si>
  <si>
    <t>한문용</t>
    <phoneticPr fontId="15" type="noConversion"/>
  </si>
  <si>
    <t>우우영</t>
    <phoneticPr fontId="15" type="noConversion"/>
  </si>
  <si>
    <t>홍숭의</t>
    <phoneticPr fontId="15" type="noConversion"/>
  </si>
  <si>
    <t>이희운</t>
    <phoneticPr fontId="15" type="noConversion"/>
  </si>
  <si>
    <t>이희운</t>
    <phoneticPr fontId="15" type="noConversion"/>
  </si>
  <si>
    <t>김재홍</t>
    <phoneticPr fontId="15" type="noConversion"/>
  </si>
  <si>
    <t>서영주</t>
    <phoneticPr fontId="15" type="noConversion"/>
  </si>
  <si>
    <t>하동호</t>
    <phoneticPr fontId="15" type="noConversion"/>
  </si>
  <si>
    <t>이청선</t>
    <phoneticPr fontId="15" type="noConversion"/>
  </si>
  <si>
    <t>서유선</t>
    <phoneticPr fontId="15" type="noConversion"/>
  </si>
  <si>
    <t>서유선</t>
    <phoneticPr fontId="15" type="noConversion"/>
  </si>
  <si>
    <t>강병구</t>
    <phoneticPr fontId="15" type="noConversion"/>
  </si>
  <si>
    <t>장민호</t>
    <phoneticPr fontId="15" type="noConversion"/>
  </si>
  <si>
    <t>박형규</t>
    <phoneticPr fontId="15" type="noConversion"/>
  </si>
  <si>
    <t>송희태</t>
    <phoneticPr fontId="15" type="noConversion"/>
  </si>
  <si>
    <t>송희태</t>
    <phoneticPr fontId="15" type="noConversion"/>
  </si>
  <si>
    <t>김경태</t>
    <phoneticPr fontId="15" type="noConversion"/>
  </si>
  <si>
    <t>김용태A</t>
    <phoneticPr fontId="15" type="noConversion"/>
  </si>
  <si>
    <t>이일형</t>
    <phoneticPr fontId="15" type="noConversion"/>
  </si>
  <si>
    <t>박찬규</t>
    <phoneticPr fontId="15" type="noConversion"/>
  </si>
  <si>
    <t>박찬규</t>
    <phoneticPr fontId="15" type="noConversion"/>
  </si>
  <si>
    <t>임인묵</t>
    <phoneticPr fontId="15" type="noConversion"/>
  </si>
  <si>
    <t>임영수(SUB)</t>
    <phoneticPr fontId="15" type="noConversion"/>
  </si>
  <si>
    <t>임영수(SUB)</t>
    <phoneticPr fontId="15" type="noConversion"/>
  </si>
  <si>
    <t>이명수(SUB)</t>
    <phoneticPr fontId="15" type="noConversion"/>
  </si>
  <si>
    <t>CAE 김규순</t>
  </si>
  <si>
    <t>CAE 이용직</t>
  </si>
  <si>
    <t>CAE 박종만</t>
  </si>
  <si>
    <t>CAE 주창룡</t>
  </si>
  <si>
    <t>CAE 홍석조</t>
  </si>
  <si>
    <t>박상언</t>
    <phoneticPr fontId="15" type="noConversion"/>
  </si>
  <si>
    <r>
      <t>김대정</t>
    </r>
    <r>
      <rPr>
        <b/>
        <sz val="15"/>
        <color rgb="FF0000FF"/>
        <rFont val="Malgun Gothic"/>
        <family val="3"/>
        <charset val="129"/>
      </rPr>
      <t xml:space="preserve"> </t>
    </r>
    <phoneticPr fontId="15" type="noConversion"/>
  </si>
  <si>
    <t>배성은</t>
    <phoneticPr fontId="15" type="noConversion"/>
  </si>
  <si>
    <t>(신원동A OBS)</t>
    <phoneticPr fontId="15" type="noConversion"/>
  </si>
  <si>
    <t>0900-1000</t>
    <phoneticPr fontId="70" type="noConversion"/>
  </si>
  <si>
    <t>시즈오카</t>
    <phoneticPr fontId="70" type="noConversion"/>
  </si>
  <si>
    <t>김대정</t>
    <phoneticPr fontId="70" type="noConversion"/>
  </si>
  <si>
    <t>배성은</t>
    <phoneticPr fontId="70" type="noConversion"/>
  </si>
  <si>
    <t>신원동A</t>
    <phoneticPr fontId="70" type="noConversion"/>
  </si>
  <si>
    <t>장익세</t>
    <phoneticPr fontId="70" type="noConversion"/>
  </si>
  <si>
    <t>김지후</t>
    <phoneticPr fontId="15" type="noConversion"/>
  </si>
  <si>
    <t>김지후</t>
    <phoneticPr fontId="15" type="noConversion"/>
  </si>
  <si>
    <t>김진욱B</t>
    <phoneticPr fontId="15" type="noConversion"/>
  </si>
  <si>
    <t>김진욱B</t>
    <phoneticPr fontId="15" type="noConversion"/>
  </si>
  <si>
    <t>황순재</t>
    <phoneticPr fontId="15" type="noConversion"/>
  </si>
  <si>
    <t>모상엽A</t>
    <phoneticPr fontId="15" type="noConversion"/>
  </si>
  <si>
    <t>정도영</t>
    <phoneticPr fontId="15" type="noConversion"/>
  </si>
  <si>
    <t>Oxygen mask 촬영</t>
    <phoneticPr fontId="15" type="noConversion"/>
  </si>
  <si>
    <t>JJA #2 SIM</t>
    <phoneticPr fontId="15" type="noConversion"/>
  </si>
  <si>
    <t>JJA #2 SIM</t>
    <phoneticPr fontId="15" type="noConversion"/>
  </si>
  <si>
    <t>오정환 민성환</t>
    <phoneticPr fontId="15" type="noConversion"/>
  </si>
  <si>
    <t>JJA #2 SIM</t>
    <phoneticPr fontId="15" type="noConversion"/>
  </si>
  <si>
    <t>SI REC</t>
    <phoneticPr fontId="15" type="noConversion"/>
  </si>
  <si>
    <t>박승호</t>
    <phoneticPr fontId="15" type="noConversion"/>
  </si>
  <si>
    <t>박승호</t>
    <phoneticPr fontId="15" type="noConversion"/>
  </si>
  <si>
    <t>박승호</t>
    <phoneticPr fontId="15" type="noConversion"/>
  </si>
  <si>
    <t>FFS 1 HRS</t>
    <phoneticPr fontId="15" type="noConversion"/>
  </si>
  <si>
    <t>PT(재)</t>
    <phoneticPr fontId="15" type="noConversion"/>
  </si>
  <si>
    <t>임상호</t>
    <phoneticPr fontId="15" type="noConversion"/>
  </si>
  <si>
    <t>PC(재)</t>
    <phoneticPr fontId="15" type="noConversion"/>
  </si>
  <si>
    <t>임상호</t>
    <phoneticPr fontId="15" type="noConversion"/>
  </si>
  <si>
    <t>최준현(SUB)</t>
    <phoneticPr fontId="15" type="noConversion"/>
  </si>
  <si>
    <t>정세웅(SUB)</t>
    <phoneticPr fontId="15" type="noConversion"/>
  </si>
  <si>
    <t>0700-0800</t>
    <phoneticPr fontId="15" type="noConversion"/>
  </si>
  <si>
    <t>0700-0800</t>
    <phoneticPr fontId="15" type="noConversion"/>
  </si>
  <si>
    <t>최승규</t>
    <phoneticPr fontId="15" type="noConversion"/>
  </si>
  <si>
    <t>민성환(SUB)</t>
    <phoneticPr fontId="15" type="noConversion"/>
  </si>
  <si>
    <t>FO REQ UPRT</t>
    <phoneticPr fontId="97" type="noConversion"/>
  </si>
  <si>
    <t>FO INT (A) REF 5</t>
    <phoneticPr fontId="15" type="noConversion"/>
  </si>
  <si>
    <t>(가용 슬랏)</t>
    <phoneticPr fontId="15" type="noConversion"/>
  </si>
  <si>
    <t>MAINT SIM</t>
    <phoneticPr fontId="15" type="noConversion"/>
  </si>
  <si>
    <t>오정환, 민성환</t>
    <phoneticPr fontId="15" type="noConversion"/>
  </si>
  <si>
    <t>0900-1300</t>
    <phoneticPr fontId="15" type="noConversion"/>
  </si>
  <si>
    <t>FO INT (F) REF UPRT</t>
    <phoneticPr fontId="15" type="noConversion"/>
  </si>
  <si>
    <t>이현건 임병조</t>
    <phoneticPr fontId="15" type="noConversion"/>
  </si>
  <si>
    <t>FFS 3 HRS</t>
    <phoneticPr fontId="15" type="noConversion"/>
  </si>
  <si>
    <t>JJA #1 SIM</t>
    <phoneticPr fontId="15" type="noConversion"/>
  </si>
  <si>
    <t>JJA #1 SIM</t>
    <phoneticPr fontId="15" type="noConversion"/>
  </si>
  <si>
    <t>JJA #2 SIM</t>
  </si>
  <si>
    <t>JJA #2 SIM</t>
    <phoneticPr fontId="15" type="noConversion"/>
  </si>
  <si>
    <t>B737 JJA #2 SIM TRNG SKD (FEBRUARY)_2023</t>
    <phoneticPr fontId="15" type="noConversion"/>
  </si>
  <si>
    <t>UPRT</t>
  </si>
  <si>
    <t>김무진</t>
  </si>
  <si>
    <t>이/착륙 자격SIM</t>
    <phoneticPr fontId="97" type="noConversion"/>
  </si>
  <si>
    <t>이재욱</t>
    <phoneticPr fontId="15" type="noConversion"/>
  </si>
  <si>
    <t>0830-0930</t>
    <phoneticPr fontId="15" type="noConversion"/>
  </si>
  <si>
    <t>1030-1230</t>
    <phoneticPr fontId="15" type="noConversion"/>
  </si>
  <si>
    <t>정종헌</t>
    <phoneticPr fontId="15" type="noConversion"/>
  </si>
  <si>
    <t>정종헌</t>
    <phoneticPr fontId="15" type="noConversion"/>
  </si>
  <si>
    <t>정종헌</t>
    <phoneticPr fontId="15" type="noConversion"/>
  </si>
  <si>
    <t>김기호 (재)</t>
    <phoneticPr fontId="15" type="noConversion"/>
  </si>
  <si>
    <t>김기호 (재)</t>
    <phoneticPr fontId="15" type="noConversion"/>
  </si>
  <si>
    <t>14:00-18:00</t>
    <phoneticPr fontId="15" type="noConversion"/>
  </si>
  <si>
    <t>18:00-22:00</t>
    <phoneticPr fontId="15" type="noConversion"/>
  </si>
  <si>
    <t>CAPT UPG (A) 2</t>
    <phoneticPr fontId="15" type="noConversion"/>
  </si>
  <si>
    <t>CAPT UPG (A) 1</t>
    <phoneticPr fontId="15" type="noConversion"/>
  </si>
  <si>
    <t>(Remote Inspection)</t>
    <phoneticPr fontId="15" type="noConversion"/>
  </si>
  <si>
    <t>이창근</t>
    <phoneticPr fontId="15" type="noConversion"/>
  </si>
  <si>
    <t>CAPT UPG (A) 4</t>
    <phoneticPr fontId="15" type="noConversion"/>
  </si>
  <si>
    <t>장익세</t>
    <phoneticPr fontId="23" type="noConversion"/>
  </si>
  <si>
    <t>JJA #2 SIM</t>
    <phoneticPr fontId="15" type="noConversion"/>
  </si>
  <si>
    <t>김준민(SUB)</t>
    <phoneticPr fontId="15" type="noConversion"/>
  </si>
  <si>
    <t>FFS 3 HRS</t>
    <phoneticPr fontId="15" type="noConversion"/>
  </si>
  <si>
    <t>FFS 3HRS</t>
    <phoneticPr fontId="15" type="noConversion"/>
  </si>
  <si>
    <t>이명수</t>
    <phoneticPr fontId="15" type="noConversion"/>
  </si>
  <si>
    <t>JJA #1 SIM</t>
    <phoneticPr fontId="15" type="noConversion"/>
  </si>
  <si>
    <t>FO INT (F) REF TRG</t>
    <phoneticPr fontId="15" type="noConversion"/>
  </si>
  <si>
    <t>(재훈련)</t>
    <phoneticPr fontId="15" type="noConversion"/>
  </si>
  <si>
    <t>김한별(SUB)</t>
    <phoneticPr fontId="15" type="noConversion"/>
  </si>
  <si>
    <t>FO INT (G) UPRT</t>
    <phoneticPr fontId="15" type="noConversion"/>
  </si>
  <si>
    <t>박성범</t>
    <phoneticPr fontId="15" type="noConversion"/>
  </si>
  <si>
    <t>장익세</t>
    <phoneticPr fontId="23" type="noConversion"/>
  </si>
  <si>
    <t>FO INT (F) REF RE-CHK</t>
    <phoneticPr fontId="15" type="noConversion"/>
  </si>
  <si>
    <t>(재심사)</t>
    <phoneticPr fontId="15" type="noConversion"/>
  </si>
  <si>
    <t>김한별(SUB)</t>
    <phoneticPr fontId="15" type="noConversion"/>
  </si>
  <si>
    <t>FFS 2 HRS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</si>
</sst>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1" formatCode="_-* #,##0_-;\-* #,##0_-;_-* &quot;-&quot;_-;_-@_-"/>
    <numFmt numFmtId="176" formatCode="[$-409]yyyy&quot;-&quot;m&quot;-&quot;d\ h:mm\ AM/PM;@"/>
    <numFmt numFmtId="177" formatCode="dd"/>
    <numFmt numFmtId="178" formatCode="ddd"/>
  </numFmts>
  <fonts count="100">
    <font>
      <sz val="11"/>
      <color theme="1"/>
      <name val="맑은 고딕"/>
      <family val="2"/>
      <charset val="129"/>
      <scheme val="minor"/>
    </font>
    <font>
      <sz val="11"/>
      <color theme="1"/>
      <name val="굴림"/>
      <family val="2"/>
      <charset val="129"/>
    </font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10"/>
      <name val="맑은 고딕"/>
      <family val="3"/>
      <charset val="129"/>
    </font>
    <font>
      <b/>
      <sz val="11"/>
      <name val="맑은 고딕"/>
      <family val="2"/>
      <scheme val="minor"/>
    </font>
    <font>
      <sz val="10"/>
      <name val="맑은 고딕"/>
      <family val="2"/>
      <scheme val="minor"/>
    </font>
    <font>
      <b/>
      <sz val="11"/>
      <name val="맑은 고딕"/>
      <family val="3"/>
      <charset val="129"/>
    </font>
    <font>
      <b/>
      <sz val="10"/>
      <name val="맑은 고딕"/>
      <family val="2"/>
      <scheme val="minor"/>
    </font>
    <font>
      <sz val="10"/>
      <color rgb="FFFF0000"/>
      <name val="맑은 고딕"/>
      <family val="2"/>
      <scheme val="minor"/>
    </font>
    <font>
      <b/>
      <sz val="11"/>
      <color rgb="FFFF0000"/>
      <name val="맑은 고딕"/>
      <family val="2"/>
      <scheme val="minor"/>
    </font>
    <font>
      <sz val="11"/>
      <name val="맑은 고딕"/>
      <family val="2"/>
      <scheme val="minor"/>
    </font>
    <font>
      <b/>
      <sz val="11"/>
      <color rgb="FFFF0000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2"/>
      <scheme val="minor"/>
    </font>
    <font>
      <sz val="8"/>
      <name val="맑은 고딕"/>
      <family val="2"/>
      <charset val="129"/>
      <scheme val="minor"/>
    </font>
    <font>
      <b/>
      <sz val="14"/>
      <name val="Malgun Gothic"/>
      <family val="2"/>
    </font>
    <font>
      <sz val="14"/>
      <name val="Malgun Gothic"/>
      <family val="2"/>
    </font>
    <font>
      <b/>
      <sz val="14"/>
      <color rgb="FFFF0000"/>
      <name val="Malgun Gothic"/>
      <family val="2"/>
    </font>
    <font>
      <b/>
      <sz val="14"/>
      <color theme="0"/>
      <name val="Malgun Gothic"/>
      <family val="2"/>
    </font>
    <font>
      <sz val="11"/>
      <color indexed="8"/>
      <name val="맑은 고딕"/>
      <family val="3"/>
      <charset val="129"/>
    </font>
    <font>
      <b/>
      <sz val="14"/>
      <name val="Malgun Gothic"/>
      <family val="3"/>
      <charset val="129"/>
    </font>
    <font>
      <sz val="11"/>
      <name val="Malgun Gothic"/>
      <family val="2"/>
    </font>
    <font>
      <b/>
      <sz val="12"/>
      <name val="Malgun Gothic"/>
      <family val="2"/>
    </font>
    <font>
      <sz val="12"/>
      <name val="Malgun Gothic"/>
      <family val="2"/>
    </font>
    <font>
      <b/>
      <sz val="12"/>
      <color rgb="FFFF0000"/>
      <name val="Malgun Gothic"/>
      <family val="2"/>
    </font>
    <font>
      <b/>
      <sz val="12"/>
      <color theme="0"/>
      <name val="Malgun Gothic"/>
      <family val="2"/>
    </font>
    <font>
      <b/>
      <sz val="12"/>
      <color rgb="FFFF0000"/>
      <name val="맑은 고딕"/>
      <family val="3"/>
      <charset val="129"/>
    </font>
    <font>
      <b/>
      <sz val="16"/>
      <name val="맑은 고딕"/>
      <family val="3"/>
      <charset val="129"/>
    </font>
    <font>
      <b/>
      <sz val="16"/>
      <color rgb="FF00B0F0"/>
      <name val="맑은 고딕"/>
      <family val="3"/>
      <charset val="129"/>
    </font>
    <font>
      <b/>
      <sz val="16"/>
      <color rgb="FF7030A0"/>
      <name val="맑은 고딕"/>
      <family val="3"/>
      <charset val="129"/>
    </font>
    <font>
      <b/>
      <sz val="16"/>
      <color theme="9" tint="-0.499984740745262"/>
      <name val="맑은 고딕"/>
      <family val="3"/>
      <charset val="129"/>
    </font>
    <font>
      <b/>
      <sz val="16"/>
      <color theme="0" tint="-0.499984740745262"/>
      <name val="맑은 고딕"/>
      <family val="3"/>
      <charset val="129"/>
    </font>
    <font>
      <b/>
      <sz val="16"/>
      <color rgb="FF9999FF"/>
      <name val="맑은 고딕"/>
      <family val="3"/>
      <charset val="129"/>
    </font>
    <font>
      <b/>
      <sz val="16"/>
      <name val="돋움"/>
      <family val="3"/>
      <charset val="129"/>
    </font>
    <font>
      <b/>
      <sz val="16"/>
      <color theme="5"/>
      <name val="맑은 고딕"/>
      <family val="3"/>
      <charset val="129"/>
    </font>
    <font>
      <b/>
      <i/>
      <sz val="12"/>
      <color rgb="FF7030A0"/>
      <name val="Malgun Gothic"/>
      <family val="2"/>
    </font>
    <font>
      <sz val="13"/>
      <name val="돋움"/>
      <family val="3"/>
      <charset val="129"/>
    </font>
    <font>
      <b/>
      <sz val="36"/>
      <name val="Malgun Gothic"/>
      <family val="2"/>
    </font>
    <font>
      <b/>
      <sz val="16"/>
      <color theme="8" tint="-0.249977111117893"/>
      <name val="맑은 고딕"/>
      <family val="3"/>
      <charset val="129"/>
    </font>
    <font>
      <b/>
      <sz val="16"/>
      <color theme="1"/>
      <name val="맑은 고딕"/>
      <family val="3"/>
      <charset val="129"/>
      <scheme val="minor"/>
    </font>
    <font>
      <b/>
      <sz val="12"/>
      <name val="Malgun Gothic"/>
      <family val="3"/>
      <charset val="129"/>
    </font>
    <font>
      <b/>
      <sz val="14"/>
      <name val="돋움"/>
      <family val="3"/>
      <charset val="129"/>
    </font>
    <font>
      <sz val="16"/>
      <name val="Malgun Gothic"/>
      <family val="2"/>
    </font>
    <font>
      <b/>
      <sz val="15"/>
      <name val="Malgun Gothic"/>
      <family val="2"/>
    </font>
    <font>
      <sz val="15"/>
      <name val="Malgun Gothic"/>
      <family val="3"/>
      <charset val="129"/>
    </font>
    <font>
      <b/>
      <sz val="15"/>
      <name val="Malgun Gothic"/>
      <family val="3"/>
      <charset val="129"/>
    </font>
    <font>
      <b/>
      <sz val="15"/>
      <color rgb="FFFF0000"/>
      <name val="Malgun Gothic"/>
      <family val="3"/>
      <charset val="129"/>
    </font>
    <font>
      <b/>
      <sz val="15"/>
      <color theme="0"/>
      <name val="Malgun Gothic"/>
      <family val="3"/>
      <charset val="129"/>
    </font>
    <font>
      <sz val="20"/>
      <name val="돋움"/>
      <family val="3"/>
      <charset val="129"/>
    </font>
    <font>
      <sz val="20"/>
      <name val="Malgun Gothic"/>
      <family val="2"/>
    </font>
    <font>
      <b/>
      <sz val="14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5"/>
      <color theme="1"/>
      <name val="Malgun Gothic"/>
      <family val="3"/>
      <charset val="129"/>
    </font>
    <font>
      <b/>
      <sz val="15"/>
      <name val="Malgun Gothic"/>
      <family val="3"/>
    </font>
    <font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6"/>
      <color rgb="FF00FF00"/>
      <name val="맑은 고딕"/>
      <family val="3"/>
      <charset val="129"/>
    </font>
    <font>
      <b/>
      <sz val="16"/>
      <color rgb="FFFF99FF"/>
      <name val="맑은 고딕"/>
      <family val="3"/>
      <charset val="129"/>
    </font>
    <font>
      <b/>
      <sz val="16"/>
      <color rgb="FFFF9999"/>
      <name val="맑은 고딕"/>
      <family val="3"/>
      <charset val="129"/>
    </font>
    <font>
      <b/>
      <sz val="16"/>
      <color rgb="FF3333CC"/>
      <name val="맑은 고딕"/>
      <family val="3"/>
      <charset val="129"/>
    </font>
    <font>
      <b/>
      <sz val="16"/>
      <color rgb="FFFF6699"/>
      <name val="맑은 고딕"/>
      <family val="3"/>
      <charset val="129"/>
    </font>
    <font>
      <b/>
      <sz val="15"/>
      <color rgb="FF0000FF"/>
      <name val="Malgun Gothic"/>
      <family val="3"/>
      <charset val="129"/>
    </font>
    <font>
      <sz val="11"/>
      <color indexed="8"/>
      <name val="맑은 고딕"/>
      <family val="2"/>
      <scheme val="minor"/>
    </font>
    <font>
      <sz val="10"/>
      <name val="Arial"/>
      <family val="2"/>
    </font>
    <font>
      <sz val="10"/>
      <name val="맑은 고딕"/>
      <family val="3"/>
      <charset val="129"/>
      <scheme val="minor"/>
    </font>
    <font>
      <b/>
      <sz val="16"/>
      <color rgb="FF00B050"/>
      <name val="맑은 고딕"/>
      <family val="3"/>
      <charset val="129"/>
    </font>
    <font>
      <b/>
      <sz val="10"/>
      <color indexed="81"/>
      <name val="Tahoma"/>
      <family val="2"/>
    </font>
    <font>
      <b/>
      <sz val="10"/>
      <color indexed="81"/>
      <name val="돋움"/>
      <family val="3"/>
      <charset val="129"/>
    </font>
    <font>
      <sz val="10"/>
      <color theme="1"/>
      <name val="Malgun Gothic"/>
      <family val="3"/>
      <charset val="129"/>
    </font>
    <font>
      <sz val="8"/>
      <name val="굴림"/>
      <family val="2"/>
      <charset val="129"/>
    </font>
    <font>
      <sz val="10"/>
      <name val="Malgun Gothic"/>
      <family val="3"/>
      <charset val="129"/>
    </font>
    <font>
      <sz val="10"/>
      <color indexed="8"/>
      <name val="맑은 고딕"/>
      <family val="3"/>
      <charset val="129"/>
      <scheme val="major"/>
    </font>
    <font>
      <b/>
      <sz val="10"/>
      <color theme="0"/>
      <name val="맑은 고딕"/>
      <family val="3"/>
      <charset val="129"/>
      <scheme val="minor"/>
    </font>
    <font>
      <sz val="20"/>
      <name val="맑은 고딕"/>
      <family val="3"/>
      <charset val="129"/>
      <scheme val="major"/>
    </font>
    <font>
      <sz val="20"/>
      <color theme="1"/>
      <name val="맑은 고딕"/>
      <family val="3"/>
      <charset val="129"/>
      <scheme val="major"/>
    </font>
    <font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  <scheme val="major"/>
    </font>
    <font>
      <b/>
      <sz val="10"/>
      <color theme="1"/>
      <name val="맑은 고딕"/>
      <family val="3"/>
      <charset val="129"/>
      <scheme val="major"/>
    </font>
    <font>
      <sz val="10"/>
      <color rgb="FFFF0000"/>
      <name val="맑은 고딕"/>
      <family val="3"/>
      <charset val="129"/>
      <scheme val="minor"/>
    </font>
    <font>
      <sz val="16"/>
      <name val="돋움"/>
      <family val="3"/>
      <charset val="129"/>
    </font>
    <font>
      <b/>
      <sz val="16"/>
      <name val="맑은 고딕"/>
      <family val="3"/>
      <charset val="129"/>
      <scheme val="minor"/>
    </font>
    <font>
      <b/>
      <sz val="14"/>
      <name val="Malgun Gothic"/>
      <family val="3"/>
      <charset val="129"/>
    </font>
    <font>
      <b/>
      <sz val="15"/>
      <color theme="0"/>
      <name val="Malgun Gothic"/>
      <family val="3"/>
      <charset val="129"/>
    </font>
    <font>
      <sz val="15"/>
      <name val="Malgun Gothic"/>
      <family val="3"/>
    </font>
    <font>
      <b/>
      <sz val="15"/>
      <color rgb="FFFF0000"/>
      <name val="Malgun Gothic"/>
      <family val="3"/>
    </font>
    <font>
      <sz val="10"/>
      <color theme="1"/>
      <name val="Malgun Gothic"/>
      <family val="3"/>
      <charset val="129"/>
    </font>
    <font>
      <sz val="10"/>
      <color rgb="FF0000FF"/>
      <name val="Malgun Gothic"/>
      <family val="3"/>
      <charset val="129"/>
    </font>
    <font>
      <sz val="10"/>
      <color rgb="FF0000FF"/>
      <name val="Malgun Gothic"/>
      <family val="3"/>
    </font>
    <font>
      <sz val="10"/>
      <color rgb="FF0000FF"/>
      <name val="맑은 고딕"/>
      <family val="3"/>
      <charset val="129"/>
      <scheme val="major"/>
    </font>
    <font>
      <sz val="10"/>
      <color rgb="FF0000FF"/>
      <name val="Malgun Gothic"/>
      <family val="3"/>
      <charset val="129"/>
    </font>
    <font>
      <sz val="10"/>
      <color rgb="FF0000FF"/>
      <name val="맑은 고딕"/>
      <family val="3"/>
      <charset val="129"/>
      <scheme val="minor"/>
    </font>
    <font>
      <sz val="10"/>
      <color theme="1"/>
      <name val="Malgun Gothic"/>
      <family val="3"/>
    </font>
    <font>
      <sz val="11"/>
      <name val="굴림"/>
      <family val="2"/>
      <charset val="129"/>
    </font>
    <font>
      <b/>
      <sz val="15"/>
      <color theme="0"/>
      <name val="Malgun Gothic"/>
      <family val="2"/>
    </font>
    <font>
      <b/>
      <sz val="15"/>
      <color theme="1"/>
      <name val="Malgun Gothic"/>
      <family val="2"/>
    </font>
    <font>
      <b/>
      <sz val="15"/>
      <color rgb="FF0000FF"/>
      <name val="Malgun Gothic"/>
      <family val="3"/>
    </font>
    <font>
      <b/>
      <sz val="12"/>
      <name val="맑은 고딕"/>
      <family val="3"/>
      <charset val="129"/>
    </font>
    <font>
      <b/>
      <sz val="15"/>
      <color theme="1"/>
      <name val="Malgun Gothic"/>
      <family val="3"/>
    </font>
    <font>
      <b/>
      <strike/>
      <sz val="15"/>
      <color rgb="FF0000FF"/>
      <name val="Malgun Gothic"/>
      <family val="3"/>
    </font>
  </fonts>
  <fills count="48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6"/>
      </patternFill>
    </fill>
    <fill>
      <patternFill patternType="solid">
        <fgColor rgb="FFCC990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theme="6" tint="0.79998168889431442"/>
      </patternFill>
    </fill>
    <fill>
      <patternFill patternType="solid">
        <fgColor rgb="FF009999"/>
        <bgColor indexed="64"/>
      </patternFill>
    </fill>
    <fill>
      <patternFill patternType="solid">
        <fgColor rgb="FF800080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3333FF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0.59999389629810485"/>
        <bgColor indexed="64"/>
      </patternFill>
    </fill>
  </fills>
  <borders count="100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thin">
        <color theme="2" tint="-9.9948118533890809E-2"/>
      </right>
      <top/>
      <bottom style="medium">
        <color indexed="64"/>
      </bottom>
      <diagonal/>
    </border>
    <border>
      <left style="thin">
        <color theme="2" tint="-9.9948118533890809E-2"/>
      </left>
      <right style="thin">
        <color theme="2" tint="-9.9948118533890809E-2"/>
      </right>
      <top/>
      <bottom style="medium">
        <color indexed="64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14996795556505021"/>
      </left>
      <right style="thin">
        <color theme="2" tint="-9.9948118533890809E-2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theme="0" tint="-0.14996795556505021"/>
      </left>
      <right style="thin">
        <color theme="2" tint="-9.9948118533890809E-2"/>
      </right>
      <top style="thin">
        <color theme="2" tint="-9.9948118533890809E-2"/>
      </top>
      <bottom style="medium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/>
      <right/>
      <top style="thin">
        <color theme="2" tint="-9.9948118533890809E-2"/>
      </top>
      <bottom/>
      <diagonal/>
    </border>
    <border>
      <left style="thin">
        <color theme="2" tint="-9.9948118533890809E-2"/>
      </left>
      <right style="thin">
        <color theme="2" tint="-9.9948118533890809E-2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theme="1"/>
      </left>
      <right style="thin">
        <color theme="2" tint="-9.9948118533890809E-2"/>
      </right>
      <top style="thin">
        <color theme="2" tint="-9.9948118533890809E-2"/>
      </top>
      <bottom style="thin">
        <color theme="2" tint="-9.9948118533890809E-2"/>
      </bottom>
      <diagonal/>
    </border>
    <border>
      <left style="medium">
        <color theme="1"/>
      </left>
      <right style="thin">
        <color theme="2" tint="-9.9948118533890809E-2"/>
      </right>
      <top style="thin">
        <color theme="2" tint="-9.9948118533890809E-2"/>
      </top>
      <bottom style="medium">
        <color theme="1"/>
      </bottom>
      <diagonal/>
    </border>
    <border>
      <left style="thin">
        <color theme="0" tint="-0.14996795556505021"/>
      </left>
      <right style="thin">
        <color theme="2" tint="-9.9948118533890809E-2"/>
      </right>
      <top style="thin">
        <color theme="2" tint="-9.9948118533890809E-2"/>
      </top>
      <bottom style="medium">
        <color theme="1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theme="1"/>
      </left>
      <right style="thin">
        <color theme="2" tint="-9.9948118533890809E-2"/>
      </right>
      <top/>
      <bottom style="thin">
        <color theme="2" tint="-9.9948118533890809E-2"/>
      </bottom>
      <diagonal/>
    </border>
    <border>
      <left style="thin">
        <color theme="0" tint="-0.14996795556505021"/>
      </left>
      <right style="thin">
        <color theme="2" tint="-9.9948118533890809E-2"/>
      </right>
      <top/>
      <bottom style="thin">
        <color theme="2" tint="-9.9948118533890809E-2"/>
      </bottom>
      <diagonal/>
    </border>
    <border>
      <left style="thin">
        <color theme="2" tint="-9.9948118533890809E-2"/>
      </left>
      <right style="medium">
        <color indexed="64"/>
      </right>
      <top style="thin">
        <color theme="2" tint="-9.9948118533890809E-2"/>
      </top>
      <bottom style="thin">
        <color theme="2" tint="-9.9948118533890809E-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theme="2" tint="-9.9948118533890809E-2"/>
      </left>
      <right style="thin">
        <color theme="2" tint="-9.9948118533890809E-2"/>
      </right>
      <top/>
      <bottom style="thin">
        <color theme="2" tint="-9.9948118533890809E-2"/>
      </bottom>
      <diagonal/>
    </border>
    <border>
      <left style="thin">
        <color theme="2" tint="-9.9948118533890809E-2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theme="0" tint="-0.14996795556505021"/>
      </left>
      <right style="medium">
        <color indexed="64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theme="0" tint="-0.14996795556505021"/>
      </left>
      <right style="medium">
        <color indexed="64"/>
      </right>
      <top style="thin">
        <color theme="2" tint="-9.9948118533890809E-2"/>
      </top>
      <bottom style="medium">
        <color auto="1"/>
      </bottom>
      <diagonal/>
    </border>
    <border>
      <left style="thin">
        <color theme="0" tint="-0.14996795556505021"/>
      </left>
      <right style="medium">
        <color indexed="64"/>
      </right>
      <top/>
      <bottom style="thin">
        <color theme="2" tint="-9.9948118533890809E-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theme="2" tint="-9.9948118533890809E-2"/>
      </left>
      <right style="thin">
        <color theme="2" tint="-9.9948118533890809E-2"/>
      </right>
      <top style="thin">
        <color theme="2" tint="-9.9948118533890809E-2"/>
      </top>
      <bottom style="medium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rgb="FFFF0000"/>
      </left>
      <right style="thin">
        <color indexed="64"/>
      </right>
      <top style="thick">
        <color rgb="FFFF0000"/>
      </top>
      <bottom/>
      <diagonal/>
    </border>
    <border>
      <left style="thin">
        <color indexed="64"/>
      </left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 style="thin">
        <color indexed="64"/>
      </right>
      <top/>
      <bottom/>
      <diagonal/>
    </border>
    <border>
      <left style="thin">
        <color indexed="64"/>
      </left>
      <right style="thick">
        <color rgb="FFFF0000"/>
      </right>
      <top/>
      <bottom/>
      <diagonal/>
    </border>
    <border>
      <left style="thick">
        <color rgb="FFFF0000"/>
      </left>
      <right style="thin">
        <color indexed="64"/>
      </right>
      <top/>
      <bottom style="thick">
        <color rgb="FFFF0000"/>
      </bottom>
      <diagonal/>
    </border>
    <border>
      <left style="thin">
        <color indexed="64"/>
      </left>
      <right style="thick">
        <color rgb="FFFF0000"/>
      </right>
      <top/>
      <bottom style="thick">
        <color rgb="FFFF0000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ck">
        <color rgb="FFFF0000"/>
      </left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 style="thick">
        <color rgb="FFFF0000"/>
      </right>
      <top/>
      <bottom/>
      <diagonal/>
    </border>
    <border>
      <left style="thick">
        <color rgb="FFFF0000"/>
      </left>
      <right style="thick">
        <color rgb="FFFF0000"/>
      </right>
      <top/>
      <bottom style="thick">
        <color rgb="FFFF0000"/>
      </bottom>
      <diagonal/>
    </border>
    <border diagonalDown="1">
      <left style="thick">
        <color rgb="FFFF0000"/>
      </left>
      <right style="thick">
        <color rgb="FFFF0000"/>
      </right>
      <top style="thick">
        <color rgb="FFFF0000"/>
      </top>
      <bottom/>
      <diagonal style="thin">
        <color rgb="FFFF0000"/>
      </diagonal>
    </border>
    <border diagonalDown="1">
      <left style="thick">
        <color rgb="FFFF0000"/>
      </left>
      <right style="thick">
        <color rgb="FFFF0000"/>
      </right>
      <top/>
      <bottom/>
      <diagonal style="thin">
        <color rgb="FFFF0000"/>
      </diagonal>
    </border>
    <border diagonalDown="1">
      <left style="thick">
        <color rgb="FFFF0000"/>
      </left>
      <right style="thick">
        <color rgb="FFFF0000"/>
      </right>
      <top/>
      <bottom style="thick">
        <color rgb="FFFF0000"/>
      </bottom>
      <diagonal style="thin">
        <color rgb="FFFF0000"/>
      </diagonal>
    </border>
    <border>
      <left style="thick">
        <color rgb="FFFF0000"/>
      </left>
      <right style="thick">
        <color rgb="FFFF0000"/>
      </right>
      <top/>
      <bottom style="medium">
        <color indexed="64"/>
      </bottom>
      <diagonal/>
    </border>
    <border>
      <left style="thick">
        <color rgb="FFFF0000"/>
      </left>
      <right style="thick">
        <color rgb="FFFF0000"/>
      </right>
      <top style="medium">
        <color indexed="64"/>
      </top>
      <bottom style="medium">
        <color indexed="64"/>
      </bottom>
      <diagonal/>
    </border>
  </borders>
  <cellStyleXfs count="21">
    <xf numFmtId="0" fontId="0" fillId="0" borderId="0">
      <alignment vertical="center"/>
    </xf>
    <xf numFmtId="0" fontId="2" fillId="0" borderId="0"/>
    <xf numFmtId="0" fontId="3" fillId="0" borderId="0">
      <alignment vertical="center"/>
    </xf>
    <xf numFmtId="0" fontId="13" fillId="0" borderId="0">
      <alignment vertical="center"/>
    </xf>
    <xf numFmtId="0" fontId="2" fillId="0" borderId="0">
      <alignment vertical="center"/>
    </xf>
    <xf numFmtId="0" fontId="20" fillId="7" borderId="0" applyNumberFormat="0" applyBorder="0" applyAlignment="0" applyProtection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/>
    <xf numFmtId="41" fontId="2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63" fillId="0" borderId="0">
      <alignment vertical="center"/>
    </xf>
    <xf numFmtId="0" fontId="64" fillId="0" borderId="0"/>
    <xf numFmtId="0" fontId="63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</cellStyleXfs>
  <cellXfs count="588">
    <xf numFmtId="0" fontId="0" fillId="0" borderId="0" xfId="0">
      <alignment vertical="center"/>
    </xf>
    <xf numFmtId="0" fontId="4" fillId="0" borderId="0" xfId="2" applyFont="1">
      <alignment vertical="center"/>
    </xf>
    <xf numFmtId="0" fontId="6" fillId="0" borderId="0" xfId="2" applyFont="1" applyAlignment="1">
      <alignment horizontal="right" vertical="center"/>
    </xf>
    <xf numFmtId="0" fontId="6" fillId="0" borderId="0" xfId="2" quotePrefix="1" applyFont="1" applyAlignment="1">
      <alignment horizontal="right" vertical="center"/>
    </xf>
    <xf numFmtId="0" fontId="6" fillId="0" borderId="0" xfId="2" quotePrefix="1" applyFont="1" applyAlignment="1">
      <alignment horizontal="left" vertical="center"/>
    </xf>
    <xf numFmtId="1" fontId="6" fillId="0" borderId="0" xfId="2" applyNumberFormat="1" applyFont="1" applyAlignment="1">
      <alignment horizontal="right" vertical="center"/>
    </xf>
    <xf numFmtId="0" fontId="6" fillId="0" borderId="0" xfId="2" applyFont="1" applyAlignment="1">
      <alignment horizontal="left" vertical="center"/>
    </xf>
    <xf numFmtId="1" fontId="6" fillId="0" borderId="0" xfId="2" applyNumberFormat="1" applyFont="1" applyAlignment="1">
      <alignment horizontal="center" vertical="center"/>
    </xf>
    <xf numFmtId="0" fontId="6" fillId="0" borderId="0" xfId="2" applyFont="1">
      <alignment vertical="center"/>
    </xf>
    <xf numFmtId="1" fontId="6" fillId="0" borderId="0" xfId="2" applyNumberFormat="1" applyFont="1">
      <alignment vertical="center"/>
    </xf>
    <xf numFmtId="0" fontId="4" fillId="0" borderId="0" xfId="2" applyFont="1" applyAlignment="1">
      <alignment horizontal="center" vertical="center"/>
    </xf>
    <xf numFmtId="0" fontId="7" fillId="0" borderId="0" xfId="2" applyFont="1" applyFill="1" applyAlignment="1">
      <alignment vertical="center"/>
    </xf>
    <xf numFmtId="0" fontId="6" fillId="0" borderId="0" xfId="2" applyFont="1" applyFill="1" applyAlignment="1">
      <alignment horizontal="right" vertical="center"/>
    </xf>
    <xf numFmtId="0" fontId="4" fillId="0" borderId="0" xfId="2" applyFont="1" applyAlignment="1">
      <alignment vertical="center"/>
    </xf>
    <xf numFmtId="0" fontId="8" fillId="0" borderId="0" xfId="2" applyFont="1" applyAlignment="1">
      <alignment horizontal="right" vertical="center"/>
    </xf>
    <xf numFmtId="0" fontId="9" fillId="0" borderId="0" xfId="2" quotePrefix="1" applyFont="1" applyAlignment="1">
      <alignment horizontal="left" vertical="center"/>
    </xf>
    <xf numFmtId="1" fontId="6" fillId="0" borderId="0" xfId="2" quotePrefix="1" applyNumberFormat="1" applyFont="1" applyAlignment="1">
      <alignment horizontal="center" vertical="center"/>
    </xf>
    <xf numFmtId="1" fontId="8" fillId="0" borderId="0" xfId="2" applyNumberFormat="1" applyFont="1" applyAlignment="1">
      <alignment horizontal="right" vertical="center"/>
    </xf>
    <xf numFmtId="2" fontId="10" fillId="0" borderId="0" xfId="2" applyNumberFormat="1" applyFont="1" applyAlignment="1">
      <alignment horizontal="left" vertical="center"/>
    </xf>
    <xf numFmtId="1" fontId="5" fillId="3" borderId="2" xfId="2" applyNumberFormat="1" applyFont="1" applyFill="1" applyBorder="1">
      <alignment vertical="center"/>
    </xf>
    <xf numFmtId="46" fontId="6" fillId="0" borderId="0" xfId="2" quotePrefix="1" applyNumberFormat="1" applyFont="1" applyAlignment="1">
      <alignment horizontal="left" vertical="center"/>
    </xf>
    <xf numFmtId="1" fontId="5" fillId="3" borderId="3" xfId="2" applyNumberFormat="1" applyFont="1" applyFill="1" applyBorder="1">
      <alignment vertical="center"/>
    </xf>
    <xf numFmtId="0" fontId="3" fillId="0" borderId="0" xfId="2" applyFill="1" applyBorder="1">
      <alignment vertical="center"/>
    </xf>
    <xf numFmtId="20" fontId="14" fillId="0" borderId="0" xfId="2" applyNumberFormat="1" applyFont="1" applyFill="1" applyBorder="1" applyAlignment="1">
      <alignment horizontal="center" vertical="center" wrapText="1"/>
    </xf>
    <xf numFmtId="0" fontId="14" fillId="0" borderId="0" xfId="2" quotePrefix="1" applyFont="1" applyFill="1" applyBorder="1">
      <alignment vertical="center"/>
    </xf>
    <xf numFmtId="0" fontId="14" fillId="0" borderId="0" xfId="2" applyFont="1" applyFill="1" applyBorder="1">
      <alignment vertical="center"/>
    </xf>
    <xf numFmtId="0" fontId="14" fillId="0" borderId="0" xfId="2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22" fillId="0" borderId="0" xfId="2" applyFont="1">
      <alignment vertical="center"/>
    </xf>
    <xf numFmtId="0" fontId="22" fillId="0" borderId="0" xfId="2" applyFont="1" applyAlignment="1">
      <alignment horizontal="center" vertical="center"/>
    </xf>
    <xf numFmtId="0" fontId="24" fillId="0" borderId="0" xfId="2" applyFont="1">
      <alignment vertical="center"/>
    </xf>
    <xf numFmtId="0" fontId="24" fillId="0" borderId="0" xfId="2" applyFont="1" applyAlignment="1">
      <alignment horizontal="center" vertical="center"/>
    </xf>
    <xf numFmtId="0" fontId="24" fillId="0" borderId="0" xfId="2" quotePrefix="1" applyFont="1" applyAlignment="1">
      <alignment horizontal="center" vertical="center"/>
    </xf>
    <xf numFmtId="0" fontId="12" fillId="0" borderId="0" xfId="2" quotePrefix="1" applyFont="1" applyFill="1" applyAlignment="1">
      <alignment horizontal="center" vertical="center"/>
    </xf>
    <xf numFmtId="0" fontId="27" fillId="0" borderId="0" xfId="2" quotePrefix="1" applyFont="1" applyAlignment="1">
      <alignment horizontal="center" vertical="center"/>
    </xf>
    <xf numFmtId="20" fontId="29" fillId="0" borderId="5" xfId="2" applyNumberFormat="1" applyFont="1" applyFill="1" applyBorder="1" applyAlignment="1">
      <alignment horizontal="center" vertical="center"/>
    </xf>
    <xf numFmtId="20" fontId="28" fillId="0" borderId="27" xfId="2" applyNumberFormat="1" applyFont="1" applyFill="1" applyBorder="1" applyAlignment="1">
      <alignment horizontal="center" vertical="center"/>
    </xf>
    <xf numFmtId="0" fontId="30" fillId="0" borderId="27" xfId="2" applyFont="1" applyFill="1" applyBorder="1" applyAlignment="1">
      <alignment horizontal="center" vertical="center"/>
    </xf>
    <xf numFmtId="20" fontId="31" fillId="0" borderId="27" xfId="2" applyNumberFormat="1" applyFont="1" applyFill="1" applyBorder="1" applyAlignment="1">
      <alignment horizontal="center" vertical="center"/>
    </xf>
    <xf numFmtId="20" fontId="32" fillId="0" borderId="27" xfId="2" applyNumberFormat="1" applyFont="1" applyFill="1" applyBorder="1" applyAlignment="1">
      <alignment horizontal="center" vertical="center"/>
    </xf>
    <xf numFmtId="20" fontId="33" fillId="0" borderId="27" xfId="2" applyNumberFormat="1" applyFont="1" applyFill="1" applyBorder="1" applyAlignment="1">
      <alignment horizontal="center" vertical="center"/>
    </xf>
    <xf numFmtId="0" fontId="34" fillId="0" borderId="0" xfId="2" applyFont="1" applyFill="1" applyBorder="1" applyAlignment="1">
      <alignment horizontal="center" vertical="center"/>
    </xf>
    <xf numFmtId="20" fontId="35" fillId="0" borderId="27" xfId="2" applyNumberFormat="1" applyFont="1" applyFill="1" applyBorder="1" applyAlignment="1">
      <alignment horizontal="center" vertical="center"/>
    </xf>
    <xf numFmtId="0" fontId="23" fillId="0" borderId="0" xfId="2" applyNumberFormat="1" applyFont="1">
      <alignment vertical="center"/>
    </xf>
    <xf numFmtId="0" fontId="25" fillId="0" borderId="0" xfId="2" applyFont="1" applyFill="1" applyAlignment="1">
      <alignment horizontal="center" vertical="center"/>
    </xf>
    <xf numFmtId="0" fontId="37" fillId="0" borderId="0" xfId="2" applyFont="1">
      <alignment vertical="center"/>
    </xf>
    <xf numFmtId="0" fontId="19" fillId="5" borderId="20" xfId="2" applyFont="1" applyFill="1" applyBorder="1">
      <alignment vertical="center"/>
    </xf>
    <xf numFmtId="0" fontId="19" fillId="5" borderId="1" xfId="2" applyFont="1" applyFill="1" applyBorder="1">
      <alignment vertical="center"/>
    </xf>
    <xf numFmtId="20" fontId="23" fillId="0" borderId="0" xfId="2" applyNumberFormat="1" applyFont="1" applyAlignment="1">
      <alignment vertical="center" wrapText="1"/>
    </xf>
    <xf numFmtId="0" fontId="23" fillId="0" borderId="0" xfId="2" applyFont="1" applyAlignment="1">
      <alignment vertical="center"/>
    </xf>
    <xf numFmtId="0" fontId="17" fillId="0" borderId="0" xfId="2" applyFont="1" applyAlignment="1">
      <alignment horizontal="center" vertical="center"/>
    </xf>
    <xf numFmtId="0" fontId="17" fillId="0" borderId="0" xfId="2" applyFont="1">
      <alignment vertical="center"/>
    </xf>
    <xf numFmtId="0" fontId="25" fillId="0" borderId="0" xfId="2" quotePrefix="1" applyFont="1" applyAlignment="1">
      <alignment horizontal="center" vertical="center"/>
    </xf>
    <xf numFmtId="0" fontId="23" fillId="0" borderId="0" xfId="2" applyFont="1" applyAlignment="1">
      <alignment horizontal="center" vertical="center"/>
    </xf>
    <xf numFmtId="0" fontId="23" fillId="0" borderId="0" xfId="2" quotePrefix="1" applyFont="1" applyAlignment="1">
      <alignment horizontal="center" vertical="center"/>
    </xf>
    <xf numFmtId="0" fontId="18" fillId="0" borderId="0" xfId="2" applyFont="1" applyBorder="1" applyAlignment="1">
      <alignment horizontal="center" vertical="center"/>
    </xf>
    <xf numFmtId="20" fontId="19" fillId="0" borderId="0" xfId="2" applyNumberFormat="1" applyFont="1" applyFill="1" applyBorder="1" applyAlignment="1">
      <alignment horizontal="center" vertical="center" wrapText="1"/>
    </xf>
    <xf numFmtId="20" fontId="26" fillId="0" borderId="0" xfId="2" applyNumberFormat="1" applyFont="1" applyFill="1" applyBorder="1" applyAlignment="1">
      <alignment horizontal="center" vertical="center" wrapText="1"/>
    </xf>
    <xf numFmtId="0" fontId="19" fillId="0" borderId="0" xfId="2" quotePrefix="1" applyFont="1" applyFill="1" applyBorder="1" applyAlignment="1">
      <alignment horizontal="center" vertical="center"/>
    </xf>
    <xf numFmtId="0" fontId="26" fillId="0" borderId="0" xfId="2" applyFont="1" applyFill="1" applyBorder="1">
      <alignment vertical="center"/>
    </xf>
    <xf numFmtId="0" fontId="26" fillId="0" borderId="0" xfId="2" applyFont="1" applyFill="1" applyBorder="1" applyAlignment="1">
      <alignment horizontal="center" vertical="center"/>
    </xf>
    <xf numFmtId="0" fontId="28" fillId="0" borderId="8" xfId="2" applyFont="1" applyFill="1" applyBorder="1" applyAlignment="1">
      <alignment horizontal="center" vertical="center"/>
    </xf>
    <xf numFmtId="0" fontId="24" fillId="0" borderId="0" xfId="2" applyFont="1" applyFill="1">
      <alignment vertical="center"/>
    </xf>
    <xf numFmtId="0" fontId="23" fillId="0" borderId="0" xfId="2" applyFont="1" applyFill="1" applyBorder="1" applyAlignment="1">
      <alignment horizontal="center" vertical="center"/>
    </xf>
    <xf numFmtId="0" fontId="40" fillId="0" borderId="0" xfId="0" applyFont="1" applyBorder="1" applyAlignment="1">
      <alignment horizontal="center" vertical="center"/>
    </xf>
    <xf numFmtId="0" fontId="41" fillId="0" borderId="0" xfId="2" applyFont="1" applyFill="1" applyBorder="1" applyAlignment="1">
      <alignment horizontal="center" vertical="center"/>
    </xf>
    <xf numFmtId="0" fontId="42" fillId="0" borderId="0" xfId="2" applyFont="1" applyFill="1" applyBorder="1" applyAlignment="1">
      <alignment horizontal="center" vertical="center"/>
    </xf>
    <xf numFmtId="0" fontId="43" fillId="0" borderId="0" xfId="2" applyFont="1">
      <alignment vertical="center"/>
    </xf>
    <xf numFmtId="0" fontId="25" fillId="0" borderId="0" xfId="2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/>
    </xf>
    <xf numFmtId="0" fontId="24" fillId="0" borderId="11" xfId="2" applyFont="1" applyFill="1" applyBorder="1">
      <alignment vertical="center"/>
    </xf>
    <xf numFmtId="0" fontId="24" fillId="0" borderId="10" xfId="2" applyFont="1" applyFill="1" applyBorder="1">
      <alignment vertical="center"/>
    </xf>
    <xf numFmtId="0" fontId="45" fillId="4" borderId="2" xfId="0" applyFont="1" applyFill="1" applyBorder="1" applyAlignment="1">
      <alignment horizontal="center" vertical="center" shrinkToFit="1"/>
    </xf>
    <xf numFmtId="0" fontId="45" fillId="4" borderId="3" xfId="0" applyFont="1" applyFill="1" applyBorder="1" applyAlignment="1">
      <alignment horizontal="center" vertical="center" shrinkToFit="1"/>
    </xf>
    <xf numFmtId="0" fontId="45" fillId="4" borderId="9" xfId="0" applyFont="1" applyFill="1" applyBorder="1" applyAlignment="1">
      <alignment horizontal="center" vertical="center" shrinkToFit="1"/>
    </xf>
    <xf numFmtId="0" fontId="45" fillId="4" borderId="26" xfId="0" applyFont="1" applyFill="1" applyBorder="1" applyAlignment="1">
      <alignment horizontal="center" vertical="center" shrinkToFit="1"/>
    </xf>
    <xf numFmtId="0" fontId="45" fillId="4" borderId="14" xfId="0" applyFont="1" applyFill="1" applyBorder="1" applyAlignment="1">
      <alignment horizontal="center" vertical="center"/>
    </xf>
    <xf numFmtId="0" fontId="45" fillId="4" borderId="16" xfId="0" applyFont="1" applyFill="1" applyBorder="1" applyAlignment="1">
      <alignment horizontal="center" vertical="center"/>
    </xf>
    <xf numFmtId="0" fontId="45" fillId="4" borderId="3" xfId="0" applyFont="1" applyFill="1" applyBorder="1" applyAlignment="1">
      <alignment horizontal="center" vertical="center"/>
    </xf>
    <xf numFmtId="20" fontId="48" fillId="5" borderId="18" xfId="2" applyNumberFormat="1" applyFont="1" applyFill="1" applyBorder="1" applyAlignment="1">
      <alignment horizontal="center" vertical="center" wrapText="1"/>
    </xf>
    <xf numFmtId="20" fontId="48" fillId="5" borderId="19" xfId="2" applyNumberFormat="1" applyFont="1" applyFill="1" applyBorder="1" applyAlignment="1">
      <alignment horizontal="center" vertical="center" wrapText="1"/>
    </xf>
    <xf numFmtId="0" fontId="48" fillId="5" borderId="15" xfId="2" applyFont="1" applyFill="1" applyBorder="1" applyAlignment="1">
      <alignment horizontal="center" vertical="center"/>
    </xf>
    <xf numFmtId="0" fontId="45" fillId="4" borderId="2" xfId="0" applyFont="1" applyFill="1" applyBorder="1" applyAlignment="1">
      <alignment horizontal="center" vertical="center"/>
    </xf>
    <xf numFmtId="0" fontId="45" fillId="4" borderId="21" xfId="0" applyFont="1" applyFill="1" applyBorder="1" applyAlignment="1">
      <alignment horizontal="center" vertical="center"/>
    </xf>
    <xf numFmtId="0" fontId="46" fillId="4" borderId="16" xfId="0" applyFont="1" applyFill="1" applyBorder="1" applyAlignment="1">
      <alignment horizontal="center" vertical="center"/>
    </xf>
    <xf numFmtId="0" fontId="45" fillId="4" borderId="31" xfId="0" applyFont="1" applyFill="1" applyBorder="1" applyAlignment="1">
      <alignment horizontal="center" vertical="center" shrinkToFit="1"/>
    </xf>
    <xf numFmtId="0" fontId="48" fillId="5" borderId="20" xfId="2" applyFont="1" applyFill="1" applyBorder="1" applyAlignment="1">
      <alignment horizontal="center" vertical="center"/>
    </xf>
    <xf numFmtId="0" fontId="48" fillId="5" borderId="25" xfId="2" applyFont="1" applyFill="1" applyBorder="1" applyAlignment="1">
      <alignment horizontal="center" vertical="center"/>
    </xf>
    <xf numFmtId="0" fontId="0" fillId="0" borderId="0" xfId="0" applyBorder="1">
      <alignment vertical="center"/>
    </xf>
    <xf numFmtId="0" fontId="48" fillId="5" borderId="1" xfId="2" applyFont="1" applyFill="1" applyBorder="1" applyAlignment="1">
      <alignment horizontal="center" vertical="center"/>
    </xf>
    <xf numFmtId="0" fontId="25" fillId="0" borderId="0" xfId="2" quotePrefix="1" applyFont="1" applyFill="1" applyAlignment="1">
      <alignment horizontal="center" vertical="center"/>
    </xf>
    <xf numFmtId="0" fontId="45" fillId="0" borderId="14" xfId="0" applyFont="1" applyFill="1" applyBorder="1" applyAlignment="1">
      <alignment horizontal="center" vertical="center"/>
    </xf>
    <xf numFmtId="0" fontId="49" fillId="0" borderId="0" xfId="2" applyFont="1" applyFill="1" applyBorder="1">
      <alignment vertical="center"/>
    </xf>
    <xf numFmtId="0" fontId="50" fillId="0" borderId="0" xfId="2" applyFont="1">
      <alignment vertical="center"/>
    </xf>
    <xf numFmtId="0" fontId="49" fillId="18" borderId="0" xfId="2" applyFont="1" applyFill="1" applyBorder="1">
      <alignment vertical="center"/>
    </xf>
    <xf numFmtId="0" fontId="38" fillId="0" borderId="0" xfId="2" applyFont="1" applyAlignment="1">
      <alignment horizontal="center" vertical="center"/>
    </xf>
    <xf numFmtId="0" fontId="5" fillId="0" borderId="0" xfId="2" applyFont="1" applyBorder="1" applyAlignment="1">
      <alignment horizontal="center" vertical="center"/>
    </xf>
    <xf numFmtId="0" fontId="11" fillId="0" borderId="0" xfId="2" applyFont="1" applyBorder="1">
      <alignment vertical="center"/>
    </xf>
    <xf numFmtId="0" fontId="36" fillId="0" borderId="0" xfId="2" applyFont="1" applyBorder="1" applyAlignment="1">
      <alignment vertical="center"/>
    </xf>
    <xf numFmtId="0" fontId="46" fillId="0" borderId="0" xfId="2" applyFont="1" applyFill="1" applyBorder="1" applyAlignment="1">
      <alignment horizontal="center" vertical="center" shrinkToFit="1"/>
    </xf>
    <xf numFmtId="0" fontId="53" fillId="0" borderId="0" xfId="2" applyFont="1" applyFill="1" applyBorder="1" applyAlignment="1">
      <alignment horizontal="center" vertical="center" shrinkToFit="1"/>
    </xf>
    <xf numFmtId="0" fontId="45" fillId="0" borderId="0" xfId="2" applyFont="1" applyBorder="1">
      <alignment vertical="center"/>
    </xf>
    <xf numFmtId="0" fontId="24" fillId="0" borderId="0" xfId="2" applyFont="1" applyFill="1" applyBorder="1">
      <alignment vertical="center"/>
    </xf>
    <xf numFmtId="0" fontId="45" fillId="0" borderId="0" xfId="2" applyFont="1" applyFill="1" applyBorder="1">
      <alignment vertical="center"/>
    </xf>
    <xf numFmtId="0" fontId="45" fillId="0" borderId="10" xfId="2" applyFont="1" applyFill="1" applyBorder="1">
      <alignment vertical="center"/>
    </xf>
    <xf numFmtId="0" fontId="48" fillId="0" borderId="0" xfId="2" applyFont="1" applyFill="1" applyBorder="1" applyAlignment="1">
      <alignment horizontal="center" vertical="center"/>
    </xf>
    <xf numFmtId="0" fontId="19" fillId="0" borderId="0" xfId="2" applyFont="1" applyFill="1" applyBorder="1">
      <alignment vertical="center"/>
    </xf>
    <xf numFmtId="0" fontId="46" fillId="0" borderId="11" xfId="2" applyFont="1" applyFill="1" applyBorder="1" applyAlignment="1">
      <alignment horizontal="center" vertical="center"/>
    </xf>
    <xf numFmtId="22" fontId="24" fillId="0" borderId="0" xfId="2" applyNumberFormat="1" applyFont="1">
      <alignment vertical="center"/>
    </xf>
    <xf numFmtId="41" fontId="24" fillId="0" borderId="0" xfId="14" applyFont="1">
      <alignment vertical="center"/>
    </xf>
    <xf numFmtId="0" fontId="54" fillId="0" borderId="11" xfId="2" applyFont="1" applyFill="1" applyBorder="1" applyAlignment="1">
      <alignment horizontal="center" vertical="center"/>
    </xf>
    <xf numFmtId="0" fontId="5" fillId="0" borderId="19" xfId="2" applyFont="1" applyBorder="1" applyAlignment="1">
      <alignment horizontal="center" vertical="center"/>
    </xf>
    <xf numFmtId="0" fontId="58" fillId="0" borderId="37" xfId="2" applyFont="1" applyFill="1" applyBorder="1" applyAlignment="1">
      <alignment horizontal="center" vertical="center"/>
    </xf>
    <xf numFmtId="0" fontId="57" fillId="0" borderId="27" xfId="2" applyFont="1" applyFill="1" applyBorder="1" applyAlignment="1">
      <alignment horizontal="center" vertical="center"/>
    </xf>
    <xf numFmtId="0" fontId="43" fillId="0" borderId="29" xfId="2" applyFont="1" applyBorder="1">
      <alignment vertical="center"/>
    </xf>
    <xf numFmtId="0" fontId="43" fillId="0" borderId="29" xfId="2" applyFont="1" applyFill="1" applyBorder="1">
      <alignment vertical="center"/>
    </xf>
    <xf numFmtId="1" fontId="5" fillId="3" borderId="0" xfId="2" applyNumberFormat="1" applyFont="1" applyFill="1" applyBorder="1">
      <alignment vertical="center"/>
    </xf>
    <xf numFmtId="0" fontId="16" fillId="0" borderId="0" xfId="2" applyFont="1" applyFill="1" applyAlignment="1">
      <alignment horizontal="center" vertical="center"/>
    </xf>
    <xf numFmtId="0" fontId="39" fillId="0" borderId="35" xfId="2" applyFont="1" applyFill="1" applyBorder="1" applyAlignment="1">
      <alignment horizontal="center" vertical="center"/>
    </xf>
    <xf numFmtId="0" fontId="59" fillId="0" borderId="35" xfId="2" applyFont="1" applyFill="1" applyBorder="1" applyAlignment="1">
      <alignment horizontal="center" vertical="center"/>
    </xf>
    <xf numFmtId="0" fontId="60" fillId="0" borderId="27" xfId="2" applyFont="1" applyFill="1" applyBorder="1" applyAlignment="1">
      <alignment horizontal="center" vertical="center"/>
    </xf>
    <xf numFmtId="0" fontId="61" fillId="0" borderId="27" xfId="2" applyFont="1" applyFill="1" applyBorder="1" applyAlignment="1">
      <alignment horizontal="center" vertical="center"/>
    </xf>
    <xf numFmtId="0" fontId="48" fillId="21" borderId="11" xfId="2" applyFont="1" applyFill="1" applyBorder="1" applyAlignment="1">
      <alignment horizontal="center" vertical="center"/>
    </xf>
    <xf numFmtId="0" fontId="48" fillId="22" borderId="11" xfId="2" applyFont="1" applyFill="1" applyBorder="1" applyAlignment="1">
      <alignment horizontal="center" vertical="center"/>
    </xf>
    <xf numFmtId="0" fontId="44" fillId="12" borderId="11" xfId="2" applyFont="1" applyFill="1" applyBorder="1" applyAlignment="1">
      <alignment horizontal="center" vertical="center"/>
    </xf>
    <xf numFmtId="0" fontId="44" fillId="13" borderId="11" xfId="2" applyFont="1" applyFill="1" applyBorder="1" applyAlignment="1">
      <alignment horizontal="center" vertical="center"/>
    </xf>
    <xf numFmtId="0" fontId="46" fillId="14" borderId="11" xfId="2" applyFont="1" applyFill="1" applyBorder="1" applyAlignment="1">
      <alignment horizontal="center" vertical="center"/>
    </xf>
    <xf numFmtId="0" fontId="48" fillId="9" borderId="11" xfId="2" applyFont="1" applyFill="1" applyBorder="1" applyAlignment="1">
      <alignment horizontal="center" vertical="center"/>
    </xf>
    <xf numFmtId="0" fontId="48" fillId="15" borderId="11" xfId="2" applyFont="1" applyFill="1" applyBorder="1" applyAlignment="1">
      <alignment horizontal="center" vertical="center"/>
    </xf>
    <xf numFmtId="0" fontId="44" fillId="8" borderId="11" xfId="2" applyFont="1" applyFill="1" applyBorder="1" applyAlignment="1">
      <alignment horizontal="center" vertical="center"/>
    </xf>
    <xf numFmtId="0" fontId="44" fillId="10" borderId="11" xfId="2" applyFont="1" applyFill="1" applyBorder="1" applyAlignment="1">
      <alignment horizontal="center" vertical="center"/>
    </xf>
    <xf numFmtId="0" fontId="44" fillId="19" borderId="11" xfId="2" applyFont="1" applyFill="1" applyBorder="1" applyAlignment="1">
      <alignment horizontal="center" vertical="center"/>
    </xf>
    <xf numFmtId="0" fontId="44" fillId="17" borderId="11" xfId="2" applyFont="1" applyFill="1" applyBorder="1" applyAlignment="1">
      <alignment horizontal="center" vertical="center"/>
    </xf>
    <xf numFmtId="0" fontId="44" fillId="11" borderId="11" xfId="2" applyFont="1" applyFill="1" applyBorder="1" applyAlignment="1">
      <alignment horizontal="center" vertical="center"/>
    </xf>
    <xf numFmtId="0" fontId="47" fillId="6" borderId="11" xfId="2" applyFont="1" applyFill="1" applyBorder="1" applyAlignment="1">
      <alignment horizontal="center" vertical="center"/>
    </xf>
    <xf numFmtId="0" fontId="0" fillId="0" borderId="0" xfId="0">
      <alignment vertical="center"/>
    </xf>
    <xf numFmtId="0" fontId="66" fillId="0" borderId="35" xfId="2" applyFont="1" applyFill="1" applyBorder="1" applyAlignment="1">
      <alignment horizontal="center" vertical="center"/>
    </xf>
    <xf numFmtId="0" fontId="48" fillId="23" borderId="11" xfId="2" applyFont="1" applyFill="1" applyBorder="1" applyAlignment="1">
      <alignment horizontal="center" vertical="center"/>
    </xf>
    <xf numFmtId="0" fontId="46" fillId="25" borderId="11" xfId="2" applyFont="1" applyFill="1" applyBorder="1" applyAlignment="1">
      <alignment horizontal="center" vertical="center"/>
    </xf>
    <xf numFmtId="0" fontId="25" fillId="0" borderId="39" xfId="2" applyFont="1" applyFill="1" applyBorder="1" applyAlignment="1">
      <alignment horizontal="center" vertical="center"/>
    </xf>
    <xf numFmtId="0" fontId="25" fillId="0" borderId="40" xfId="2" applyFont="1" applyFill="1" applyBorder="1" applyAlignment="1">
      <alignment horizontal="center" vertical="center"/>
    </xf>
    <xf numFmtId="0" fontId="18" fillId="0" borderId="40" xfId="2" applyFont="1" applyBorder="1" applyAlignment="1">
      <alignment horizontal="center" vertical="center"/>
    </xf>
    <xf numFmtId="0" fontId="21" fillId="0" borderId="40" xfId="2" applyFont="1" applyBorder="1" applyAlignment="1">
      <alignment horizontal="center" vertical="center"/>
    </xf>
    <xf numFmtId="0" fontId="46" fillId="24" borderId="34" xfId="2" applyFont="1" applyFill="1" applyBorder="1" applyAlignment="1">
      <alignment horizontal="center" vertical="center"/>
    </xf>
    <xf numFmtId="0" fontId="46" fillId="0" borderId="34" xfId="2" applyFont="1" applyFill="1" applyBorder="1" applyAlignment="1">
      <alignment horizontal="center" vertical="center"/>
    </xf>
    <xf numFmtId="0" fontId="46" fillId="24" borderId="11" xfId="2" applyFont="1" applyFill="1" applyBorder="1" applyAlignment="1">
      <alignment horizontal="center" vertical="center"/>
    </xf>
    <xf numFmtId="0" fontId="65" fillId="0" borderId="38" xfId="0" applyFont="1" applyFill="1" applyBorder="1" applyAlignment="1" applyProtection="1">
      <alignment horizontal="center" vertical="center"/>
      <protection locked="0"/>
    </xf>
    <xf numFmtId="0" fontId="46" fillId="27" borderId="11" xfId="2" applyFont="1" applyFill="1" applyBorder="1" applyAlignment="1">
      <alignment horizontal="center" vertical="center" shrinkToFit="1"/>
    </xf>
    <xf numFmtId="0" fontId="46" fillId="27" borderId="11" xfId="2" applyFont="1" applyFill="1" applyBorder="1" applyAlignment="1">
      <alignment vertical="center" shrinkToFit="1"/>
    </xf>
    <xf numFmtId="0" fontId="46" fillId="27" borderId="17" xfId="2" applyFont="1" applyFill="1" applyBorder="1" applyAlignment="1">
      <alignment vertical="center" shrinkToFit="1"/>
    </xf>
    <xf numFmtId="20" fontId="29" fillId="0" borderId="28" xfId="2" applyNumberFormat="1" applyFont="1" applyFill="1" applyBorder="1" applyAlignment="1">
      <alignment horizontal="center" vertical="center"/>
    </xf>
    <xf numFmtId="0" fontId="66" fillId="0" borderId="0" xfId="2" applyFont="1" applyFill="1" applyBorder="1" applyAlignment="1">
      <alignment horizontal="center" vertical="center"/>
    </xf>
    <xf numFmtId="20" fontId="35" fillId="0" borderId="0" xfId="2" applyNumberFormat="1" applyFont="1" applyFill="1" applyBorder="1" applyAlignment="1">
      <alignment horizontal="center" vertical="center"/>
    </xf>
    <xf numFmtId="20" fontId="28" fillId="0" borderId="0" xfId="2" applyNumberFormat="1" applyFont="1" applyFill="1" applyBorder="1" applyAlignment="1">
      <alignment horizontal="center" vertical="center"/>
    </xf>
    <xf numFmtId="0" fontId="30" fillId="0" borderId="0" xfId="2" applyFont="1" applyFill="1" applyBorder="1" applyAlignment="1">
      <alignment horizontal="center" vertical="center"/>
    </xf>
    <xf numFmtId="20" fontId="32" fillId="0" borderId="0" xfId="2" applyNumberFormat="1" applyFont="1" applyFill="1" applyBorder="1" applyAlignment="1">
      <alignment horizontal="center" vertical="center"/>
    </xf>
    <xf numFmtId="20" fontId="33" fillId="0" borderId="0" xfId="2" applyNumberFormat="1" applyFont="1" applyFill="1" applyBorder="1" applyAlignment="1">
      <alignment horizontal="center" vertical="center"/>
    </xf>
    <xf numFmtId="0" fontId="28" fillId="0" borderId="0" xfId="2" applyFont="1" applyFill="1" applyBorder="1" applyAlignment="1">
      <alignment horizontal="center" vertical="center"/>
    </xf>
    <xf numFmtId="0" fontId="57" fillId="0" borderId="0" xfId="2" applyFont="1" applyFill="1" applyBorder="1" applyAlignment="1">
      <alignment horizontal="center" vertical="center"/>
    </xf>
    <xf numFmtId="0" fontId="58" fillId="0" borderId="0" xfId="2" applyFont="1" applyFill="1" applyBorder="1" applyAlignment="1">
      <alignment horizontal="center" vertical="center"/>
    </xf>
    <xf numFmtId="0" fontId="59" fillId="0" borderId="0" xfId="2" applyFont="1" applyFill="1" applyBorder="1" applyAlignment="1">
      <alignment horizontal="center" vertical="center"/>
    </xf>
    <xf numFmtId="0" fontId="60" fillId="0" borderId="0" xfId="2" applyFont="1" applyFill="1" applyBorder="1" applyAlignment="1">
      <alignment horizontal="center" vertical="center"/>
    </xf>
    <xf numFmtId="0" fontId="61" fillId="0" borderId="0" xfId="2" applyFont="1" applyFill="1" applyBorder="1" applyAlignment="1">
      <alignment horizontal="center" vertical="center"/>
    </xf>
    <xf numFmtId="0" fontId="40" fillId="0" borderId="46" xfId="0" applyFont="1" applyFill="1" applyBorder="1" applyAlignment="1">
      <alignment horizontal="center" vertical="center"/>
    </xf>
    <xf numFmtId="0" fontId="40" fillId="0" borderId="47" xfId="0" applyFont="1" applyFill="1" applyBorder="1" applyAlignment="1">
      <alignment horizontal="center" vertical="center"/>
    </xf>
    <xf numFmtId="177" fontId="46" fillId="0" borderId="6" xfId="2" applyNumberFormat="1" applyFont="1" applyFill="1" applyBorder="1" applyAlignment="1">
      <alignment horizontal="center" vertical="center" shrinkToFit="1"/>
    </xf>
    <xf numFmtId="178" fontId="46" fillId="0" borderId="36" xfId="2" applyNumberFormat="1" applyFont="1" applyFill="1" applyBorder="1" applyAlignment="1">
      <alignment horizontal="center" vertical="center" shrinkToFit="1"/>
    </xf>
    <xf numFmtId="177" fontId="46" fillId="0" borderId="5" xfId="2" applyNumberFormat="1" applyFont="1" applyFill="1" applyBorder="1" applyAlignment="1">
      <alignment horizontal="center" vertical="center" shrinkToFit="1"/>
    </xf>
    <xf numFmtId="177" fontId="47" fillId="0" borderId="6" xfId="2" applyNumberFormat="1" applyFont="1" applyFill="1" applyBorder="1" applyAlignment="1">
      <alignment horizontal="center" vertical="center" shrinkToFit="1"/>
    </xf>
    <xf numFmtId="178" fontId="47" fillId="0" borderId="36" xfId="2" applyNumberFormat="1" applyFont="1" applyFill="1" applyBorder="1" applyAlignment="1">
      <alignment horizontal="center" vertical="center" shrinkToFit="1"/>
    </xf>
    <xf numFmtId="178" fontId="46" fillId="0" borderId="7" xfId="2" applyNumberFormat="1" applyFont="1" applyFill="1" applyBorder="1" applyAlignment="1">
      <alignment horizontal="center" vertical="center" shrinkToFit="1"/>
    </xf>
    <xf numFmtId="0" fontId="65" fillId="0" borderId="29" xfId="0" applyFont="1" applyFill="1" applyBorder="1" applyAlignment="1">
      <alignment horizontal="center" vertical="center"/>
    </xf>
    <xf numFmtId="0" fontId="65" fillId="0" borderId="29" xfId="15" applyFont="1" applyFill="1" applyBorder="1" applyAlignment="1">
      <alignment horizontal="center" vertical="center"/>
    </xf>
    <xf numFmtId="0" fontId="71" fillId="0" borderId="29" xfId="15" applyFont="1" applyFill="1" applyBorder="1" applyAlignment="1">
      <alignment horizontal="center" vertical="center"/>
    </xf>
    <xf numFmtId="0" fontId="69" fillId="0" borderId="29" xfId="15" applyFont="1" applyFill="1" applyBorder="1" applyAlignment="1">
      <alignment horizontal="center" vertical="center"/>
    </xf>
    <xf numFmtId="0" fontId="72" fillId="0" borderId="29" xfId="15" applyFont="1" applyFill="1" applyBorder="1" applyAlignment="1">
      <alignment horizontal="center" vertical="center"/>
    </xf>
    <xf numFmtId="0" fontId="0" fillId="0" borderId="0" xfId="0">
      <alignment vertical="center"/>
    </xf>
    <xf numFmtId="14" fontId="69" fillId="0" borderId="45" xfId="15" applyNumberFormat="1" applyFont="1" applyFill="1" applyBorder="1" applyAlignment="1">
      <alignment horizontal="center" vertical="center"/>
    </xf>
    <xf numFmtId="0" fontId="69" fillId="0" borderId="44" xfId="15" applyFont="1" applyFill="1" applyBorder="1" applyAlignment="1">
      <alignment horizontal="center" vertical="center"/>
    </xf>
    <xf numFmtId="0" fontId="73" fillId="28" borderId="33" xfId="0" applyFont="1" applyFill="1" applyBorder="1" applyAlignment="1">
      <alignment horizontal="center" vertical="center"/>
    </xf>
    <xf numFmtId="0" fontId="52" fillId="28" borderId="48" xfId="0" applyFont="1" applyFill="1" applyBorder="1" applyAlignment="1">
      <alignment horizontal="center" vertical="center"/>
    </xf>
    <xf numFmtId="0" fontId="52" fillId="28" borderId="33" xfId="0" applyFont="1" applyFill="1" applyBorder="1" applyAlignment="1">
      <alignment horizontal="center" vertical="center"/>
    </xf>
    <xf numFmtId="0" fontId="52" fillId="28" borderId="49" xfId="0" applyFont="1" applyFill="1" applyBorder="1" applyAlignment="1">
      <alignment horizontal="center" vertical="center"/>
    </xf>
    <xf numFmtId="20" fontId="48" fillId="5" borderId="13" xfId="2" applyNumberFormat="1" applyFont="1" applyFill="1" applyBorder="1" applyAlignment="1">
      <alignment horizontal="center" vertical="center" wrapText="1"/>
    </xf>
    <xf numFmtId="1" fontId="43" fillId="0" borderId="29" xfId="2" applyNumberFormat="1" applyFont="1" applyFill="1" applyBorder="1">
      <alignment vertical="center"/>
    </xf>
    <xf numFmtId="0" fontId="55" fillId="0" borderId="0" xfId="0" applyFont="1" applyAlignment="1">
      <alignment horizontal="center" vertical="center"/>
    </xf>
    <xf numFmtId="14" fontId="55" fillId="0" borderId="0" xfId="0" applyNumberFormat="1" applyFont="1" applyAlignment="1">
      <alignment horizontal="center" vertical="center"/>
    </xf>
    <xf numFmtId="0" fontId="52" fillId="0" borderId="29" xfId="0" applyFont="1" applyBorder="1" applyAlignment="1">
      <alignment horizontal="center" vertical="center"/>
    </xf>
    <xf numFmtId="0" fontId="55" fillId="0" borderId="29" xfId="0" applyFont="1" applyBorder="1" applyAlignment="1">
      <alignment horizontal="center" vertical="center"/>
    </xf>
    <xf numFmtId="14" fontId="55" fillId="0" borderId="29" xfId="0" applyNumberFormat="1" applyFont="1" applyBorder="1" applyAlignment="1">
      <alignment horizontal="center" vertical="center"/>
    </xf>
    <xf numFmtId="14" fontId="55" fillId="0" borderId="29" xfId="0" applyNumberFormat="1" applyFont="1" applyFill="1" applyBorder="1" applyAlignment="1">
      <alignment horizontal="center" vertical="center"/>
    </xf>
    <xf numFmtId="14" fontId="55" fillId="0" borderId="53" xfId="0" applyNumberFormat="1" applyFont="1" applyBorder="1" applyAlignment="1">
      <alignment horizontal="center" vertical="center"/>
    </xf>
    <xf numFmtId="0" fontId="55" fillId="0" borderId="54" xfId="0" applyFont="1" applyBorder="1" applyAlignment="1">
      <alignment horizontal="center" vertical="center"/>
    </xf>
    <xf numFmtId="0" fontId="55" fillId="0" borderId="38" xfId="0" applyFont="1" applyBorder="1" applyAlignment="1">
      <alignment horizontal="center" vertical="center"/>
    </xf>
    <xf numFmtId="14" fontId="55" fillId="0" borderId="38" xfId="0" applyNumberFormat="1" applyFont="1" applyBorder="1" applyAlignment="1">
      <alignment horizontal="center" vertical="center"/>
    </xf>
    <xf numFmtId="14" fontId="55" fillId="0" borderId="41" xfId="0" applyNumberFormat="1" applyFont="1" applyBorder="1" applyAlignment="1">
      <alignment horizontal="center" vertical="center"/>
    </xf>
    <xf numFmtId="0" fontId="55" fillId="0" borderId="38" xfId="0" applyFont="1" applyFill="1" applyBorder="1" applyAlignment="1">
      <alignment horizontal="center" vertical="center"/>
    </xf>
    <xf numFmtId="14" fontId="55" fillId="0" borderId="38" xfId="0" applyNumberFormat="1" applyFont="1" applyFill="1" applyBorder="1" applyAlignment="1">
      <alignment horizontal="center" vertical="center"/>
    </xf>
    <xf numFmtId="0" fontId="76" fillId="0" borderId="38" xfId="0" applyFont="1" applyFill="1" applyBorder="1" applyAlignment="1">
      <alignment horizontal="center" vertical="center"/>
    </xf>
    <xf numFmtId="0" fontId="55" fillId="0" borderId="55" xfId="0" applyFont="1" applyBorder="1" applyAlignment="1">
      <alignment horizontal="center" vertical="center"/>
    </xf>
    <xf numFmtId="0" fontId="55" fillId="0" borderId="42" xfId="0" applyFont="1" applyFill="1" applyBorder="1" applyAlignment="1">
      <alignment horizontal="center" vertical="center"/>
    </xf>
    <xf numFmtId="14" fontId="55" fillId="0" borderId="42" xfId="0" applyNumberFormat="1" applyFont="1" applyFill="1" applyBorder="1" applyAlignment="1">
      <alignment horizontal="center" vertical="center"/>
    </xf>
    <xf numFmtId="14" fontId="55" fillId="0" borderId="56" xfId="0" applyNumberFormat="1" applyFont="1" applyBorder="1" applyAlignment="1">
      <alignment horizontal="center" vertical="center"/>
    </xf>
    <xf numFmtId="0" fontId="77" fillId="0" borderId="0" xfId="0" applyFont="1" applyAlignment="1">
      <alignment horizontal="center" vertical="center"/>
    </xf>
    <xf numFmtId="0" fontId="77" fillId="3" borderId="51" xfId="0" applyFont="1" applyFill="1" applyBorder="1" applyAlignment="1" applyProtection="1">
      <alignment horizontal="center"/>
      <protection locked="0"/>
    </xf>
    <xf numFmtId="0" fontId="65" fillId="0" borderId="52" xfId="0" applyNumberFormat="1" applyFont="1" applyFill="1" applyBorder="1" applyAlignment="1" applyProtection="1">
      <alignment horizontal="center" vertical="center"/>
      <protection locked="0"/>
    </xf>
    <xf numFmtId="0" fontId="65" fillId="0" borderId="52" xfId="0" applyFont="1" applyFill="1" applyBorder="1" applyAlignment="1" applyProtection="1">
      <alignment horizontal="center" vertical="center"/>
      <protection locked="0"/>
    </xf>
    <xf numFmtId="0" fontId="76" fillId="0" borderId="52" xfId="0" applyFont="1" applyBorder="1" applyAlignment="1">
      <alignment horizontal="center" vertical="center"/>
    </xf>
    <xf numFmtId="0" fontId="77" fillId="3" borderId="54" xfId="0" applyFont="1" applyFill="1" applyBorder="1" applyAlignment="1" applyProtection="1">
      <alignment horizontal="center"/>
      <protection locked="0"/>
    </xf>
    <xf numFmtId="0" fontId="65" fillId="0" borderId="38" xfId="0" applyNumberFormat="1" applyFont="1" applyFill="1" applyBorder="1" applyAlignment="1" applyProtection="1">
      <alignment horizontal="center" vertical="center"/>
      <protection locked="0"/>
    </xf>
    <xf numFmtId="0" fontId="76" fillId="0" borderId="38" xfId="0" applyFont="1" applyBorder="1" applyAlignment="1">
      <alignment horizontal="center" vertical="center"/>
    </xf>
    <xf numFmtId="0" fontId="79" fillId="0" borderId="38" xfId="0" applyNumberFormat="1" applyFont="1" applyFill="1" applyBorder="1" applyAlignment="1" applyProtection="1">
      <alignment horizontal="center" vertical="center"/>
      <protection locked="0"/>
    </xf>
    <xf numFmtId="0" fontId="79" fillId="0" borderId="38" xfId="0" applyFont="1" applyFill="1" applyBorder="1" applyAlignment="1" applyProtection="1">
      <alignment horizontal="center" vertical="center"/>
      <protection locked="0"/>
    </xf>
    <xf numFmtId="0" fontId="77" fillId="0" borderId="54" xfId="0" applyFont="1" applyFill="1" applyBorder="1" applyAlignment="1" applyProtection="1">
      <alignment horizontal="center"/>
      <protection locked="0"/>
    </xf>
    <xf numFmtId="0" fontId="77" fillId="0" borderId="54" xfId="0" applyFont="1" applyBorder="1" applyAlignment="1" applyProtection="1">
      <alignment horizontal="center"/>
      <protection locked="0"/>
    </xf>
    <xf numFmtId="0" fontId="77" fillId="18" borderId="54" xfId="0" applyFont="1" applyFill="1" applyBorder="1" applyAlignment="1" applyProtection="1">
      <alignment horizontal="center"/>
      <protection locked="0"/>
    </xf>
    <xf numFmtId="0" fontId="77" fillId="26" borderId="54" xfId="0" applyFont="1" applyFill="1" applyBorder="1" applyAlignment="1" applyProtection="1">
      <alignment horizontal="center"/>
      <protection locked="0"/>
    </xf>
    <xf numFmtId="0" fontId="77" fillId="18" borderId="55" xfId="0" applyFont="1" applyFill="1" applyBorder="1" applyAlignment="1" applyProtection="1">
      <alignment horizontal="center"/>
      <protection locked="0"/>
    </xf>
    <xf numFmtId="0" fontId="65" fillId="0" borderId="42" xfId="0" applyNumberFormat="1" applyFont="1" applyFill="1" applyBorder="1" applyAlignment="1" applyProtection="1">
      <alignment horizontal="center" vertical="center"/>
      <protection locked="0"/>
    </xf>
    <xf numFmtId="0" fontId="65" fillId="0" borderId="42" xfId="0" applyFont="1" applyFill="1" applyBorder="1" applyAlignment="1" applyProtection="1">
      <alignment horizontal="center" vertical="center"/>
      <protection locked="0"/>
    </xf>
    <xf numFmtId="0" fontId="55" fillId="0" borderId="57" xfId="0" applyFont="1" applyBorder="1" applyAlignment="1">
      <alignment horizontal="center" vertical="center"/>
    </xf>
    <xf numFmtId="0" fontId="55" fillId="0" borderId="58" xfId="0" applyFont="1" applyFill="1" applyBorder="1" applyAlignment="1">
      <alignment horizontal="center" vertical="center"/>
    </xf>
    <xf numFmtId="14" fontId="55" fillId="0" borderId="58" xfId="0" applyNumberFormat="1" applyFont="1" applyFill="1" applyBorder="1" applyAlignment="1">
      <alignment horizontal="center" vertical="center"/>
    </xf>
    <xf numFmtId="14" fontId="55" fillId="0" borderId="59" xfId="0" applyNumberFormat="1" applyFont="1" applyBorder="1" applyAlignment="1">
      <alignment horizontal="center" vertical="center"/>
    </xf>
    <xf numFmtId="0" fontId="56" fillId="0" borderId="29" xfId="0" applyFont="1" applyFill="1" applyBorder="1" applyAlignment="1">
      <alignment horizontal="center" vertical="center" wrapText="1"/>
    </xf>
    <xf numFmtId="0" fontId="55" fillId="0" borderId="29" xfId="0" applyFont="1" applyFill="1" applyBorder="1" applyAlignment="1">
      <alignment horizontal="center" vertical="center" wrapText="1"/>
    </xf>
    <xf numFmtId="0" fontId="24" fillId="0" borderId="34" xfId="2" applyFont="1" applyFill="1" applyBorder="1">
      <alignment vertical="center"/>
    </xf>
    <xf numFmtId="0" fontId="54" fillId="0" borderId="34" xfId="2" applyFont="1" applyFill="1" applyBorder="1" applyAlignment="1">
      <alignment horizontal="center" vertical="center"/>
    </xf>
    <xf numFmtId="0" fontId="39" fillId="0" borderId="7" xfId="2" applyFont="1" applyFill="1" applyBorder="1" applyAlignment="1">
      <alignment horizontal="center" vertical="center"/>
    </xf>
    <xf numFmtId="0" fontId="39" fillId="0" borderId="4" xfId="2" applyFont="1" applyFill="1" applyBorder="1" applyAlignment="1">
      <alignment horizontal="center" vertical="center"/>
    </xf>
    <xf numFmtId="20" fontId="31" fillId="0" borderId="60" xfId="2" applyNumberFormat="1" applyFont="1" applyFill="1" applyBorder="1" applyAlignment="1">
      <alignment horizontal="center" vertical="center"/>
    </xf>
    <xf numFmtId="0" fontId="40" fillId="0" borderId="61" xfId="0" applyFont="1" applyFill="1" applyBorder="1" applyAlignment="1">
      <alignment horizontal="center" vertical="center"/>
    </xf>
    <xf numFmtId="0" fontId="47" fillId="0" borderId="11" xfId="2" applyFont="1" applyFill="1" applyBorder="1" applyAlignment="1">
      <alignment horizontal="center" vertical="center"/>
    </xf>
    <xf numFmtId="0" fontId="47" fillId="0" borderId="34" xfId="2" applyFont="1" applyFill="1" applyBorder="1" applyAlignment="1">
      <alignment horizontal="center" vertical="center"/>
    </xf>
    <xf numFmtId="0" fontId="46" fillId="0" borderId="62" xfId="2" applyFont="1" applyFill="1" applyBorder="1" applyAlignment="1">
      <alignment horizontal="center" vertical="center"/>
    </xf>
    <xf numFmtId="0" fontId="46" fillId="0" borderId="17" xfId="2" applyFont="1" applyFill="1" applyBorder="1" applyAlignment="1">
      <alignment horizontal="center" vertical="center"/>
    </xf>
    <xf numFmtId="20" fontId="31" fillId="0" borderId="37" xfId="2" applyNumberFormat="1" applyFont="1" applyFill="1" applyBorder="1" applyAlignment="1">
      <alignment horizontal="center" vertical="center"/>
    </xf>
    <xf numFmtId="0" fontId="46" fillId="0" borderId="43" xfId="2" applyFont="1" applyFill="1" applyBorder="1" applyAlignment="1">
      <alignment vertical="center" shrinkToFit="1"/>
    </xf>
    <xf numFmtId="0" fontId="80" fillId="0" borderId="0" xfId="2" applyFont="1" applyAlignment="1">
      <alignment horizontal="center" vertical="center"/>
    </xf>
    <xf numFmtId="0" fontId="80" fillId="0" borderId="0" xfId="2" applyFont="1" applyFill="1" applyBorder="1" applyAlignment="1">
      <alignment horizontal="center" vertical="center"/>
    </xf>
    <xf numFmtId="0" fontId="74" fillId="0" borderId="0" xfId="2" applyFont="1" applyAlignment="1">
      <alignment horizontal="center" vertical="center"/>
    </xf>
    <xf numFmtId="0" fontId="74" fillId="0" borderId="0" xfId="2" applyFont="1" applyFill="1" applyBorder="1" applyAlignment="1">
      <alignment horizontal="center" vertical="center"/>
    </xf>
    <xf numFmtId="0" fontId="74" fillId="0" borderId="0" xfId="2" applyFont="1" applyFill="1" applyAlignment="1">
      <alignment horizontal="center" vertical="center"/>
    </xf>
    <xf numFmtId="0" fontId="75" fillId="0" borderId="0" xfId="0" applyFont="1" applyFill="1" applyBorder="1" applyAlignment="1">
      <alignment horizontal="center" vertical="center"/>
    </xf>
    <xf numFmtId="178" fontId="46" fillId="0" borderId="64" xfId="2" applyNumberFormat="1" applyFont="1" applyFill="1" applyBorder="1" applyAlignment="1">
      <alignment horizontal="center" vertical="center" shrinkToFit="1"/>
    </xf>
    <xf numFmtId="0" fontId="48" fillId="5" borderId="11" xfId="2" applyFont="1" applyFill="1" applyBorder="1" applyAlignment="1">
      <alignment horizontal="center" vertical="center"/>
    </xf>
    <xf numFmtId="20" fontId="48" fillId="5" borderId="8" xfId="2" applyNumberFormat="1" applyFont="1" applyFill="1" applyBorder="1" applyAlignment="1">
      <alignment horizontal="center" vertical="center" wrapText="1"/>
    </xf>
    <xf numFmtId="178" fontId="47" fillId="0" borderId="64" xfId="2" applyNumberFormat="1" applyFont="1" applyFill="1" applyBorder="1" applyAlignment="1">
      <alignment horizontal="center" vertical="center" shrinkToFit="1"/>
    </xf>
    <xf numFmtId="0" fontId="43" fillId="0" borderId="0" xfId="2" applyFont="1" applyBorder="1">
      <alignment vertical="center"/>
    </xf>
    <xf numFmtId="1" fontId="43" fillId="0" borderId="0" xfId="2" applyNumberFormat="1" applyFont="1" applyFill="1" applyBorder="1">
      <alignment vertical="center"/>
    </xf>
    <xf numFmtId="0" fontId="46" fillId="0" borderId="15" xfId="2" applyFont="1" applyFill="1" applyBorder="1" applyAlignment="1">
      <alignment vertical="center" shrinkToFit="1"/>
    </xf>
    <xf numFmtId="0" fontId="48" fillId="5" borderId="43" xfId="2" applyFont="1" applyFill="1" applyBorder="1" applyAlignment="1">
      <alignment horizontal="center" vertical="center"/>
    </xf>
    <xf numFmtId="20" fontId="48" fillId="5" borderId="22" xfId="2" applyNumberFormat="1" applyFont="1" applyFill="1" applyBorder="1" applyAlignment="1">
      <alignment horizontal="center" vertical="center" wrapText="1"/>
    </xf>
    <xf numFmtId="20" fontId="48" fillId="5" borderId="15" xfId="2" applyNumberFormat="1" applyFont="1" applyFill="1" applyBorder="1" applyAlignment="1">
      <alignment horizontal="center" vertical="center" wrapText="1"/>
    </xf>
    <xf numFmtId="20" fontId="48" fillId="5" borderId="43" xfId="2" applyNumberFormat="1" applyFont="1" applyFill="1" applyBorder="1" applyAlignment="1">
      <alignment horizontal="center" vertical="center" wrapText="1"/>
    </xf>
    <xf numFmtId="0" fontId="62" fillId="6" borderId="11" xfId="2" applyFont="1" applyFill="1" applyBorder="1" applyAlignment="1">
      <alignment horizontal="center" vertical="center"/>
    </xf>
    <xf numFmtId="0" fontId="46" fillId="27" borderId="34" xfId="2" applyFont="1" applyFill="1" applyBorder="1" applyAlignment="1">
      <alignment horizontal="center" vertical="center" shrinkToFit="1"/>
    </xf>
    <xf numFmtId="0" fontId="46" fillId="27" borderId="34" xfId="2" applyFont="1" applyFill="1" applyBorder="1" applyAlignment="1">
      <alignment vertical="center" shrinkToFit="1"/>
    </xf>
    <xf numFmtId="0" fontId="46" fillId="27" borderId="62" xfId="2" applyFont="1" applyFill="1" applyBorder="1" applyAlignment="1">
      <alignment vertical="center" shrinkToFit="1"/>
    </xf>
    <xf numFmtId="0" fontId="62" fillId="6" borderId="34" xfId="2" applyFont="1" applyFill="1" applyBorder="1" applyAlignment="1">
      <alignment horizontal="center" vertical="center"/>
    </xf>
    <xf numFmtId="0" fontId="47" fillId="6" borderId="34" xfId="2" applyFont="1" applyFill="1" applyBorder="1" applyAlignment="1">
      <alignment horizontal="center" vertical="center"/>
    </xf>
    <xf numFmtId="0" fontId="40" fillId="0" borderId="65" xfId="0" applyFont="1" applyFill="1" applyBorder="1" applyAlignment="1">
      <alignment horizontal="center" vertical="center"/>
    </xf>
    <xf numFmtId="0" fontId="40" fillId="0" borderId="66" xfId="0" applyFont="1" applyFill="1" applyBorder="1" applyAlignment="1">
      <alignment horizontal="center" vertical="center"/>
    </xf>
    <xf numFmtId="0" fontId="40" fillId="0" borderId="67" xfId="0" applyFont="1" applyFill="1" applyBorder="1" applyAlignment="1">
      <alignment horizontal="center" vertical="center"/>
    </xf>
    <xf numFmtId="0" fontId="56" fillId="29" borderId="29" xfId="0" applyFont="1" applyFill="1" applyBorder="1" applyAlignment="1">
      <alignment horizontal="center" vertical="center" wrapText="1"/>
    </xf>
    <xf numFmtId="0" fontId="55" fillId="0" borderId="29" xfId="0" applyFont="1" applyBorder="1" applyAlignment="1">
      <alignment horizontal="center" vertical="center" wrapText="1"/>
    </xf>
    <xf numFmtId="14" fontId="69" fillId="29" borderId="29" xfId="15" applyNumberFormat="1" applyFont="1" applyFill="1" applyBorder="1" applyAlignment="1">
      <alignment horizontal="center" vertical="center"/>
    </xf>
    <xf numFmtId="0" fontId="69" fillId="29" borderId="29" xfId="15" applyNumberFormat="1" applyFont="1" applyFill="1" applyBorder="1" applyAlignment="1">
      <alignment horizontal="center" vertical="center"/>
    </xf>
    <xf numFmtId="14" fontId="69" fillId="0" borderId="29" xfId="15" applyNumberFormat="1" applyFont="1" applyBorder="1" applyAlignment="1">
      <alignment horizontal="center" vertical="center"/>
    </xf>
    <xf numFmtId="0" fontId="69" fillId="0" borderId="29" xfId="15" applyNumberFormat="1" applyFont="1" applyBorder="1" applyAlignment="1">
      <alignment horizontal="center" vertical="center"/>
    </xf>
    <xf numFmtId="20" fontId="56" fillId="0" borderId="29" xfId="0" applyNumberFormat="1" applyFont="1" applyFill="1" applyBorder="1" applyAlignment="1">
      <alignment horizontal="center" vertical="center" wrapText="1"/>
    </xf>
    <xf numFmtId="20" fontId="65" fillId="0" borderId="29" xfId="0" applyNumberFormat="1" applyFont="1" applyFill="1" applyBorder="1" applyAlignment="1">
      <alignment horizontal="center" vertical="center"/>
    </xf>
    <xf numFmtId="0" fontId="48" fillId="5" borderId="24" xfId="2" applyFont="1" applyFill="1" applyBorder="1" applyAlignment="1">
      <alignment horizontal="center" vertical="center"/>
    </xf>
    <xf numFmtId="0" fontId="46" fillId="0" borderId="15" xfId="2" applyFont="1" applyFill="1" applyBorder="1" applyAlignment="1">
      <alignment horizontal="center" vertical="center"/>
    </xf>
    <xf numFmtId="0" fontId="46" fillId="0" borderId="43" xfId="2" applyFont="1" applyFill="1" applyBorder="1" applyAlignment="1">
      <alignment horizontal="center" vertical="center"/>
    </xf>
    <xf numFmtId="0" fontId="44" fillId="10" borderId="15" xfId="2" applyFont="1" applyFill="1" applyBorder="1" applyAlignment="1">
      <alignment horizontal="center" vertical="center"/>
    </xf>
    <xf numFmtId="0" fontId="44" fillId="10" borderId="43" xfId="2" applyFont="1" applyFill="1" applyBorder="1" applyAlignment="1">
      <alignment horizontal="center" vertical="center"/>
    </xf>
    <xf numFmtId="0" fontId="17" fillId="0" borderId="33" xfId="2" applyFont="1" applyBorder="1" applyAlignment="1">
      <alignment horizontal="right" vertical="center"/>
    </xf>
    <xf numFmtId="0" fontId="82" fillId="0" borderId="29" xfId="2" applyFont="1" applyBorder="1">
      <alignment vertical="center"/>
    </xf>
    <xf numFmtId="0" fontId="83" fillId="16" borderId="11" xfId="2" applyFont="1" applyFill="1" applyBorder="1" applyAlignment="1">
      <alignment horizontal="center" vertical="center"/>
    </xf>
    <xf numFmtId="0" fontId="46" fillId="0" borderId="63" xfId="2" applyFont="1" applyFill="1" applyBorder="1" applyAlignment="1">
      <alignment horizontal="center" vertical="center"/>
    </xf>
    <xf numFmtId="0" fontId="46" fillId="24" borderId="63" xfId="2" applyFont="1" applyFill="1" applyBorder="1" applyAlignment="1">
      <alignment horizontal="center" vertical="center"/>
    </xf>
    <xf numFmtId="0" fontId="46" fillId="0" borderId="69" xfId="2" applyFont="1" applyFill="1" applyBorder="1" applyAlignment="1">
      <alignment horizontal="center" vertical="center"/>
    </xf>
    <xf numFmtId="0" fontId="54" fillId="0" borderId="63" xfId="2" applyFont="1" applyFill="1" applyBorder="1" applyAlignment="1">
      <alignment horizontal="center" vertical="center"/>
    </xf>
    <xf numFmtId="0" fontId="24" fillId="0" borderId="63" xfId="2" applyFont="1" applyFill="1" applyBorder="1">
      <alignment vertical="center"/>
    </xf>
    <xf numFmtId="0" fontId="47" fillId="0" borderId="63" xfId="2" applyFont="1" applyFill="1" applyBorder="1" applyAlignment="1">
      <alignment horizontal="center" vertical="center"/>
    </xf>
    <xf numFmtId="0" fontId="44" fillId="13" borderId="68" xfId="2" applyFont="1" applyFill="1" applyBorder="1" applyAlignment="1">
      <alignment horizontal="center" vertical="center"/>
    </xf>
    <xf numFmtId="0" fontId="46" fillId="30" borderId="63" xfId="2" applyFont="1" applyFill="1" applyBorder="1" applyAlignment="1">
      <alignment horizontal="center" vertical="center"/>
    </xf>
    <xf numFmtId="0" fontId="62" fillId="6" borderId="63" xfId="2" applyFont="1" applyFill="1" applyBorder="1" applyAlignment="1">
      <alignment horizontal="center" vertical="center"/>
    </xf>
    <xf numFmtId="0" fontId="47" fillId="6" borderId="63" xfId="2" applyFont="1" applyFill="1" applyBorder="1" applyAlignment="1">
      <alignment horizontal="center" vertical="center"/>
    </xf>
    <xf numFmtId="0" fontId="46" fillId="0" borderId="68" xfId="2" applyFont="1" applyFill="1" applyBorder="1" applyAlignment="1">
      <alignment vertical="center" shrinkToFit="1"/>
    </xf>
    <xf numFmtId="0" fontId="46" fillId="27" borderId="63" xfId="2" applyFont="1" applyFill="1" applyBorder="1" applyAlignment="1">
      <alignment horizontal="center" vertical="center" shrinkToFit="1"/>
    </xf>
    <xf numFmtId="0" fontId="46" fillId="27" borderId="63" xfId="2" applyFont="1" applyFill="1" applyBorder="1" applyAlignment="1">
      <alignment vertical="center" shrinkToFit="1"/>
    </xf>
    <xf numFmtId="0" fontId="46" fillId="27" borderId="69" xfId="2" applyFont="1" applyFill="1" applyBorder="1" applyAlignment="1">
      <alignment vertical="center" shrinkToFit="1"/>
    </xf>
    <xf numFmtId="0" fontId="84" fillId="4" borderId="2" xfId="0" applyFont="1" applyFill="1" applyBorder="1" applyAlignment="1">
      <alignment horizontal="center" vertical="center" shrinkToFit="1"/>
    </xf>
    <xf numFmtId="177" fontId="54" fillId="0" borderId="5" xfId="2" applyNumberFormat="1" applyFont="1" applyFill="1" applyBorder="1" applyAlignment="1">
      <alignment horizontal="center" vertical="center" shrinkToFit="1"/>
    </xf>
    <xf numFmtId="0" fontId="84" fillId="4" borderId="3" xfId="0" applyFont="1" applyFill="1" applyBorder="1" applyAlignment="1">
      <alignment horizontal="center" vertical="center" shrinkToFit="1"/>
    </xf>
    <xf numFmtId="178" fontId="54" fillId="0" borderId="36" xfId="2" applyNumberFormat="1" applyFont="1" applyFill="1" applyBorder="1" applyAlignment="1">
      <alignment horizontal="center" vertical="center" shrinkToFit="1"/>
    </xf>
    <xf numFmtId="178" fontId="54" fillId="0" borderId="7" xfId="2" applyNumberFormat="1" applyFont="1" applyFill="1" applyBorder="1" applyAlignment="1">
      <alignment horizontal="center" vertical="center" shrinkToFit="1"/>
    </xf>
    <xf numFmtId="177" fontId="85" fillId="0" borderId="5" xfId="2" applyNumberFormat="1" applyFont="1" applyFill="1" applyBorder="1" applyAlignment="1">
      <alignment horizontal="center" vertical="center" shrinkToFit="1"/>
    </xf>
    <xf numFmtId="178" fontId="85" fillId="0" borderId="36" xfId="2" applyNumberFormat="1" applyFont="1" applyFill="1" applyBorder="1" applyAlignment="1">
      <alignment horizontal="center" vertical="center" shrinkToFit="1"/>
    </xf>
    <xf numFmtId="0" fontId="48" fillId="5" borderId="17" xfId="2" applyFont="1" applyFill="1" applyBorder="1" applyAlignment="1">
      <alignment horizontal="center" vertical="center"/>
    </xf>
    <xf numFmtId="0" fontId="86" fillId="0" borderId="29" xfId="15" applyFont="1" applyFill="1" applyBorder="1" applyAlignment="1">
      <alignment horizontal="center" vertical="center"/>
    </xf>
    <xf numFmtId="0" fontId="87" fillId="0" borderId="29" xfId="15" applyFont="1" applyFill="1" applyBorder="1" applyAlignment="1">
      <alignment horizontal="center" vertical="center"/>
    </xf>
    <xf numFmtId="0" fontId="88" fillId="0" borderId="29" xfId="15" applyFont="1" applyFill="1" applyBorder="1" applyAlignment="1">
      <alignment horizontal="center" vertical="center"/>
    </xf>
    <xf numFmtId="0" fontId="89" fillId="0" borderId="29" xfId="15" applyFont="1" applyFill="1" applyBorder="1" applyAlignment="1">
      <alignment horizontal="center" vertical="center"/>
    </xf>
    <xf numFmtId="0" fontId="90" fillId="0" borderId="29" xfId="15" applyFont="1" applyFill="1" applyBorder="1" applyAlignment="1">
      <alignment horizontal="center" vertical="center"/>
    </xf>
    <xf numFmtId="0" fontId="91" fillId="0" borderId="29" xfId="15" applyFont="1" applyFill="1" applyBorder="1" applyAlignment="1">
      <alignment horizontal="center" vertical="center"/>
    </xf>
    <xf numFmtId="14" fontId="69" fillId="0" borderId="29" xfId="15" applyNumberFormat="1" applyFont="1" applyFill="1" applyBorder="1" applyAlignment="1">
      <alignment horizontal="center" vertical="center"/>
    </xf>
    <xf numFmtId="0" fontId="69" fillId="0" borderId="29" xfId="15" applyNumberFormat="1" applyFont="1" applyFill="1" applyBorder="1" applyAlignment="1">
      <alignment horizontal="center" vertical="center"/>
    </xf>
    <xf numFmtId="0" fontId="81" fillId="0" borderId="70" xfId="0" applyFont="1" applyFill="1" applyBorder="1" applyAlignment="1">
      <alignment horizontal="center" vertical="center"/>
    </xf>
    <xf numFmtId="0" fontId="81" fillId="0" borderId="71" xfId="0" applyFont="1" applyFill="1" applyBorder="1" applyAlignment="1">
      <alignment horizontal="center" vertical="center"/>
    </xf>
    <xf numFmtId="0" fontId="40" fillId="0" borderId="72" xfId="0" applyFont="1" applyFill="1" applyBorder="1" applyAlignment="1">
      <alignment horizontal="center" vertical="center"/>
    </xf>
    <xf numFmtId="20" fontId="29" fillId="0" borderId="37" xfId="2" applyNumberFormat="1" applyFont="1" applyFill="1" applyBorder="1" applyAlignment="1">
      <alignment horizontal="center" vertical="center"/>
    </xf>
    <xf numFmtId="20" fontId="29" fillId="0" borderId="0" xfId="2" applyNumberFormat="1" applyFont="1" applyFill="1" applyBorder="1" applyAlignment="1">
      <alignment horizontal="center" vertical="center"/>
    </xf>
    <xf numFmtId="20" fontId="48" fillId="5" borderId="20" xfId="2" applyNumberFormat="1" applyFont="1" applyFill="1" applyBorder="1" applyAlignment="1">
      <alignment horizontal="center" vertical="center" wrapText="1"/>
    </xf>
    <xf numFmtId="0" fontId="19" fillId="5" borderId="20" xfId="2" applyFont="1" applyFill="1" applyBorder="1" applyAlignment="1">
      <alignment horizontal="center" vertical="center"/>
    </xf>
    <xf numFmtId="0" fontId="46" fillId="27" borderId="10" xfId="2" applyFont="1" applyFill="1" applyBorder="1" applyAlignment="1">
      <alignment horizontal="center" vertical="center" shrinkToFit="1"/>
    </xf>
    <xf numFmtId="0" fontId="52" fillId="0" borderId="44" xfId="0" applyFont="1" applyBorder="1" applyAlignment="1">
      <alignment horizontal="center" vertical="center"/>
    </xf>
    <xf numFmtId="0" fontId="55" fillId="0" borderId="44" xfId="0" applyFont="1" applyBorder="1" applyAlignment="1">
      <alignment horizontal="center" vertical="center"/>
    </xf>
    <xf numFmtId="0" fontId="56" fillId="31" borderId="29" xfId="0" applyFont="1" applyFill="1" applyBorder="1" applyAlignment="1">
      <alignment horizontal="center" vertical="center" wrapText="1"/>
    </xf>
    <xf numFmtId="0" fontId="92" fillId="31" borderId="29" xfId="15" applyNumberFormat="1" applyFont="1" applyFill="1" applyBorder="1" applyAlignment="1">
      <alignment horizontal="center" vertical="center"/>
    </xf>
    <xf numFmtId="0" fontId="88" fillId="31" borderId="29" xfId="15" applyNumberFormat="1" applyFont="1" applyFill="1" applyBorder="1" applyAlignment="1">
      <alignment horizontal="center" vertical="center"/>
    </xf>
    <xf numFmtId="0" fontId="92" fillId="0" borderId="29" xfId="15" applyFont="1" applyFill="1" applyBorder="1" applyAlignment="1">
      <alignment horizontal="center" vertical="center"/>
    </xf>
    <xf numFmtId="0" fontId="93" fillId="0" borderId="0" xfId="0" applyFont="1">
      <alignment vertical="center"/>
    </xf>
    <xf numFmtId="178" fontId="46" fillId="0" borderId="35" xfId="2" applyNumberFormat="1" applyFont="1" applyFill="1" applyBorder="1" applyAlignment="1">
      <alignment horizontal="center" vertical="center" shrinkToFit="1"/>
    </xf>
    <xf numFmtId="178" fontId="54" fillId="0" borderId="64" xfId="2" applyNumberFormat="1" applyFont="1" applyFill="1" applyBorder="1" applyAlignment="1">
      <alignment horizontal="center" vertical="center" shrinkToFit="1"/>
    </xf>
    <xf numFmtId="0" fontId="40" fillId="0" borderId="74" xfId="0" applyFont="1" applyFill="1" applyBorder="1" applyAlignment="1">
      <alignment horizontal="center" vertical="center"/>
    </xf>
    <xf numFmtId="178" fontId="85" fillId="0" borderId="7" xfId="2" applyNumberFormat="1" applyFont="1" applyFill="1" applyBorder="1" applyAlignment="1">
      <alignment horizontal="center" vertical="center" shrinkToFit="1"/>
    </xf>
    <xf numFmtId="0" fontId="25" fillId="0" borderId="75" xfId="2" applyFont="1" applyFill="1" applyBorder="1" applyAlignment="1">
      <alignment horizontal="center" vertical="center"/>
    </xf>
    <xf numFmtId="0" fontId="40" fillId="0" borderId="77" xfId="0" applyFont="1" applyFill="1" applyBorder="1" applyAlignment="1">
      <alignment horizontal="center" vertical="center"/>
    </xf>
    <xf numFmtId="0" fontId="40" fillId="0" borderId="78" xfId="0" applyFont="1" applyFill="1" applyBorder="1" applyAlignment="1">
      <alignment horizontal="center" vertical="center"/>
    </xf>
    <xf numFmtId="0" fontId="19" fillId="5" borderId="1" xfId="2" applyFont="1" applyFill="1" applyBorder="1" applyAlignment="1">
      <alignment horizontal="center" vertical="center"/>
    </xf>
    <xf numFmtId="0" fontId="81" fillId="0" borderId="79" xfId="0" applyFont="1" applyFill="1" applyBorder="1" applyAlignment="1">
      <alignment horizontal="center" vertical="center"/>
    </xf>
    <xf numFmtId="0" fontId="26" fillId="0" borderId="73" xfId="2" applyFont="1" applyFill="1" applyBorder="1">
      <alignment vertical="center"/>
    </xf>
    <xf numFmtId="0" fontId="46" fillId="12" borderId="11" xfId="2" applyFont="1" applyFill="1" applyBorder="1" applyAlignment="1">
      <alignment horizontal="center" vertical="center"/>
    </xf>
    <xf numFmtId="0" fontId="46" fillId="6" borderId="11" xfId="2" applyFont="1" applyFill="1" applyBorder="1" applyAlignment="1">
      <alignment horizontal="center" vertical="center"/>
    </xf>
    <xf numFmtId="0" fontId="94" fillId="32" borderId="63" xfId="2" applyFont="1" applyFill="1" applyBorder="1" applyAlignment="1">
      <alignment horizontal="center" vertical="center"/>
    </xf>
    <xf numFmtId="0" fontId="94" fillId="33" borderId="63" xfId="2" applyFont="1" applyFill="1" applyBorder="1" applyAlignment="1">
      <alignment horizontal="center" vertical="center"/>
    </xf>
    <xf numFmtId="0" fontId="94" fillId="34" borderId="11" xfId="2" applyFont="1" applyFill="1" applyBorder="1" applyAlignment="1">
      <alignment horizontal="center" vertical="center"/>
    </xf>
    <xf numFmtId="0" fontId="94" fillId="23" borderId="11" xfId="2" applyFont="1" applyFill="1" applyBorder="1" applyAlignment="1">
      <alignment horizontal="center" vertical="center"/>
    </xf>
    <xf numFmtId="0" fontId="94" fillId="35" borderId="63" xfId="2" applyFont="1" applyFill="1" applyBorder="1" applyAlignment="1">
      <alignment horizontal="center" vertical="center"/>
    </xf>
    <xf numFmtId="0" fontId="94" fillId="36" borderId="63" xfId="2" applyFont="1" applyFill="1" applyBorder="1" applyAlignment="1">
      <alignment horizontal="center" vertical="center"/>
    </xf>
    <xf numFmtId="0" fontId="94" fillId="37" borderId="63" xfId="2" applyFont="1" applyFill="1" applyBorder="1" applyAlignment="1">
      <alignment horizontal="center" vertical="center"/>
    </xf>
    <xf numFmtId="0" fontId="95" fillId="25" borderId="34" xfId="2" applyFont="1" applyFill="1" applyBorder="1" applyAlignment="1">
      <alignment horizontal="center" vertical="center"/>
    </xf>
    <xf numFmtId="0" fontId="46" fillId="24" borderId="10" xfId="2" applyFont="1" applyFill="1" applyBorder="1" applyAlignment="1">
      <alignment horizontal="center" vertical="center"/>
    </xf>
    <xf numFmtId="0" fontId="46" fillId="0" borderId="10" xfId="2" applyFont="1" applyFill="1" applyBorder="1" applyAlignment="1">
      <alignment horizontal="center" vertical="center"/>
    </xf>
    <xf numFmtId="0" fontId="54" fillId="0" borderId="10" xfId="2" applyFont="1" applyFill="1" applyBorder="1" applyAlignment="1">
      <alignment horizontal="center" vertical="center"/>
    </xf>
    <xf numFmtId="0" fontId="62" fillId="6" borderId="10" xfId="2" applyFont="1" applyFill="1" applyBorder="1" applyAlignment="1">
      <alignment horizontal="center" vertical="center"/>
    </xf>
    <xf numFmtId="0" fontId="47" fillId="0" borderId="10" xfId="2" applyFont="1" applyFill="1" applyBorder="1" applyAlignment="1">
      <alignment horizontal="center" vertical="center"/>
    </xf>
    <xf numFmtId="0" fontId="47" fillId="6" borderId="10" xfId="2" applyFont="1" applyFill="1" applyBorder="1" applyAlignment="1">
      <alignment horizontal="center" vertical="center"/>
    </xf>
    <xf numFmtId="0" fontId="46" fillId="0" borderId="24" xfId="2" applyFont="1" applyFill="1" applyBorder="1" applyAlignment="1">
      <alignment horizontal="center" vertical="center"/>
    </xf>
    <xf numFmtId="0" fontId="95" fillId="25" borderId="11" xfId="2" applyFont="1" applyFill="1" applyBorder="1" applyAlignment="1">
      <alignment horizontal="center" vertical="center"/>
    </xf>
    <xf numFmtId="0" fontId="46" fillId="39" borderId="63" xfId="2" applyFont="1" applyFill="1" applyBorder="1" applyAlignment="1">
      <alignment horizontal="center" vertical="center"/>
    </xf>
    <xf numFmtId="0" fontId="96" fillId="39" borderId="63" xfId="2" applyFont="1" applyFill="1" applyBorder="1" applyAlignment="1">
      <alignment horizontal="center" vertical="center"/>
    </xf>
    <xf numFmtId="0" fontId="47" fillId="39" borderId="63" xfId="2" applyFont="1" applyFill="1" applyBorder="1" applyAlignment="1">
      <alignment horizontal="center" vertical="center"/>
    </xf>
    <xf numFmtId="0" fontId="46" fillId="39" borderId="11" xfId="2" applyFont="1" applyFill="1" applyBorder="1" applyAlignment="1">
      <alignment horizontal="center" vertical="center"/>
    </xf>
    <xf numFmtId="0" fontId="96" fillId="39" borderId="11" xfId="2" applyFont="1" applyFill="1" applyBorder="1" applyAlignment="1">
      <alignment horizontal="center" vertical="center"/>
    </xf>
    <xf numFmtId="0" fontId="47" fillId="39" borderId="11" xfId="2" applyFont="1" applyFill="1" applyBorder="1" applyAlignment="1">
      <alignment horizontal="center" vertical="center"/>
    </xf>
    <xf numFmtId="0" fontId="94" fillId="37" borderId="11" xfId="2" applyFont="1" applyFill="1" applyBorder="1" applyAlignment="1">
      <alignment horizontal="center" vertical="center"/>
    </xf>
    <xf numFmtId="0" fontId="94" fillId="32" borderId="11" xfId="2" applyFont="1" applyFill="1" applyBorder="1" applyAlignment="1">
      <alignment horizontal="center" vertical="center"/>
    </xf>
    <xf numFmtId="0" fontId="46" fillId="39" borderId="34" xfId="2" applyFont="1" applyFill="1" applyBorder="1" applyAlignment="1">
      <alignment horizontal="center" vertical="center"/>
    </xf>
    <xf numFmtId="0" fontId="96" fillId="39" borderId="34" xfId="2" applyFont="1" applyFill="1" applyBorder="1" applyAlignment="1">
      <alignment horizontal="center" vertical="center"/>
    </xf>
    <xf numFmtId="0" fontId="47" fillId="39" borderId="34" xfId="2" applyFont="1" applyFill="1" applyBorder="1" applyAlignment="1">
      <alignment horizontal="center" vertical="center"/>
    </xf>
    <xf numFmtId="0" fontId="46" fillId="27" borderId="76" xfId="2" applyFont="1" applyFill="1" applyBorder="1" applyAlignment="1">
      <alignment horizontal="center" vertical="center" shrinkToFit="1"/>
    </xf>
    <xf numFmtId="0" fontId="94" fillId="38" borderId="34" xfId="2" applyFont="1" applyFill="1" applyBorder="1" applyAlignment="1">
      <alignment horizontal="center" vertical="center"/>
    </xf>
    <xf numFmtId="0" fontId="46" fillId="40" borderId="11" xfId="2" applyFont="1" applyFill="1" applyBorder="1" applyAlignment="1">
      <alignment horizontal="center" vertical="center"/>
    </xf>
    <xf numFmtId="0" fontId="98" fillId="39" borderId="11" xfId="2" applyFont="1" applyFill="1" applyBorder="1" applyAlignment="1">
      <alignment horizontal="center" vertical="center"/>
    </xf>
    <xf numFmtId="0" fontId="46" fillId="40" borderId="34" xfId="2" applyFont="1" applyFill="1" applyBorder="1" applyAlignment="1">
      <alignment horizontal="center" vertical="center"/>
    </xf>
    <xf numFmtId="0" fontId="98" fillId="39" borderId="34" xfId="2" applyFont="1" applyFill="1" applyBorder="1" applyAlignment="1">
      <alignment horizontal="center" vertical="center"/>
    </xf>
    <xf numFmtId="0" fontId="38" fillId="0" borderId="0" xfId="2" applyFont="1" applyAlignment="1">
      <alignment vertical="center"/>
    </xf>
    <xf numFmtId="0" fontId="94" fillId="34" borderId="34" xfId="2" applyFont="1" applyFill="1" applyBorder="1" applyAlignment="1">
      <alignment horizontal="center" vertical="center"/>
    </xf>
    <xf numFmtId="0" fontId="46" fillId="12" borderId="34" xfId="2" applyFont="1" applyFill="1" applyBorder="1" applyAlignment="1">
      <alignment horizontal="center" vertical="center"/>
    </xf>
    <xf numFmtId="0" fontId="46" fillId="6" borderId="34" xfId="2" applyFont="1" applyFill="1" applyBorder="1" applyAlignment="1">
      <alignment horizontal="center" vertical="center"/>
    </xf>
    <xf numFmtId="0" fontId="48" fillId="42" borderId="11" xfId="2" applyFont="1" applyFill="1" applyBorder="1" applyAlignment="1">
      <alignment horizontal="center" vertical="center"/>
    </xf>
    <xf numFmtId="0" fontId="96" fillId="6" borderId="11" xfId="2" applyFont="1" applyFill="1" applyBorder="1" applyAlignment="1">
      <alignment horizontal="center" vertical="center"/>
    </xf>
    <xf numFmtId="0" fontId="44" fillId="13" borderId="28" xfId="2" applyFont="1" applyFill="1" applyBorder="1" applyAlignment="1">
      <alignment horizontal="center" vertical="center"/>
    </xf>
    <xf numFmtId="0" fontId="48" fillId="43" borderId="11" xfId="2" applyFont="1" applyFill="1" applyBorder="1" applyAlignment="1">
      <alignment horizontal="center" vertical="center"/>
    </xf>
    <xf numFmtId="0" fontId="48" fillId="43" borderId="34" xfId="2" applyFont="1" applyFill="1" applyBorder="1" applyAlignment="1">
      <alignment horizontal="center" vertical="center"/>
    </xf>
    <xf numFmtId="0" fontId="48" fillId="42" borderId="34" xfId="2" applyFont="1" applyFill="1" applyBorder="1" applyAlignment="1">
      <alignment horizontal="center" vertical="center"/>
    </xf>
    <xf numFmtId="0" fontId="54" fillId="39" borderId="34" xfId="2" applyFont="1" applyFill="1" applyBorder="1" applyAlignment="1">
      <alignment horizontal="center" vertical="center"/>
    </xf>
    <xf numFmtId="0" fontId="40" fillId="19" borderId="46" xfId="0" applyFont="1" applyFill="1" applyBorder="1" applyAlignment="1">
      <alignment horizontal="center" vertical="center"/>
    </xf>
    <xf numFmtId="0" fontId="40" fillId="44" borderId="61" xfId="0" applyFont="1" applyFill="1" applyBorder="1" applyAlignment="1">
      <alignment horizontal="center" vertical="center"/>
    </xf>
    <xf numFmtId="0" fontId="96" fillId="0" borderId="11" xfId="2" applyFont="1" applyFill="1" applyBorder="1" applyAlignment="1">
      <alignment horizontal="center" vertical="center"/>
    </xf>
    <xf numFmtId="0" fontId="62" fillId="39" borderId="34" xfId="2" applyFont="1" applyFill="1" applyBorder="1" applyAlignment="1">
      <alignment horizontal="center" vertical="center"/>
    </xf>
    <xf numFmtId="0" fontId="54" fillId="39" borderId="11" xfId="2" applyFont="1" applyFill="1" applyBorder="1" applyAlignment="1">
      <alignment horizontal="center" vertical="center"/>
    </xf>
    <xf numFmtId="0" fontId="62" fillId="0" borderId="11" xfId="2" applyFont="1" applyFill="1" applyBorder="1" applyAlignment="1">
      <alignment horizontal="center" vertical="center"/>
    </xf>
    <xf numFmtId="0" fontId="46" fillId="20" borderId="15" xfId="2" applyFont="1" applyFill="1" applyBorder="1" applyAlignment="1">
      <alignment horizontal="center" vertical="center"/>
    </xf>
    <xf numFmtId="0" fontId="46" fillId="30" borderId="11" xfId="2" applyFont="1" applyFill="1" applyBorder="1" applyAlignment="1">
      <alignment horizontal="center" vertical="center"/>
    </xf>
    <xf numFmtId="0" fontId="46" fillId="3" borderId="17" xfId="2" applyFont="1" applyFill="1" applyBorder="1" applyAlignment="1">
      <alignment horizontal="center" vertical="center"/>
    </xf>
    <xf numFmtId="0" fontId="40" fillId="45" borderId="67" xfId="0" applyFont="1" applyFill="1" applyBorder="1" applyAlignment="1">
      <alignment horizontal="center" vertical="center"/>
    </xf>
    <xf numFmtId="0" fontId="40" fillId="45" borderId="46" xfId="0" applyFont="1" applyFill="1" applyBorder="1" applyAlignment="1">
      <alignment horizontal="center" vertical="center"/>
    </xf>
    <xf numFmtId="0" fontId="96" fillId="0" borderId="34" xfId="2" applyFont="1" applyFill="1" applyBorder="1" applyAlignment="1">
      <alignment horizontal="center" vertical="center"/>
    </xf>
    <xf numFmtId="0" fontId="40" fillId="45" borderId="61" xfId="0" applyFont="1" applyFill="1" applyBorder="1" applyAlignment="1">
      <alignment horizontal="center" vertical="center"/>
    </xf>
    <xf numFmtId="0" fontId="40" fillId="19" borderId="61" xfId="0" applyFont="1" applyFill="1" applyBorder="1" applyAlignment="1">
      <alignment horizontal="center" vertical="center"/>
    </xf>
    <xf numFmtId="0" fontId="40" fillId="19" borderId="72" xfId="0" applyFont="1" applyFill="1" applyBorder="1" applyAlignment="1">
      <alignment horizontal="center" vertical="center"/>
    </xf>
    <xf numFmtId="0" fontId="40" fillId="44" borderId="72" xfId="0" applyFont="1" applyFill="1" applyBorder="1" applyAlignment="1">
      <alignment horizontal="center" vertical="center"/>
    </xf>
    <xf numFmtId="20" fontId="48" fillId="5" borderId="80" xfId="2" applyNumberFormat="1" applyFont="1" applyFill="1" applyBorder="1" applyAlignment="1">
      <alignment horizontal="center" vertical="center" wrapText="1"/>
    </xf>
    <xf numFmtId="20" fontId="48" fillId="5" borderId="1" xfId="2" applyNumberFormat="1" applyFont="1" applyFill="1" applyBorder="1" applyAlignment="1">
      <alignment horizontal="center" vertical="center" wrapText="1"/>
    </xf>
    <xf numFmtId="0" fontId="94" fillId="35" borderId="11" xfId="2" applyFont="1" applyFill="1" applyBorder="1" applyAlignment="1">
      <alignment horizontal="center" vertical="center"/>
    </xf>
    <xf numFmtId="0" fontId="94" fillId="38" borderId="11" xfId="2" applyFont="1" applyFill="1" applyBorder="1" applyAlignment="1">
      <alignment horizontal="center" vertical="center"/>
    </xf>
    <xf numFmtId="0" fontId="94" fillId="36" borderId="11" xfId="2" applyFont="1" applyFill="1" applyBorder="1" applyAlignment="1">
      <alignment horizontal="center" vertical="center"/>
    </xf>
    <xf numFmtId="0" fontId="94" fillId="33" borderId="11" xfId="2" applyFont="1" applyFill="1" applyBorder="1" applyAlignment="1">
      <alignment horizontal="center" vertical="center"/>
    </xf>
    <xf numFmtId="0" fontId="62" fillId="0" borderId="0" xfId="2" applyFont="1" applyFill="1" applyBorder="1" applyAlignment="1">
      <alignment horizontal="center" vertical="center"/>
    </xf>
    <xf numFmtId="0" fontId="46" fillId="20" borderId="81" xfId="2" applyFont="1" applyFill="1" applyBorder="1" applyAlignment="1">
      <alignment horizontal="center" vertical="center"/>
    </xf>
    <xf numFmtId="0" fontId="94" fillId="23" borderId="10" xfId="2" applyFont="1" applyFill="1" applyBorder="1" applyAlignment="1">
      <alignment horizontal="center" vertical="center"/>
    </xf>
    <xf numFmtId="0" fontId="96" fillId="0" borderId="10" xfId="2" applyFont="1" applyFill="1" applyBorder="1" applyAlignment="1">
      <alignment horizontal="center" vertical="center"/>
    </xf>
    <xf numFmtId="0" fontId="44" fillId="19" borderId="63" xfId="2" applyFont="1" applyFill="1" applyBorder="1" applyAlignment="1">
      <alignment horizontal="center" vertical="center"/>
    </xf>
    <xf numFmtId="0" fontId="96" fillId="0" borderId="63" xfId="2" applyFont="1" applyFill="1" applyBorder="1" applyAlignment="1">
      <alignment horizontal="center" vertical="center"/>
    </xf>
    <xf numFmtId="0" fontId="44" fillId="11" borderId="10" xfId="2" applyFont="1" applyFill="1" applyBorder="1" applyAlignment="1">
      <alignment horizontal="center" vertical="center"/>
    </xf>
    <xf numFmtId="0" fontId="94" fillId="32" borderId="10" xfId="2" applyFont="1" applyFill="1" applyBorder="1" applyAlignment="1">
      <alignment horizontal="center" vertical="center"/>
    </xf>
    <xf numFmtId="0" fontId="48" fillId="46" borderId="15" xfId="2" applyFont="1" applyFill="1" applyBorder="1" applyAlignment="1">
      <alignment horizontal="center" vertical="center"/>
    </xf>
    <xf numFmtId="0" fontId="48" fillId="46" borderId="43" xfId="2" applyFont="1" applyFill="1" applyBorder="1" applyAlignment="1">
      <alignment horizontal="center" vertical="center"/>
    </xf>
    <xf numFmtId="0" fontId="47" fillId="0" borderId="17" xfId="2" applyFont="1" applyFill="1" applyBorder="1" applyAlignment="1">
      <alignment horizontal="center" vertical="center"/>
    </xf>
    <xf numFmtId="0" fontId="46" fillId="3" borderId="15" xfId="2" applyFont="1" applyFill="1" applyBorder="1" applyAlignment="1">
      <alignment horizontal="center" vertical="center"/>
    </xf>
    <xf numFmtId="0" fontId="48" fillId="46" borderId="81" xfId="2" applyFont="1" applyFill="1" applyBorder="1" applyAlignment="1">
      <alignment horizontal="center" vertical="center"/>
    </xf>
    <xf numFmtId="0" fontId="46" fillId="39" borderId="10" xfId="2" applyFont="1" applyFill="1" applyBorder="1" applyAlignment="1">
      <alignment horizontal="center" vertical="center"/>
    </xf>
    <xf numFmtId="0" fontId="96" fillId="39" borderId="10" xfId="2" applyFont="1" applyFill="1" applyBorder="1" applyAlignment="1">
      <alignment horizontal="center" vertical="center"/>
    </xf>
    <xf numFmtId="0" fontId="47" fillId="39" borderId="10" xfId="2" applyFont="1" applyFill="1" applyBorder="1" applyAlignment="1">
      <alignment horizontal="center" vertical="center"/>
    </xf>
    <xf numFmtId="0" fontId="46" fillId="0" borderId="33" xfId="2" applyFont="1" applyFill="1" applyBorder="1" applyAlignment="1">
      <alignment horizontal="center" vertical="center"/>
    </xf>
    <xf numFmtId="0" fontId="48" fillId="9" borderId="32" xfId="2" applyFont="1" applyFill="1" applyBorder="1" applyAlignment="1">
      <alignment horizontal="center" vertical="center"/>
    </xf>
    <xf numFmtId="0" fontId="48" fillId="15" borderId="15" xfId="2" applyFont="1" applyFill="1" applyBorder="1" applyAlignment="1">
      <alignment horizontal="center" vertical="center"/>
    </xf>
    <xf numFmtId="0" fontId="44" fillId="0" borderId="63" xfId="2" applyFont="1" applyFill="1" applyBorder="1" applyAlignment="1">
      <alignment horizontal="center" vertical="center"/>
    </xf>
    <xf numFmtId="0" fontId="46" fillId="14" borderId="10" xfId="2" applyFont="1" applyFill="1" applyBorder="1" applyAlignment="1">
      <alignment horizontal="center" vertical="center"/>
    </xf>
    <xf numFmtId="0" fontId="46" fillId="5" borderId="15" xfId="2" applyFont="1" applyFill="1" applyBorder="1" applyAlignment="1">
      <alignment horizontal="center" vertical="center"/>
    </xf>
    <xf numFmtId="0" fontId="40" fillId="19" borderId="77" xfId="0" applyFont="1" applyFill="1" applyBorder="1" applyAlignment="1">
      <alignment horizontal="center" vertical="center"/>
    </xf>
    <xf numFmtId="0" fontId="40" fillId="19" borderId="82" xfId="0" applyFont="1" applyFill="1" applyBorder="1" applyAlignment="1">
      <alignment horizontal="center" vertical="center"/>
    </xf>
    <xf numFmtId="0" fontId="40" fillId="44" borderId="47" xfId="0" applyFont="1" applyFill="1" applyBorder="1" applyAlignment="1">
      <alignment horizontal="center" vertical="center"/>
    </xf>
    <xf numFmtId="0" fontId="40" fillId="19" borderId="78" xfId="0" applyFont="1" applyFill="1" applyBorder="1" applyAlignment="1">
      <alignment horizontal="center" vertical="center"/>
    </xf>
    <xf numFmtId="0" fontId="46" fillId="0" borderId="15" xfId="2" applyFont="1" applyFill="1" applyBorder="1" applyAlignment="1">
      <alignment horizontal="center" vertical="center" shrinkToFit="1"/>
    </xf>
    <xf numFmtId="0" fontId="47" fillId="0" borderId="24" xfId="2" applyFont="1" applyFill="1" applyBorder="1" applyAlignment="1">
      <alignment horizontal="center" vertical="center"/>
    </xf>
    <xf numFmtId="0" fontId="99" fillId="0" borderId="63" xfId="2" applyFont="1" applyFill="1" applyBorder="1" applyAlignment="1">
      <alignment horizontal="center" vertical="center"/>
    </xf>
    <xf numFmtId="0" fontId="46" fillId="47" borderId="11" xfId="2" applyFont="1" applyFill="1" applyBorder="1" applyAlignment="1">
      <alignment horizontal="center" vertical="center" shrinkToFit="1"/>
    </xf>
    <xf numFmtId="0" fontId="48" fillId="15" borderId="68" xfId="2" applyFont="1" applyFill="1" applyBorder="1" applyAlignment="1">
      <alignment horizontal="center" vertical="center"/>
    </xf>
    <xf numFmtId="0" fontId="46" fillId="0" borderId="63" xfId="2" applyFont="1" applyBorder="1" applyAlignment="1">
      <alignment horizontal="center" vertical="center"/>
    </xf>
    <xf numFmtId="0" fontId="54" fillId="0" borderId="63" xfId="2" applyFont="1" applyBorder="1" applyAlignment="1">
      <alignment horizontal="center" vertical="center"/>
    </xf>
    <xf numFmtId="0" fontId="46" fillId="3" borderId="69" xfId="2" applyFont="1" applyFill="1" applyBorder="1" applyAlignment="1">
      <alignment horizontal="center" vertical="center"/>
    </xf>
    <xf numFmtId="0" fontId="46" fillId="3" borderId="24" xfId="2" applyFont="1" applyFill="1" applyBorder="1" applyAlignment="1">
      <alignment horizontal="center" vertical="center"/>
    </xf>
    <xf numFmtId="20" fontId="48" fillId="5" borderId="17" xfId="2" applyNumberFormat="1" applyFont="1" applyFill="1" applyBorder="1" applyAlignment="1">
      <alignment horizontal="center" vertical="center" wrapText="1"/>
    </xf>
    <xf numFmtId="0" fontId="48" fillId="22" borderId="63" xfId="2" applyFont="1" applyFill="1" applyBorder="1" applyAlignment="1">
      <alignment horizontal="center" vertical="center"/>
    </xf>
    <xf numFmtId="0" fontId="48" fillId="43" borderId="63" xfId="2" applyFont="1" applyFill="1" applyBorder="1" applyAlignment="1">
      <alignment horizontal="center" vertical="center"/>
    </xf>
    <xf numFmtId="0" fontId="46" fillId="39" borderId="0" xfId="2" applyFont="1" applyFill="1" applyBorder="1" applyAlignment="1">
      <alignment horizontal="center" vertical="center"/>
    </xf>
    <xf numFmtId="0" fontId="96" fillId="39" borderId="0" xfId="2" applyFont="1" applyFill="1" applyBorder="1" applyAlignment="1">
      <alignment horizontal="center" vertical="center"/>
    </xf>
    <xf numFmtId="0" fontId="47" fillId="39" borderId="0" xfId="2" applyFont="1" applyFill="1" applyBorder="1" applyAlignment="1">
      <alignment horizontal="center" vertical="center"/>
    </xf>
    <xf numFmtId="0" fontId="46" fillId="0" borderId="4" xfId="2" applyFont="1" applyFill="1" applyBorder="1" applyAlignment="1">
      <alignment horizontal="center" vertical="center"/>
    </xf>
    <xf numFmtId="0" fontId="19" fillId="5" borderId="15" xfId="2" applyFont="1" applyFill="1" applyBorder="1" applyAlignment="1">
      <alignment horizontal="center" vertical="center"/>
    </xf>
    <xf numFmtId="0" fontId="48" fillId="9" borderId="63" xfId="2" applyFont="1" applyFill="1" applyBorder="1" applyAlignment="1">
      <alignment horizontal="center" vertical="center"/>
    </xf>
    <xf numFmtId="20" fontId="48" fillId="5" borderId="83" xfId="2" applyNumberFormat="1" applyFont="1" applyFill="1" applyBorder="1" applyAlignment="1">
      <alignment horizontal="center" vertical="center" wrapText="1"/>
    </xf>
    <xf numFmtId="0" fontId="44" fillId="0" borderId="0" xfId="2" applyFont="1" applyFill="1" applyBorder="1" applyAlignment="1">
      <alignment horizontal="center" vertical="center"/>
    </xf>
    <xf numFmtId="0" fontId="46" fillId="0" borderId="32" xfId="2" applyFont="1" applyFill="1" applyBorder="1" applyAlignment="1">
      <alignment horizontal="center" vertical="center"/>
    </xf>
    <xf numFmtId="0" fontId="46" fillId="40" borderId="63" xfId="2" applyFont="1" applyFill="1" applyBorder="1" applyAlignment="1">
      <alignment horizontal="center" vertical="center"/>
    </xf>
    <xf numFmtId="0" fontId="46" fillId="40" borderId="10" xfId="2" applyFont="1" applyFill="1" applyBorder="1" applyAlignment="1">
      <alignment horizontal="center" vertical="center"/>
    </xf>
    <xf numFmtId="0" fontId="46" fillId="27" borderId="10" xfId="2" applyFont="1" applyFill="1" applyBorder="1" applyAlignment="1">
      <alignment vertical="center" shrinkToFit="1"/>
    </xf>
    <xf numFmtId="0" fontId="46" fillId="0" borderId="68" xfId="2" applyFont="1" applyFill="1" applyBorder="1" applyAlignment="1">
      <alignment horizontal="center" vertical="center"/>
    </xf>
    <xf numFmtId="0" fontId="46" fillId="0" borderId="81" xfId="2" applyFont="1" applyFill="1" applyBorder="1" applyAlignment="1">
      <alignment horizontal="center" vertical="center"/>
    </xf>
    <xf numFmtId="20" fontId="48" fillId="5" borderId="12" xfId="2" applyNumberFormat="1" applyFont="1" applyFill="1" applyBorder="1" applyAlignment="1">
      <alignment horizontal="center" vertical="center" wrapText="1"/>
    </xf>
    <xf numFmtId="0" fontId="46" fillId="0" borderId="11" xfId="2" applyFont="1" applyFill="1" applyBorder="1" applyAlignment="1">
      <alignment horizontal="center" vertical="center" shrinkToFit="1"/>
    </xf>
    <xf numFmtId="0" fontId="44" fillId="11" borderId="63" xfId="2" applyFont="1" applyFill="1" applyBorder="1" applyAlignment="1">
      <alignment horizontal="center" vertical="center"/>
    </xf>
    <xf numFmtId="0" fontId="98" fillId="39" borderId="63" xfId="2" applyFont="1" applyFill="1" applyBorder="1" applyAlignment="1">
      <alignment horizontal="center" vertical="center"/>
    </xf>
    <xf numFmtId="0" fontId="48" fillId="23" borderId="10" xfId="2" applyFont="1" applyFill="1" applyBorder="1" applyAlignment="1">
      <alignment horizontal="center" vertical="center"/>
    </xf>
    <xf numFmtId="0" fontId="44" fillId="19" borderId="32" xfId="2" applyFont="1" applyFill="1" applyBorder="1" applyAlignment="1">
      <alignment horizontal="center" vertical="center"/>
    </xf>
    <xf numFmtId="0" fontId="48" fillId="23" borderId="63" xfId="2" applyFont="1" applyFill="1" applyBorder="1" applyAlignment="1">
      <alignment horizontal="center" vertical="center"/>
    </xf>
    <xf numFmtId="0" fontId="95" fillId="25" borderId="63" xfId="2" applyFont="1" applyFill="1" applyBorder="1" applyAlignment="1">
      <alignment horizontal="center" vertical="center"/>
    </xf>
    <xf numFmtId="0" fontId="48" fillId="15" borderId="10" xfId="2" applyFont="1" applyFill="1" applyBorder="1" applyAlignment="1">
      <alignment horizontal="center" vertical="center"/>
    </xf>
    <xf numFmtId="0" fontId="94" fillId="35" borderId="10" xfId="2" applyFont="1" applyFill="1" applyBorder="1" applyAlignment="1">
      <alignment horizontal="center" vertical="center"/>
    </xf>
    <xf numFmtId="20" fontId="48" fillId="5" borderId="32" xfId="2" applyNumberFormat="1" applyFont="1" applyFill="1" applyBorder="1" applyAlignment="1">
      <alignment horizontal="center" vertical="center" wrapText="1"/>
    </xf>
    <xf numFmtId="0" fontId="44" fillId="8" borderId="10" xfId="2" applyFont="1" applyFill="1" applyBorder="1" applyAlignment="1">
      <alignment horizontal="center" vertical="center"/>
    </xf>
    <xf numFmtId="0" fontId="44" fillId="8" borderId="84" xfId="2" applyFont="1" applyFill="1" applyBorder="1" applyAlignment="1">
      <alignment horizontal="center" vertical="center"/>
    </xf>
    <xf numFmtId="0" fontId="48" fillId="46" borderId="85" xfId="2" applyFont="1" applyFill="1" applyBorder="1" applyAlignment="1">
      <alignment horizontal="center" vertical="center"/>
    </xf>
    <xf numFmtId="0" fontId="46" fillId="24" borderId="86" xfId="2" applyFont="1" applyFill="1" applyBorder="1" applyAlignment="1">
      <alignment horizontal="center" vertical="center"/>
    </xf>
    <xf numFmtId="0" fontId="46" fillId="24" borderId="87" xfId="2" applyFont="1" applyFill="1" applyBorder="1" applyAlignment="1">
      <alignment horizontal="center" vertical="center"/>
    </xf>
    <xf numFmtId="0" fontId="46" fillId="0" borderId="86" xfId="2" applyFont="1" applyFill="1" applyBorder="1" applyAlignment="1">
      <alignment horizontal="center" vertical="center"/>
    </xf>
    <xf numFmtId="0" fontId="46" fillId="39" borderId="87" xfId="2" applyFont="1" applyFill="1" applyBorder="1" applyAlignment="1">
      <alignment horizontal="center" vertical="center"/>
    </xf>
    <xf numFmtId="0" fontId="54" fillId="0" borderId="86" xfId="2" applyFont="1" applyFill="1" applyBorder="1" applyAlignment="1">
      <alignment horizontal="center" vertical="center"/>
    </xf>
    <xf numFmtId="0" fontId="62" fillId="6" borderId="86" xfId="2" applyFont="1" applyFill="1" applyBorder="1" applyAlignment="1">
      <alignment horizontal="center" vertical="center"/>
    </xf>
    <xf numFmtId="0" fontId="96" fillId="39" borderId="87" xfId="2" applyFont="1" applyFill="1" applyBorder="1" applyAlignment="1">
      <alignment horizontal="center" vertical="center"/>
    </xf>
    <xf numFmtId="0" fontId="47" fillId="0" borderId="86" xfId="2" applyFont="1" applyFill="1" applyBorder="1" applyAlignment="1">
      <alignment horizontal="center" vertical="center"/>
    </xf>
    <xf numFmtId="0" fontId="47" fillId="6" borderId="86" xfId="2" applyFont="1" applyFill="1" applyBorder="1" applyAlignment="1">
      <alignment horizontal="center" vertical="center"/>
    </xf>
    <xf numFmtId="0" fontId="47" fillId="39" borderId="87" xfId="2" applyFont="1" applyFill="1" applyBorder="1" applyAlignment="1">
      <alignment horizontal="center" vertical="center"/>
    </xf>
    <xf numFmtId="0" fontId="46" fillId="0" borderId="88" xfId="2" applyFont="1" applyFill="1" applyBorder="1" applyAlignment="1">
      <alignment horizontal="center" vertical="center"/>
    </xf>
    <xf numFmtId="0" fontId="46" fillId="0" borderId="89" xfId="2" applyFont="1" applyFill="1" applyBorder="1" applyAlignment="1">
      <alignment horizontal="center" vertical="center"/>
    </xf>
    <xf numFmtId="0" fontId="44" fillId="17" borderId="32" xfId="2" applyFont="1" applyFill="1" applyBorder="1" applyAlignment="1">
      <alignment horizontal="center" vertical="center"/>
    </xf>
    <xf numFmtId="0" fontId="48" fillId="23" borderId="32" xfId="2" applyFont="1" applyFill="1" applyBorder="1" applyAlignment="1">
      <alignment horizontal="center" vertical="center"/>
    </xf>
    <xf numFmtId="0" fontId="44" fillId="41" borderId="11" xfId="2" applyFont="1" applyFill="1" applyBorder="1" applyAlignment="1">
      <alignment horizontal="center" vertical="center"/>
    </xf>
    <xf numFmtId="0" fontId="46" fillId="3" borderId="33" xfId="2" applyFont="1" applyFill="1" applyBorder="1" applyAlignment="1">
      <alignment horizontal="center" vertical="center"/>
    </xf>
    <xf numFmtId="0" fontId="48" fillId="23" borderId="15" xfId="2" applyFont="1" applyFill="1" applyBorder="1" applyAlignment="1">
      <alignment horizontal="center" vertical="center"/>
    </xf>
    <xf numFmtId="0" fontId="94" fillId="14" borderId="11" xfId="2" applyFont="1" applyFill="1" applyBorder="1" applyAlignment="1">
      <alignment horizontal="center" vertical="center"/>
    </xf>
    <xf numFmtId="0" fontId="44" fillId="13" borderId="32" xfId="2" applyFont="1" applyFill="1" applyBorder="1" applyAlignment="1">
      <alignment horizontal="center" vertical="center"/>
    </xf>
    <xf numFmtId="0" fontId="46" fillId="14" borderId="90" xfId="2" applyFont="1" applyFill="1" applyBorder="1" applyAlignment="1">
      <alignment horizontal="center" vertical="center"/>
    </xf>
    <xf numFmtId="0" fontId="98" fillId="39" borderId="10" xfId="2" applyFont="1" applyFill="1" applyBorder="1" applyAlignment="1">
      <alignment horizontal="center" vertical="center"/>
    </xf>
    <xf numFmtId="0" fontId="46" fillId="0" borderId="48" xfId="2" applyFont="1" applyFill="1" applyBorder="1" applyAlignment="1">
      <alignment horizontal="center" vertical="center"/>
    </xf>
    <xf numFmtId="0" fontId="48" fillId="21" borderId="91" xfId="2" applyFont="1" applyFill="1" applyBorder="1" applyAlignment="1">
      <alignment horizontal="center" vertical="center"/>
    </xf>
    <xf numFmtId="0" fontId="46" fillId="0" borderId="49" xfId="2" applyFont="1" applyFill="1" applyBorder="1" applyAlignment="1">
      <alignment horizontal="center" vertical="center"/>
    </xf>
    <xf numFmtId="0" fontId="48" fillId="21" borderId="32" xfId="2" applyFont="1" applyFill="1" applyBorder="1" applyAlignment="1">
      <alignment horizontal="center" vertical="center"/>
    </xf>
    <xf numFmtId="0" fontId="44" fillId="12" borderId="32" xfId="2" applyFont="1" applyFill="1" applyBorder="1" applyAlignment="1">
      <alignment horizontal="center" vertical="center"/>
    </xf>
    <xf numFmtId="0" fontId="48" fillId="15" borderId="63" xfId="2" applyFont="1" applyFill="1" applyBorder="1" applyAlignment="1">
      <alignment horizontal="center" vertical="center"/>
    </xf>
    <xf numFmtId="0" fontId="62" fillId="0" borderId="63" xfId="2" applyFont="1" applyFill="1" applyBorder="1" applyAlignment="1">
      <alignment horizontal="center" vertical="center"/>
    </xf>
    <xf numFmtId="0" fontId="48" fillId="9" borderId="92" xfId="2" applyFont="1" applyFill="1" applyBorder="1" applyAlignment="1">
      <alignment horizontal="center" vertical="center"/>
    </xf>
    <xf numFmtId="0" fontId="46" fillId="24" borderId="93" xfId="2" applyFont="1" applyFill="1" applyBorder="1" applyAlignment="1">
      <alignment horizontal="center" vertical="center"/>
    </xf>
    <xf numFmtId="0" fontId="94" fillId="38" borderId="93" xfId="2" applyFont="1" applyFill="1" applyBorder="1" applyAlignment="1">
      <alignment horizontal="center" vertical="center"/>
    </xf>
    <xf numFmtId="0" fontId="46" fillId="0" borderId="93" xfId="2" applyFont="1" applyFill="1" applyBorder="1" applyAlignment="1">
      <alignment horizontal="center" vertical="center"/>
    </xf>
    <xf numFmtId="0" fontId="96" fillId="0" borderId="93" xfId="2" applyFont="1" applyFill="1" applyBorder="1" applyAlignment="1">
      <alignment horizontal="center" vertical="center"/>
    </xf>
    <xf numFmtId="0" fontId="62" fillId="6" borderId="93" xfId="2" applyFont="1" applyFill="1" applyBorder="1" applyAlignment="1">
      <alignment horizontal="center" vertical="center"/>
    </xf>
    <xf numFmtId="0" fontId="47" fillId="0" borderId="93" xfId="2" applyFont="1" applyFill="1" applyBorder="1" applyAlignment="1">
      <alignment horizontal="center" vertical="center"/>
    </xf>
    <xf numFmtId="0" fontId="47" fillId="6" borderId="93" xfId="2" applyFont="1" applyFill="1" applyBorder="1" applyAlignment="1">
      <alignment horizontal="center" vertical="center"/>
    </xf>
    <xf numFmtId="0" fontId="46" fillId="0" borderId="94" xfId="2" applyFont="1" applyFill="1" applyBorder="1" applyAlignment="1">
      <alignment horizontal="center" vertical="center"/>
    </xf>
    <xf numFmtId="0" fontId="48" fillId="9" borderId="95" xfId="2" applyFont="1" applyFill="1" applyBorder="1" applyAlignment="1">
      <alignment horizontal="center" vertical="center"/>
    </xf>
    <xf numFmtId="0" fontId="46" fillId="24" borderId="96" xfId="2" applyFont="1" applyFill="1" applyBorder="1" applyAlignment="1">
      <alignment horizontal="center" vertical="center"/>
    </xf>
    <xf numFmtId="0" fontId="94" fillId="38" borderId="96" xfId="2" applyFont="1" applyFill="1" applyBorder="1" applyAlignment="1">
      <alignment horizontal="center" vertical="center"/>
    </xf>
    <xf numFmtId="0" fontId="46" fillId="0" borderId="96" xfId="2" applyFont="1" applyFill="1" applyBorder="1" applyAlignment="1">
      <alignment horizontal="center" vertical="center"/>
    </xf>
    <xf numFmtId="0" fontId="96" fillId="0" borderId="96" xfId="2" applyFont="1" applyFill="1" applyBorder="1" applyAlignment="1">
      <alignment horizontal="center" vertical="center"/>
    </xf>
    <xf numFmtId="0" fontId="62" fillId="6" borderId="96" xfId="2" applyFont="1" applyFill="1" applyBorder="1" applyAlignment="1">
      <alignment horizontal="center" vertical="center"/>
    </xf>
    <xf numFmtId="0" fontId="47" fillId="0" borderId="96" xfId="2" applyFont="1" applyFill="1" applyBorder="1" applyAlignment="1">
      <alignment horizontal="center" vertical="center"/>
    </xf>
    <xf numFmtId="0" fontId="47" fillId="6" borderId="96" xfId="2" applyFont="1" applyFill="1" applyBorder="1" applyAlignment="1">
      <alignment horizontal="center" vertical="center"/>
    </xf>
    <xf numFmtId="0" fontId="46" fillId="0" borderId="97" xfId="2" applyFont="1" applyFill="1" applyBorder="1" applyAlignment="1">
      <alignment horizontal="center" vertical="center"/>
    </xf>
    <xf numFmtId="0" fontId="48" fillId="46" borderId="68" xfId="2" applyFont="1" applyFill="1" applyBorder="1" applyAlignment="1">
      <alignment horizontal="center" vertical="center"/>
    </xf>
    <xf numFmtId="0" fontId="48" fillId="21" borderId="63" xfId="2" applyFont="1" applyFill="1" applyBorder="1" applyAlignment="1">
      <alignment horizontal="center" vertical="center"/>
    </xf>
    <xf numFmtId="0" fontId="44" fillId="19" borderId="10" xfId="2" applyFont="1" applyFill="1" applyBorder="1" applyAlignment="1">
      <alignment horizontal="center" vertical="center"/>
    </xf>
    <xf numFmtId="0" fontId="44" fillId="19" borderId="92" xfId="2" applyFont="1" applyFill="1" applyBorder="1" applyAlignment="1">
      <alignment horizontal="center" vertical="center"/>
    </xf>
    <xf numFmtId="0" fontId="54" fillId="0" borderId="93" xfId="2" applyFont="1" applyFill="1" applyBorder="1" applyAlignment="1">
      <alignment horizontal="center" vertical="center"/>
    </xf>
    <xf numFmtId="0" fontId="44" fillId="8" borderId="92" xfId="2" applyFont="1" applyFill="1" applyBorder="1" applyAlignment="1">
      <alignment horizontal="center" vertical="center"/>
    </xf>
    <xf numFmtId="0" fontId="94" fillId="32" borderId="93" xfId="2" applyFont="1" applyFill="1" applyBorder="1" applyAlignment="1">
      <alignment horizontal="center" vertical="center"/>
    </xf>
    <xf numFmtId="0" fontId="46" fillId="3" borderId="94" xfId="2" applyFont="1" applyFill="1" applyBorder="1" applyAlignment="1">
      <alignment horizontal="center" vertical="center"/>
    </xf>
    <xf numFmtId="0" fontId="44" fillId="12" borderId="10" xfId="2" applyFont="1" applyFill="1" applyBorder="1" applyAlignment="1">
      <alignment horizontal="center" vertical="center"/>
    </xf>
    <xf numFmtId="0" fontId="48" fillId="43" borderId="10" xfId="2" applyFont="1" applyFill="1" applyBorder="1" applyAlignment="1">
      <alignment horizontal="center" vertical="center"/>
    </xf>
    <xf numFmtId="0" fontId="46" fillId="0" borderId="81" xfId="2" applyFont="1" applyFill="1" applyBorder="1" applyAlignment="1">
      <alignment vertical="center" shrinkToFit="1"/>
    </xf>
    <xf numFmtId="0" fontId="46" fillId="27" borderId="24" xfId="2" applyFont="1" applyFill="1" applyBorder="1" applyAlignment="1">
      <alignment vertical="center" shrinkToFit="1"/>
    </xf>
    <xf numFmtId="178" fontId="85" fillId="0" borderId="64" xfId="2" applyNumberFormat="1" applyFont="1" applyFill="1" applyBorder="1" applyAlignment="1">
      <alignment horizontal="center" vertical="center" shrinkToFit="1"/>
    </xf>
    <xf numFmtId="20" fontId="48" fillId="5" borderId="11" xfId="2" applyNumberFormat="1" applyFont="1" applyFill="1" applyBorder="1" applyAlignment="1">
      <alignment horizontal="center" vertical="center" wrapText="1"/>
    </xf>
    <xf numFmtId="0" fontId="46" fillId="0" borderId="92" xfId="2" applyFont="1" applyFill="1" applyBorder="1" applyAlignment="1">
      <alignment vertical="center" shrinkToFit="1"/>
    </xf>
    <xf numFmtId="0" fontId="46" fillId="27" borderId="93" xfId="2" applyFont="1" applyFill="1" applyBorder="1" applyAlignment="1">
      <alignment horizontal="center" vertical="center" shrinkToFit="1"/>
    </xf>
    <xf numFmtId="0" fontId="46" fillId="27" borderId="93" xfId="2" applyFont="1" applyFill="1" applyBorder="1" applyAlignment="1">
      <alignment vertical="center" shrinkToFit="1"/>
    </xf>
    <xf numFmtId="0" fontId="46" fillId="27" borderId="94" xfId="2" applyFont="1" applyFill="1" applyBorder="1" applyAlignment="1">
      <alignment vertical="center" shrinkToFit="1"/>
    </xf>
    <xf numFmtId="0" fontId="44" fillId="19" borderId="0" xfId="2" applyFont="1" applyFill="1" applyBorder="1" applyAlignment="1">
      <alignment horizontal="center" vertical="center"/>
    </xf>
    <xf numFmtId="0" fontId="46" fillId="24" borderId="0" xfId="2" applyFont="1" applyFill="1" applyBorder="1" applyAlignment="1">
      <alignment horizontal="center" vertical="center"/>
    </xf>
    <xf numFmtId="0" fontId="94" fillId="23" borderId="0" xfId="2" applyFont="1" applyFill="1" applyBorder="1" applyAlignment="1">
      <alignment horizontal="center" vertical="center"/>
    </xf>
    <xf numFmtId="0" fontId="46" fillId="0" borderId="0" xfId="2" applyFont="1" applyFill="1" applyBorder="1" applyAlignment="1">
      <alignment horizontal="center" vertical="center"/>
    </xf>
    <xf numFmtId="0" fontId="96" fillId="0" borderId="0" xfId="2" applyFont="1" applyFill="1" applyBorder="1" applyAlignment="1">
      <alignment horizontal="center" vertical="center"/>
    </xf>
    <xf numFmtId="0" fontId="62" fillId="6" borderId="0" xfId="2" applyFont="1" applyFill="1" applyBorder="1" applyAlignment="1">
      <alignment horizontal="center" vertical="center"/>
    </xf>
    <xf numFmtId="0" fontId="47" fillId="0" borderId="0" xfId="2" applyFont="1" applyFill="1" applyBorder="1" applyAlignment="1">
      <alignment horizontal="center" vertical="center"/>
    </xf>
    <xf numFmtId="0" fontId="47" fillId="6" borderId="0" xfId="2" applyFont="1" applyFill="1" applyBorder="1" applyAlignment="1">
      <alignment horizontal="center" vertical="center"/>
    </xf>
    <xf numFmtId="0" fontId="44" fillId="13" borderId="92" xfId="2" applyFont="1" applyFill="1" applyBorder="1" applyAlignment="1">
      <alignment horizontal="center" vertical="center"/>
    </xf>
    <xf numFmtId="0" fontId="46" fillId="30" borderId="0" xfId="2" applyFont="1" applyFill="1" applyBorder="1" applyAlignment="1">
      <alignment horizontal="center" vertical="center"/>
    </xf>
    <xf numFmtId="0" fontId="54" fillId="0" borderId="0" xfId="2" applyFont="1" applyFill="1" applyBorder="1" applyAlignment="1">
      <alignment horizontal="center" vertical="center"/>
    </xf>
    <xf numFmtId="0" fontId="46" fillId="20" borderId="68" xfId="2" applyFont="1" applyFill="1" applyBorder="1" applyAlignment="1">
      <alignment horizontal="center" vertical="center"/>
    </xf>
    <xf numFmtId="0" fontId="95" fillId="25" borderId="93" xfId="2" applyFont="1" applyFill="1" applyBorder="1" applyAlignment="1">
      <alignment horizontal="center" vertical="center"/>
    </xf>
    <xf numFmtId="0" fontId="48" fillId="23" borderId="92" xfId="2" applyFont="1" applyFill="1" applyBorder="1" applyAlignment="1">
      <alignment horizontal="center" vertical="center"/>
    </xf>
    <xf numFmtId="0" fontId="48" fillId="15" borderId="92" xfId="2" applyFont="1" applyFill="1" applyBorder="1" applyAlignment="1">
      <alignment horizontal="center" vertical="center"/>
    </xf>
    <xf numFmtId="0" fontId="48" fillId="46" borderId="92" xfId="2" applyFont="1" applyFill="1" applyBorder="1" applyAlignment="1">
      <alignment horizontal="center" vertical="center"/>
    </xf>
    <xf numFmtId="0" fontId="46" fillId="39" borderId="93" xfId="2" applyFont="1" applyFill="1" applyBorder="1" applyAlignment="1">
      <alignment horizontal="center" vertical="center"/>
    </xf>
    <xf numFmtId="0" fontId="96" fillId="39" borderId="93" xfId="2" applyFont="1" applyFill="1" applyBorder="1" applyAlignment="1">
      <alignment horizontal="center" vertical="center"/>
    </xf>
    <xf numFmtId="0" fontId="47" fillId="39" borderId="93" xfId="2" applyFont="1" applyFill="1" applyBorder="1" applyAlignment="1">
      <alignment horizontal="center" vertical="center"/>
    </xf>
    <xf numFmtId="0" fontId="48" fillId="21" borderId="92" xfId="2" applyFont="1" applyFill="1" applyBorder="1" applyAlignment="1">
      <alignment horizontal="center" vertical="center"/>
    </xf>
    <xf numFmtId="0" fontId="94" fillId="36" borderId="93" xfId="2" applyFont="1" applyFill="1" applyBorder="1" applyAlignment="1">
      <alignment horizontal="center" vertical="center"/>
    </xf>
    <xf numFmtId="0" fontId="62" fillId="0" borderId="93" xfId="2" applyFont="1" applyFill="1" applyBorder="1" applyAlignment="1">
      <alignment horizontal="center" vertical="center"/>
    </xf>
    <xf numFmtId="0" fontId="46" fillId="0" borderId="98" xfId="2" applyFont="1" applyFill="1" applyBorder="1" applyAlignment="1">
      <alignment horizontal="center" vertical="center"/>
    </xf>
    <xf numFmtId="20" fontId="48" fillId="5" borderId="99" xfId="2" applyNumberFormat="1" applyFont="1" applyFill="1" applyBorder="1" applyAlignment="1">
      <alignment horizontal="center" vertical="center" wrapText="1"/>
    </xf>
    <xf numFmtId="0" fontId="48" fillId="22" borderId="93" xfId="2" applyFont="1" applyFill="1" applyBorder="1" applyAlignment="1">
      <alignment horizontal="center" vertical="center"/>
    </xf>
    <xf numFmtId="0" fontId="94" fillId="37" borderId="93" xfId="2" applyFont="1" applyFill="1" applyBorder="1" applyAlignment="1">
      <alignment horizontal="center" vertical="center"/>
    </xf>
    <xf numFmtId="0" fontId="44" fillId="6" borderId="13" xfId="2" applyFont="1" applyFill="1" applyBorder="1" applyAlignment="1">
      <alignment horizontal="center" vertical="center"/>
    </xf>
    <xf numFmtId="0" fontId="54" fillId="6" borderId="12" xfId="2" applyFont="1" applyFill="1" applyBorder="1" applyAlignment="1">
      <alignment horizontal="center" vertical="center"/>
    </xf>
    <xf numFmtId="20" fontId="46" fillId="0" borderId="13" xfId="2" applyNumberFormat="1" applyFont="1" applyBorder="1" applyAlignment="1">
      <alignment horizontal="center" vertical="center" wrapText="1"/>
    </xf>
    <xf numFmtId="20" fontId="46" fillId="0" borderId="8" xfId="2" applyNumberFormat="1" applyFont="1" applyBorder="1" applyAlignment="1">
      <alignment horizontal="center" vertical="center" wrapText="1"/>
    </xf>
    <xf numFmtId="20" fontId="46" fillId="0" borderId="12" xfId="2" applyNumberFormat="1" applyFont="1" applyBorder="1" applyAlignment="1">
      <alignment horizontal="center" vertical="center" wrapText="1"/>
    </xf>
    <xf numFmtId="20" fontId="46" fillId="0" borderId="22" xfId="2" applyNumberFormat="1" applyFont="1" applyBorder="1" applyAlignment="1">
      <alignment horizontal="center" vertical="center" wrapText="1"/>
    </xf>
    <xf numFmtId="20" fontId="46" fillId="0" borderId="23" xfId="2" applyNumberFormat="1" applyFont="1" applyBorder="1" applyAlignment="1">
      <alignment horizontal="center" vertical="center" wrapText="1"/>
    </xf>
    <xf numFmtId="20" fontId="46" fillId="0" borderId="30" xfId="2" applyNumberFormat="1" applyFont="1" applyBorder="1" applyAlignment="1">
      <alignment horizontal="center" vertical="center" wrapText="1"/>
    </xf>
    <xf numFmtId="0" fontId="46" fillId="6" borderId="12" xfId="2" applyFont="1" applyFill="1" applyBorder="1" applyAlignment="1">
      <alignment horizontal="center" vertical="center"/>
    </xf>
    <xf numFmtId="49" fontId="34" fillId="0" borderId="0" xfId="2" applyNumberFormat="1" applyFont="1" applyFill="1" applyBorder="1" applyAlignment="1">
      <alignment horizontal="center" vertical="center"/>
    </xf>
    <xf numFmtId="0" fontId="5" fillId="2" borderId="0" xfId="2" applyFont="1" applyFill="1" applyAlignment="1">
      <alignment horizontal="center" vertical="center"/>
    </xf>
    <xf numFmtId="176" fontId="6" fillId="0" borderId="0" xfId="2" applyNumberFormat="1" applyFont="1" applyAlignment="1">
      <alignment horizontal="center" vertical="center"/>
    </xf>
    <xf numFmtId="0" fontId="82" fillId="0" borderId="29" xfId="2" applyFont="1" applyBorder="1" applyAlignment="1">
      <alignment horizontal="center" vertical="center"/>
    </xf>
    <xf numFmtId="0" fontId="82" fillId="0" borderId="44" xfId="2" applyFont="1" applyBorder="1" applyAlignment="1">
      <alignment horizontal="center" vertical="center"/>
    </xf>
    <xf numFmtId="0" fontId="82" fillId="0" borderId="45" xfId="2" applyFont="1" applyBorder="1" applyAlignment="1">
      <alignment horizontal="center" vertical="center"/>
    </xf>
    <xf numFmtId="0" fontId="38" fillId="0" borderId="0" xfId="2" applyFont="1" applyAlignment="1">
      <alignment horizontal="center" vertical="center"/>
    </xf>
    <xf numFmtId="0" fontId="51" fillId="0" borderId="0" xfId="0" applyFont="1" applyBorder="1" applyAlignment="1">
      <alignment horizontal="center" vertical="center"/>
    </xf>
    <xf numFmtId="0" fontId="52" fillId="0" borderId="44" xfId="0" applyFont="1" applyBorder="1" applyAlignment="1">
      <alignment horizontal="center" vertical="center"/>
    </xf>
    <xf numFmtId="0" fontId="52" fillId="0" borderId="45" xfId="0" applyFont="1" applyBorder="1" applyAlignment="1">
      <alignment horizontal="center" vertical="center"/>
    </xf>
    <xf numFmtId="0" fontId="52" fillId="26" borderId="29" xfId="0" applyFont="1" applyFill="1" applyBorder="1" applyAlignment="1">
      <alignment horizontal="center" vertical="center" wrapText="1"/>
    </xf>
    <xf numFmtId="0" fontId="52" fillId="0" borderId="50" xfId="0" applyFont="1" applyBorder="1" applyAlignment="1">
      <alignment horizontal="center" vertical="center"/>
    </xf>
    <xf numFmtId="0" fontId="52" fillId="0" borderId="32" xfId="0" applyFont="1" applyBorder="1" applyAlignment="1">
      <alignment horizontal="center" vertical="center"/>
    </xf>
    <xf numFmtId="0" fontId="52" fillId="0" borderId="11" xfId="0" applyFont="1" applyBorder="1" applyAlignment="1">
      <alignment horizontal="center" vertical="center"/>
    </xf>
    <xf numFmtId="0" fontId="52" fillId="0" borderId="33" xfId="0" applyFont="1" applyBorder="1" applyAlignment="1">
      <alignment horizontal="center" vertical="center"/>
    </xf>
    <xf numFmtId="0" fontId="78" fillId="0" borderId="32" xfId="0" applyFont="1" applyBorder="1" applyAlignment="1">
      <alignment horizontal="center" vertical="center"/>
    </xf>
    <xf numFmtId="0" fontId="78" fillId="0" borderId="11" xfId="0" applyFont="1" applyBorder="1" applyAlignment="1">
      <alignment horizontal="center" vertical="center"/>
    </xf>
    <xf numFmtId="0" fontId="78" fillId="0" borderId="33" xfId="0" applyFont="1" applyBorder="1" applyAlignment="1">
      <alignment horizontal="center" vertical="center"/>
    </xf>
    <xf numFmtId="0" fontId="55" fillId="0" borderId="44" xfId="0" applyFont="1" applyBorder="1" applyAlignment="1">
      <alignment horizontal="center" vertical="center"/>
    </xf>
    <xf numFmtId="0" fontId="55" fillId="0" borderId="45" xfId="0" applyFont="1" applyBorder="1" applyAlignment="1">
      <alignment horizontal="center" vertical="center"/>
    </xf>
  </cellXfs>
  <cellStyles count="21">
    <cellStyle name="40% - 강조색4 2" xfId="5"/>
    <cellStyle name="Comma [0] 3" xfId="12"/>
    <cellStyle name="Comma [0] 3 2" xfId="19"/>
    <cellStyle name="Normal 14" xfId="11"/>
    <cellStyle name="Normal 15" xfId="10"/>
    <cellStyle name="Normal 2" xfId="2"/>
    <cellStyle name="Normal 3" xfId="13"/>
    <cellStyle name="Normal 7" xfId="8"/>
    <cellStyle name="쉼표 [0]" xfId="14" builtinId="6"/>
    <cellStyle name="쉼표 [0] 2" xfId="20"/>
    <cellStyle name="표준" xfId="0" builtinId="0"/>
    <cellStyle name="표준 2" xfId="1"/>
    <cellStyle name="표준 2 2" xfId="18"/>
    <cellStyle name="표준 2 3" xfId="17"/>
    <cellStyle name="표준 2 3 2" xfId="3"/>
    <cellStyle name="표준 3" xfId="6"/>
    <cellStyle name="표준 3 2" xfId="16"/>
    <cellStyle name="표준 4" xfId="7"/>
    <cellStyle name="표준 4 3" xfId="9"/>
    <cellStyle name="표준 42" xfId="4"/>
    <cellStyle name="표준 5" xfId="15"/>
  </cellStyles>
  <dxfs count="134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algun Gothic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algun Gothic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algun Gothic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algun Gothic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맑은 고딕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algun Gothic"/>
        <scheme val="none"/>
      </font>
      <numFmt numFmtId="19" formatCode="yyyy/mm/dd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algun Gothic"/>
        <scheme val="none"/>
      </font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scheme val="minor"/>
      </font>
      <fill>
        <patternFill patternType="solid">
          <fgColor indexed="64"/>
          <bgColor theme="3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algun Gothic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algun Gothic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algun Gothic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algun Gothic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algun Gothic"/>
        <scheme val="none"/>
      </font>
      <numFmt numFmtId="19" formatCode="yyyy/mm/dd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algun Gothic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scheme val="minor"/>
      </font>
      <fill>
        <patternFill patternType="solid">
          <fgColor indexed="64"/>
          <bgColor theme="3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algun Gothic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algun Gothic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맑은 고딕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algun Gothic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algun Gothic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algun Gothic"/>
        <scheme val="none"/>
      </font>
      <numFmt numFmtId="19" formatCode="yyyy/mm/dd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algun Gothic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scheme val="minor"/>
      </font>
      <fill>
        <patternFill patternType="solid">
          <fgColor indexed="64"/>
          <bgColor theme="3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algun Gothic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algun Gothic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맑은 고딕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algun Gothic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algun Gothic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맑은 고딕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algun Gothic"/>
        <scheme val="none"/>
      </font>
      <numFmt numFmtId="19" formatCode="yyyy/mm/dd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algun Gothic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scheme val="minor"/>
      </font>
      <fill>
        <patternFill patternType="solid">
          <fgColor indexed="64"/>
          <bgColor theme="3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algun Gothic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algun Gothic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algun Gothic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algun Gothic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algun Gothic"/>
        <scheme val="none"/>
      </font>
      <numFmt numFmtId="19" formatCode="yyyy/mm/dd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algun Gothic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scheme val="minor"/>
      </font>
      <fill>
        <patternFill patternType="solid">
          <fgColor indexed="64"/>
          <bgColor theme="3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ont>
        <b/>
        <i val="0"/>
        <color auto="1"/>
      </font>
      <fill>
        <patternFill>
          <bgColor rgb="FFFC9C10"/>
        </patternFill>
      </fill>
    </dxf>
    <dxf>
      <font>
        <b/>
        <i val="0"/>
        <color auto="1"/>
      </font>
      <fill>
        <patternFill>
          <bgColor rgb="FFFC9C10"/>
        </patternFill>
      </fill>
    </dxf>
    <dxf>
      <font>
        <b/>
        <i val="0"/>
        <color auto="1"/>
      </font>
      <fill>
        <patternFill>
          <bgColor rgb="FFFC9C10"/>
        </patternFill>
      </fill>
    </dxf>
    <dxf>
      <font>
        <b/>
        <i val="0"/>
        <color auto="1"/>
      </font>
      <fill>
        <patternFill>
          <bgColor rgb="FFFC9C10"/>
        </patternFill>
      </fill>
    </dxf>
    <dxf>
      <font>
        <b/>
        <i val="0"/>
        <color auto="1"/>
      </font>
      <fill>
        <patternFill>
          <bgColor rgb="FFFF9405"/>
        </patternFill>
      </fill>
    </dxf>
    <dxf>
      <font>
        <b/>
        <i val="0"/>
        <color auto="1"/>
      </font>
      <fill>
        <patternFill>
          <bgColor rgb="FFFC9C10"/>
        </patternFill>
      </fill>
    </dxf>
    <dxf>
      <font>
        <b/>
        <i val="0"/>
        <color auto="1"/>
      </font>
      <fill>
        <patternFill>
          <bgColor rgb="FFFC9C10"/>
        </patternFill>
      </fill>
    </dxf>
    <dxf>
      <font>
        <b/>
        <i val="0"/>
        <color auto="1"/>
      </font>
      <fill>
        <patternFill>
          <bgColor rgb="FFFC9C10"/>
        </patternFill>
      </fill>
    </dxf>
    <dxf>
      <font>
        <b/>
        <i val="0"/>
        <color auto="1"/>
      </font>
      <fill>
        <patternFill>
          <bgColor rgb="FFFC9C10"/>
        </patternFill>
      </fill>
    </dxf>
    <dxf>
      <font>
        <b/>
        <i val="0"/>
        <color auto="1"/>
      </font>
      <fill>
        <patternFill>
          <bgColor rgb="FFFF9405"/>
        </patternFill>
      </fill>
    </dxf>
    <dxf>
      <font>
        <b/>
        <i val="0"/>
        <color auto="1"/>
      </font>
      <fill>
        <patternFill>
          <bgColor rgb="FFFC9C10"/>
        </patternFill>
      </fill>
    </dxf>
    <dxf>
      <font>
        <b/>
        <i val="0"/>
        <color auto="1"/>
      </font>
      <fill>
        <patternFill>
          <bgColor rgb="FFFC9C10"/>
        </patternFill>
      </fill>
    </dxf>
    <dxf>
      <font>
        <b/>
        <i val="0"/>
        <color auto="1"/>
      </font>
      <fill>
        <patternFill>
          <bgColor rgb="FFFC9C10"/>
        </patternFill>
      </fill>
    </dxf>
    <dxf>
      <font>
        <b/>
        <i val="0"/>
        <color auto="1"/>
      </font>
      <fill>
        <patternFill>
          <bgColor rgb="FFFC9C10"/>
        </patternFill>
      </fill>
    </dxf>
    <dxf>
      <font>
        <b/>
        <i val="0"/>
        <color auto="1"/>
      </font>
      <fill>
        <patternFill>
          <bgColor rgb="FFFF9405"/>
        </patternFill>
      </fill>
    </dxf>
    <dxf>
      <font>
        <b/>
        <i val="0"/>
        <color auto="1"/>
      </font>
      <fill>
        <patternFill>
          <bgColor rgb="FFFC9C10"/>
        </patternFill>
      </fill>
    </dxf>
    <dxf>
      <font>
        <b/>
        <i val="0"/>
        <color auto="1"/>
      </font>
      <fill>
        <patternFill>
          <bgColor rgb="FFFC9C10"/>
        </patternFill>
      </fill>
    </dxf>
    <dxf>
      <font>
        <b/>
        <i val="0"/>
        <color auto="1"/>
      </font>
      <fill>
        <patternFill>
          <bgColor rgb="FFFC9C10"/>
        </patternFill>
      </fill>
    </dxf>
    <dxf>
      <font>
        <b/>
        <i val="0"/>
        <color auto="1"/>
      </font>
      <fill>
        <patternFill>
          <bgColor rgb="FFFC9C10"/>
        </patternFill>
      </fill>
    </dxf>
    <dxf>
      <font>
        <b/>
        <i val="0"/>
        <color auto="1"/>
      </font>
      <fill>
        <patternFill>
          <bgColor rgb="FFFF9405"/>
        </patternFill>
      </fill>
    </dxf>
    <dxf>
      <font>
        <b/>
        <i val="0"/>
        <color auto="1"/>
      </font>
      <fill>
        <patternFill>
          <bgColor rgb="FFFC9C10"/>
        </patternFill>
      </fill>
    </dxf>
    <dxf>
      <font>
        <b/>
        <i val="0"/>
        <color auto="1"/>
      </font>
      <fill>
        <patternFill>
          <bgColor rgb="FFFC9C10"/>
        </patternFill>
      </fill>
    </dxf>
    <dxf>
      <font>
        <b/>
        <i val="0"/>
        <color auto="1"/>
      </font>
      <fill>
        <patternFill>
          <bgColor rgb="FFFC9C10"/>
        </patternFill>
      </fill>
    </dxf>
    <dxf>
      <font>
        <b/>
        <i val="0"/>
        <color auto="1"/>
      </font>
      <fill>
        <patternFill>
          <bgColor rgb="FFFC9C10"/>
        </patternFill>
      </fill>
    </dxf>
    <dxf>
      <font>
        <b/>
        <i val="0"/>
        <color auto="1"/>
      </font>
      <fill>
        <patternFill>
          <bgColor rgb="FFFC9C10"/>
        </patternFill>
      </fill>
    </dxf>
    <dxf>
      <font>
        <b/>
        <i val="0"/>
        <color auto="1"/>
      </font>
      <fill>
        <patternFill>
          <bgColor rgb="FFFC9C10"/>
        </patternFill>
      </fill>
    </dxf>
    <dxf>
      <font>
        <b/>
        <i val="0"/>
        <color auto="1"/>
      </font>
      <fill>
        <patternFill>
          <bgColor rgb="FFFC9C10"/>
        </patternFill>
      </fill>
    </dxf>
    <dxf>
      <font>
        <b/>
        <i val="0"/>
        <color auto="1"/>
      </font>
      <fill>
        <patternFill>
          <bgColor rgb="FFFC9C10"/>
        </patternFill>
      </fill>
    </dxf>
    <dxf>
      <font>
        <b/>
        <i val="0"/>
        <color auto="1"/>
      </font>
      <fill>
        <patternFill>
          <bgColor rgb="FFFF9405"/>
        </patternFill>
      </fill>
    </dxf>
    <dxf>
      <font>
        <b/>
        <i val="0"/>
        <color auto="1"/>
      </font>
      <fill>
        <patternFill>
          <bgColor rgb="FFFC9C10"/>
        </patternFill>
      </fill>
    </dxf>
    <dxf>
      <font>
        <b/>
        <i val="0"/>
        <color auto="1"/>
      </font>
      <fill>
        <patternFill>
          <bgColor rgb="FFFC9C10"/>
        </patternFill>
      </fill>
    </dxf>
    <dxf>
      <font>
        <b/>
        <i val="0"/>
        <color auto="1"/>
      </font>
      <fill>
        <patternFill>
          <bgColor rgb="FFFC9C10"/>
        </patternFill>
      </fill>
    </dxf>
    <dxf>
      <font>
        <b/>
        <i val="0"/>
        <color auto="1"/>
      </font>
      <fill>
        <patternFill>
          <bgColor rgb="FFFC9C10"/>
        </patternFill>
      </fill>
    </dxf>
    <dxf>
      <font>
        <b/>
        <i val="0"/>
        <color auto="1"/>
      </font>
      <fill>
        <patternFill>
          <bgColor rgb="FFFC9C10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ont>
        <b/>
        <i val="0"/>
        <color auto="1"/>
      </font>
      <fill>
        <patternFill>
          <bgColor rgb="FFFC9C10"/>
        </patternFill>
      </fill>
    </dxf>
    <dxf>
      <font>
        <b/>
        <i val="0"/>
        <color auto="1"/>
      </font>
      <fill>
        <patternFill>
          <bgColor rgb="FFFC9C10"/>
        </patternFill>
      </fill>
    </dxf>
    <dxf>
      <font>
        <b/>
        <i val="0"/>
        <color auto="1"/>
      </font>
      <fill>
        <patternFill>
          <bgColor rgb="FFFC9C10"/>
        </patternFill>
      </fill>
    </dxf>
    <dxf>
      <font>
        <b/>
        <i val="0"/>
        <color auto="1"/>
      </font>
      <fill>
        <patternFill>
          <bgColor rgb="FFFC9C10"/>
        </patternFill>
      </fill>
    </dxf>
    <dxf>
      <font>
        <b/>
        <i val="0"/>
        <color auto="1"/>
      </font>
      <fill>
        <patternFill>
          <bgColor rgb="FFFC9C10"/>
        </patternFill>
      </fill>
    </dxf>
    <dxf>
      <font>
        <b/>
        <i val="0"/>
        <color auto="1"/>
      </font>
      <fill>
        <patternFill>
          <bgColor rgb="FFFC9C10"/>
        </patternFill>
      </fill>
    </dxf>
    <dxf>
      <font>
        <b/>
        <i val="0"/>
        <color auto="1"/>
      </font>
      <fill>
        <patternFill>
          <bgColor rgb="FFFC9C10"/>
        </patternFill>
      </fill>
    </dxf>
    <dxf>
      <font>
        <b/>
        <i val="0"/>
        <color auto="1"/>
      </font>
      <fill>
        <patternFill>
          <bgColor rgb="FFFC9C10"/>
        </patternFill>
      </fill>
    </dxf>
    <dxf>
      <font>
        <b/>
        <i val="0"/>
        <color auto="1"/>
      </font>
      <fill>
        <patternFill>
          <bgColor rgb="FFFC9C10"/>
        </patternFill>
      </fill>
    </dxf>
    <dxf>
      <font>
        <b/>
        <i val="0"/>
        <color auto="1"/>
      </font>
      <fill>
        <patternFill>
          <bgColor rgb="FFFC9C10"/>
        </patternFill>
      </fill>
    </dxf>
    <dxf>
      <font>
        <b/>
        <i val="0"/>
        <color auto="1"/>
      </font>
      <fill>
        <patternFill>
          <bgColor rgb="FFFC9C10"/>
        </patternFill>
      </fill>
    </dxf>
    <dxf>
      <font>
        <b/>
        <i val="0"/>
        <color auto="1"/>
      </font>
      <fill>
        <patternFill>
          <bgColor rgb="FFFC9C10"/>
        </patternFill>
      </fill>
    </dxf>
    <dxf>
      <font>
        <b/>
        <i val="0"/>
        <color auto="1"/>
      </font>
      <fill>
        <patternFill>
          <bgColor rgb="FFFC9C10"/>
        </patternFill>
      </fill>
    </dxf>
    <dxf>
      <font>
        <b/>
        <i val="0"/>
        <color auto="1"/>
      </font>
      <fill>
        <patternFill>
          <bgColor rgb="FFFC9C10"/>
        </patternFill>
      </fill>
    </dxf>
    <dxf>
      <font>
        <b/>
        <i val="0"/>
        <color auto="1"/>
      </font>
      <fill>
        <patternFill>
          <bgColor rgb="FFFC9C10"/>
        </patternFill>
      </fill>
    </dxf>
    <dxf>
      <font>
        <b/>
        <i val="0"/>
        <color auto="1"/>
      </font>
      <fill>
        <patternFill>
          <bgColor rgb="FFFC9C10"/>
        </patternFill>
      </fill>
    </dxf>
    <dxf>
      <font>
        <b/>
        <i val="0"/>
        <color auto="1"/>
      </font>
      <fill>
        <patternFill>
          <bgColor rgb="FFFC9C10"/>
        </patternFill>
      </fill>
    </dxf>
    <dxf>
      <font>
        <b/>
        <i val="0"/>
        <color auto="1"/>
      </font>
      <fill>
        <patternFill>
          <bgColor rgb="FFFC9C10"/>
        </patternFill>
      </fill>
    </dxf>
    <dxf>
      <font>
        <b/>
        <i val="0"/>
        <color auto="1"/>
      </font>
      <fill>
        <patternFill>
          <bgColor rgb="FFFC9C10"/>
        </patternFill>
      </fill>
    </dxf>
    <dxf>
      <font>
        <b/>
        <i val="0"/>
        <color auto="1"/>
      </font>
      <fill>
        <patternFill>
          <bgColor rgb="FFFC9C10"/>
        </patternFill>
      </fill>
    </dxf>
    <dxf>
      <font>
        <b/>
        <i val="0"/>
        <color auto="1"/>
      </font>
      <fill>
        <patternFill>
          <bgColor rgb="FFFC9C10"/>
        </patternFill>
      </fill>
    </dxf>
    <dxf>
      <font>
        <b/>
        <i val="0"/>
        <color auto="1"/>
      </font>
      <fill>
        <patternFill>
          <bgColor rgb="FFFC9C10"/>
        </patternFill>
      </fill>
    </dxf>
    <dxf>
      <font>
        <b/>
        <i val="0"/>
        <color auto="1"/>
      </font>
      <fill>
        <patternFill>
          <bgColor rgb="FFFC9C10"/>
        </patternFill>
      </fill>
    </dxf>
    <dxf>
      <font>
        <b/>
        <i val="0"/>
        <color auto="1"/>
      </font>
      <fill>
        <patternFill>
          <bgColor rgb="FFFC9C10"/>
        </patternFill>
      </fill>
    </dxf>
    <dxf>
      <font>
        <b/>
        <i val="0"/>
        <color auto="1"/>
      </font>
      <fill>
        <patternFill>
          <bgColor rgb="FFFC9C10"/>
        </patternFill>
      </fill>
    </dxf>
    <dxf>
      <font>
        <b/>
        <i val="0"/>
        <color auto="1"/>
      </font>
      <fill>
        <patternFill>
          <bgColor rgb="FFFC9C10"/>
        </patternFill>
      </fill>
    </dxf>
    <dxf>
      <font>
        <b/>
        <i val="0"/>
        <color auto="1"/>
      </font>
      <fill>
        <patternFill>
          <bgColor rgb="FFFC9C10"/>
        </patternFill>
      </fill>
    </dxf>
    <dxf>
      <font>
        <b/>
        <i val="0"/>
        <color auto="1"/>
      </font>
      <fill>
        <patternFill>
          <bgColor rgb="FFFC9C10"/>
        </patternFill>
      </fill>
    </dxf>
    <dxf>
      <font>
        <b/>
        <i val="0"/>
        <color auto="1"/>
      </font>
      <fill>
        <patternFill>
          <bgColor rgb="FFFF9405"/>
        </patternFill>
      </fill>
    </dxf>
    <dxf>
      <font>
        <b/>
        <i val="0"/>
        <color auto="1"/>
      </font>
      <fill>
        <patternFill>
          <bgColor rgb="FFFC9C10"/>
        </patternFill>
      </fill>
    </dxf>
    <dxf>
      <font>
        <b/>
        <i val="0"/>
        <color auto="1"/>
      </font>
      <fill>
        <patternFill>
          <bgColor rgb="FFFC9C10"/>
        </patternFill>
      </fill>
    </dxf>
    <dxf>
      <font>
        <b/>
        <i val="0"/>
        <color auto="1"/>
      </font>
      <fill>
        <patternFill>
          <bgColor rgb="FFFC9C10"/>
        </patternFill>
      </fill>
    </dxf>
    <dxf>
      <font>
        <b/>
        <i val="0"/>
        <color auto="1"/>
      </font>
      <fill>
        <patternFill>
          <bgColor rgb="FFFC9C10"/>
        </patternFill>
      </fill>
    </dxf>
    <dxf>
      <font>
        <b/>
        <i val="0"/>
        <color auto="1"/>
      </font>
      <fill>
        <patternFill>
          <bgColor rgb="FFFF9405"/>
        </patternFill>
      </fill>
    </dxf>
    <dxf>
      <font>
        <b/>
        <i val="0"/>
        <color auto="1"/>
      </font>
      <fill>
        <patternFill>
          <bgColor rgb="FFFC9C10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>
          <bgColor rgb="FF00FFFF"/>
        </patternFill>
      </fill>
    </dxf>
    <dxf>
      <font>
        <b/>
        <i val="0"/>
        <color theme="0"/>
      </font>
      <fill>
        <patternFill>
          <bgColor rgb="FF0000FF"/>
        </patternFill>
      </fill>
    </dxf>
  </dxfs>
  <tableStyles count="0" defaultTableStyle="TableStyleMedium2" defaultPivotStyle="PivotStyleLight16"/>
  <colors>
    <mruColors>
      <color rgb="FF0000FF"/>
      <color rgb="FFFF99FF"/>
      <color rgb="FF009999"/>
      <color rgb="FFFF9999"/>
      <color rgb="FF666699"/>
      <color rgb="FF00FFFF"/>
      <color rgb="FF3333CC"/>
      <color rgb="FF9966FF"/>
      <color rgb="FF800080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l-sim-1-d-2\&#50868;&#54637;&#54984;&#47144;&#49892;%20&#44277;&#50976;&#54260;&#45908;(&#44277;&#50857;PC)\6.%20&#51221;&#44592;&#54984;&#47144;\15)%20&#48708;&#54665;&#47749;&#45800;\&#9733;22&#45380;%201~2&#50900;%20&#48708;&#54665;,&#55092;&#51649;%20&#51064;&#50896;%20&#47749;&#45800;_12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특이사항"/>
      <sheetName val="기장"/>
      <sheetName val="부기장"/>
      <sheetName val="비가용인원(기장)"/>
      <sheetName val="비가용인원(부기장)"/>
      <sheetName val="통계"/>
      <sheetName val="교관심사관"/>
      <sheetName val="안전대책(21.01)"/>
      <sheetName val="10월"/>
      <sheetName val="11월"/>
      <sheetName val="12월"/>
      <sheetName val="Sheet1"/>
    </sheetNames>
    <sheetDataSet>
      <sheetData sheetId="0"/>
      <sheetData sheetId="1">
        <row r="3">
          <cell r="B3" t="str">
            <v>성명</v>
          </cell>
        </row>
      </sheetData>
      <sheetData sheetId="2">
        <row r="3">
          <cell r="B3" t="str">
            <v>성명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2">
          <cell r="C2" t="str">
            <v>이승일</v>
          </cell>
        </row>
      </sheetData>
    </sheetDataSet>
  </externalBook>
</externalLink>
</file>

<file path=xl/tables/table1.xml><?xml version="1.0" encoding="utf-8"?>
<table xmlns="http://schemas.openxmlformats.org/spreadsheetml/2006/main" id="5" name="표1_326236" displayName="표1_326236" ref="A2:F37" totalsRowShown="0" headerRowDxfId="1093" dataDxfId="1091" headerRowBorderDxfId="1092" tableBorderDxfId="1090" totalsRowBorderDxfId="1089" dataCellStyle="표준 5">
  <autoFilter ref="A2:F37"/>
  <sortState ref="A3:F46">
    <sortCondition ref="A2:A46"/>
  </sortState>
  <tableColumns count="6">
    <tableColumn id="1" name="DATE" dataDxfId="1088" dataCellStyle="표준 5"/>
    <tableColumn id="3" name="TIME" dataDxfId="1087"/>
    <tableColumn id="5" name="CREW1" dataDxfId="1086" dataCellStyle="표준 5"/>
    <tableColumn id="6" name="CREW2" dataDxfId="1085" dataCellStyle="표준 5"/>
    <tableColumn id="7" name="INST" dataDxfId="1084" dataCellStyle="표준 5"/>
    <tableColumn id="8" name="DEVICE" dataDxfId="1083" dataCellStyle="표준 5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id="3" name="표1_3454524" displayName="표1_3454524" ref="A2:H32" totalsRowShown="0" headerRowDxfId="937" dataDxfId="935" headerRowBorderDxfId="936" tableBorderDxfId="934" totalsRowBorderDxfId="933" dataCellStyle="표준 5">
  <autoFilter ref="A2:H32"/>
  <tableColumns count="8">
    <tableColumn id="1" name="DATE" dataDxfId="932" dataCellStyle="표준 5"/>
    <tableColumn id="3" name="TIME" dataDxfId="931"/>
    <tableColumn id="4" name="NOTE" dataDxfId="930"/>
    <tableColumn id="5" name="CREW1" dataDxfId="929" dataCellStyle="표준 5"/>
    <tableColumn id="6" name="CREW2" dataDxfId="928" dataCellStyle="표준 5"/>
    <tableColumn id="2" name="SEAT SUB" dataDxfId="927" dataCellStyle="표준 5"/>
    <tableColumn id="7" name="INST" dataDxfId="926" dataCellStyle="표준 5"/>
    <tableColumn id="8" name="DEVICE" dataDxfId="925" dataCellStyle="표준 5"/>
  </tableColumns>
  <tableStyleInfo name="TableStyleMedium4" showFirstColumn="0" showLastColumn="0" showRowStripes="1" showColumnStripes="0"/>
</table>
</file>

<file path=xl/tables/table3.xml><?xml version="1.0" encoding="utf-8"?>
<table xmlns="http://schemas.openxmlformats.org/spreadsheetml/2006/main" id="6" name="표1_3267" displayName="표1_3267" ref="A2:H20" totalsRowShown="0" headerRowDxfId="812" dataDxfId="810" headerRowBorderDxfId="811" tableBorderDxfId="809" totalsRowBorderDxfId="808" dataCellStyle="표준 5">
  <autoFilter ref="A2:H20"/>
  <tableColumns count="8">
    <tableColumn id="1" name="DATE" dataDxfId="807" dataCellStyle="표준 5"/>
    <tableColumn id="3" name="TIME" dataDxfId="806"/>
    <tableColumn id="2" name="ROUTE" dataDxfId="805"/>
    <tableColumn id="5" name="CREW1" dataDxfId="804" dataCellStyle="표준 5"/>
    <tableColumn id="6" name="CREW2" dataDxfId="803" dataCellStyle="표준 5"/>
    <tableColumn id="4" name="OBS" dataDxfId="802" dataCellStyle="표준 5"/>
    <tableColumn id="7" name="INST" dataDxfId="801" dataCellStyle="표준 5"/>
    <tableColumn id="8" name="DEVICE" dataDxfId="800" dataCellStyle="표준 5"/>
  </tableColumns>
  <tableStyleInfo name="TableStyleMedium4" showFirstColumn="0" showLastColumn="0" showRowStripes="1" showColumnStripes="0"/>
</table>
</file>

<file path=xl/tables/table4.xml><?xml version="1.0" encoding="utf-8"?>
<table xmlns="http://schemas.openxmlformats.org/spreadsheetml/2006/main" id="4" name="표1_326236428" displayName="표1_326236428" ref="A2:F36" totalsRowShown="0" headerRowDxfId="51" dataDxfId="49" headerRowBorderDxfId="50" tableBorderDxfId="48" totalsRowBorderDxfId="47" dataCellStyle="표준 5">
  <autoFilter ref="A2:F36"/>
  <sortState ref="A3:F46">
    <sortCondition ref="A2:A46"/>
  </sortState>
  <tableColumns count="6">
    <tableColumn id="1" name="DATE" dataDxfId="46" dataCellStyle="표준 5"/>
    <tableColumn id="3" name="TIME" dataDxfId="45"/>
    <tableColumn id="5" name="CREW1" dataDxfId="44" dataCellStyle="표준 5"/>
    <tableColumn id="6" name="CREW2" dataDxfId="43" dataCellStyle="표준 5"/>
    <tableColumn id="7" name="INST" dataDxfId="42" dataCellStyle="표준 5"/>
    <tableColumn id="8" name="DEVICE" dataDxfId="41" dataCellStyle="표준 5"/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id="2" name="표1_323" displayName="표1_323" ref="A2:G8" totalsRowShown="0" headerRowDxfId="11" dataDxfId="9" headerRowBorderDxfId="10" tableBorderDxfId="8" totalsRowBorderDxfId="7" dataCellStyle="표준 5">
  <autoFilter ref="A2:G8"/>
  <tableColumns count="7">
    <tableColumn id="1" name="DATE" dataDxfId="6" dataCellStyle="표준 5"/>
    <tableColumn id="3" name="TIME" dataDxfId="5"/>
    <tableColumn id="4" name="PROFILE" dataDxfId="4"/>
    <tableColumn id="5" name="CREW1" dataDxfId="3" dataCellStyle="표준 5"/>
    <tableColumn id="6" name="CREW2" dataDxfId="2" dataCellStyle="표준 5"/>
    <tableColumn id="7" name="INST" dataDxfId="1" dataCellStyle="표준 5"/>
    <tableColumn id="8" name="DEVICE" dataDxfId="0" dataCellStyle="표준 5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M191"/>
  <sheetViews>
    <sheetView topLeftCell="A4" zoomScale="55" zoomScaleNormal="55" zoomScaleSheetLayoutView="55" zoomScalePageLayoutView="85" workbookViewId="0">
      <selection activeCell="AR44" sqref="AR44"/>
    </sheetView>
  </sheetViews>
  <sheetFormatPr defaultColWidth="8.875" defaultRowHeight="16.5"/>
  <cols>
    <col min="2" max="2" width="20" customWidth="1"/>
    <col min="3" max="3" width="24.25" hidden="1" customWidth="1"/>
    <col min="4" max="14" width="26" customWidth="1"/>
    <col min="15" max="15" width="27" customWidth="1"/>
    <col min="16" max="16" width="27.875" customWidth="1"/>
    <col min="17" max="17" width="27" customWidth="1"/>
    <col min="18" max="18" width="27" style="176" hidden="1" customWidth="1"/>
    <col min="19" max="20" width="26" hidden="1" customWidth="1"/>
    <col min="21" max="23" width="9" hidden="1" customWidth="1"/>
    <col min="24" max="25" width="9" style="176" hidden="1" customWidth="1"/>
    <col min="26" max="26" width="9" hidden="1" customWidth="1"/>
    <col min="27" max="27" width="10.25" hidden="1" customWidth="1"/>
    <col min="28" max="28" width="11.875" hidden="1" customWidth="1"/>
    <col min="29" max="30" width="9" hidden="1" customWidth="1"/>
    <col min="31" max="31" width="11.125" hidden="1" customWidth="1"/>
    <col min="32" max="32" width="12.625" hidden="1" customWidth="1"/>
    <col min="33" max="37" width="9" hidden="1" customWidth="1"/>
    <col min="38" max="39" width="9" customWidth="1"/>
  </cols>
  <sheetData>
    <row r="1" spans="1:39" ht="17.25" hidden="1" thickBot="1">
      <c r="A1" s="1"/>
      <c r="B1" s="569"/>
      <c r="C1" s="569"/>
      <c r="D1" s="569"/>
      <c r="E1" s="570">
        <f ca="1">TODAY()</f>
        <v>44989</v>
      </c>
      <c r="F1" s="570"/>
      <c r="G1" s="2"/>
      <c r="H1" s="3"/>
      <c r="I1" s="4"/>
      <c r="J1" s="3"/>
      <c r="K1" s="5"/>
      <c r="L1" s="6"/>
      <c r="M1" s="7"/>
      <c r="N1" s="8"/>
      <c r="O1" s="9"/>
      <c r="P1" s="8"/>
      <c r="Q1" s="111" t="s">
        <v>0</v>
      </c>
      <c r="R1" s="96"/>
      <c r="S1" s="96"/>
      <c r="T1" s="96"/>
      <c r="U1" s="1"/>
      <c r="V1" s="1"/>
      <c r="W1" s="10"/>
      <c r="X1" s="10"/>
      <c r="Y1" s="10"/>
      <c r="Z1" s="10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</row>
    <row r="2" spans="1:39" hidden="1">
      <c r="A2" s="1"/>
      <c r="B2" s="11"/>
      <c r="C2" s="11"/>
      <c r="D2" s="11"/>
      <c r="E2" s="11"/>
      <c r="F2" s="11"/>
      <c r="G2" s="12"/>
      <c r="H2" s="3"/>
      <c r="I2" s="13"/>
      <c r="J2" s="14"/>
      <c r="K2" s="5"/>
      <c r="L2" s="15"/>
      <c r="M2" s="16"/>
      <c r="N2" s="8"/>
      <c r="O2" s="17" t="s">
        <v>1</v>
      </c>
      <c r="P2" s="18">
        <f>Z29/(154*4)</f>
        <v>0</v>
      </c>
      <c r="Q2" s="19">
        <f>W29</f>
        <v>0</v>
      </c>
      <c r="R2" s="116"/>
      <c r="S2" s="116"/>
      <c r="T2" s="97"/>
      <c r="U2" s="1"/>
      <c r="V2" s="1"/>
      <c r="W2" s="10"/>
      <c r="X2" s="10"/>
      <c r="Y2" s="10"/>
      <c r="Z2" s="10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</row>
    <row r="3" spans="1:39" ht="17.25" hidden="1" thickBot="1">
      <c r="A3" s="1"/>
      <c r="B3" s="11"/>
      <c r="C3" s="11"/>
      <c r="D3" s="11"/>
      <c r="E3" s="11"/>
      <c r="F3" s="11"/>
      <c r="G3" s="12"/>
      <c r="H3" s="3"/>
      <c r="I3" s="4"/>
      <c r="J3" s="4"/>
      <c r="K3" s="5"/>
      <c r="L3" s="20"/>
      <c r="M3" s="7"/>
      <c r="N3" s="8"/>
      <c r="O3" s="9"/>
      <c r="P3" s="8"/>
      <c r="Q3" s="21">
        <f>Z29</f>
        <v>0</v>
      </c>
      <c r="R3" s="116"/>
      <c r="S3" s="116"/>
      <c r="T3" s="97"/>
      <c r="U3" s="1"/>
      <c r="V3" s="1"/>
      <c r="W3" s="10"/>
      <c r="X3" s="10"/>
      <c r="Y3" s="10"/>
      <c r="Z3" s="10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</row>
    <row r="4" spans="1:39" s="30" customFormat="1" ht="54">
      <c r="A4" s="49"/>
      <c r="B4" s="574" t="s">
        <v>720</v>
      </c>
      <c r="C4" s="574"/>
      <c r="D4" s="574"/>
      <c r="E4" s="574"/>
      <c r="F4" s="574"/>
      <c r="G4" s="574"/>
      <c r="H4" s="574"/>
      <c r="I4" s="574"/>
      <c r="J4" s="574"/>
      <c r="K4" s="574"/>
      <c r="L4" s="574"/>
      <c r="M4" s="574"/>
      <c r="N4" s="574"/>
      <c r="O4" s="574"/>
      <c r="P4" s="574"/>
      <c r="Q4" s="574"/>
      <c r="R4" s="370"/>
      <c r="S4" s="370"/>
      <c r="T4" s="95"/>
    </row>
    <row r="5" spans="1:39" s="30" customFormat="1" ht="21" thickBot="1">
      <c r="A5" s="31"/>
      <c r="B5" s="43"/>
      <c r="C5" s="43"/>
      <c r="D5" s="68"/>
      <c r="E5" s="68"/>
      <c r="F5" s="68"/>
      <c r="G5" s="68"/>
      <c r="H5" s="44"/>
      <c r="I5" s="68"/>
      <c r="J5" s="68"/>
      <c r="K5" s="68"/>
      <c r="L5" s="68"/>
      <c r="M5" s="68"/>
      <c r="N5" s="68"/>
      <c r="O5" s="68"/>
      <c r="P5" s="117"/>
      <c r="Q5" s="55"/>
      <c r="R5" s="55"/>
      <c r="S5" s="55"/>
      <c r="T5" s="98"/>
    </row>
    <row r="6" spans="1:39" s="28" customFormat="1" ht="24">
      <c r="A6" s="29"/>
      <c r="B6" s="559" t="s">
        <v>721</v>
      </c>
      <c r="C6" s="72" t="s">
        <v>283</v>
      </c>
      <c r="D6" s="165">
        <v>44958</v>
      </c>
      <c r="E6" s="165">
        <f>D6+1</f>
        <v>44959</v>
      </c>
      <c r="F6" s="165">
        <f t="shared" ref="F6:Q6" si="0">E6+1</f>
        <v>44960</v>
      </c>
      <c r="G6" s="168">
        <f t="shared" si="0"/>
        <v>44961</v>
      </c>
      <c r="H6" s="168">
        <f t="shared" si="0"/>
        <v>44962</v>
      </c>
      <c r="I6" s="165">
        <f t="shared" si="0"/>
        <v>44963</v>
      </c>
      <c r="J6" s="165">
        <f t="shared" si="0"/>
        <v>44964</v>
      </c>
      <c r="K6" s="165">
        <f t="shared" si="0"/>
        <v>44965</v>
      </c>
      <c r="L6" s="165">
        <f t="shared" si="0"/>
        <v>44966</v>
      </c>
      <c r="M6" s="165">
        <f t="shared" si="0"/>
        <v>44967</v>
      </c>
      <c r="N6" s="168">
        <f t="shared" si="0"/>
        <v>44968</v>
      </c>
      <c r="O6" s="168">
        <f t="shared" si="0"/>
        <v>44969</v>
      </c>
      <c r="P6" s="165">
        <f t="shared" si="0"/>
        <v>44970</v>
      </c>
      <c r="Q6" s="167">
        <f t="shared" si="0"/>
        <v>44971</v>
      </c>
      <c r="R6" s="55"/>
      <c r="S6" s="55"/>
      <c r="T6" s="99"/>
      <c r="U6" s="28">
        <f>(Z7-Z17)/Z7</f>
        <v>0.10344827586206896</v>
      </c>
      <c r="V6" s="51">
        <f>COUNTIF(D5:T148,"자격유지")</f>
        <v>0</v>
      </c>
    </row>
    <row r="7" spans="1:39" s="51" customFormat="1" ht="24.75" thickBot="1">
      <c r="A7" s="50"/>
      <c r="B7" s="567"/>
      <c r="C7" s="73" t="s">
        <v>24</v>
      </c>
      <c r="D7" s="244">
        <f>D6</f>
        <v>44958</v>
      </c>
      <c r="E7" s="244">
        <f t="shared" ref="E7:Q7" si="1">E6</f>
        <v>44959</v>
      </c>
      <c r="F7" s="325">
        <f t="shared" si="1"/>
        <v>44960</v>
      </c>
      <c r="G7" s="247">
        <f>G6</f>
        <v>44961</v>
      </c>
      <c r="H7" s="247">
        <f t="shared" si="1"/>
        <v>44962</v>
      </c>
      <c r="I7" s="244">
        <f t="shared" si="1"/>
        <v>44963</v>
      </c>
      <c r="J7" s="244">
        <f t="shared" si="1"/>
        <v>44964</v>
      </c>
      <c r="K7" s="244">
        <f t="shared" si="1"/>
        <v>44965</v>
      </c>
      <c r="L7" s="244">
        <f t="shared" si="1"/>
        <v>44966</v>
      </c>
      <c r="M7" s="244">
        <f t="shared" si="1"/>
        <v>44967</v>
      </c>
      <c r="N7" s="247">
        <f t="shared" si="1"/>
        <v>44968</v>
      </c>
      <c r="O7" s="247">
        <f t="shared" si="1"/>
        <v>44969</v>
      </c>
      <c r="P7" s="244">
        <f t="shared" si="1"/>
        <v>44970</v>
      </c>
      <c r="Q7" s="325">
        <f t="shared" si="1"/>
        <v>44971</v>
      </c>
      <c r="R7" s="55"/>
      <c r="S7" s="55"/>
      <c r="T7" s="100"/>
      <c r="U7" s="51">
        <f>COUNTIF(C6:T148,"PT")+3</f>
        <v>29</v>
      </c>
      <c r="Z7" s="51">
        <f>SUM(U7:W7)</f>
        <v>29</v>
      </c>
    </row>
    <row r="8" spans="1:39" s="51" customFormat="1" ht="24">
      <c r="A8" s="50"/>
      <c r="B8" s="564" t="s">
        <v>284</v>
      </c>
      <c r="C8" s="74"/>
      <c r="D8" s="250"/>
      <c r="E8" s="275" t="s">
        <v>195</v>
      </c>
      <c r="F8" s="275" t="s">
        <v>195</v>
      </c>
      <c r="G8" s="250"/>
      <c r="H8" s="275" t="s">
        <v>194</v>
      </c>
      <c r="I8" s="275" t="s">
        <v>194</v>
      </c>
      <c r="J8" s="250"/>
      <c r="K8" s="250"/>
      <c r="L8" s="275" t="s">
        <v>195</v>
      </c>
      <c r="M8" s="275" t="s">
        <v>194</v>
      </c>
      <c r="N8" s="250"/>
      <c r="O8" s="250"/>
      <c r="P8" s="250"/>
      <c r="Q8" s="276" t="s">
        <v>195</v>
      </c>
      <c r="R8" s="55"/>
      <c r="S8" s="55"/>
      <c r="T8" s="100"/>
      <c r="U8" s="51" t="s">
        <v>508</v>
      </c>
    </row>
    <row r="9" spans="1:39" s="51" customFormat="1" ht="24">
      <c r="A9" s="50"/>
      <c r="B9" s="565"/>
      <c r="C9" s="74"/>
      <c r="D9" s="147"/>
      <c r="E9" s="145" t="s">
        <v>530</v>
      </c>
      <c r="F9" s="145" t="s">
        <v>530</v>
      </c>
      <c r="G9" s="147"/>
      <c r="H9" s="145" t="s">
        <v>530</v>
      </c>
      <c r="I9" s="145" t="s">
        <v>530</v>
      </c>
      <c r="J9" s="147"/>
      <c r="K9" s="147"/>
      <c r="L9" s="145" t="s">
        <v>530</v>
      </c>
      <c r="M9" s="145" t="s">
        <v>530</v>
      </c>
      <c r="N9" s="147"/>
      <c r="O9" s="147"/>
      <c r="P9" s="147"/>
      <c r="Q9" s="143" t="s">
        <v>530</v>
      </c>
      <c r="R9" s="55"/>
      <c r="S9" s="55"/>
      <c r="T9" s="100"/>
      <c r="U9" s="51" t="s">
        <v>510</v>
      </c>
    </row>
    <row r="10" spans="1:39" s="51" customFormat="1" ht="24">
      <c r="A10" s="50"/>
      <c r="B10" s="565"/>
      <c r="C10" s="74"/>
      <c r="D10" s="148"/>
      <c r="E10" s="341" t="s">
        <v>729</v>
      </c>
      <c r="F10" s="342" t="s">
        <v>730</v>
      </c>
      <c r="G10" s="148"/>
      <c r="H10" s="341" t="s">
        <v>732</v>
      </c>
      <c r="I10" s="342" t="s">
        <v>736</v>
      </c>
      <c r="J10" s="148"/>
      <c r="K10" s="148"/>
      <c r="L10" s="107">
        <v>7</v>
      </c>
      <c r="M10" s="107">
        <v>9</v>
      </c>
      <c r="N10" s="148"/>
      <c r="O10" s="148"/>
      <c r="P10" s="148"/>
      <c r="Q10" s="144">
        <v>13</v>
      </c>
      <c r="R10" s="55"/>
      <c r="S10" s="55"/>
      <c r="T10" s="100"/>
      <c r="U10" s="30" t="s">
        <v>511</v>
      </c>
    </row>
    <row r="11" spans="1:39" s="51" customFormat="1" ht="24">
      <c r="A11" s="50"/>
      <c r="B11" s="565"/>
      <c r="C11" s="74"/>
      <c r="D11" s="148"/>
      <c r="E11" s="107"/>
      <c r="F11" s="107"/>
      <c r="G11" s="148"/>
      <c r="H11" s="107"/>
      <c r="I11" s="107"/>
      <c r="J11" s="148"/>
      <c r="K11" s="148"/>
      <c r="L11" s="107" t="s">
        <v>777</v>
      </c>
      <c r="M11" s="107" t="s">
        <v>777</v>
      </c>
      <c r="N11" s="148"/>
      <c r="O11" s="148"/>
      <c r="P11" s="148"/>
      <c r="Q11" s="144" t="s">
        <v>777</v>
      </c>
      <c r="R11" s="55"/>
      <c r="S11" s="55"/>
      <c r="T11" s="100"/>
      <c r="U11" s="30" t="s">
        <v>512</v>
      </c>
    </row>
    <row r="12" spans="1:39" s="51" customFormat="1" ht="24">
      <c r="A12" s="50"/>
      <c r="B12" s="565"/>
      <c r="C12" s="74"/>
      <c r="D12" s="147" t="s">
        <v>292</v>
      </c>
      <c r="E12" s="383" t="s">
        <v>941</v>
      </c>
      <c r="F12" s="386" t="s">
        <v>942</v>
      </c>
      <c r="G12" s="147" t="s">
        <v>292</v>
      </c>
      <c r="H12" s="383" t="s">
        <v>945</v>
      </c>
      <c r="I12" s="386" t="s">
        <v>946</v>
      </c>
      <c r="J12" s="147" t="s">
        <v>292</v>
      </c>
      <c r="K12" s="147" t="s">
        <v>292</v>
      </c>
      <c r="L12" s="110" t="s">
        <v>919</v>
      </c>
      <c r="M12" s="110" t="s">
        <v>817</v>
      </c>
      <c r="N12" s="147" t="s">
        <v>292</v>
      </c>
      <c r="O12" s="147" t="s">
        <v>292</v>
      </c>
      <c r="P12" s="147" t="s">
        <v>292</v>
      </c>
      <c r="Q12" s="227" t="s">
        <v>820</v>
      </c>
      <c r="R12" s="55"/>
      <c r="S12" s="55"/>
      <c r="T12" s="100"/>
      <c r="U12" s="30" t="s">
        <v>513</v>
      </c>
    </row>
    <row r="13" spans="1:39" s="51" customFormat="1" ht="24">
      <c r="A13" s="50"/>
      <c r="B13" s="565"/>
      <c r="C13" s="74"/>
      <c r="D13" s="147"/>
      <c r="E13" s="255" t="s">
        <v>943</v>
      </c>
      <c r="F13" s="255" t="s">
        <v>944</v>
      </c>
      <c r="G13" s="147"/>
      <c r="H13" s="255" t="s">
        <v>947</v>
      </c>
      <c r="I13" s="255" t="s">
        <v>948</v>
      </c>
      <c r="J13" s="147"/>
      <c r="K13" s="147"/>
      <c r="L13" s="255" t="s">
        <v>818</v>
      </c>
      <c r="M13" s="255" t="s">
        <v>819</v>
      </c>
      <c r="N13" s="147"/>
      <c r="O13" s="147"/>
      <c r="P13" s="147"/>
      <c r="Q13" s="259" t="s">
        <v>821</v>
      </c>
      <c r="R13" s="55"/>
      <c r="S13" s="55"/>
      <c r="T13" s="100"/>
      <c r="U13" s="30" t="s">
        <v>509</v>
      </c>
    </row>
    <row r="14" spans="1:39" s="51" customFormat="1" ht="24">
      <c r="A14" s="50"/>
      <c r="B14" s="565"/>
      <c r="C14" s="74"/>
      <c r="D14" s="148"/>
      <c r="E14" s="232"/>
      <c r="F14" s="232"/>
      <c r="G14" s="148"/>
      <c r="H14" s="232"/>
      <c r="I14" s="232"/>
      <c r="J14" s="148"/>
      <c r="K14" s="148"/>
      <c r="L14" s="232"/>
      <c r="M14" s="232"/>
      <c r="N14" s="148"/>
      <c r="O14" s="148"/>
      <c r="P14" s="148"/>
      <c r="Q14" s="233"/>
      <c r="R14" s="55"/>
      <c r="S14" s="55"/>
      <c r="T14" s="100"/>
      <c r="U14" s="30"/>
    </row>
    <row r="15" spans="1:39" s="51" customFormat="1" ht="24">
      <c r="A15" s="50"/>
      <c r="B15" s="565"/>
      <c r="C15" s="74"/>
      <c r="D15" s="148"/>
      <c r="E15" s="134" t="s">
        <v>61</v>
      </c>
      <c r="F15" s="134" t="s">
        <v>61</v>
      </c>
      <c r="G15" s="148"/>
      <c r="H15" s="134" t="s">
        <v>61</v>
      </c>
      <c r="I15" s="134" t="s">
        <v>61</v>
      </c>
      <c r="J15" s="148"/>
      <c r="K15" s="148"/>
      <c r="L15" s="134" t="s">
        <v>61</v>
      </c>
      <c r="M15" s="134" t="s">
        <v>61</v>
      </c>
      <c r="N15" s="148"/>
      <c r="O15" s="148"/>
      <c r="P15" s="148"/>
      <c r="Q15" s="260" t="s">
        <v>61</v>
      </c>
      <c r="R15" s="55"/>
      <c r="S15" s="55"/>
      <c r="T15" s="100"/>
      <c r="U15" s="30"/>
    </row>
    <row r="16" spans="1:39" s="51" customFormat="1" ht="24.75" thickBot="1">
      <c r="A16" s="50"/>
      <c r="B16" s="566"/>
      <c r="C16" s="74"/>
      <c r="D16" s="149"/>
      <c r="E16" s="235"/>
      <c r="F16" s="235"/>
      <c r="G16" s="149"/>
      <c r="H16" s="235"/>
      <c r="I16" s="235"/>
      <c r="J16" s="149"/>
      <c r="K16" s="149"/>
      <c r="L16" s="235"/>
      <c r="M16" s="235"/>
      <c r="N16" s="149"/>
      <c r="O16" s="149"/>
      <c r="P16" s="149"/>
      <c r="Q16" s="234"/>
      <c r="R16" s="55"/>
      <c r="S16" s="55"/>
      <c r="T16" s="100"/>
      <c r="U16" s="30"/>
    </row>
    <row r="17" spans="1:28" s="51" customFormat="1" ht="24.75" thickBot="1">
      <c r="A17" s="50"/>
      <c r="B17" s="79"/>
      <c r="C17" s="79"/>
      <c r="D17" s="252"/>
      <c r="E17" s="253"/>
      <c r="F17" s="253"/>
      <c r="G17" s="253"/>
      <c r="H17" s="253"/>
      <c r="I17" s="253"/>
      <c r="J17" s="316"/>
      <c r="K17" s="253"/>
      <c r="L17" s="253"/>
      <c r="M17" s="253"/>
      <c r="N17" s="253"/>
      <c r="O17" s="253"/>
      <c r="P17" s="253"/>
      <c r="Q17" s="254"/>
      <c r="R17" s="55"/>
      <c r="S17" s="55"/>
      <c r="T17" s="101"/>
      <c r="U17" s="51">
        <f>COUNTIF(C7:T149,"PC")</f>
        <v>26</v>
      </c>
      <c r="Z17" s="51">
        <f>SUM(U17:W17)</f>
        <v>26</v>
      </c>
      <c r="AA17" s="51">
        <f>Z17/Z7</f>
        <v>0.89655172413793105</v>
      </c>
    </row>
    <row r="18" spans="1:28" s="51" customFormat="1" ht="24">
      <c r="A18" s="50"/>
      <c r="B18" s="564" t="s">
        <v>285</v>
      </c>
      <c r="C18" s="74"/>
      <c r="D18" s="433" t="s">
        <v>545</v>
      </c>
      <c r="E18" s="449"/>
      <c r="F18" s="415" t="s">
        <v>1107</v>
      </c>
      <c r="G18" s="273"/>
      <c r="H18" s="453"/>
      <c r="I18" s="487" t="s">
        <v>50</v>
      </c>
      <c r="J18" s="454"/>
      <c r="K18" s="273"/>
      <c r="L18" s="273"/>
      <c r="M18" s="125" t="s">
        <v>50</v>
      </c>
      <c r="N18" s="273"/>
      <c r="O18" s="273"/>
      <c r="P18" s="273"/>
      <c r="Q18" s="273"/>
      <c r="R18" s="55"/>
      <c r="S18" s="55"/>
      <c r="T18" s="103"/>
      <c r="U18" s="278"/>
      <c r="V18" s="571" t="s">
        <v>568</v>
      </c>
      <c r="W18" s="571"/>
      <c r="AA18" s="572" t="s">
        <v>569</v>
      </c>
      <c r="AB18" s="573"/>
    </row>
    <row r="19" spans="1:28" s="51" customFormat="1" ht="24">
      <c r="A19" s="50"/>
      <c r="B19" s="565"/>
      <c r="C19" s="74"/>
      <c r="D19" s="281" t="s">
        <v>530</v>
      </c>
      <c r="E19" s="110"/>
      <c r="F19" s="345" t="s">
        <v>530</v>
      </c>
      <c r="G19" s="110"/>
      <c r="H19" s="283"/>
      <c r="I19" s="145" t="s">
        <v>530</v>
      </c>
      <c r="J19" s="347"/>
      <c r="K19" s="110"/>
      <c r="L19" s="110"/>
      <c r="M19" s="145" t="s">
        <v>530</v>
      </c>
      <c r="N19" s="110"/>
      <c r="O19" s="110"/>
      <c r="P19" s="110"/>
      <c r="Q19" s="110"/>
      <c r="R19" s="55"/>
      <c r="S19" s="55"/>
      <c r="T19" s="104"/>
      <c r="U19" s="277" t="s">
        <v>15</v>
      </c>
      <c r="V19" s="277" t="s">
        <v>16</v>
      </c>
      <c r="W19" s="277" t="s">
        <v>17</v>
      </c>
      <c r="AA19" s="277" t="s">
        <v>16</v>
      </c>
      <c r="AB19" s="277" t="s">
        <v>17</v>
      </c>
    </row>
    <row r="20" spans="1:28" s="51" customFormat="1" ht="26.25">
      <c r="A20" s="50"/>
      <c r="B20" s="565"/>
      <c r="C20" s="74"/>
      <c r="D20" s="284"/>
      <c r="E20" s="70"/>
      <c r="F20" s="71"/>
      <c r="G20" s="70"/>
      <c r="H20" s="284"/>
      <c r="I20" s="483" t="s">
        <v>1165</v>
      </c>
      <c r="J20" s="71"/>
      <c r="K20" s="70"/>
      <c r="L20" s="70"/>
      <c r="M20" s="388" t="s">
        <v>795</v>
      </c>
      <c r="N20" s="70"/>
      <c r="O20" s="70"/>
      <c r="P20" s="70"/>
      <c r="Q20" s="70"/>
      <c r="R20" s="55"/>
      <c r="S20" s="55"/>
      <c r="T20" s="71"/>
      <c r="U20" s="114">
        <v>2</v>
      </c>
      <c r="V20" s="114">
        <f>COUNTIF(C$6:T$148,"FFS 2 HRS")</f>
        <v>7</v>
      </c>
      <c r="W20" s="114">
        <f t="shared" ref="W20:W27" si="2">V20*U20</f>
        <v>14</v>
      </c>
      <c r="X20" s="248"/>
      <c r="Y20" s="248"/>
      <c r="AA20" s="114">
        <f>COUNTIF('JJA #2'!D$8:S$129, "FFS 2 HRS")</f>
        <v>1</v>
      </c>
      <c r="AB20" s="114">
        <f t="shared" ref="AB20:AB27" si="3">U20*AA20</f>
        <v>2</v>
      </c>
    </row>
    <row r="21" spans="1:28" s="51" customFormat="1" ht="26.25">
      <c r="A21" s="50"/>
      <c r="B21" s="565"/>
      <c r="C21" s="74"/>
      <c r="D21" s="434" t="s">
        <v>1139</v>
      </c>
      <c r="E21" s="110"/>
      <c r="F21" s="347" t="s">
        <v>1141</v>
      </c>
      <c r="G21" s="110"/>
      <c r="H21" s="283"/>
      <c r="I21" s="110"/>
      <c r="J21" s="347"/>
      <c r="K21" s="110"/>
      <c r="L21" s="110"/>
      <c r="M21" s="255"/>
      <c r="N21" s="110"/>
      <c r="O21" s="110"/>
      <c r="P21" s="110"/>
      <c r="Q21" s="110"/>
      <c r="R21" s="55"/>
      <c r="S21" s="55"/>
      <c r="T21" s="104"/>
      <c r="U21" s="114">
        <v>3</v>
      </c>
      <c r="V21" s="114">
        <f>COUNTIF(C$6:T$148,"FFS 3 HRS")</f>
        <v>1</v>
      </c>
      <c r="W21" s="114">
        <f t="shared" si="2"/>
        <v>3</v>
      </c>
      <c r="X21" s="248"/>
      <c r="Y21" s="248"/>
      <c r="AA21" s="114">
        <f>COUNTIF('JJA #2'!D$8:S$129, "FFS 3 HRS")</f>
        <v>1</v>
      </c>
      <c r="AB21" s="114">
        <f t="shared" si="3"/>
        <v>3</v>
      </c>
    </row>
    <row r="22" spans="1:28" s="51" customFormat="1" ht="26.25">
      <c r="A22" s="50"/>
      <c r="B22" s="565"/>
      <c r="C22" s="74"/>
      <c r="D22" s="435" t="s">
        <v>1140</v>
      </c>
      <c r="E22" s="110"/>
      <c r="F22" s="347" t="s">
        <v>1142</v>
      </c>
      <c r="G22" s="110"/>
      <c r="H22" s="283"/>
      <c r="I22" s="110" t="s">
        <v>1164</v>
      </c>
      <c r="J22" s="347"/>
      <c r="K22" s="110"/>
      <c r="L22" s="110"/>
      <c r="M22" s="107" t="s">
        <v>1113</v>
      </c>
      <c r="N22" s="110"/>
      <c r="O22" s="110"/>
      <c r="P22" s="110"/>
      <c r="Q22" s="110"/>
      <c r="R22" s="55"/>
      <c r="S22" s="55"/>
      <c r="T22" s="104"/>
      <c r="U22" s="114">
        <v>4</v>
      </c>
      <c r="V22" s="114">
        <f>COUNTIF(C$6:T$148,"FFS 4 HRS")</f>
        <v>121</v>
      </c>
      <c r="W22" s="114">
        <f t="shared" si="2"/>
        <v>484</v>
      </c>
      <c r="X22" s="248"/>
      <c r="Y22" s="248"/>
      <c r="AA22" s="114">
        <f>COUNTIF('JJA #2'!D$8:S$129, "FFS 4 HRS")</f>
        <v>107</v>
      </c>
      <c r="AB22" s="114">
        <f t="shared" si="3"/>
        <v>428</v>
      </c>
    </row>
    <row r="23" spans="1:28" s="51" customFormat="1" ht="26.25">
      <c r="A23" s="50"/>
      <c r="B23" s="565"/>
      <c r="C23" s="74"/>
      <c r="D23" s="288" t="s">
        <v>1144</v>
      </c>
      <c r="E23" s="110"/>
      <c r="F23" s="406" t="s">
        <v>1143</v>
      </c>
      <c r="G23" s="110"/>
      <c r="H23" s="283"/>
      <c r="I23" s="383" t="s">
        <v>1166</v>
      </c>
      <c r="J23" s="347"/>
      <c r="K23" s="110"/>
      <c r="L23" s="110"/>
      <c r="M23" s="255" t="s">
        <v>1114</v>
      </c>
      <c r="N23" s="110"/>
      <c r="O23" s="110"/>
      <c r="P23" s="110"/>
      <c r="Q23" s="110"/>
      <c r="R23" s="55"/>
      <c r="S23" s="55"/>
      <c r="T23" s="104"/>
      <c r="U23" s="114">
        <v>4.5</v>
      </c>
      <c r="V23" s="114">
        <f>COUNTIF(C$6:T$148,"FFS 4.5 HRS")</f>
        <v>0</v>
      </c>
      <c r="W23" s="114">
        <f t="shared" si="2"/>
        <v>0</v>
      </c>
      <c r="X23" s="248"/>
      <c r="Y23" s="248"/>
      <c r="AA23" s="114">
        <f>COUNTIF('JJA #2'!D$8:S$129, "FFS 4.5 HRS")</f>
        <v>0</v>
      </c>
      <c r="AB23" s="114">
        <f t="shared" si="3"/>
        <v>0</v>
      </c>
    </row>
    <row r="24" spans="1:28" s="51" customFormat="1" ht="26.25">
      <c r="A24" s="50"/>
      <c r="B24" s="565"/>
      <c r="C24" s="74"/>
      <c r="D24" s="285"/>
      <c r="E24" s="232"/>
      <c r="F24" s="349"/>
      <c r="G24" s="232"/>
      <c r="H24" s="285"/>
      <c r="I24" s="232"/>
      <c r="J24" s="349"/>
      <c r="K24" s="232"/>
      <c r="L24" s="232"/>
      <c r="M24" s="107" t="s">
        <v>1115</v>
      </c>
      <c r="N24" s="232"/>
      <c r="O24" s="232"/>
      <c r="P24" s="232"/>
      <c r="Q24" s="232"/>
      <c r="R24" s="55"/>
      <c r="S24" s="55"/>
      <c r="T24" s="104"/>
      <c r="U24" s="114">
        <v>2.5</v>
      </c>
      <c r="V24" s="114">
        <f>COUNTIF(C$6:T$148,"FFS 2.5 HRS")</f>
        <v>0</v>
      </c>
      <c r="W24" s="114">
        <f t="shared" si="2"/>
        <v>0</v>
      </c>
      <c r="X24" s="248"/>
      <c r="Y24" s="248"/>
      <c r="AA24" s="114">
        <f>COUNTIF('JJA #2'!D$8:S$129, "FFS 2.5 HRS")</f>
        <v>0</v>
      </c>
      <c r="AB24" s="114">
        <f t="shared" si="3"/>
        <v>0</v>
      </c>
    </row>
    <row r="25" spans="1:28" s="51" customFormat="1" ht="26.25">
      <c r="A25" s="50"/>
      <c r="B25" s="565"/>
      <c r="C25" s="74"/>
      <c r="D25" s="285" t="s">
        <v>1138</v>
      </c>
      <c r="E25" s="232"/>
      <c r="F25" s="349" t="s">
        <v>1138</v>
      </c>
      <c r="G25" s="232"/>
      <c r="H25" s="285"/>
      <c r="I25" s="232" t="s">
        <v>565</v>
      </c>
      <c r="J25" s="349"/>
      <c r="K25" s="232"/>
      <c r="L25" s="232"/>
      <c r="M25" s="134" t="s">
        <v>565</v>
      </c>
      <c r="N25" s="232"/>
      <c r="O25" s="232"/>
      <c r="P25" s="232"/>
      <c r="Q25" s="232"/>
      <c r="R25" s="55"/>
      <c r="S25" s="55"/>
      <c r="T25" s="104"/>
      <c r="U25" s="114">
        <v>5</v>
      </c>
      <c r="V25" s="114">
        <f>COUNTIF(C$6:T$148,"FFS 5 HRS")</f>
        <v>0</v>
      </c>
      <c r="W25" s="114">
        <f t="shared" si="2"/>
        <v>0</v>
      </c>
      <c r="X25" s="248"/>
      <c r="Y25" s="248"/>
      <c r="AA25" s="114">
        <f>COUNTIF('JJA #2'!D$8:S$129, "FFS 5 HRS")</f>
        <v>0</v>
      </c>
      <c r="AB25" s="114">
        <f t="shared" si="3"/>
        <v>0</v>
      </c>
    </row>
    <row r="26" spans="1:28" s="51" customFormat="1" ht="27" thickBot="1">
      <c r="A26" s="50"/>
      <c r="B26" s="566"/>
      <c r="C26" s="75"/>
      <c r="D26" s="436" t="s">
        <v>1145</v>
      </c>
      <c r="E26" s="235"/>
      <c r="F26" s="437" t="s">
        <v>1146</v>
      </c>
      <c r="G26" s="235"/>
      <c r="H26" s="282"/>
      <c r="I26" s="419"/>
      <c r="J26" s="351"/>
      <c r="K26" s="235"/>
      <c r="L26" s="235"/>
      <c r="M26" s="389" t="s">
        <v>916</v>
      </c>
      <c r="N26" s="235"/>
      <c r="O26" s="235"/>
      <c r="P26" s="235"/>
      <c r="Q26" s="235"/>
      <c r="R26" s="55"/>
      <c r="S26" s="55"/>
      <c r="T26" s="104"/>
      <c r="U26" s="114">
        <v>6</v>
      </c>
      <c r="V26" s="114">
        <f>COUNTIF(C$6:T$148,"FFS 6 HRS")</f>
        <v>0</v>
      </c>
      <c r="W26" s="114">
        <f t="shared" si="2"/>
        <v>0</v>
      </c>
      <c r="X26" s="248"/>
      <c r="Y26" s="248"/>
      <c r="AA26" s="114">
        <f>COUNTIF('JJA #2'!D$8:S$129, "FFS 6 HRS")</f>
        <v>0</v>
      </c>
      <c r="AB26" s="114">
        <f t="shared" si="3"/>
        <v>0</v>
      </c>
    </row>
    <row r="27" spans="1:28" s="51" customFormat="1" ht="27" thickBot="1">
      <c r="A27" s="50"/>
      <c r="B27" s="79"/>
      <c r="C27" s="79"/>
      <c r="D27" s="80"/>
      <c r="E27" s="465"/>
      <c r="F27" s="447"/>
      <c r="G27" s="79"/>
      <c r="H27" s="79"/>
      <c r="I27" s="455"/>
      <c r="J27" s="79"/>
      <c r="K27" s="79"/>
      <c r="L27" s="79"/>
      <c r="M27" s="79"/>
      <c r="N27" s="79"/>
      <c r="O27" s="79"/>
      <c r="P27" s="79"/>
      <c r="Q27" s="79"/>
      <c r="R27" s="55"/>
      <c r="S27" s="55"/>
      <c r="T27" s="104"/>
      <c r="U27" s="114">
        <v>1</v>
      </c>
      <c r="V27" s="114">
        <f>COUNTIF(C$6:T$148,"FFS 1 HRS")</f>
        <v>2</v>
      </c>
      <c r="W27" s="114">
        <f t="shared" si="2"/>
        <v>2</v>
      </c>
      <c r="X27" s="248"/>
      <c r="Y27" s="248"/>
      <c r="AA27" s="114">
        <f>COUNTIF('JJA #2'!D$8:S$129, "FFS 1 HRS")</f>
        <v>0</v>
      </c>
      <c r="AB27" s="114">
        <f t="shared" si="3"/>
        <v>0</v>
      </c>
    </row>
    <row r="28" spans="1:28" s="62" customFormat="1" ht="26.25">
      <c r="A28" s="90"/>
      <c r="B28" s="562" t="s">
        <v>2</v>
      </c>
      <c r="C28" s="91" t="s">
        <v>3</v>
      </c>
      <c r="D28" s="446" t="s">
        <v>897</v>
      </c>
      <c r="E28" s="482" t="s">
        <v>47</v>
      </c>
      <c r="F28" s="423" t="s">
        <v>898</v>
      </c>
      <c r="G28" s="411" t="s">
        <v>1107</v>
      </c>
      <c r="H28" s="132" t="s">
        <v>56</v>
      </c>
      <c r="I28" s="411" t="s">
        <v>1108</v>
      </c>
      <c r="J28" s="131" t="s">
        <v>907</v>
      </c>
      <c r="K28" s="126" t="s">
        <v>898</v>
      </c>
      <c r="L28" s="123" t="s">
        <v>45</v>
      </c>
      <c r="M28" s="250"/>
      <c r="N28" s="123" t="s">
        <v>902</v>
      </c>
      <c r="O28" s="137" t="s">
        <v>912</v>
      </c>
      <c r="P28" s="128" t="s">
        <v>53</v>
      </c>
      <c r="Q28" s="412" t="s">
        <v>1109</v>
      </c>
      <c r="R28" s="55"/>
      <c r="S28" s="55"/>
      <c r="T28" s="104"/>
      <c r="U28" s="115" t="s">
        <v>17</v>
      </c>
      <c r="V28" s="115">
        <f>SUM(V20:V27)</f>
        <v>131</v>
      </c>
      <c r="W28" s="184">
        <f>SUM(W20:W27)</f>
        <v>503</v>
      </c>
      <c r="X28" s="249"/>
      <c r="Y28" s="249"/>
      <c r="AA28" s="115">
        <f>SUM(AA20:AA27)</f>
        <v>109</v>
      </c>
      <c r="AB28" s="184">
        <f>SUM(AB20:AB27)</f>
        <v>433</v>
      </c>
    </row>
    <row r="29" spans="1:28" s="30" customFormat="1" ht="24">
      <c r="A29" s="32"/>
      <c r="B29" s="562"/>
      <c r="C29" s="77" t="s">
        <v>4</v>
      </c>
      <c r="D29" s="281" t="s">
        <v>530</v>
      </c>
      <c r="E29" s="483" t="s">
        <v>790</v>
      </c>
      <c r="F29" s="345" t="s">
        <v>776</v>
      </c>
      <c r="G29" s="145" t="s">
        <v>776</v>
      </c>
      <c r="H29" s="145" t="s">
        <v>776</v>
      </c>
      <c r="I29" s="281" t="s">
        <v>776</v>
      </c>
      <c r="J29" s="145" t="s">
        <v>530</v>
      </c>
      <c r="K29" s="145" t="s">
        <v>530</v>
      </c>
      <c r="L29" s="145" t="s">
        <v>530</v>
      </c>
      <c r="M29" s="147"/>
      <c r="N29" s="145" t="s">
        <v>530</v>
      </c>
      <c r="O29" s="145" t="s">
        <v>530</v>
      </c>
      <c r="P29" s="145" t="s">
        <v>530</v>
      </c>
      <c r="Q29" s="143" t="s">
        <v>530</v>
      </c>
      <c r="R29" s="55"/>
      <c r="S29" s="55"/>
      <c r="T29" s="103"/>
      <c r="AB29" s="30">
        <v>53</v>
      </c>
    </row>
    <row r="30" spans="1:28" s="30" customFormat="1" ht="26.25">
      <c r="A30" s="32"/>
      <c r="B30" s="562"/>
      <c r="C30" s="77" t="s">
        <v>286</v>
      </c>
      <c r="D30" s="338" t="s">
        <v>725</v>
      </c>
      <c r="E30" s="386" t="s">
        <v>1156</v>
      </c>
      <c r="F30" s="346">
        <v>1</v>
      </c>
      <c r="G30" s="356"/>
      <c r="H30" s="107">
        <v>3</v>
      </c>
      <c r="I30" s="353"/>
      <c r="J30" s="343" t="s">
        <v>742</v>
      </c>
      <c r="K30" s="338" t="s">
        <v>738</v>
      </c>
      <c r="L30" s="377" t="s">
        <v>782</v>
      </c>
      <c r="M30" s="148"/>
      <c r="N30" s="339" t="s">
        <v>747</v>
      </c>
      <c r="O30" s="341" t="s">
        <v>748</v>
      </c>
      <c r="P30" s="107">
        <v>11</v>
      </c>
      <c r="Q30" s="361"/>
      <c r="R30" s="55"/>
      <c r="S30" s="55"/>
      <c r="T30" s="103"/>
      <c r="U30" s="67">
        <f>COUNTIF(D$17:T$148,"안전대책 5단계이상")</f>
        <v>0</v>
      </c>
    </row>
    <row r="31" spans="1:28" s="30" customFormat="1" ht="24" customHeight="1" thickBot="1">
      <c r="A31" s="32"/>
      <c r="B31" s="562"/>
      <c r="C31" s="77" t="s">
        <v>5</v>
      </c>
      <c r="D31" s="280"/>
      <c r="E31" s="484" t="s">
        <v>1167</v>
      </c>
      <c r="F31" s="346" t="s">
        <v>777</v>
      </c>
      <c r="G31" s="356" t="s">
        <v>778</v>
      </c>
      <c r="H31" s="107" t="s">
        <v>777</v>
      </c>
      <c r="I31" s="353" t="s">
        <v>778</v>
      </c>
      <c r="J31" s="107"/>
      <c r="K31" s="107"/>
      <c r="L31" s="107"/>
      <c r="M31" s="148"/>
      <c r="N31" s="107"/>
      <c r="O31" s="107"/>
      <c r="P31" s="107" t="s">
        <v>777</v>
      </c>
      <c r="Q31" s="361" t="s">
        <v>778</v>
      </c>
      <c r="R31" s="55"/>
      <c r="S31" s="55"/>
      <c r="T31" s="102"/>
    </row>
    <row r="32" spans="1:28" s="30" customFormat="1" ht="24" customHeight="1">
      <c r="A32" s="32"/>
      <c r="B32" s="562"/>
      <c r="C32" s="77" t="s">
        <v>6</v>
      </c>
      <c r="D32" s="408" t="s">
        <v>922</v>
      </c>
      <c r="E32" s="485"/>
      <c r="F32" s="347" t="s">
        <v>800</v>
      </c>
      <c r="G32" s="356" t="s">
        <v>800</v>
      </c>
      <c r="H32" s="110" t="s">
        <v>801</v>
      </c>
      <c r="I32" s="356" t="s">
        <v>801</v>
      </c>
      <c r="J32" s="383" t="s">
        <v>953</v>
      </c>
      <c r="K32" s="383" t="s">
        <v>922</v>
      </c>
      <c r="L32" s="110" t="s">
        <v>955</v>
      </c>
      <c r="M32" s="147" t="s">
        <v>292</v>
      </c>
      <c r="N32" s="383" t="s">
        <v>959</v>
      </c>
      <c r="O32" s="383" t="s">
        <v>960</v>
      </c>
      <c r="P32" s="110" t="s">
        <v>822</v>
      </c>
      <c r="Q32" s="361" t="s">
        <v>822</v>
      </c>
      <c r="R32" s="55"/>
      <c r="S32" s="55"/>
      <c r="T32" s="103"/>
      <c r="U32" s="45"/>
      <c r="V32" s="238" t="s">
        <v>504</v>
      </c>
      <c r="W32" s="238" t="s">
        <v>505</v>
      </c>
      <c r="X32" s="238" t="s">
        <v>505</v>
      </c>
      <c r="Y32" s="238" t="s">
        <v>505</v>
      </c>
      <c r="Z32" s="239" t="s">
        <v>507</v>
      </c>
      <c r="AA32" s="239" t="s">
        <v>514</v>
      </c>
      <c r="AB32" s="239" t="s">
        <v>20</v>
      </c>
    </row>
    <row r="33" spans="1:34" s="30" customFormat="1" ht="24" customHeight="1">
      <c r="A33" s="32"/>
      <c r="B33" s="562"/>
      <c r="C33" s="77" t="s">
        <v>7</v>
      </c>
      <c r="D33" s="288" t="s">
        <v>923</v>
      </c>
      <c r="E33" s="486" t="s">
        <v>1149</v>
      </c>
      <c r="F33" s="348" t="s">
        <v>1122</v>
      </c>
      <c r="G33" s="357" t="s">
        <v>1123</v>
      </c>
      <c r="H33" s="255" t="s">
        <v>1095</v>
      </c>
      <c r="I33" s="354" t="s">
        <v>1095</v>
      </c>
      <c r="J33" s="255" t="s">
        <v>956</v>
      </c>
      <c r="K33" s="255" t="s">
        <v>963</v>
      </c>
      <c r="L33" s="255" t="s">
        <v>958</v>
      </c>
      <c r="M33" s="147"/>
      <c r="N33" s="255" t="s">
        <v>961</v>
      </c>
      <c r="O33" s="255" t="s">
        <v>962</v>
      </c>
      <c r="P33" s="383" t="s">
        <v>1099</v>
      </c>
      <c r="Q33" s="384" t="s">
        <v>1099</v>
      </c>
      <c r="R33" s="55"/>
      <c r="S33" s="55"/>
      <c r="T33" s="104"/>
      <c r="U33" s="125" t="s">
        <v>50</v>
      </c>
      <c r="V33" s="240">
        <f>COUNTIF(D6:T164,"장익세")</f>
        <v>5</v>
      </c>
      <c r="W33" s="243">
        <f>SUM(X33:Y33)</f>
        <v>1</v>
      </c>
      <c r="X33" s="240">
        <f t="shared" ref="X33:X35" si="4">SUMPRODUCT(COUNTIF(D71:S71,U$8:U$13))</f>
        <v>1</v>
      </c>
      <c r="Y33" s="240">
        <f t="shared" ref="Y33:Y47" si="5">SUMPRODUCT(COUNTIF(D152:T152,U$8:U$13))</f>
        <v>0</v>
      </c>
      <c r="Z33" s="242"/>
      <c r="AA33" s="241"/>
      <c r="AB33" s="241">
        <f>SUM(V33,W33,Z33,AA33)</f>
        <v>6</v>
      </c>
      <c r="AF33" s="28"/>
      <c r="AG33" s="28"/>
    </row>
    <row r="34" spans="1:34" s="30" customFormat="1" ht="24" customHeight="1">
      <c r="A34" s="32"/>
      <c r="B34" s="562"/>
      <c r="C34" s="77" t="s">
        <v>8</v>
      </c>
      <c r="D34" s="285"/>
      <c r="E34" s="383" t="s">
        <v>1148</v>
      </c>
      <c r="F34" s="448"/>
      <c r="G34" s="356"/>
      <c r="H34" s="422"/>
      <c r="I34" s="353"/>
      <c r="J34" s="232"/>
      <c r="K34" s="232"/>
      <c r="L34" s="232"/>
      <c r="M34" s="148"/>
      <c r="N34" s="232"/>
      <c r="O34" s="232"/>
      <c r="P34" s="232"/>
      <c r="Q34" s="361"/>
      <c r="R34" s="55"/>
      <c r="S34" s="55"/>
      <c r="T34" s="104"/>
      <c r="U34" s="138" t="s">
        <v>112</v>
      </c>
      <c r="V34" s="240">
        <f>COUNTIF(D6:T163,"강대홍")</f>
        <v>0</v>
      </c>
      <c r="W34" s="243">
        <f>SUM(X34:Y34)</f>
        <v>0</v>
      </c>
      <c r="X34" s="240">
        <f t="shared" si="4"/>
        <v>0</v>
      </c>
      <c r="Y34" s="240">
        <f t="shared" si="5"/>
        <v>0</v>
      </c>
      <c r="Z34" s="240"/>
      <c r="AA34" s="241"/>
      <c r="AB34" s="241">
        <f t="shared" ref="AB34:AB35" si="6">SUM(V34,W34,Z34,AA34)</f>
        <v>0</v>
      </c>
      <c r="AF34" s="51"/>
      <c r="AG34" s="51"/>
    </row>
    <row r="35" spans="1:34" s="30" customFormat="1" ht="24" customHeight="1">
      <c r="A35" s="32"/>
      <c r="B35" s="562"/>
      <c r="C35" s="77" t="s">
        <v>9</v>
      </c>
      <c r="D35" s="289" t="s">
        <v>61</v>
      </c>
      <c r="E35" s="255" t="s">
        <v>1147</v>
      </c>
      <c r="F35" s="350" t="s">
        <v>61</v>
      </c>
      <c r="G35" s="358" t="s">
        <v>61</v>
      </c>
      <c r="H35" s="134" t="s">
        <v>61</v>
      </c>
      <c r="I35" s="355" t="s">
        <v>61</v>
      </c>
      <c r="J35" s="134" t="s">
        <v>61</v>
      </c>
      <c r="K35" s="134" t="s">
        <v>61</v>
      </c>
      <c r="L35" s="134" t="s">
        <v>61</v>
      </c>
      <c r="M35" s="148"/>
      <c r="N35" s="134" t="s">
        <v>61</v>
      </c>
      <c r="O35" s="134" t="s">
        <v>61</v>
      </c>
      <c r="P35" s="134" t="s">
        <v>61</v>
      </c>
      <c r="Q35" s="363" t="s">
        <v>61</v>
      </c>
      <c r="R35" s="55"/>
      <c r="S35" s="55"/>
      <c r="T35" s="104"/>
      <c r="U35" s="127" t="s">
        <v>52</v>
      </c>
      <c r="V35" s="240">
        <f>COUNTIF(D6:T164,"정재준")</f>
        <v>8</v>
      </c>
      <c r="W35" s="243">
        <f t="shared" ref="W35" si="7">SUM(X35:Y35)</f>
        <v>6</v>
      </c>
      <c r="X35" s="240">
        <f t="shared" si="4"/>
        <v>4</v>
      </c>
      <c r="Y35" s="240">
        <f t="shared" si="5"/>
        <v>2</v>
      </c>
      <c r="Z35" s="240"/>
      <c r="AA35" s="241"/>
      <c r="AB35" s="241">
        <f t="shared" si="6"/>
        <v>14</v>
      </c>
      <c r="AF35" s="51"/>
      <c r="AG35" s="51"/>
    </row>
    <row r="36" spans="1:34" s="30" customFormat="1" ht="24" customHeight="1" thickBot="1">
      <c r="A36" s="32"/>
      <c r="B36" s="563"/>
      <c r="C36" s="78" t="s">
        <v>10</v>
      </c>
      <c r="D36" s="282"/>
      <c r="E36" s="134" t="s">
        <v>1157</v>
      </c>
      <c r="F36" s="430"/>
      <c r="G36" s="235"/>
      <c r="H36" s="413"/>
      <c r="I36" s="282"/>
      <c r="J36" s="235"/>
      <c r="K36" s="235"/>
      <c r="L36" s="235"/>
      <c r="M36" s="149"/>
      <c r="N36" s="235"/>
      <c r="O36" s="235"/>
      <c r="P36" s="235"/>
      <c r="Q36" s="234"/>
      <c r="R36" s="55"/>
      <c r="S36" s="55"/>
      <c r="T36" s="104"/>
      <c r="U36" s="128" t="s">
        <v>53</v>
      </c>
      <c r="V36" s="240">
        <f>COUNTIF(D6:T168,"조형찬")</f>
        <v>9</v>
      </c>
      <c r="W36" s="243">
        <f t="shared" ref="W36:W47" si="8">SUM(X36:Y36)</f>
        <v>7</v>
      </c>
      <c r="X36" s="240">
        <f t="shared" ref="X36:X47" si="9">SUMPRODUCT(COUNTIF(D74:S74,U$8:U$13))</f>
        <v>3</v>
      </c>
      <c r="Y36" s="240">
        <f t="shared" si="5"/>
        <v>4</v>
      </c>
      <c r="Z36" s="240"/>
      <c r="AA36" s="241"/>
      <c r="AB36" s="241">
        <f t="shared" ref="AB36:AB47" si="10">SUM(V36,W36,Z36,AA36)</f>
        <v>16</v>
      </c>
      <c r="AF36" s="28"/>
      <c r="AG36" s="51"/>
    </row>
    <row r="37" spans="1:34" s="30" customFormat="1" ht="24" customHeight="1" thickBot="1">
      <c r="A37" s="32"/>
      <c r="B37" s="79"/>
      <c r="C37" s="79"/>
      <c r="D37" s="80"/>
      <c r="E37" s="484" t="s">
        <v>1168</v>
      </c>
      <c r="F37" s="447"/>
      <c r="G37" s="79"/>
      <c r="H37" s="79"/>
      <c r="I37" s="79"/>
      <c r="J37" s="79"/>
      <c r="K37" s="79"/>
      <c r="L37" s="79"/>
      <c r="M37" s="79"/>
      <c r="N37" s="79"/>
      <c r="O37" s="183"/>
      <c r="P37" s="79"/>
      <c r="Q37" s="79"/>
      <c r="R37" s="55"/>
      <c r="S37" s="55"/>
      <c r="T37" s="105"/>
      <c r="U37" s="126" t="s">
        <v>51</v>
      </c>
      <c r="V37" s="240">
        <f>COUNTIF(D6:T164,"안광진")</f>
        <v>5</v>
      </c>
      <c r="W37" s="243">
        <f t="shared" si="8"/>
        <v>9</v>
      </c>
      <c r="X37" s="240">
        <f t="shared" si="9"/>
        <v>5</v>
      </c>
      <c r="Y37" s="240">
        <f t="shared" si="5"/>
        <v>4</v>
      </c>
      <c r="Z37" s="240"/>
      <c r="AA37" s="241"/>
      <c r="AB37" s="241">
        <f t="shared" si="10"/>
        <v>14</v>
      </c>
      <c r="AF37" s="28"/>
      <c r="AG37" s="51"/>
    </row>
    <row r="38" spans="1:34" s="53" customFormat="1" ht="24" customHeight="1" thickTop="1">
      <c r="A38" s="52"/>
      <c r="B38" s="561" t="s">
        <v>287</v>
      </c>
      <c r="C38" s="82" t="s">
        <v>3</v>
      </c>
      <c r="D38" s="123" t="s">
        <v>45</v>
      </c>
      <c r="E38" s="456" t="s">
        <v>1129</v>
      </c>
      <c r="F38" s="387" t="s">
        <v>501</v>
      </c>
      <c r="G38" s="404" t="s">
        <v>905</v>
      </c>
      <c r="H38" s="131" t="s">
        <v>907</v>
      </c>
      <c r="I38" s="124" t="s">
        <v>502</v>
      </c>
      <c r="J38" s="411" t="s">
        <v>1110</v>
      </c>
      <c r="K38" s="131" t="s">
        <v>523</v>
      </c>
      <c r="L38" s="128" t="s">
        <v>900</v>
      </c>
      <c r="M38" s="411" t="s">
        <v>1109</v>
      </c>
      <c r="N38" s="515" t="s">
        <v>1109</v>
      </c>
      <c r="O38" s="518" t="s">
        <v>907</v>
      </c>
      <c r="P38" s="404" t="s">
        <v>905</v>
      </c>
      <c r="Q38" s="137" t="s">
        <v>913</v>
      </c>
      <c r="R38" s="55"/>
      <c r="S38" s="55"/>
      <c r="T38" s="104"/>
      <c r="U38" s="129" t="s">
        <v>54</v>
      </c>
      <c r="V38" s="240">
        <f>COUNTIF(D7:T165,"박창규")</f>
        <v>6</v>
      </c>
      <c r="W38" s="243">
        <f t="shared" si="8"/>
        <v>8</v>
      </c>
      <c r="X38" s="240">
        <f t="shared" si="9"/>
        <v>4</v>
      </c>
      <c r="Y38" s="240">
        <f t="shared" si="5"/>
        <v>4</v>
      </c>
      <c r="Z38" s="240"/>
      <c r="AA38" s="241"/>
      <c r="AB38" s="241">
        <f t="shared" si="10"/>
        <v>14</v>
      </c>
      <c r="AC38" s="30"/>
      <c r="AE38" s="30"/>
      <c r="AF38" s="28"/>
      <c r="AG38" s="51"/>
    </row>
    <row r="39" spans="1:34" s="30" customFormat="1" ht="24" customHeight="1">
      <c r="A39" s="32"/>
      <c r="B39" s="562"/>
      <c r="C39" s="77" t="s">
        <v>4</v>
      </c>
      <c r="D39" s="145" t="s">
        <v>530</v>
      </c>
      <c r="E39" s="281" t="s">
        <v>530</v>
      </c>
      <c r="F39" s="145" t="s">
        <v>530</v>
      </c>
      <c r="G39" s="345" t="s">
        <v>530</v>
      </c>
      <c r="H39" s="145" t="s">
        <v>530</v>
      </c>
      <c r="I39" s="145" t="s">
        <v>776</v>
      </c>
      <c r="J39" s="281" t="s">
        <v>776</v>
      </c>
      <c r="K39" s="145" t="s">
        <v>530</v>
      </c>
      <c r="L39" s="145" t="s">
        <v>530</v>
      </c>
      <c r="M39" s="145" t="s">
        <v>530</v>
      </c>
      <c r="N39" s="281" t="s">
        <v>530</v>
      </c>
      <c r="O39" s="498" t="s">
        <v>530</v>
      </c>
      <c r="P39" s="345" t="s">
        <v>530</v>
      </c>
      <c r="Q39" s="143" t="s">
        <v>530</v>
      </c>
      <c r="R39" s="55"/>
      <c r="S39" s="55"/>
      <c r="T39" s="104"/>
      <c r="U39" s="130" t="s">
        <v>195</v>
      </c>
      <c r="V39" s="240">
        <f>COUNTIF(D6:T164,"이상일")</f>
        <v>13</v>
      </c>
      <c r="W39" s="243">
        <f t="shared" si="8"/>
        <v>0</v>
      </c>
      <c r="X39" s="240">
        <f t="shared" si="9"/>
        <v>0</v>
      </c>
      <c r="Y39" s="240">
        <f t="shared" si="5"/>
        <v>0</v>
      </c>
      <c r="Z39" s="240"/>
      <c r="AA39" s="241">
        <v>1</v>
      </c>
      <c r="AB39" s="241">
        <f t="shared" si="10"/>
        <v>14</v>
      </c>
      <c r="AF39" s="28"/>
      <c r="AG39" s="51"/>
      <c r="AH39" s="53"/>
    </row>
    <row r="40" spans="1:34" s="30" customFormat="1" ht="24" customHeight="1">
      <c r="A40" s="32"/>
      <c r="B40" s="562"/>
      <c r="C40" s="77" t="s">
        <v>288</v>
      </c>
      <c r="D40" s="339" t="s">
        <v>727</v>
      </c>
      <c r="E40" s="422"/>
      <c r="F40" s="107">
        <v>2</v>
      </c>
      <c r="G40" s="405" t="s">
        <v>735</v>
      </c>
      <c r="H40" s="359" t="s">
        <v>737</v>
      </c>
      <c r="I40" s="107">
        <v>5</v>
      </c>
      <c r="J40" s="353"/>
      <c r="K40" s="377" t="s">
        <v>782</v>
      </c>
      <c r="L40" s="342" t="s">
        <v>743</v>
      </c>
      <c r="M40" s="353">
        <v>7</v>
      </c>
      <c r="N40" s="353">
        <v>9</v>
      </c>
      <c r="O40" s="500">
        <v>10</v>
      </c>
      <c r="P40" s="405" t="s">
        <v>740</v>
      </c>
      <c r="Q40" s="344" t="s">
        <v>765</v>
      </c>
      <c r="R40" s="55"/>
      <c r="S40" s="55"/>
      <c r="T40" s="104"/>
      <c r="U40" s="131" t="s">
        <v>55</v>
      </c>
      <c r="V40" s="240">
        <f>COUNTIF(D6:T164,"이창근")</f>
        <v>10</v>
      </c>
      <c r="W40" s="243">
        <f t="shared" si="8"/>
        <v>4</v>
      </c>
      <c r="X40" s="240">
        <f t="shared" si="9"/>
        <v>1</v>
      </c>
      <c r="Y40" s="240">
        <f t="shared" si="5"/>
        <v>3</v>
      </c>
      <c r="Z40" s="240"/>
      <c r="AA40" s="241"/>
      <c r="AB40" s="241">
        <f t="shared" si="10"/>
        <v>14</v>
      </c>
      <c r="AF40" s="28"/>
      <c r="AG40" s="51"/>
      <c r="AH40" s="53"/>
    </row>
    <row r="41" spans="1:34" s="30" customFormat="1" ht="24" customHeight="1">
      <c r="A41" s="32"/>
      <c r="B41" s="562"/>
      <c r="C41" s="77" t="s">
        <v>5</v>
      </c>
      <c r="D41" s="107"/>
      <c r="E41" s="403"/>
      <c r="F41" s="107" t="s">
        <v>777</v>
      </c>
      <c r="G41" s="346"/>
      <c r="H41" s="107"/>
      <c r="I41" s="107" t="s">
        <v>777</v>
      </c>
      <c r="J41" s="353" t="s">
        <v>778</v>
      </c>
      <c r="K41" s="107"/>
      <c r="L41" s="107"/>
      <c r="M41" s="353" t="s">
        <v>778</v>
      </c>
      <c r="N41" s="353" t="s">
        <v>778</v>
      </c>
      <c r="O41" s="500" t="s">
        <v>777</v>
      </c>
      <c r="P41" s="346"/>
      <c r="Q41" s="144"/>
      <c r="R41" s="55"/>
      <c r="S41" s="55"/>
      <c r="T41" s="104"/>
      <c r="U41" s="133" t="s">
        <v>49</v>
      </c>
      <c r="V41" s="240">
        <f>COUNTIF(D6:T164,"이계백")</f>
        <v>5</v>
      </c>
      <c r="W41" s="243">
        <f t="shared" si="8"/>
        <v>9</v>
      </c>
      <c r="X41" s="240">
        <f t="shared" si="9"/>
        <v>4</v>
      </c>
      <c r="Y41" s="240">
        <f t="shared" si="5"/>
        <v>5</v>
      </c>
      <c r="Z41" s="240"/>
      <c r="AA41" s="241"/>
      <c r="AB41" s="241">
        <f t="shared" si="10"/>
        <v>14</v>
      </c>
    </row>
    <row r="42" spans="1:34" s="30" customFormat="1" ht="24" customHeight="1">
      <c r="A42" s="32"/>
      <c r="B42" s="562"/>
      <c r="C42" s="77" t="s">
        <v>6</v>
      </c>
      <c r="D42" s="383" t="s">
        <v>924</v>
      </c>
      <c r="E42" s="403" t="s">
        <v>1132</v>
      </c>
      <c r="F42" s="110" t="s">
        <v>805</v>
      </c>
      <c r="G42" s="406" t="s">
        <v>950</v>
      </c>
      <c r="H42" s="383" t="s">
        <v>951</v>
      </c>
      <c r="I42" s="347" t="s">
        <v>802</v>
      </c>
      <c r="J42" s="353" t="s">
        <v>803</v>
      </c>
      <c r="K42" s="110" t="s">
        <v>954</v>
      </c>
      <c r="L42" s="386" t="s">
        <v>942</v>
      </c>
      <c r="M42" s="353" t="s">
        <v>920</v>
      </c>
      <c r="N42" s="353" t="s">
        <v>814</v>
      </c>
      <c r="O42" s="519" t="s">
        <v>680</v>
      </c>
      <c r="P42" s="406" t="s">
        <v>787</v>
      </c>
      <c r="Q42" s="392" t="s">
        <v>968</v>
      </c>
      <c r="R42" s="55"/>
      <c r="S42" s="55"/>
      <c r="T42" s="104"/>
      <c r="U42" s="132" t="s">
        <v>56</v>
      </c>
      <c r="V42" s="240">
        <f>COUNTIF(D6:T163,"김계담")</f>
        <v>6</v>
      </c>
      <c r="W42" s="243">
        <f t="shared" si="8"/>
        <v>9</v>
      </c>
      <c r="X42" s="240">
        <f t="shared" si="9"/>
        <v>6</v>
      </c>
      <c r="Y42" s="240">
        <f t="shared" si="5"/>
        <v>3</v>
      </c>
      <c r="Z42" s="240"/>
      <c r="AA42" s="241"/>
      <c r="AB42" s="241">
        <f t="shared" si="10"/>
        <v>15</v>
      </c>
    </row>
    <row r="43" spans="1:34" s="30" customFormat="1" ht="24" customHeight="1">
      <c r="A43" s="32"/>
      <c r="B43" s="562"/>
      <c r="C43" s="77" t="s">
        <v>7</v>
      </c>
      <c r="D43" s="255" t="s">
        <v>925</v>
      </c>
      <c r="E43" s="403"/>
      <c r="F43" s="255" t="s">
        <v>807</v>
      </c>
      <c r="G43" s="348" t="s">
        <v>952</v>
      </c>
      <c r="H43" s="255" t="s">
        <v>935</v>
      </c>
      <c r="I43" s="348" t="s">
        <v>804</v>
      </c>
      <c r="J43" s="354" t="s">
        <v>804</v>
      </c>
      <c r="K43" s="255" t="s">
        <v>957</v>
      </c>
      <c r="L43" s="255" t="s">
        <v>965</v>
      </c>
      <c r="M43" s="354" t="s">
        <v>815</v>
      </c>
      <c r="N43" s="354" t="s">
        <v>816</v>
      </c>
      <c r="O43" s="502" t="s">
        <v>827</v>
      </c>
      <c r="P43" s="348" t="s">
        <v>970</v>
      </c>
      <c r="Q43" s="259" t="s">
        <v>971</v>
      </c>
      <c r="R43" s="55"/>
      <c r="S43" s="55"/>
      <c r="T43" s="104"/>
      <c r="U43" s="123" t="s">
        <v>58</v>
      </c>
      <c r="V43" s="240">
        <f>COUNTIF(D6:T163,"추만엽")</f>
        <v>7</v>
      </c>
      <c r="W43" s="243">
        <f t="shared" si="8"/>
        <v>7</v>
      </c>
      <c r="X43" s="240">
        <f t="shared" si="9"/>
        <v>4</v>
      </c>
      <c r="Y43" s="240">
        <f t="shared" si="5"/>
        <v>3</v>
      </c>
      <c r="Z43" s="240"/>
      <c r="AA43" s="241"/>
      <c r="AB43" s="241">
        <f t="shared" si="10"/>
        <v>14</v>
      </c>
      <c r="AF43" s="28"/>
      <c r="AH43" s="53"/>
    </row>
    <row r="44" spans="1:34" s="30" customFormat="1" ht="24" customHeight="1">
      <c r="A44" s="32"/>
      <c r="B44" s="562"/>
      <c r="C44" s="77" t="s">
        <v>8</v>
      </c>
      <c r="D44" s="232"/>
      <c r="E44" s="386"/>
      <c r="F44" s="349"/>
      <c r="G44" s="349"/>
      <c r="H44" s="232"/>
      <c r="I44" s="232"/>
      <c r="J44" s="353"/>
      <c r="K44" s="232"/>
      <c r="L44" s="232"/>
      <c r="M44" s="353"/>
      <c r="N44" s="353"/>
      <c r="O44" s="503"/>
      <c r="P44" s="349"/>
      <c r="Q44" s="233"/>
      <c r="R44" s="55"/>
      <c r="S44" s="55"/>
      <c r="T44" s="104"/>
      <c r="U44" s="122" t="s">
        <v>57</v>
      </c>
      <c r="V44" s="240">
        <f>COUNTIF(D6:T163,"이명수")</f>
        <v>3</v>
      </c>
      <c r="W44" s="243">
        <f t="shared" si="8"/>
        <v>10</v>
      </c>
      <c r="X44" s="240">
        <f t="shared" si="9"/>
        <v>6</v>
      </c>
      <c r="Y44" s="240">
        <f t="shared" si="5"/>
        <v>4</v>
      </c>
      <c r="Z44" s="240"/>
      <c r="AA44" s="241">
        <v>1</v>
      </c>
      <c r="AB44" s="241">
        <f t="shared" si="10"/>
        <v>14</v>
      </c>
    </row>
    <row r="45" spans="1:34" s="30" customFormat="1" ht="24" customHeight="1">
      <c r="A45" s="32"/>
      <c r="B45" s="562"/>
      <c r="C45" s="77" t="s">
        <v>9</v>
      </c>
      <c r="D45" s="134" t="s">
        <v>61</v>
      </c>
      <c r="E45" s="134" t="s">
        <v>61</v>
      </c>
      <c r="F45" s="350" t="s">
        <v>61</v>
      </c>
      <c r="G45" s="350" t="s">
        <v>61</v>
      </c>
      <c r="H45" s="134" t="s">
        <v>61</v>
      </c>
      <c r="I45" s="134" t="s">
        <v>61</v>
      </c>
      <c r="J45" s="355" t="s">
        <v>61</v>
      </c>
      <c r="K45" s="134" t="s">
        <v>61</v>
      </c>
      <c r="L45" s="134" t="s">
        <v>61</v>
      </c>
      <c r="M45" s="355" t="s">
        <v>61</v>
      </c>
      <c r="N45" s="355" t="s">
        <v>61</v>
      </c>
      <c r="O45" s="504" t="s">
        <v>61</v>
      </c>
      <c r="P45" s="350" t="s">
        <v>61</v>
      </c>
      <c r="Q45" s="260" t="s">
        <v>61</v>
      </c>
      <c r="R45" s="55"/>
      <c r="S45" s="55"/>
      <c r="T45" s="104"/>
      <c r="U45" s="137" t="s">
        <v>59</v>
      </c>
      <c r="V45" s="240">
        <f>COUNTIF(D6:T163,"김명수")</f>
        <v>11</v>
      </c>
      <c r="W45" s="243">
        <f t="shared" si="8"/>
        <v>4</v>
      </c>
      <c r="X45" s="240">
        <f t="shared" si="9"/>
        <v>4</v>
      </c>
      <c r="Y45" s="240">
        <f t="shared" si="5"/>
        <v>0</v>
      </c>
      <c r="Z45" s="240"/>
      <c r="AA45" s="241"/>
      <c r="AB45" s="241">
        <f t="shared" si="10"/>
        <v>15</v>
      </c>
    </row>
    <row r="46" spans="1:34" s="30" customFormat="1" ht="24" customHeight="1" thickBot="1">
      <c r="A46" s="32"/>
      <c r="B46" s="563"/>
      <c r="C46" s="78" t="s">
        <v>10</v>
      </c>
      <c r="D46" s="235"/>
      <c r="E46" s="235"/>
      <c r="F46" s="351"/>
      <c r="G46" s="351"/>
      <c r="H46" s="235"/>
      <c r="I46" s="235"/>
      <c r="J46" s="282"/>
      <c r="K46" s="235"/>
      <c r="L46" s="235"/>
      <c r="M46" s="282"/>
      <c r="N46" s="282"/>
      <c r="O46" s="522" t="s">
        <v>1174</v>
      </c>
      <c r="P46" s="351"/>
      <c r="Q46" s="234"/>
      <c r="R46" s="55"/>
      <c r="S46" s="55"/>
      <c r="T46" s="104"/>
      <c r="U46" s="279" t="s">
        <v>501</v>
      </c>
      <c r="V46" s="240">
        <f>COUNTIF(D6:T163,"최영식")</f>
        <v>8</v>
      </c>
      <c r="W46" s="243">
        <f t="shared" si="8"/>
        <v>7</v>
      </c>
      <c r="X46" s="240">
        <f t="shared" si="9"/>
        <v>3</v>
      </c>
      <c r="Y46" s="240">
        <f t="shared" si="5"/>
        <v>4</v>
      </c>
      <c r="Z46" s="241"/>
      <c r="AA46" s="241"/>
      <c r="AB46" s="241">
        <f t="shared" si="10"/>
        <v>15</v>
      </c>
    </row>
    <row r="47" spans="1:34" s="30" customFormat="1" ht="32.25" thickBot="1">
      <c r="A47" s="32"/>
      <c r="B47" s="79"/>
      <c r="C47" s="79"/>
      <c r="D47" s="79"/>
      <c r="E47" s="79"/>
      <c r="F47" s="246"/>
      <c r="G47" s="79"/>
      <c r="H47" s="79"/>
      <c r="I47" s="79"/>
      <c r="J47" s="79"/>
      <c r="K47" s="79"/>
      <c r="L47" s="79"/>
      <c r="M47" s="79"/>
      <c r="N47" s="79"/>
      <c r="O47" s="246"/>
      <c r="P47" s="79"/>
      <c r="Q47" s="79"/>
      <c r="R47" s="55"/>
      <c r="S47" s="55"/>
      <c r="T47" s="104"/>
      <c r="U47" s="124" t="s">
        <v>502</v>
      </c>
      <c r="V47" s="240">
        <f>COUNTIF(D6:T164,"심동환")</f>
        <v>5</v>
      </c>
      <c r="W47" s="243">
        <f t="shared" si="8"/>
        <v>9</v>
      </c>
      <c r="X47" s="240">
        <f t="shared" si="9"/>
        <v>4</v>
      </c>
      <c r="Y47" s="240">
        <f t="shared" si="5"/>
        <v>5</v>
      </c>
      <c r="Z47" s="241"/>
      <c r="AA47" s="241"/>
      <c r="AB47" s="241">
        <f t="shared" si="10"/>
        <v>14</v>
      </c>
    </row>
    <row r="48" spans="1:34" s="53" customFormat="1" ht="24.75" thickTop="1">
      <c r="A48" s="52"/>
      <c r="B48" s="562" t="s">
        <v>289</v>
      </c>
      <c r="C48" s="76" t="s">
        <v>3</v>
      </c>
      <c r="D48" s="133" t="s">
        <v>903</v>
      </c>
      <c r="E48" s="250"/>
      <c r="F48" s="421" t="s">
        <v>900</v>
      </c>
      <c r="G48" s="415" t="s">
        <v>1110</v>
      </c>
      <c r="H48" s="127" t="s">
        <v>914</v>
      </c>
      <c r="I48" s="411" t="s">
        <v>1111</v>
      </c>
      <c r="J48" s="128" t="s">
        <v>901</v>
      </c>
      <c r="K48" s="137" t="s">
        <v>911</v>
      </c>
      <c r="L48" s="124" t="s">
        <v>502</v>
      </c>
      <c r="M48" s="411" t="s">
        <v>1110</v>
      </c>
      <c r="N48" s="516" t="s">
        <v>909</v>
      </c>
      <c r="O48" s="520" t="s">
        <v>904</v>
      </c>
      <c r="P48" s="517" t="s">
        <v>907</v>
      </c>
      <c r="Q48" s="412" t="s">
        <v>1111</v>
      </c>
      <c r="R48" s="55"/>
      <c r="S48" s="55"/>
      <c r="T48" s="104"/>
      <c r="AC48" s="30"/>
      <c r="AD48" s="30"/>
      <c r="AE48" s="30"/>
      <c r="AF48" s="28"/>
      <c r="AG48" s="30"/>
    </row>
    <row r="49" spans="1:34" s="30" customFormat="1" ht="24">
      <c r="A49" s="32"/>
      <c r="B49" s="562"/>
      <c r="C49" s="77" t="s">
        <v>4</v>
      </c>
      <c r="D49" s="145" t="s">
        <v>530</v>
      </c>
      <c r="E49" s="147"/>
      <c r="F49" s="145" t="s">
        <v>530</v>
      </c>
      <c r="G49" s="345" t="s">
        <v>530</v>
      </c>
      <c r="H49" s="345" t="s">
        <v>776</v>
      </c>
      <c r="I49" s="281" t="s">
        <v>776</v>
      </c>
      <c r="J49" s="145" t="s">
        <v>530</v>
      </c>
      <c r="K49" s="145" t="s">
        <v>530</v>
      </c>
      <c r="L49" s="145" t="s">
        <v>530</v>
      </c>
      <c r="M49" s="145" t="s">
        <v>530</v>
      </c>
      <c r="N49" s="281" t="s">
        <v>530</v>
      </c>
      <c r="O49" s="498" t="s">
        <v>530</v>
      </c>
      <c r="P49" s="345" t="s">
        <v>530</v>
      </c>
      <c r="Q49" s="143" t="s">
        <v>530</v>
      </c>
      <c r="R49" s="55"/>
      <c r="S49" s="55"/>
      <c r="T49" s="60"/>
      <c r="AC49" s="53"/>
      <c r="AH49" s="53"/>
    </row>
    <row r="50" spans="1:34" s="30" customFormat="1" ht="24">
      <c r="A50" s="32"/>
      <c r="B50" s="562"/>
      <c r="C50" s="77" t="s">
        <v>288</v>
      </c>
      <c r="D50" s="360" t="s">
        <v>726</v>
      </c>
      <c r="E50" s="148"/>
      <c r="F50" s="339" t="s">
        <v>733</v>
      </c>
      <c r="G50" s="416"/>
      <c r="H50" s="346">
        <v>4</v>
      </c>
      <c r="I50" s="353"/>
      <c r="J50" s="339" t="s">
        <v>739</v>
      </c>
      <c r="K50" s="341" t="s">
        <v>745</v>
      </c>
      <c r="L50" s="107">
        <v>8</v>
      </c>
      <c r="M50" s="353"/>
      <c r="N50" s="343" t="s">
        <v>749</v>
      </c>
      <c r="O50" s="521" t="s">
        <v>746</v>
      </c>
      <c r="P50" s="346">
        <v>12</v>
      </c>
      <c r="Q50" s="361"/>
      <c r="R50" s="55"/>
      <c r="S50" s="55"/>
      <c r="T50" s="60"/>
      <c r="AH50" s="53"/>
    </row>
    <row r="51" spans="1:34" s="30" customFormat="1" ht="24">
      <c r="A51" s="32"/>
      <c r="B51" s="562"/>
      <c r="C51" s="77" t="s">
        <v>5</v>
      </c>
      <c r="D51" s="107"/>
      <c r="E51" s="148"/>
      <c r="F51" s="107"/>
      <c r="G51" s="416" t="s">
        <v>778</v>
      </c>
      <c r="H51" s="346" t="s">
        <v>777</v>
      </c>
      <c r="I51" s="353" t="s">
        <v>778</v>
      </c>
      <c r="J51" s="107"/>
      <c r="K51" s="107"/>
      <c r="L51" s="107" t="s">
        <v>777</v>
      </c>
      <c r="M51" s="353" t="s">
        <v>778</v>
      </c>
      <c r="N51" s="280"/>
      <c r="O51" s="500"/>
      <c r="P51" s="346" t="s">
        <v>777</v>
      </c>
      <c r="Q51" s="361" t="s">
        <v>778</v>
      </c>
      <c r="R51" s="55"/>
      <c r="S51" s="55"/>
      <c r="T51" s="60"/>
      <c r="U51" s="30">
        <f>COUNTIF(D29:Q148,"PC ")</f>
        <v>0</v>
      </c>
      <c r="AH51" s="53"/>
    </row>
    <row r="52" spans="1:34" s="30" customFormat="1" ht="24">
      <c r="A52" s="32"/>
      <c r="B52" s="562"/>
      <c r="C52" s="77" t="s">
        <v>6</v>
      </c>
      <c r="D52" s="383" t="s">
        <v>926</v>
      </c>
      <c r="E52" s="147" t="s">
        <v>292</v>
      </c>
      <c r="F52" s="383" t="s">
        <v>930</v>
      </c>
      <c r="G52" s="416" t="s">
        <v>806</v>
      </c>
      <c r="H52" s="347" t="s">
        <v>1104</v>
      </c>
      <c r="I52" s="353" t="s">
        <v>1105</v>
      </c>
      <c r="J52" s="383" t="s">
        <v>924</v>
      </c>
      <c r="K52" s="383" t="s">
        <v>941</v>
      </c>
      <c r="L52" s="110" t="s">
        <v>811</v>
      </c>
      <c r="M52" s="353" t="s">
        <v>811</v>
      </c>
      <c r="N52" s="408" t="s">
        <v>972</v>
      </c>
      <c r="O52" s="501" t="s">
        <v>973</v>
      </c>
      <c r="P52" s="347" t="s">
        <v>823</v>
      </c>
      <c r="Q52" s="361" t="s">
        <v>824</v>
      </c>
      <c r="R52" s="55"/>
      <c r="S52" s="55"/>
      <c r="T52" s="60"/>
      <c r="U52" s="30">
        <f>COUNTIF(D30:Q148,"EDTO CHK")</f>
        <v>0</v>
      </c>
      <c r="AH52" s="53"/>
    </row>
    <row r="53" spans="1:34" s="30" customFormat="1" ht="24">
      <c r="A53" s="32"/>
      <c r="B53" s="562"/>
      <c r="C53" s="77" t="s">
        <v>7</v>
      </c>
      <c r="D53" s="255" t="s">
        <v>927</v>
      </c>
      <c r="E53" s="147"/>
      <c r="F53" s="255" t="s">
        <v>936</v>
      </c>
      <c r="G53" s="417" t="s">
        <v>807</v>
      </c>
      <c r="H53" s="348" t="s">
        <v>1098</v>
      </c>
      <c r="I53" s="354" t="s">
        <v>1098</v>
      </c>
      <c r="J53" s="255" t="s">
        <v>964</v>
      </c>
      <c r="K53" s="255" t="s">
        <v>966</v>
      </c>
      <c r="L53" s="255" t="s">
        <v>812</v>
      </c>
      <c r="M53" s="354" t="s">
        <v>813</v>
      </c>
      <c r="N53" s="288" t="s">
        <v>974</v>
      </c>
      <c r="O53" s="502" t="s">
        <v>975</v>
      </c>
      <c r="P53" s="348" t="s">
        <v>825</v>
      </c>
      <c r="Q53" s="362" t="s">
        <v>825</v>
      </c>
      <c r="R53" s="55"/>
      <c r="S53" s="55"/>
      <c r="T53" s="102"/>
      <c r="U53" s="30">
        <f>COUNTIF(D31:Q148,"CAT CHK")</f>
        <v>0</v>
      </c>
      <c r="AF53" s="30">
        <v>2</v>
      </c>
      <c r="AH53" s="53"/>
    </row>
    <row r="54" spans="1:34" s="30" customFormat="1" ht="24">
      <c r="A54" s="32"/>
      <c r="B54" s="562"/>
      <c r="C54" s="77" t="s">
        <v>8</v>
      </c>
      <c r="D54" s="232"/>
      <c r="E54" s="148"/>
      <c r="F54" s="232"/>
      <c r="G54" s="416"/>
      <c r="H54" s="349"/>
      <c r="I54" s="353"/>
      <c r="J54" s="232"/>
      <c r="K54" s="232"/>
      <c r="L54" s="232"/>
      <c r="M54" s="353"/>
      <c r="N54" s="285"/>
      <c r="O54" s="503"/>
      <c r="P54" s="448"/>
      <c r="Q54" s="361"/>
      <c r="R54" s="55"/>
      <c r="S54" s="55"/>
      <c r="T54" s="106"/>
      <c r="U54" s="30">
        <f>SUM(U51:U53)</f>
        <v>0</v>
      </c>
      <c r="AF54" s="30">
        <v>15</v>
      </c>
      <c r="AH54" s="53"/>
    </row>
    <row r="55" spans="1:34" s="30" customFormat="1" ht="24">
      <c r="A55" s="32"/>
      <c r="B55" s="562"/>
      <c r="C55" s="77" t="s">
        <v>9</v>
      </c>
      <c r="D55" s="134" t="s">
        <v>61</v>
      </c>
      <c r="E55" s="148"/>
      <c r="F55" s="134" t="s">
        <v>61</v>
      </c>
      <c r="G55" s="418" t="s">
        <v>61</v>
      </c>
      <c r="H55" s="350" t="s">
        <v>61</v>
      </c>
      <c r="I55" s="355" t="s">
        <v>61</v>
      </c>
      <c r="J55" s="134" t="s">
        <v>61</v>
      </c>
      <c r="K55" s="134" t="s">
        <v>61</v>
      </c>
      <c r="L55" s="134" t="s">
        <v>61</v>
      </c>
      <c r="M55" s="355" t="s">
        <v>61</v>
      </c>
      <c r="N55" s="289" t="s">
        <v>61</v>
      </c>
      <c r="O55" s="504" t="s">
        <v>61</v>
      </c>
      <c r="P55" s="350" t="s">
        <v>61</v>
      </c>
      <c r="Q55" s="363" t="s">
        <v>61</v>
      </c>
      <c r="R55" s="55"/>
      <c r="S55" s="55"/>
      <c r="T55" s="60"/>
      <c r="U55" s="30">
        <f>4*17</f>
        <v>68</v>
      </c>
      <c r="AB55" s="53"/>
      <c r="AF55" s="30">
        <v>15</v>
      </c>
      <c r="AH55" s="53"/>
    </row>
    <row r="56" spans="1:34" s="30" customFormat="1" ht="24.75" thickBot="1">
      <c r="A56" s="32"/>
      <c r="B56" s="562"/>
      <c r="C56" s="83" t="s">
        <v>10</v>
      </c>
      <c r="D56" s="235"/>
      <c r="E56" s="149"/>
      <c r="F56" s="235"/>
      <c r="G56" s="351"/>
      <c r="H56" s="351"/>
      <c r="I56" s="282"/>
      <c r="J56" s="235"/>
      <c r="K56" s="235"/>
      <c r="L56" s="235"/>
      <c r="M56" s="282"/>
      <c r="N56" s="282"/>
      <c r="O56" s="522" t="s">
        <v>1175</v>
      </c>
      <c r="P56" s="430"/>
      <c r="Q56" s="234"/>
      <c r="R56" s="55"/>
      <c r="S56" s="55"/>
      <c r="T56" s="60"/>
      <c r="AF56" s="30">
        <v>15</v>
      </c>
      <c r="AH56" s="53"/>
    </row>
    <row r="57" spans="1:34" s="30" customFormat="1" ht="24.75" thickBot="1">
      <c r="A57" s="32"/>
      <c r="B57" s="79"/>
      <c r="C57" s="79"/>
      <c r="D57" s="79"/>
      <c r="E57" s="79"/>
      <c r="F57" s="246"/>
      <c r="G57" s="79"/>
      <c r="H57" s="79"/>
      <c r="I57" s="79"/>
      <c r="J57" s="79"/>
      <c r="K57" s="79"/>
      <c r="L57" s="79"/>
      <c r="M57" s="79"/>
      <c r="N57" s="79"/>
      <c r="O57" s="246"/>
      <c r="P57" s="424"/>
      <c r="Q57" s="79"/>
      <c r="R57" s="55"/>
      <c r="S57" s="55"/>
      <c r="T57" s="60"/>
      <c r="AH57" s="53"/>
    </row>
    <row r="58" spans="1:34" s="30" customFormat="1" ht="24.75" thickTop="1">
      <c r="A58" s="52"/>
      <c r="B58" s="561" t="s">
        <v>290</v>
      </c>
      <c r="C58" s="82" t="s">
        <v>3</v>
      </c>
      <c r="D58" s="387" t="s">
        <v>905</v>
      </c>
      <c r="E58" s="407" t="s">
        <v>907</v>
      </c>
      <c r="F58" s="420" t="s">
        <v>522</v>
      </c>
      <c r="G58" s="409" t="s">
        <v>903</v>
      </c>
      <c r="H58" s="129" t="s">
        <v>904</v>
      </c>
      <c r="I58" s="387" t="s">
        <v>501</v>
      </c>
      <c r="J58" s="133" t="s">
        <v>903</v>
      </c>
      <c r="K58" s="129" t="s">
        <v>904</v>
      </c>
      <c r="L58" s="411" t="s">
        <v>1108</v>
      </c>
      <c r="M58" s="126" t="s">
        <v>898</v>
      </c>
      <c r="N58" s="495" t="s">
        <v>901</v>
      </c>
      <c r="O58" s="506"/>
      <c r="P58" s="415" t="s">
        <v>1107</v>
      </c>
      <c r="Q58" s="123" t="s">
        <v>902</v>
      </c>
      <c r="R58" s="55"/>
      <c r="S58" s="55"/>
      <c r="T58" s="60"/>
      <c r="AB58" s="53"/>
      <c r="AD58" s="53"/>
      <c r="AF58" s="30">
        <v>14</v>
      </c>
      <c r="AH58" s="53"/>
    </row>
    <row r="59" spans="1:34" s="30" customFormat="1" ht="24">
      <c r="A59" s="32"/>
      <c r="B59" s="562"/>
      <c r="C59" s="77" t="s">
        <v>4</v>
      </c>
      <c r="D59" s="145" t="s">
        <v>530</v>
      </c>
      <c r="E59" s="281" t="s">
        <v>530</v>
      </c>
      <c r="F59" s="145" t="s">
        <v>530</v>
      </c>
      <c r="G59" s="345" t="s">
        <v>530</v>
      </c>
      <c r="H59" s="145" t="s">
        <v>530</v>
      </c>
      <c r="I59" s="145" t="s">
        <v>530</v>
      </c>
      <c r="J59" s="145" t="s">
        <v>530</v>
      </c>
      <c r="K59" s="145" t="s">
        <v>530</v>
      </c>
      <c r="L59" s="145" t="s">
        <v>530</v>
      </c>
      <c r="M59" s="145" t="s">
        <v>530</v>
      </c>
      <c r="N59" s="281" t="s">
        <v>530</v>
      </c>
      <c r="O59" s="507" t="s">
        <v>530</v>
      </c>
      <c r="P59" s="345" t="s">
        <v>530</v>
      </c>
      <c r="Q59" s="143" t="s">
        <v>530</v>
      </c>
      <c r="R59" s="55"/>
      <c r="S59" s="55"/>
      <c r="T59" s="60"/>
      <c r="AA59" s="30" t="s">
        <v>60</v>
      </c>
      <c r="AF59" s="30">
        <v>10</v>
      </c>
      <c r="AH59" s="53"/>
    </row>
    <row r="60" spans="1:34" s="30" customFormat="1" ht="24">
      <c r="A60" s="32"/>
      <c r="B60" s="562"/>
      <c r="C60" s="77" t="s">
        <v>288</v>
      </c>
      <c r="D60" s="340" t="s">
        <v>728</v>
      </c>
      <c r="E60" s="343" t="s">
        <v>731</v>
      </c>
      <c r="F60" s="402" t="s">
        <v>796</v>
      </c>
      <c r="G60" s="410" t="s">
        <v>734</v>
      </c>
      <c r="H60" s="377" t="s">
        <v>782</v>
      </c>
      <c r="I60" s="377" t="s">
        <v>782</v>
      </c>
      <c r="J60" s="337" t="s">
        <v>741</v>
      </c>
      <c r="K60" s="107">
        <v>6</v>
      </c>
      <c r="L60" s="353"/>
      <c r="M60" s="338" t="s">
        <v>744</v>
      </c>
      <c r="N60" s="342" t="s">
        <v>750</v>
      </c>
      <c r="O60" s="508" t="s">
        <v>764</v>
      </c>
      <c r="P60" s="416"/>
      <c r="Q60" s="371" t="s">
        <v>752</v>
      </c>
      <c r="R60" s="55"/>
      <c r="S60" s="55"/>
      <c r="T60" s="102"/>
      <c r="AH60" s="53"/>
    </row>
    <row r="61" spans="1:34" s="30" customFormat="1" ht="24">
      <c r="A61" s="32"/>
      <c r="B61" s="562"/>
      <c r="C61" s="77" t="s">
        <v>5</v>
      </c>
      <c r="D61" s="107"/>
      <c r="E61" s="280"/>
      <c r="F61" s="107"/>
      <c r="G61" s="346"/>
      <c r="H61" s="107"/>
      <c r="I61" s="107"/>
      <c r="J61" s="107"/>
      <c r="K61" s="107" t="s">
        <v>777</v>
      </c>
      <c r="L61" s="353" t="s">
        <v>778</v>
      </c>
      <c r="M61" s="107"/>
      <c r="N61" s="280"/>
      <c r="O61" s="509"/>
      <c r="P61" s="416" t="s">
        <v>778</v>
      </c>
      <c r="Q61" s="144"/>
      <c r="R61" s="55"/>
      <c r="S61" s="55"/>
      <c r="T61" s="104"/>
      <c r="U61" s="108">
        <v>44044.916666666664</v>
      </c>
      <c r="V61" s="108">
        <v>44045.0625</v>
      </c>
      <c r="W61" s="109">
        <f>V61-U61</f>
        <v>0.14583333333575865</v>
      </c>
      <c r="X61" s="109"/>
      <c r="Y61" s="109"/>
      <c r="AF61" s="30">
        <v>15</v>
      </c>
      <c r="AH61" s="53"/>
    </row>
    <row r="62" spans="1:34" s="30" customFormat="1" ht="24">
      <c r="A62" s="32"/>
      <c r="B62" s="562"/>
      <c r="C62" s="77" t="s">
        <v>6</v>
      </c>
      <c r="D62" s="383" t="s">
        <v>928</v>
      </c>
      <c r="E62" s="408" t="s">
        <v>929</v>
      </c>
      <c r="F62" s="383" t="s">
        <v>949</v>
      </c>
      <c r="G62" s="406" t="s">
        <v>926</v>
      </c>
      <c r="H62" s="110" t="s">
        <v>931</v>
      </c>
      <c r="I62" s="110" t="s">
        <v>932</v>
      </c>
      <c r="J62" s="383" t="s">
        <v>933</v>
      </c>
      <c r="K62" s="110" t="s">
        <v>808</v>
      </c>
      <c r="L62" s="353" t="s">
        <v>808</v>
      </c>
      <c r="M62" s="383" t="s">
        <v>976</v>
      </c>
      <c r="N62" s="496" t="s">
        <v>977</v>
      </c>
      <c r="O62" s="510" t="s">
        <v>967</v>
      </c>
      <c r="P62" s="416" t="s">
        <v>680</v>
      </c>
      <c r="Q62" s="392" t="s">
        <v>979</v>
      </c>
      <c r="R62" s="55"/>
      <c r="S62" s="55"/>
      <c r="T62" s="60"/>
      <c r="AF62" s="30">
        <v>15</v>
      </c>
      <c r="AH62" s="53"/>
    </row>
    <row r="63" spans="1:34" s="30" customFormat="1" ht="24">
      <c r="A63" s="32"/>
      <c r="B63" s="562"/>
      <c r="C63" s="77" t="s">
        <v>7</v>
      </c>
      <c r="D63" s="255" t="s">
        <v>934</v>
      </c>
      <c r="E63" s="288" t="s">
        <v>935</v>
      </c>
      <c r="F63" s="255" t="s">
        <v>923</v>
      </c>
      <c r="G63" s="348" t="s">
        <v>937</v>
      </c>
      <c r="H63" s="255" t="s">
        <v>938</v>
      </c>
      <c r="I63" s="255" t="s">
        <v>939</v>
      </c>
      <c r="J63" s="255" t="s">
        <v>940</v>
      </c>
      <c r="K63" s="255" t="s">
        <v>809</v>
      </c>
      <c r="L63" s="354" t="s">
        <v>810</v>
      </c>
      <c r="M63" s="255" t="s">
        <v>978</v>
      </c>
      <c r="N63" s="288" t="s">
        <v>965</v>
      </c>
      <c r="O63" s="511" t="s">
        <v>969</v>
      </c>
      <c r="P63" s="417" t="s">
        <v>827</v>
      </c>
      <c r="Q63" s="259" t="s">
        <v>980</v>
      </c>
      <c r="R63" s="55"/>
      <c r="S63" s="55"/>
      <c r="T63" s="60"/>
      <c r="AF63" s="30">
        <v>15</v>
      </c>
      <c r="AH63" s="53"/>
    </row>
    <row r="64" spans="1:34" s="30" customFormat="1" ht="24">
      <c r="A64" s="32"/>
      <c r="B64" s="562"/>
      <c r="C64" s="77" t="s">
        <v>8</v>
      </c>
      <c r="D64" s="232"/>
      <c r="E64" s="285"/>
      <c r="F64" s="232"/>
      <c r="G64" s="349"/>
      <c r="H64" s="232"/>
      <c r="I64" s="232"/>
      <c r="J64" s="232"/>
      <c r="K64" s="232"/>
      <c r="L64" s="353"/>
      <c r="M64" s="232"/>
      <c r="N64" s="285"/>
      <c r="O64" s="512"/>
      <c r="P64" s="416"/>
      <c r="Q64" s="233"/>
      <c r="R64" s="55"/>
      <c r="S64" s="55"/>
      <c r="T64" s="60"/>
      <c r="AF64" s="30">
        <v>15</v>
      </c>
      <c r="AH64" s="53"/>
    </row>
    <row r="65" spans="1:39" s="53" customFormat="1" ht="24">
      <c r="A65" s="54"/>
      <c r="B65" s="562"/>
      <c r="C65" s="84" t="s">
        <v>9</v>
      </c>
      <c r="D65" s="134" t="s">
        <v>61</v>
      </c>
      <c r="E65" s="289" t="s">
        <v>61</v>
      </c>
      <c r="F65" s="134" t="s">
        <v>61</v>
      </c>
      <c r="G65" s="350" t="s">
        <v>61</v>
      </c>
      <c r="H65" s="134" t="s">
        <v>61</v>
      </c>
      <c r="I65" s="134" t="s">
        <v>61</v>
      </c>
      <c r="J65" s="134" t="s">
        <v>61</v>
      </c>
      <c r="K65" s="134" t="s">
        <v>61</v>
      </c>
      <c r="L65" s="355" t="s">
        <v>61</v>
      </c>
      <c r="M65" s="134" t="s">
        <v>61</v>
      </c>
      <c r="N65" s="289" t="s">
        <v>61</v>
      </c>
      <c r="O65" s="513"/>
      <c r="P65" s="418" t="s">
        <v>61</v>
      </c>
      <c r="Q65" s="260" t="s">
        <v>61</v>
      </c>
      <c r="R65" s="55"/>
      <c r="S65" s="55"/>
      <c r="T65" s="60"/>
      <c r="U65" s="30"/>
      <c r="V65" s="30"/>
      <c r="Z65" s="30"/>
      <c r="AC65" s="30"/>
      <c r="AF65" s="53">
        <v>10</v>
      </c>
      <c r="AI65" s="30"/>
    </row>
    <row r="66" spans="1:39" s="30" customFormat="1" ht="24.75" thickBot="1">
      <c r="A66" s="32"/>
      <c r="B66" s="562"/>
      <c r="C66" s="78" t="s">
        <v>10</v>
      </c>
      <c r="D66" s="235"/>
      <c r="E66" s="282"/>
      <c r="F66" s="419"/>
      <c r="G66" s="351"/>
      <c r="H66" s="235"/>
      <c r="I66" s="235"/>
      <c r="J66" s="235"/>
      <c r="K66" s="235"/>
      <c r="L66" s="282"/>
      <c r="M66" s="235"/>
      <c r="N66" s="282"/>
      <c r="O66" s="514"/>
      <c r="P66" s="351"/>
      <c r="Q66" s="234"/>
      <c r="R66" s="55"/>
      <c r="S66" s="55"/>
      <c r="T66" s="60"/>
      <c r="AH66" s="53"/>
    </row>
    <row r="67" spans="1:39" s="30" customFormat="1" ht="24.75" thickBot="1">
      <c r="A67" s="52"/>
      <c r="B67" s="79"/>
      <c r="C67" s="80"/>
      <c r="D67" s="86"/>
      <c r="E67" s="86"/>
      <c r="F67" s="301"/>
      <c r="G67" s="86"/>
      <c r="H67" s="301"/>
      <c r="I67" s="272"/>
      <c r="J67" s="86"/>
      <c r="K67" s="86"/>
      <c r="L67" s="86"/>
      <c r="M67" s="86"/>
      <c r="N67" s="86"/>
      <c r="O67" s="301"/>
      <c r="P67" s="89"/>
      <c r="Q67" s="89"/>
      <c r="R67" s="55"/>
      <c r="S67" s="55"/>
      <c r="T67" s="60"/>
      <c r="U67" s="110"/>
      <c r="AF67" s="30">
        <f>SUM(AF52:AF65)</f>
        <v>141</v>
      </c>
      <c r="AH67" s="53"/>
    </row>
    <row r="68" spans="1:39" s="27" customFormat="1" ht="21" hidden="1" thickBot="1">
      <c r="A68" s="33"/>
      <c r="B68" s="23"/>
      <c r="C68" s="23"/>
      <c r="D68" s="24"/>
      <c r="E68" s="25"/>
      <c r="F68" s="25"/>
      <c r="G68" s="25"/>
      <c r="H68" s="25"/>
      <c r="I68" s="25"/>
      <c r="J68" s="25"/>
      <c r="K68" s="26"/>
      <c r="L68" s="26"/>
      <c r="M68" s="25"/>
      <c r="N68" s="25"/>
      <c r="O68" s="25"/>
      <c r="P68" s="25"/>
      <c r="Q68" s="25"/>
      <c r="R68" s="55"/>
      <c r="S68" s="55"/>
      <c r="T68" s="25"/>
      <c r="U68" s="25"/>
      <c r="W68" s="30"/>
      <c r="X68" s="30"/>
      <c r="Y68" s="30"/>
      <c r="Z68" s="30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</row>
    <row r="69" spans="1:39" s="27" customFormat="1" ht="24" hidden="1">
      <c r="A69" s="34"/>
      <c r="B69" s="559" t="s">
        <v>721</v>
      </c>
      <c r="C69" s="72" t="s">
        <v>31</v>
      </c>
      <c r="D69" s="165">
        <v>44958</v>
      </c>
      <c r="E69" s="165">
        <f>D69+1</f>
        <v>44959</v>
      </c>
      <c r="F69" s="165">
        <f t="shared" ref="F69" si="11">E69+1</f>
        <v>44960</v>
      </c>
      <c r="G69" s="168">
        <f t="shared" ref="G69" si="12">F69+1</f>
        <v>44961</v>
      </c>
      <c r="H69" s="168">
        <f t="shared" ref="H69" si="13">G69+1</f>
        <v>44962</v>
      </c>
      <c r="I69" s="165">
        <f t="shared" ref="I69" si="14">H69+1</f>
        <v>44963</v>
      </c>
      <c r="J69" s="165">
        <f t="shared" ref="J69" si="15">I69+1</f>
        <v>44964</v>
      </c>
      <c r="K69" s="165">
        <f t="shared" ref="K69" si="16">J69+1</f>
        <v>44965</v>
      </c>
      <c r="L69" s="165">
        <f t="shared" ref="L69" si="17">K69+1</f>
        <v>44966</v>
      </c>
      <c r="M69" s="165">
        <f t="shared" ref="M69" si="18">L69+1</f>
        <v>44967</v>
      </c>
      <c r="N69" s="168">
        <f t="shared" ref="N69" si="19">M69+1</f>
        <v>44968</v>
      </c>
      <c r="O69" s="168">
        <f t="shared" ref="O69" si="20">N69+1</f>
        <v>44969</v>
      </c>
      <c r="P69" s="165">
        <f t="shared" ref="P69" si="21">O69+1</f>
        <v>44970</v>
      </c>
      <c r="Q69" s="167">
        <f t="shared" ref="Q69" si="22">P69+1</f>
        <v>44971</v>
      </c>
      <c r="R69" s="55"/>
      <c r="S69" s="55"/>
      <c r="T69" s="99"/>
      <c r="U69" s="568" t="s">
        <v>35</v>
      </c>
      <c r="V69" s="568"/>
      <c r="W69" s="22"/>
      <c r="X69" s="22"/>
      <c r="Y69" s="22"/>
      <c r="Z69" s="568" t="s">
        <v>36</v>
      </c>
      <c r="AA69" s="568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</row>
    <row r="70" spans="1:39" s="27" customFormat="1" ht="27" hidden="1" thickBot="1">
      <c r="A70" s="34"/>
      <c r="B70" s="567"/>
      <c r="C70" s="73" t="s">
        <v>24</v>
      </c>
      <c r="D70" s="166">
        <f>D69</f>
        <v>44958</v>
      </c>
      <c r="E70" s="166">
        <f t="shared" ref="E70:F70" si="23">E69</f>
        <v>44959</v>
      </c>
      <c r="F70" s="170">
        <f t="shared" si="23"/>
        <v>44960</v>
      </c>
      <c r="G70" s="169">
        <f>G69</f>
        <v>44961</v>
      </c>
      <c r="H70" s="169">
        <f t="shared" ref="H70:Q70" si="24">H69</f>
        <v>44962</v>
      </c>
      <c r="I70" s="166">
        <f t="shared" si="24"/>
        <v>44963</v>
      </c>
      <c r="J70" s="166">
        <f t="shared" si="24"/>
        <v>44964</v>
      </c>
      <c r="K70" s="166">
        <f t="shared" si="24"/>
        <v>44965</v>
      </c>
      <c r="L70" s="166">
        <f t="shared" si="24"/>
        <v>44966</v>
      </c>
      <c r="M70" s="166">
        <f t="shared" si="24"/>
        <v>44967</v>
      </c>
      <c r="N70" s="169">
        <f t="shared" si="24"/>
        <v>44968</v>
      </c>
      <c r="O70" s="169">
        <f t="shared" si="24"/>
        <v>44969</v>
      </c>
      <c r="P70" s="166">
        <f t="shared" si="24"/>
        <v>44970</v>
      </c>
      <c r="Q70" s="170">
        <f t="shared" si="24"/>
        <v>44971</v>
      </c>
      <c r="R70" s="55"/>
      <c r="S70" s="55"/>
      <c r="T70" s="100"/>
      <c r="U70" s="66" t="s">
        <v>25</v>
      </c>
      <c r="V70" s="41" t="s">
        <v>26</v>
      </c>
      <c r="Z70" s="66" t="s">
        <v>25</v>
      </c>
      <c r="AA70" s="41" t="s">
        <v>26</v>
      </c>
      <c r="AB70" s="22"/>
      <c r="AC70" s="67" t="s">
        <v>27</v>
      </c>
      <c r="AD70" s="67" t="s">
        <v>28</v>
      </c>
      <c r="AE70" s="67" t="s">
        <v>29</v>
      </c>
      <c r="AF70" s="22"/>
      <c r="AG70" s="22"/>
      <c r="AH70" s="22"/>
      <c r="AI70" s="22"/>
      <c r="AJ70" s="22"/>
      <c r="AK70" s="22"/>
      <c r="AL70" s="22"/>
      <c r="AM70" s="22"/>
    </row>
    <row r="71" spans="1:39" s="27" customFormat="1" ht="31.5" hidden="1">
      <c r="A71" s="34"/>
      <c r="B71" s="313" t="s">
        <v>21</v>
      </c>
      <c r="C71" s="314" t="s">
        <v>173</v>
      </c>
      <c r="D71" s="310" t="str">
        <f>IF(D$18=$B71,"JJA #1 SIM BUF",IF(D$28=$B71,"JJA #1 SIM 1",IF(D$38=$B71,"JJA #1 SIM 2",IF(D$48=$B71,"JJA #1 SIM 3",IF(D$58=$B71,"JJA #1 SIM 4",IF(D$8=$B71,"JJA #1 SIM 0",IF('JJA #2'!D$18=jja!$B71,"JJA #2 SIM BUF",IF('JJA #2'!D$28=jja!$B71,"JJA #2 SIM 1",IF('JJA #2'!D$38=jja!$B71,"JJA #2 SIM 2",IF('JJA #2'!D$48=jja!$B71,"JJA #2 SIM 3",IF('JJA #2'!D$58=jja!$B71,"JJA #2 SIM 4",IF('JJA #2'!D$8=jja!$B71,"JJA #2 SIM 0","OFF"))))))))))))</f>
        <v>JJA #2 SIM 1</v>
      </c>
      <c r="E71" s="311" t="str">
        <f>IF(E$18=$B71,"JJA #1 SIM BUF",IF(E$28=$B71,"JJA #1 SIM 1",IF(E$38=$B71,"JJA #1 SIM 2",IF(E$48=$B71,"JJA #1 SIM 3",IF(E$58=$B71,"JJA #1 SIM 4",IF(E$8=$B71,"JJA #1 SIM 0",IF('JJA #2'!E$18=jja!$B71,"JJA #2 SIM BUF",IF('JJA #2'!E$28=jja!$B71,"JJA #2 SIM 1",IF('JJA #2'!E$38=jja!$B71,"JJA #2 SIM 2",IF('JJA #2'!E$48=jja!$B71,"JJA #2 SIM 3",IF('JJA #2'!E$58=jja!$B71,"JJA #2 SIM 4",IF('JJA #2'!E$8=jja!$B71,"JJA #2 SIM 0","OFF"))))))))))))</f>
        <v>OFF</v>
      </c>
      <c r="F71" s="311" t="str">
        <f>IF(F$18=$B71,"JJA #1 SIM BUF",IF(F$28=$B71,"JJA #1 SIM 1",IF(F$38=$B71,"JJA #1 SIM 2",IF(F$48=$B71,"JJA #1 SIM 3",IF(F$58=$B71,"JJA #1 SIM 4",IF(F$8=$B71,"JJA #1 SIM 0",IF('JJA #2'!F$18=jja!$B71,"JJA #2 SIM BUF",IF('JJA #2'!F$28=jja!$B71,"JJA #2 SIM 1",IF('JJA #2'!F$38=jja!$B71,"JJA #2 SIM 2",IF('JJA #2'!F$48=jja!$B71,"JJA #2 SIM 3",IF('JJA #2'!F$58=jja!$B71,"JJA #2 SIM 4",IF('JJA #2'!F$8=jja!$B71,"JJA #2 SIM 0","OFF"))))))))))))</f>
        <v>OFF</v>
      </c>
      <c r="G71" s="311" t="str">
        <f>IF(G$18=$B71,"JJA #1 SIM BUF",IF(G$28=$B71,"JJA #1 SIM 1",IF(G$38=$B71,"JJA #1 SIM 2",IF(G$48=$B71,"JJA #1 SIM 3",IF(G$58=$B71,"JJA #1 SIM 4",IF(G$8=$B71,"JJA #1 SIM 0",IF('JJA #2'!G$18=jja!$B71,"JJA #2 SIM BUF",IF('JJA #2'!G$28=jja!$B71,"JJA #2 SIM 1",IF('JJA #2'!G$38=jja!$B71,"JJA #2 SIM 2",IF('JJA #2'!G$48=jja!$B71,"JJA #2 SIM 3",IF('JJA #2'!G$58=jja!$B71,"JJA #2 SIM 4",IF('JJA #2'!G$8=jja!$B71,"JJA #2 SIM 0","OFF"))))))))))))</f>
        <v>OFF</v>
      </c>
      <c r="H71" s="311" t="str">
        <f>IF(H$18=$B71,"JJA #1 SIM BUF",IF(H$28=$B71,"JJA #1 SIM 1",IF(H$38=$B71,"JJA #1 SIM 2",IF(H$48=$B71,"JJA #1 SIM 3",IF(H$58=$B71,"JJA #1 SIM 4",IF(H$8=$B71,"JJA #1 SIM 0",IF('JJA #2'!H$18=jja!$B71,"JJA #2 SIM BUF",IF('JJA #2'!H$28=jja!$B71,"JJA #2 SIM 1",IF('JJA #2'!H$38=jja!$B71,"JJA #2 SIM 2",IF('JJA #2'!H$48=jja!$B71,"JJA #2 SIM 3",IF('JJA #2'!H$58=jja!$B71,"JJA #2 SIM 4",IF('JJA #2'!H$8=jja!$B71,"JJA #2 SIM 0","OFF"))))))))))))</f>
        <v>OFF</v>
      </c>
      <c r="I71" s="311" t="str">
        <f>IF(I$18=$B71,"JJA #1 SIM BUF",IF(I$28=$B71,"JJA #1 SIM 1",IF(I$38=$B71,"JJA #1 SIM 2",IF(I$48=$B71,"JJA #1 SIM 3",IF(I$58=$B71,"JJA #1 SIM 4",IF(I$8=$B71,"JJA #1 SIM 0",IF('JJA #2'!I$18=jja!$B71,"JJA #2 SIM BUF",IF('JJA #2'!I$28=jja!$B71,"JJA #2 SIM 1",IF('JJA #2'!I$38=jja!$B71,"JJA #2 SIM 2",IF('JJA #2'!I$48=jja!$B71,"JJA #2 SIM 3",IF('JJA #2'!I$58=jja!$B71,"JJA #2 SIM 4",IF('JJA #2'!I$8=jja!$B71,"JJA #2 SIM 0","OFF"))))))))))))</f>
        <v>JJA #1 SIM BUF</v>
      </c>
      <c r="J71" s="311" t="str">
        <f>IF(J$18=$B71,"JJA #1 SIM BUF",IF(J$28=$B71,"JJA #1 SIM 1",IF(J$38=$B71,"JJA #1 SIM 2",IF(J$48=$B71,"JJA #1 SIM 3",IF(J$58=$B71,"JJA #1 SIM 4",IF(J$8=$B71,"JJA #1 SIM 0",IF('JJA #2'!J$18=jja!$B71,"JJA #2 SIM BUF",IF('JJA #2'!J$28=jja!$B71,"JJA #2 SIM 1",IF('JJA #2'!J$38=jja!$B71,"JJA #2 SIM 2",IF('JJA #2'!J$48=jja!$B71,"JJA #2 SIM 3",IF('JJA #2'!J$58=jja!$B71,"JJA #2 SIM 4",IF('JJA #2'!J$8=jja!$B71,"JJA #2 SIM 0","OFF"))))))))))))</f>
        <v>OFF</v>
      </c>
      <c r="K71" s="311" t="str">
        <f>IF(K$18=$B71,"JJA #1 SIM BUF",IF(K$28=$B71,"JJA #1 SIM 1",IF(K$38=$B71,"JJA #1 SIM 2",IF(K$48=$B71,"JJA #1 SIM 3",IF(K$58=$B71,"JJA #1 SIM 4",IF(K$8=$B71,"JJA #1 SIM 0",IF('JJA #2'!K$18=jja!$B71,"JJA #2 SIM BUF",IF('JJA #2'!K$28=jja!$B71,"JJA #2 SIM 1",IF('JJA #2'!K$38=jja!$B71,"JJA #2 SIM 2",IF('JJA #2'!K$48=jja!$B71,"JJA #2 SIM 3",IF('JJA #2'!K$58=jja!$B71,"JJA #2 SIM 4",IF('JJA #2'!K$8=jja!$B71,"JJA #2 SIM 0","OFF"))))))))))))</f>
        <v>OFF</v>
      </c>
      <c r="L71" s="311" t="str">
        <f>IF(L$18=$B71,"JJA #1 SIM BUF",IF(L$28=$B71,"JJA #1 SIM 1",IF(L$38=$B71,"JJA #1 SIM 2",IF(L$48=$B71,"JJA #1 SIM 3",IF(L$58=$B71,"JJA #1 SIM 4",IF(L$8=$B71,"JJA #1 SIM 0",IF('JJA #2'!L$18=jja!$B71,"JJA #2 SIM BUF",IF('JJA #2'!L$28=jja!$B71,"JJA #2 SIM 1",IF('JJA #2'!L$38=jja!$B71,"JJA #2 SIM 2",IF('JJA #2'!L$48=jja!$B71,"JJA #2 SIM 3",IF('JJA #2'!L$58=jja!$B71,"JJA #2 SIM 4",IF('JJA #2'!L$8=jja!$B71,"JJA #2 SIM 0","OFF"))))))))))))</f>
        <v>OFF</v>
      </c>
      <c r="M71" s="311" t="str">
        <f>IF(M$18=$B71,"JJA #1 SIM BUF",IF(M$28=$B71,"JJA #1 SIM 1",IF(M$38=$B71,"JJA #1 SIM 2",IF(M$48=$B71,"JJA #1 SIM 3",IF(M$58=$B71,"JJA #1 SIM 4",IF(M$8=$B71,"JJA #1 SIM 0",IF('JJA #2'!M$18=jja!$B71,"JJA #2 SIM BUF",IF('JJA #2'!M$28=jja!$B71,"JJA #2 SIM 1",IF('JJA #2'!M$38=jja!$B71,"JJA #2 SIM 2",IF('JJA #2'!M$48=jja!$B71,"JJA #2 SIM 3",IF('JJA #2'!M$58=jja!$B71,"JJA #2 SIM 4",IF('JJA #2'!M$8=jja!$B71,"JJA #2 SIM 0","OFF"))))))))))))</f>
        <v>JJA #1 SIM BUF</v>
      </c>
      <c r="N71" s="311" t="str">
        <f>IF(N$18=$B71,"JJA #1 SIM BUF",IF(N$28=$B71,"JJA #1 SIM 1",IF(N$38=$B71,"JJA #1 SIM 2",IF(N$48=$B71,"JJA #1 SIM 3",IF(N$58=$B71,"JJA #1 SIM 4",IF(N$8=$B71,"JJA #1 SIM 0",IF('JJA #2'!N$18=jja!$B71,"JJA #2 SIM BUF",IF('JJA #2'!N$28=jja!$B71,"JJA #2 SIM 1",IF('JJA #2'!N$38=jja!$B71,"JJA #2 SIM 2",IF('JJA #2'!N$48=jja!$B71,"JJA #2 SIM 3",IF('JJA #2'!N$58=jja!$B71,"JJA #2 SIM 4",IF('JJA #2'!N$8=jja!$B71,"JJA #2 SIM 0","OFF"))))))))))))</f>
        <v>OFF</v>
      </c>
      <c r="O71" s="311" t="str">
        <f>IF(O$18=$B71,"JJA #1 SIM BUF",IF(O$28=$B71,"JJA #1 SIM 1",IF(O$38=$B71,"JJA #1 SIM 2",IF(O$48=$B71,"JJA #1 SIM 3",IF(O$58=$B71,"JJA #1 SIM 4",IF(O$8=$B71,"JJA #1 SIM 0",IF('JJA #2'!O$18=jja!$B71,"JJA #2 SIM BUF",IF('JJA #2'!O$28=jja!$B71,"JJA #2 SIM 1",IF('JJA #2'!O$38=jja!$B71,"JJA #2 SIM 2",IF('JJA #2'!O$48=jja!$B71,"JJA #2 SIM 3",IF('JJA #2'!O$58=jja!$B71,"JJA #2 SIM 4",IF('JJA #2'!O$8=jja!$B71,"JJA #2 SIM 0","OFF"))))))))))))</f>
        <v>OFF</v>
      </c>
      <c r="P71" s="311" t="str">
        <f>IF(P$18=$B71,"JJA #1 SIM BUF",IF(P$28=$B71,"JJA #1 SIM 1",IF(P$38=$B71,"JJA #1 SIM 2",IF(P$48=$B71,"JJA #1 SIM 3",IF(P$58=$B71,"JJA #1 SIM 4",IF(P$8=$B71,"JJA #1 SIM 0",IF('JJA #2'!P$18=jja!$B71,"JJA #2 SIM BUF",IF('JJA #2'!P$28=jja!$B71,"JJA #2 SIM 1",IF('JJA #2'!P$38=jja!$B71,"JJA #2 SIM 2",IF('JJA #2'!P$48=jja!$B71,"JJA #2 SIM 3",IF('JJA #2'!P$58=jja!$B71,"JJA #2 SIM 4",IF('JJA #2'!P$8=jja!$B71,"JJA #2 SIM 0","OFF"))))))))))))</f>
        <v>OFF</v>
      </c>
      <c r="Q71" s="333" t="str">
        <f>IF(Q$18=$B71,"JJA #1 SIM BUF",IF(Q$28=$B71,"JJA #1 SIM 1",IF(Q$38=$B71,"JJA #1 SIM 2",IF(Q$48=$B71,"JJA #1 SIM 3",IF(Q$58=$B71,"JJA #1 SIM 4",IF(Q$8=$B71,"JJA #1 SIM 0",IF('JJA #2'!Q$18=jja!$B71,"JJA #2 SIM BUF",IF('JJA #2'!Q$28=jja!$B71,"JJA #2 SIM 1",IF('JJA #2'!Q$38=jja!$B71,"JJA #2 SIM 2",IF('JJA #2'!Q$48=jja!$B71,"JJA #2 SIM 3",IF('JJA #2'!Q$58=jja!$B71,"JJA #2 SIM 4",IF('JJA #2'!Q$8=jja!$B71,"JJA #2 SIM 0","OFF"))))))))))))</f>
        <v>OFF</v>
      </c>
      <c r="R71" s="55"/>
      <c r="S71" s="55"/>
      <c r="T71" s="69"/>
      <c r="U71" s="93">
        <f>SUM(COUNTIF($D71:$S71, "JJA SIM 0"), COUNTIF($D71:$S71, "JJA SIM 1"), COUNTIF($D71:$S71, "JJA SIM 2"), COUNTIF($D71:$S71, "JJA SIM 3"))</f>
        <v>0</v>
      </c>
      <c r="V71" s="93">
        <f>SUM(COUNTIF($D71:$S71, "JJA SIM 4"), COUNTIF($D71:$S71, "JJA SIM 0"))</f>
        <v>0</v>
      </c>
      <c r="W71" s="93"/>
      <c r="X71" s="93"/>
      <c r="Y71" s="93"/>
      <c r="Z71" s="93">
        <f>SUM(COUNTIF($D152:$T152, "JJA SIM 0"), COUNTIF($D152:$T152, "JJA SIM 1"), COUNTIF($D152:$T152, "JJA SIM 2"), COUNTIF($D152:$T152, "JJA SIM 3"))</f>
        <v>0</v>
      </c>
      <c r="AA71" s="93">
        <f t="shared" ref="AA71:AA85" si="25">SUM(COUNTIF($D152:$T152, "JJA SIM 4"), COUNTIF($D152:$T152, "JJA SIM 0"))</f>
        <v>0</v>
      </c>
      <c r="AB71" s="93"/>
      <c r="AC71" s="92">
        <f t="shared" ref="AC71:AC78" si="26">SUM(U71,Z71)</f>
        <v>0</v>
      </c>
      <c r="AD71" s="92">
        <f t="shared" ref="AD71:AD78" si="27">SUM(V71,AA71)</f>
        <v>0</v>
      </c>
      <c r="AE71" s="92">
        <f t="shared" ref="AE71:AE83" si="28">SUM(AC71:AD71)</f>
        <v>0</v>
      </c>
      <c r="AF71" s="35" t="s">
        <v>21</v>
      </c>
      <c r="AG71" s="22"/>
      <c r="AH71" s="22"/>
      <c r="AI71" s="22"/>
      <c r="AJ71" s="22"/>
      <c r="AK71" s="22"/>
      <c r="AL71" s="22"/>
      <c r="AM71" s="22"/>
    </row>
    <row r="72" spans="1:39" s="135" customFormat="1" ht="31.5" hidden="1">
      <c r="A72" s="33"/>
      <c r="B72" s="136" t="s">
        <v>112</v>
      </c>
      <c r="C72" s="151" t="s">
        <v>176</v>
      </c>
      <c r="D72" s="261" t="str">
        <f>IF(D$18=$B72,"JJA #1 SIM BUF",IF(D$28=$B72,"JJA #1 SIM 1",IF(D$38=$B72,"JJA #1 SIM 2",IF(D$48=$B72,"JJA #1 SIM 3",IF(D$58=$B72,"JJA #1 SIM 4",IF(D$8=$B72,"JJA #1 SIM 0",IF('JJA #2'!D$18=jja!$B72,"JJA #2 SIM BUF",IF('JJA #2'!D$28=jja!$B72,"JJA #2 SIM 1",IF('JJA #2'!D$38=jja!$B72,"JJA #2 SIM 2",IF('JJA #2'!D$48=jja!$B72,"JJA #2 SIM 3",IF('JJA #2'!D$58=jja!$B72,"JJA #2 SIM 4",IF('JJA #2'!D$8=jja!$B72,"JJA #2 SIM 0","OFF"))))))))))))</f>
        <v>OFF</v>
      </c>
      <c r="E72" s="163" t="str">
        <f>IF(E$18=$B72,"JJA #1 SIM BUF",IF(E$28=$B72,"JJA #1 SIM 1",IF(E$38=$B72,"JJA #1 SIM 2",IF(E$48=$B72,"JJA #1 SIM 3",IF(E$58=$B72,"JJA #1 SIM 4",IF(E$8=$B72,"JJA #1 SIM 0",IF('JJA #2'!E$18=jja!$B72,"JJA #2 SIM BUF",IF('JJA #2'!E$28=jja!$B72,"JJA #2 SIM 1",IF('JJA #2'!E$38=jja!$B72,"JJA #2 SIM 2",IF('JJA #2'!E$48=jja!$B72,"JJA #2 SIM 3",IF('JJA #2'!E$58=jja!$B72,"JJA #2 SIM 4",IF('JJA #2'!E$8=jja!$B72,"JJA #2 SIM 0","OFF"))))))))))))</f>
        <v>OFF</v>
      </c>
      <c r="F72" s="163" t="str">
        <f>IF(F$18=$B72,"JJA #1 SIM BUF",IF(F$28=$B72,"JJA #1 SIM 1",IF(F$38=$B72,"JJA #1 SIM 2",IF(F$48=$B72,"JJA #1 SIM 3",IF(F$58=$B72,"JJA #1 SIM 4",IF(F$8=$B72,"JJA #1 SIM 0",IF('JJA #2'!F$18=jja!$B72,"JJA #2 SIM BUF",IF('JJA #2'!F$28=jja!$B72,"JJA #2 SIM 1",IF('JJA #2'!F$38=jja!$B72,"JJA #2 SIM 2",IF('JJA #2'!F$48=jja!$B72,"JJA #2 SIM 3",IF('JJA #2'!F$58=jja!$B72,"JJA #2 SIM 4",IF('JJA #2'!F$8=jja!$B72,"JJA #2 SIM 0","OFF"))))))))))))</f>
        <v>OFF</v>
      </c>
      <c r="G72" s="163" t="str">
        <f>IF(G$18=$B72,"JJA #1 SIM BUF",IF(G$28=$B72,"JJA #1 SIM 1",IF(G$38=$B72,"JJA #1 SIM 2",IF(G$48=$B72,"JJA #1 SIM 3",IF(G$58=$B72,"JJA #1 SIM 4",IF(G$8=$B72,"JJA #1 SIM 0",IF('JJA #2'!G$18=jja!$B72,"JJA #2 SIM BUF",IF('JJA #2'!G$28=jja!$B72,"JJA #2 SIM 1",IF('JJA #2'!G$38=jja!$B72,"JJA #2 SIM 2",IF('JJA #2'!G$48=jja!$B72,"JJA #2 SIM 3",IF('JJA #2'!G$58=jja!$B72,"JJA #2 SIM 4",IF('JJA #2'!G$8=jja!$B72,"JJA #2 SIM 0","OFF"))))))))))))</f>
        <v>OFF</v>
      </c>
      <c r="H72" s="163" t="str">
        <f>IF(H$18=$B72,"JJA #1 SIM BUF",IF(H$28=$B72,"JJA #1 SIM 1",IF(H$38=$B72,"JJA #1 SIM 2",IF(H$48=$B72,"JJA #1 SIM 3",IF(H$58=$B72,"JJA #1 SIM 4",IF(H$8=$B72,"JJA #1 SIM 0",IF('JJA #2'!H$18=jja!$B72,"JJA #2 SIM BUF",IF('JJA #2'!H$28=jja!$B72,"JJA #2 SIM 1",IF('JJA #2'!H$38=jja!$B72,"JJA #2 SIM 2",IF('JJA #2'!H$48=jja!$B72,"JJA #2 SIM 3",IF('JJA #2'!H$58=jja!$B72,"JJA #2 SIM 4",IF('JJA #2'!H$8=jja!$B72,"JJA #2 SIM 0","OFF"))))))))))))</f>
        <v>OFF</v>
      </c>
      <c r="I72" s="163" t="str">
        <f>IF(I$18=$B72,"JJA #1 SIM BUF",IF(I$28=$B72,"JJA #1 SIM 1",IF(I$38=$B72,"JJA #1 SIM 2",IF(I$48=$B72,"JJA #1 SIM 3",IF(I$58=$B72,"JJA #1 SIM 4",IF(I$8=$B72,"JJA #1 SIM 0",IF('JJA #2'!I$18=jja!$B72,"JJA #2 SIM BUF",IF('JJA #2'!I$28=jja!$B72,"JJA #2 SIM 1",IF('JJA #2'!I$38=jja!$B72,"JJA #2 SIM 2",IF('JJA #2'!I$48=jja!$B72,"JJA #2 SIM 3",IF('JJA #2'!I$58=jja!$B72,"JJA #2 SIM 4",IF('JJA #2'!I$8=jja!$B72,"JJA #2 SIM 0","OFF"))))))))))))</f>
        <v>OFF</v>
      </c>
      <c r="J72" s="163" t="str">
        <f>IF(J$18=$B72,"JJA #1 SIM BUF",IF(J$28=$B72,"JJA #1 SIM 1",IF(J$38=$B72,"JJA #1 SIM 2",IF(J$48=$B72,"JJA #1 SIM 3",IF(J$58=$B72,"JJA #1 SIM 4",IF(J$8=$B72,"JJA #1 SIM 0",IF('JJA #2'!J$18=jja!$B72,"JJA #2 SIM BUF",IF('JJA #2'!J$28=jja!$B72,"JJA #2 SIM 1",IF('JJA #2'!J$38=jja!$B72,"JJA #2 SIM 2",IF('JJA #2'!J$48=jja!$B72,"JJA #2 SIM 3",IF('JJA #2'!J$58=jja!$B72,"JJA #2 SIM 4",IF('JJA #2'!J$8=jja!$B72,"JJA #2 SIM 0","OFF"))))))))))))</f>
        <v>OFF</v>
      </c>
      <c r="K72" s="163" t="str">
        <f>IF(K$18=$B72,"JJA #1 SIM BUF",IF(K$28=$B72,"JJA #1 SIM 1",IF(K$38=$B72,"JJA #1 SIM 2",IF(K$48=$B72,"JJA #1 SIM 3",IF(K$58=$B72,"JJA #1 SIM 4",IF(K$8=$B72,"JJA #1 SIM 0",IF('JJA #2'!K$18=jja!$B72,"JJA #2 SIM BUF",IF('JJA #2'!K$28=jja!$B72,"JJA #2 SIM 1",IF('JJA #2'!K$38=jja!$B72,"JJA #2 SIM 2",IF('JJA #2'!K$48=jja!$B72,"JJA #2 SIM 3",IF('JJA #2'!K$58=jja!$B72,"JJA #2 SIM 4",IF('JJA #2'!K$8=jja!$B72,"JJA #2 SIM 0","OFF"))))))))))))</f>
        <v>OFF</v>
      </c>
      <c r="L72" s="163" t="str">
        <f>IF(L$18=$B72,"JJA #1 SIM BUF",IF(L$28=$B72,"JJA #1 SIM 1",IF(L$38=$B72,"JJA #1 SIM 2",IF(L$48=$B72,"JJA #1 SIM 3",IF(L$58=$B72,"JJA #1 SIM 4",IF(L$8=$B72,"JJA #1 SIM 0",IF('JJA #2'!L$18=jja!$B72,"JJA #2 SIM BUF",IF('JJA #2'!L$28=jja!$B72,"JJA #2 SIM 1",IF('JJA #2'!L$38=jja!$B72,"JJA #2 SIM 2",IF('JJA #2'!L$48=jja!$B72,"JJA #2 SIM 3",IF('JJA #2'!L$58=jja!$B72,"JJA #2 SIM 4",IF('JJA #2'!L$8=jja!$B72,"JJA #2 SIM 0","OFF"))))))))))))</f>
        <v>OFF</v>
      </c>
      <c r="M72" s="163" t="str">
        <f>IF(M$18=$B72,"JJA #1 SIM BUF",IF(M$28=$B72,"JJA #1 SIM 1",IF(M$38=$B72,"JJA #1 SIM 2",IF(M$48=$B72,"JJA #1 SIM 3",IF(M$58=$B72,"JJA #1 SIM 4",IF(M$8=$B72,"JJA #1 SIM 0",IF('JJA #2'!M$18=jja!$B72,"JJA #2 SIM BUF",IF('JJA #2'!M$28=jja!$B72,"JJA #2 SIM 1",IF('JJA #2'!M$38=jja!$B72,"JJA #2 SIM 2",IF('JJA #2'!M$48=jja!$B72,"JJA #2 SIM 3",IF('JJA #2'!M$58=jja!$B72,"JJA #2 SIM 4",IF('JJA #2'!M$8=jja!$B72,"JJA #2 SIM 0","OFF"))))))))))))</f>
        <v>OFF</v>
      </c>
      <c r="N72" s="163" t="str">
        <f>IF(N$18=$B72,"JJA #1 SIM BUF",IF(N$28=$B72,"JJA #1 SIM 1",IF(N$38=$B72,"JJA #1 SIM 2",IF(N$48=$B72,"JJA #1 SIM 3",IF(N$58=$B72,"JJA #1 SIM 4",IF(N$8=$B72,"JJA #1 SIM 0",IF('JJA #2'!N$18=jja!$B72,"JJA #2 SIM BUF",IF('JJA #2'!N$28=jja!$B72,"JJA #2 SIM 1",IF('JJA #2'!N$38=jja!$B72,"JJA #2 SIM 2",IF('JJA #2'!N$48=jja!$B72,"JJA #2 SIM 3",IF('JJA #2'!N$58=jja!$B72,"JJA #2 SIM 4",IF('JJA #2'!N$8=jja!$B72,"JJA #2 SIM 0","OFF"))))))))))))</f>
        <v>OFF</v>
      </c>
      <c r="O72" s="163" t="str">
        <f>IF(O$18=$B72,"JJA #1 SIM BUF",IF(O$28=$B72,"JJA #1 SIM 1",IF(O$38=$B72,"JJA #1 SIM 2",IF(O$48=$B72,"JJA #1 SIM 3",IF(O$58=$B72,"JJA #1 SIM 4",IF(O$8=$B72,"JJA #1 SIM 0",IF('JJA #2'!O$18=jja!$B72,"JJA #2 SIM BUF",IF('JJA #2'!O$28=jja!$B72,"JJA #2 SIM 1",IF('JJA #2'!O$38=jja!$B72,"JJA #2 SIM 2",IF('JJA #2'!O$48=jja!$B72,"JJA #2 SIM 3",IF('JJA #2'!O$58=jja!$B72,"JJA #2 SIM 4",IF('JJA #2'!O$8=jja!$B72,"JJA #2 SIM 0","OFF"))))))))))))</f>
        <v>OFF</v>
      </c>
      <c r="P72" s="163" t="str">
        <f>IF(P$18=$B72,"JJA #1 SIM BUF",IF(P$28=$B72,"JJA #1 SIM 1",IF(P$38=$B72,"JJA #1 SIM 2",IF(P$48=$B72,"JJA #1 SIM 3",IF(P$58=$B72,"JJA #1 SIM 4",IF(P$8=$B72,"JJA #1 SIM 0",IF('JJA #2'!P$18=jja!$B72,"JJA #2 SIM BUF",IF('JJA #2'!P$28=jja!$B72,"JJA #2 SIM 1",IF('JJA #2'!P$38=jja!$B72,"JJA #2 SIM 2",IF('JJA #2'!P$48=jja!$B72,"JJA #2 SIM 3",IF('JJA #2'!P$58=jja!$B72,"JJA #2 SIM 4",IF('JJA #2'!P$8=jja!$B72,"JJA #2 SIM 0","OFF"))))))))))))</f>
        <v>OFF</v>
      </c>
      <c r="Q72" s="330" t="str">
        <f>IF(Q$18=$B72,"JJA #1 SIM BUF",IF(Q$28=$B72,"JJA #1 SIM 1",IF(Q$38=$B72,"JJA #1 SIM 2",IF(Q$48=$B72,"JJA #1 SIM 3",IF(Q$58=$B72,"JJA #1 SIM 4",IF(Q$8=$B72,"JJA #1 SIM 0",IF('JJA #2'!Q$18=jja!$B72,"JJA #2 SIM BUF",IF('JJA #2'!Q$28=jja!$B72,"JJA #2 SIM 1",IF('JJA #2'!Q$38=jja!$B72,"JJA #2 SIM 2",IF('JJA #2'!Q$48=jja!$B72,"JJA #2 SIM 3",IF('JJA #2'!Q$58=jja!$B72,"JJA #2 SIM 4",IF('JJA #2'!Q$8=jja!$B72,"JJA #2 SIM 0","OFF"))))))))))))</f>
        <v>OFF</v>
      </c>
      <c r="R72" s="55"/>
      <c r="S72" s="55"/>
      <c r="T72" s="69"/>
      <c r="U72" s="93">
        <f>SUM(COUNTIF($D72:$S72, "JJA SIM 0"), COUNTIF($D72:$S72, "JJA SIM 1"), COUNTIF($D72:$S72, "JJA SIM 2"), COUNTIF($D72:$S72, "JJA SIM 3"))</f>
        <v>0</v>
      </c>
      <c r="V72" s="93">
        <f t="shared" ref="V72:V83" si="29">SUM(COUNTIF($D72:$S72, "JJA SIM 4"), COUNTIF($D72:$S72, "JJA SIM 0"))</f>
        <v>0</v>
      </c>
      <c r="W72" s="93"/>
      <c r="X72" s="93"/>
      <c r="Y72" s="93"/>
      <c r="Z72" s="93">
        <f>SUM(COUNTIF($D154:$T154, "JJA SIM 0"), COUNTIF($D154:$T154, "JJA SIM 1"), COUNTIF($D154:$T154, "JJA SIM 2"), COUNTIF($D154:$T154, "JJA SIM 3"))</f>
        <v>0</v>
      </c>
      <c r="AA72" s="93">
        <f t="shared" si="25"/>
        <v>0</v>
      </c>
      <c r="AB72" s="93"/>
      <c r="AC72" s="92">
        <f t="shared" ref="AC72:AD73" si="30">SUM(U72,Z72)</f>
        <v>0</v>
      </c>
      <c r="AD72" s="92">
        <f t="shared" si="30"/>
        <v>0</v>
      </c>
      <c r="AE72" s="92">
        <f>SUM(AC72:AD72)</f>
        <v>0</v>
      </c>
      <c r="AF72" s="118" t="s">
        <v>112</v>
      </c>
      <c r="AG72" s="22"/>
      <c r="AH72" s="22"/>
      <c r="AI72" s="22"/>
      <c r="AJ72" s="22"/>
      <c r="AK72" s="22"/>
      <c r="AL72" s="22"/>
      <c r="AM72" s="22"/>
    </row>
    <row r="73" spans="1:39" ht="31.5" hidden="1">
      <c r="A73" s="34"/>
      <c r="B73" s="42" t="s">
        <v>11</v>
      </c>
      <c r="C73" s="152" t="s">
        <v>177</v>
      </c>
      <c r="D73" s="261" t="str">
        <f>IF(D$18=$B73,"JJA #1 SIM BUF",IF(D$28=$B73,"JJA #1 SIM 1",IF(D$38=$B73,"JJA #1 SIM 2",IF(D$48=$B73,"JJA #1 SIM 3",IF(D$58=$B73,"JJA #1 SIM 4",IF(D$8=$B73,"JJA #1 SIM 0",IF('JJA #2'!D$18=jja!$B73,"JJA #2 SIM BUF",IF('JJA #2'!D$28=jja!$B73,"JJA #2 SIM 1",IF('JJA #2'!D$38=jja!$B73,"JJA #2 SIM 2",IF('JJA #2'!D$48=jja!$B73,"JJA #2 SIM 3",IF('JJA #2'!D$58=jja!$B73,"JJA #2 SIM 4",IF('JJA #2'!D$8=jja!$B73,"JJA #2 SIM 0","OFF"))))))))))))</f>
        <v>JJA #1 SIM 1</v>
      </c>
      <c r="E73" s="381" t="str">
        <f>IF(E$18=$B73,"JJA #1 SIM BUF",IF(E$28=$B73,"JJA #1 SIM 1",IF(E$38=$B73,"JJA #1 SIM 2",IF(E$48=$B73,"JJA #1 SIM 3",IF(E$58=$B73,"JJA #1 SIM 4",IF(E$8=$B73,"JJA #1 SIM 0",IF('JJA #2'!E$18=jja!$B73,"JJA #2 SIM BUF",IF('JJA #2'!E$28=jja!$B73,"JJA #2 SIM 1",IF('JJA #2'!E$38=jja!$B73,"JJA #2 SIM 2",IF('JJA #2'!E$48=jja!$B73,"JJA #2 SIM 3",IF('JJA #2'!E$58=jja!$B73,"JJA #2 SIM 4",IF('JJA #2'!E$8=jja!$B73,"JJA #2 SIM 0","OFF"))))))))))))</f>
        <v>OFF</v>
      </c>
      <c r="F73" s="163" t="str">
        <f>IF(F$18=$B73,"JJA #1 SIM BUF",IF(F$28=$B73,"JJA #1 SIM 1",IF(F$38=$B73,"JJA #1 SIM 2",IF(F$48=$B73,"JJA #1 SIM 3",IF(F$58=$B73,"JJA #1 SIM 4",IF(F$8=$B73,"JJA #1 SIM 0",IF('JJA #2'!F$18=jja!$B73,"JJA #2 SIM BUF",IF('JJA #2'!F$28=jja!$B73,"JJA #2 SIM 1",IF('JJA #2'!F$38=jja!$B73,"JJA #2 SIM 2",IF('JJA #2'!F$48=jja!$B73,"JJA #2 SIM 3",IF('JJA #2'!F$58=jja!$B73,"JJA #2 SIM 4",IF('JJA #2'!F$8=jja!$B73,"JJA #2 SIM 0","OFF"))))))))))))</f>
        <v>JJA #1 SIM 4</v>
      </c>
      <c r="G73" s="163" t="str">
        <f>IF(G$18=$B73,"JJA #1 SIM BUF",IF(G$28=$B73,"JJA #1 SIM 1",IF(G$38=$B73,"JJA #1 SIM 2",IF(G$48=$B73,"JJA #1 SIM 3",IF(G$58=$B73,"JJA #1 SIM 4",IF(G$8=$B73,"JJA #1 SIM 0",IF('JJA #2'!G$18=jja!$B73,"JJA #2 SIM BUF",IF('JJA #2'!G$28=jja!$B73,"JJA #2 SIM 1",IF('JJA #2'!G$38=jja!$B73,"JJA #2 SIM 2",IF('JJA #2'!G$48=jja!$B73,"JJA #2 SIM 3",IF('JJA #2'!G$58=jja!$B73,"JJA #2 SIM 4",IF('JJA #2'!G$8=jja!$B73,"JJA #2 SIM 0","OFF"))))))))))))</f>
        <v>OFF</v>
      </c>
      <c r="H73" s="163" t="str">
        <f>IF(H$18=$B73,"JJA #1 SIM BUF",IF(H$28=$B73,"JJA #1 SIM 1",IF(H$38=$B73,"JJA #1 SIM 2",IF(H$48=$B73,"JJA #1 SIM 3",IF(H$58=$B73,"JJA #1 SIM 4",IF(H$8=$B73,"JJA #1 SIM 0",IF('JJA #2'!H$18=jja!$B73,"JJA #2 SIM BUF",IF('JJA #2'!H$28=jja!$B73,"JJA #2 SIM 1",IF('JJA #2'!H$38=jja!$B73,"JJA #2 SIM 2",IF('JJA #2'!H$48=jja!$B73,"JJA #2 SIM 3",IF('JJA #2'!H$58=jja!$B73,"JJA #2 SIM 4",IF('JJA #2'!H$8=jja!$B73,"JJA #2 SIM 0","OFF"))))))))))))</f>
        <v>JJA #1 SIM 3</v>
      </c>
      <c r="I73" s="381" t="str">
        <f>IF(I$18=$B73,"JJA #1 SIM BUF",IF(I$28=$B73,"JJA #1 SIM 1",IF(I$38=$B73,"JJA #1 SIM 2",IF(I$48=$B73,"JJA #1 SIM 3",IF(I$58=$B73,"JJA #1 SIM 4",IF(I$8=$B73,"JJA #1 SIM 0",IF('JJA #2'!I$18=jja!$B73,"JJA #2 SIM BUF",IF('JJA #2'!I$28=jja!$B73,"JJA #2 SIM 1",IF('JJA #2'!I$38=jja!$B73,"JJA #2 SIM 2",IF('JJA #2'!I$48=jja!$B73,"JJA #2 SIM 3",IF('JJA #2'!I$58=jja!$B73,"JJA #2 SIM 4",IF('JJA #2'!I$8=jja!$B73,"JJA #2 SIM 0","OFF"))))))))))))</f>
        <v>OFF</v>
      </c>
      <c r="J73" s="163" t="str">
        <f>IF(J$18=$B73,"JJA #1 SIM BUF",IF(J$28=$B73,"JJA #1 SIM 1",IF(J$38=$B73,"JJA #1 SIM 2",IF(J$48=$B73,"JJA #1 SIM 3",IF(J$58=$B73,"JJA #1 SIM 4",IF(J$8=$B73,"JJA #1 SIM 0",IF('JJA #2'!J$18=jja!$B73,"JJA #2 SIM BUF",IF('JJA #2'!J$28=jja!$B73,"JJA #2 SIM 1",IF('JJA #2'!J$38=jja!$B73,"JJA #2 SIM 2",IF('JJA #2'!J$48=jja!$B73,"JJA #2 SIM 3",IF('JJA #2'!J$58=jja!$B73,"JJA #2 SIM 4",IF('JJA #2'!J$8=jja!$B73,"JJA #2 SIM 0","OFF"))))))))))))</f>
        <v>JJA #2 SIM 4</v>
      </c>
      <c r="K73" s="163" t="str">
        <f>IF(K$18=$B73,"JJA #1 SIM BUF",IF(K$28=$B73,"JJA #1 SIM 1",IF(K$38=$B73,"JJA #1 SIM 2",IF(K$48=$B73,"JJA #1 SIM 3",IF(K$58=$B73,"JJA #1 SIM 4",IF(K$8=$B73,"JJA #1 SIM 0",IF('JJA #2'!K$18=jja!$B73,"JJA #2 SIM BUF",IF('JJA #2'!K$28=jja!$B73,"JJA #2 SIM 1",IF('JJA #2'!K$38=jja!$B73,"JJA #2 SIM 2",IF('JJA #2'!K$48=jja!$B73,"JJA #2 SIM 3",IF('JJA #2'!K$58=jja!$B73,"JJA #2 SIM 4",IF('JJA #2'!K$8=jja!$B73,"JJA #2 SIM 0","OFF"))))))))))))</f>
        <v>JJA #2 SIM 4</v>
      </c>
      <c r="L73" s="381" t="str">
        <f>IF(L$18=$B73,"JJA #1 SIM BUF",IF(L$28=$B73,"JJA #1 SIM 1",IF(L$38=$B73,"JJA #1 SIM 2",IF(L$48=$B73,"JJA #1 SIM 3",IF(L$58=$B73,"JJA #1 SIM 4",IF(L$8=$B73,"JJA #1 SIM 0",IF('JJA #2'!L$18=jja!$B73,"JJA #2 SIM BUF",IF('JJA #2'!L$28=jja!$B73,"JJA #2 SIM 1",IF('JJA #2'!L$38=jja!$B73,"JJA #2 SIM 2",IF('JJA #2'!L$48=jja!$B73,"JJA #2 SIM 3",IF('JJA #2'!L$58=jja!$B73,"JJA #2 SIM 4",IF('JJA #2'!L$8=jja!$B73,"JJA #2 SIM 0","OFF"))))))))))))</f>
        <v>OFF</v>
      </c>
      <c r="M73" s="163" t="str">
        <f>IF(M$18=$B73,"JJA #1 SIM BUF",IF(M$28=$B73,"JJA #1 SIM 1",IF(M$38=$B73,"JJA #1 SIM 2",IF(M$48=$B73,"JJA #1 SIM 3",IF(M$58=$B73,"JJA #1 SIM 4",IF(M$8=$B73,"JJA #1 SIM 0",IF('JJA #2'!M$18=jja!$B73,"JJA #2 SIM BUF",IF('JJA #2'!M$28=jja!$B73,"JJA #2 SIM 1",IF('JJA #2'!M$38=jja!$B73,"JJA #2 SIM 2",IF('JJA #2'!M$48=jja!$B73,"JJA #2 SIM 3",IF('JJA #2'!M$58=jja!$B73,"JJA #2 SIM 4",IF('JJA #2'!M$8=jja!$B73,"JJA #2 SIM 0","OFF"))))))))))))</f>
        <v>JJA #2 SIM 3</v>
      </c>
      <c r="N73" s="163" t="str">
        <f>IF(N$18=$B73,"JJA #1 SIM BUF",IF(N$28=$B73,"JJA #1 SIM 1",IF(N$38=$B73,"JJA #1 SIM 2",IF(N$48=$B73,"JJA #1 SIM 3",IF(N$58=$B73,"JJA #1 SIM 4",IF(N$8=$B73,"JJA #1 SIM 0",IF('JJA #2'!N$18=jja!$B73,"JJA #2 SIM BUF",IF('JJA #2'!N$28=jja!$B73,"JJA #2 SIM 1",IF('JJA #2'!N$38=jja!$B73,"JJA #2 SIM 2",IF('JJA #2'!N$48=jja!$B73,"JJA #2 SIM 3",IF('JJA #2'!N$58=jja!$B73,"JJA #2 SIM 4",IF('JJA #2'!N$8=jja!$B73,"JJA #2 SIM 0","OFF"))))))))))))</f>
        <v>OFF</v>
      </c>
      <c r="O73" s="163" t="str">
        <f>IF(O$18=$B73,"JJA #1 SIM BUF",IF(O$28=$B73,"JJA #1 SIM 1",IF(O$38=$B73,"JJA #1 SIM 2",IF(O$48=$B73,"JJA #1 SIM 3",IF(O$58=$B73,"JJA #1 SIM 4",IF(O$8=$B73,"JJA #1 SIM 0",IF('JJA #2'!O$18=jja!$B73,"JJA #2 SIM BUF",IF('JJA #2'!O$28=jja!$B73,"JJA #2 SIM 1",IF('JJA #2'!O$38=jja!$B73,"JJA #2 SIM 2",IF('JJA #2'!O$48=jja!$B73,"JJA #2 SIM 3",IF('JJA #2'!O$58=jja!$B73,"JJA #2 SIM 4",IF('JJA #2'!O$8=jja!$B73,"JJA #2 SIM 0","OFF"))))))))))))</f>
        <v>OFF</v>
      </c>
      <c r="P73" s="381" t="str">
        <f>IF(P$18=$B73,"JJA #1 SIM BUF",IF(P$28=$B73,"JJA #1 SIM 1",IF(P$38=$B73,"JJA #1 SIM 2",IF(P$48=$B73,"JJA #1 SIM 3",IF(P$58=$B73,"JJA #1 SIM 4",IF(P$8=$B73,"JJA #1 SIM 0",IF('JJA #2'!P$18=jja!$B73,"JJA #2 SIM BUF",IF('JJA #2'!P$28=jja!$B73,"JJA #2 SIM 1",IF('JJA #2'!P$38=jja!$B73,"JJA #2 SIM 2",IF('JJA #2'!P$48=jja!$B73,"JJA #2 SIM 3",IF('JJA #2'!P$58=jja!$B73,"JJA #2 SIM 4",IF('JJA #2'!P$8=jja!$B73,"JJA #2 SIM 0","OFF"))))))))))))</f>
        <v>OFF</v>
      </c>
      <c r="Q73" s="330" t="str">
        <f>IF(Q$18=$B73,"JJA #1 SIM BUF",IF(Q$28=$B73,"JJA #1 SIM 1",IF(Q$38=$B73,"JJA #1 SIM 2",IF(Q$48=$B73,"JJA #1 SIM 3",IF(Q$58=$B73,"JJA #1 SIM 4",IF(Q$8=$B73,"JJA #1 SIM 0",IF('JJA #2'!Q$18=jja!$B73,"JJA #2 SIM BUF",IF('JJA #2'!Q$28=jja!$B73,"JJA #2 SIM 1",IF('JJA #2'!Q$38=jja!$B73,"JJA #2 SIM 2",IF('JJA #2'!Q$48=jja!$B73,"JJA #2 SIM 3",IF('JJA #2'!Q$58=jja!$B73,"JJA #2 SIM 4",IF('JJA #2'!Q$8=jja!$B73,"JJA #2 SIM 0","OFF"))))))))))))</f>
        <v>JJA #2 SIM 2</v>
      </c>
      <c r="R73" s="55"/>
      <c r="S73" s="55"/>
      <c r="T73" s="69"/>
      <c r="U73" s="93">
        <f>SUM(COUNTIF($D73:$S73, "JJA SIM 0"), COUNTIF($D73:$S73, "JJA SIM 1"), COUNTIF($D73:$S73, "JJA SIM 2"), COUNTIF($D73:$S73, "JJA SIM 3"))</f>
        <v>0</v>
      </c>
      <c r="V73" s="93">
        <f t="shared" si="29"/>
        <v>0</v>
      </c>
      <c r="W73" s="93"/>
      <c r="X73" s="93"/>
      <c r="Y73" s="93"/>
      <c r="Z73" s="93">
        <f t="shared" ref="Z73:Z85" si="31">SUM(COUNTIF($D154:$T154, "JJA SIM 0"), COUNTIF($D154:$T154, "JJA SIM 1"), COUNTIF($D154:$T154, "JJA SIM 2"), COUNTIF($D154:$T154, "JJA SIM 3"))</f>
        <v>0</v>
      </c>
      <c r="AA73" s="93">
        <f t="shared" si="25"/>
        <v>0</v>
      </c>
      <c r="AB73" s="93"/>
      <c r="AC73" s="92">
        <f t="shared" si="30"/>
        <v>0</v>
      </c>
      <c r="AD73" s="92">
        <f t="shared" si="30"/>
        <v>0</v>
      </c>
      <c r="AE73" s="94">
        <f t="shared" si="28"/>
        <v>0</v>
      </c>
      <c r="AF73" s="42" t="s">
        <v>11</v>
      </c>
      <c r="AG73" s="22"/>
      <c r="AH73" s="22"/>
      <c r="AI73" s="22"/>
      <c r="AJ73" s="22"/>
      <c r="AK73" s="22"/>
      <c r="AL73" s="22"/>
      <c r="AM73" s="22"/>
    </row>
    <row r="74" spans="1:39" ht="31.5" hidden="1">
      <c r="A74" s="34"/>
      <c r="B74" s="36" t="s">
        <v>23</v>
      </c>
      <c r="C74" s="153" t="s">
        <v>178</v>
      </c>
      <c r="D74" s="261" t="str">
        <f>IF(D$18=$B74,"JJA #1 SIM BUF",IF(D$28=$B74,"JJA #1 SIM 1",IF(D$38=$B74,"JJA #1 SIM 2",IF(D$48=$B74,"JJA #1 SIM 3",IF(D$58=$B74,"JJA #1 SIM 4",IF(D$8=$B74,"JJA #1 SIM 0",IF('JJA #2'!D$18=jja!$B74,"JJA #2 SIM BUF",IF('JJA #2'!D$28=jja!$B74,"JJA #2 SIM 1",IF('JJA #2'!D$38=jja!$B74,"JJA #2 SIM 2",IF('JJA #2'!D$48=jja!$B74,"JJA #2 SIM 3",IF('JJA #2'!D$58=jja!$B74,"JJA #2 SIM 4",IF('JJA #2'!D$8=jja!$B74,"JJA #2 SIM 0","OFF"))))))))))))</f>
        <v>JJA #1 SIM BUF</v>
      </c>
      <c r="E74" s="163" t="str">
        <f>IF(E$18=$B74,"JJA #1 SIM BUF",IF(E$28=$B74,"JJA #1 SIM 1",IF(E$38=$B74,"JJA #1 SIM 2",IF(E$48=$B74,"JJA #1 SIM 3",IF(E$58=$B74,"JJA #1 SIM 4",IF(E$8=$B74,"JJA #1 SIM 0",IF('JJA #2'!E$18=jja!$B74,"JJA #2 SIM BUF",IF('JJA #2'!E$28=jja!$B74,"JJA #2 SIM 1",IF('JJA #2'!E$38=jja!$B74,"JJA #2 SIM 2",IF('JJA #2'!E$48=jja!$B74,"JJA #2 SIM 3",IF('JJA #2'!E$58=jja!$B74,"JJA #2 SIM 4",IF('JJA #2'!E$8=jja!$B74,"JJA #2 SIM 0","OFF"))))))))))))</f>
        <v>OFF</v>
      </c>
      <c r="F74" s="163" t="str">
        <f>IF(F$18=$B74,"JJA #1 SIM BUF",IF(F$28=$B74,"JJA #1 SIM 1",IF(F$38=$B74,"JJA #1 SIM 2",IF(F$48=$B74,"JJA #1 SIM 3",IF(F$58=$B74,"JJA #1 SIM 4",IF(F$8=$B74,"JJA #1 SIM 0",IF('JJA #2'!F$18=jja!$B74,"JJA #2 SIM BUF",IF('JJA #2'!F$28=jja!$B74,"JJA #2 SIM 1",IF('JJA #2'!F$38=jja!$B74,"JJA #2 SIM 2",IF('JJA #2'!F$48=jja!$B74,"JJA #2 SIM 3",IF('JJA #2'!F$58=jja!$B74,"JJA #2 SIM 4",IF('JJA #2'!F$8=jja!$B74,"JJA #2 SIM 0","OFF"))))))))))))</f>
        <v>JJA #1 SIM 3</v>
      </c>
      <c r="G74" s="163" t="str">
        <f>IF(G$18=$B74,"JJA #1 SIM BUF",IF(G$28=$B74,"JJA #1 SIM 1",IF(G$38=$B74,"JJA #1 SIM 2",IF(G$48=$B74,"JJA #1 SIM 3",IF(G$58=$B74,"JJA #1 SIM 4",IF(G$8=$B74,"JJA #1 SIM 0",IF('JJA #2'!G$18=jja!$B74,"JJA #2 SIM BUF",IF('JJA #2'!G$28=jja!$B74,"JJA #2 SIM 1",IF('JJA #2'!G$38=jja!$B74,"JJA #2 SIM 2",IF('JJA #2'!G$48=jja!$B74,"JJA #2 SIM 3",IF('JJA #2'!G$58=jja!$B74,"JJA #2 SIM 4",IF('JJA #2'!G$8=jja!$B74,"JJA #2 SIM 0","OFF"))))))))))))</f>
        <v>JJA #2 SIM 3</v>
      </c>
      <c r="H74" s="163" t="str">
        <f>IF(H$18=$B74,"JJA #1 SIM BUF",IF(H$28=$B74,"JJA #1 SIM 1",IF(H$38=$B74,"JJA #1 SIM 2",IF(H$48=$B74,"JJA #1 SIM 3",IF(H$58=$B74,"JJA #1 SIM 4",IF(H$8=$B74,"JJA #1 SIM 0",IF('JJA #2'!H$18=jja!$B74,"JJA #2 SIM BUF",IF('JJA #2'!H$28=jja!$B74,"JJA #2 SIM 1",IF('JJA #2'!H$38=jja!$B74,"JJA #2 SIM 2",IF('JJA #2'!H$48=jja!$B74,"JJA #2 SIM 3",IF('JJA #2'!H$58=jja!$B74,"JJA #2 SIM 4",IF('JJA #2'!H$8=jja!$B74,"JJA #2 SIM 0","OFF"))))))))))))</f>
        <v>JJA #2 SIM 3</v>
      </c>
      <c r="I74" s="163" t="str">
        <f>IF(I$18=$B74,"JJA #1 SIM BUF",IF(I$28=$B74,"JJA #1 SIM 1",IF(I$38=$B74,"JJA #1 SIM 2",IF(I$48=$B74,"JJA #1 SIM 3",IF(I$58=$B74,"JJA #1 SIM 4",IF(I$8=$B74,"JJA #1 SIM 0",IF('JJA #2'!I$18=jja!$B74,"JJA #2 SIM BUF",IF('JJA #2'!I$28=jja!$B74,"JJA #2 SIM 1",IF('JJA #2'!I$38=jja!$B74,"JJA #2 SIM 2",IF('JJA #2'!I$48=jja!$B74,"JJA #2 SIM 3",IF('JJA #2'!I$58=jja!$B74,"JJA #2 SIM 4",IF('JJA #2'!I$8=jja!$B74,"JJA #2 SIM 0","OFF"))))))))))))</f>
        <v>OFF</v>
      </c>
      <c r="J74" s="163" t="str">
        <f>IF(J$18=$B74,"JJA #1 SIM BUF",IF(J$28=$B74,"JJA #1 SIM 1",IF(J$38=$B74,"JJA #1 SIM 2",IF(J$48=$B74,"JJA #1 SIM 3",IF(J$58=$B74,"JJA #1 SIM 4",IF(J$8=$B74,"JJA #1 SIM 0",IF('JJA #2'!J$18=jja!$B74,"JJA #2 SIM BUF",IF('JJA #2'!J$28=jja!$B74,"JJA #2 SIM 1",IF('JJA #2'!J$38=jja!$B74,"JJA #2 SIM 2",IF('JJA #2'!J$48=jja!$B74,"JJA #2 SIM 3",IF('JJA #2'!J$58=jja!$B74,"JJA #2 SIM 4",IF('JJA #2'!J$8=jja!$B74,"JJA #2 SIM 0","OFF"))))))))))))</f>
        <v>JJA #1 SIM 3</v>
      </c>
      <c r="K74" s="163" t="str">
        <f>IF(K$18=$B74,"JJA #1 SIM BUF",IF(K$28=$B74,"JJA #1 SIM 1",IF(K$38=$B74,"JJA #1 SIM 2",IF(K$48=$B74,"JJA #1 SIM 3",IF(K$58=$B74,"JJA #1 SIM 4",IF(K$8=$B74,"JJA #1 SIM 0",IF('JJA #2'!K$18=jja!$B74,"JJA #2 SIM BUF",IF('JJA #2'!K$28=jja!$B74,"JJA #2 SIM 1",IF('JJA #2'!K$38=jja!$B74,"JJA #2 SIM 2",IF('JJA #2'!K$48=jja!$B74,"JJA #2 SIM 3",IF('JJA #2'!K$58=jja!$B74,"JJA #2 SIM 4",IF('JJA #2'!K$8=jja!$B74,"JJA #2 SIM 0","OFF"))))))))))))</f>
        <v>OFF</v>
      </c>
      <c r="L74" s="163" t="str">
        <f>IF(L$18=$B74,"JJA #1 SIM BUF",IF(L$28=$B74,"JJA #1 SIM 1",IF(L$38=$B74,"JJA #1 SIM 2",IF(L$48=$B74,"JJA #1 SIM 3",IF(L$58=$B74,"JJA #1 SIM 4",IF(L$8=$B74,"JJA #1 SIM 0",IF('JJA #2'!L$18=jja!$B74,"JJA #2 SIM BUF",IF('JJA #2'!L$28=jja!$B74,"JJA #2 SIM 1",IF('JJA #2'!L$38=jja!$B74,"JJA #2 SIM 2",IF('JJA #2'!L$48=jja!$B74,"JJA #2 SIM 3",IF('JJA #2'!L$58=jja!$B74,"JJA #2 SIM 4",IF('JJA #2'!L$8=jja!$B74,"JJA #2 SIM 0","OFF"))))))))))))</f>
        <v>JJA #1 SIM 2</v>
      </c>
      <c r="M74" s="163" t="str">
        <f>IF(M$18=$B74,"JJA #1 SIM BUF",IF(M$28=$B74,"JJA #1 SIM 1",IF(M$38=$B74,"JJA #1 SIM 2",IF(M$48=$B74,"JJA #1 SIM 3",IF(M$58=$B74,"JJA #1 SIM 4",IF(M$8=$B74,"JJA #1 SIM 0",IF('JJA #2'!M$18=jja!$B74,"JJA #2 SIM BUF",IF('JJA #2'!M$28=jja!$B74,"JJA #2 SIM 1",IF('JJA #2'!M$38=jja!$B74,"JJA #2 SIM 2",IF('JJA #2'!M$48=jja!$B74,"JJA #2 SIM 3",IF('JJA #2'!M$58=jja!$B74,"JJA #2 SIM 4",IF('JJA #2'!M$8=jja!$B74,"JJA #2 SIM 0","OFF"))))))))))))</f>
        <v>OFF</v>
      </c>
      <c r="N74" s="163" t="str">
        <f>IF(N$18=$B74,"JJA #1 SIM BUF",IF(N$28=$B74,"JJA #1 SIM 1",IF(N$38=$B74,"JJA #1 SIM 2",IF(N$48=$B74,"JJA #1 SIM 3",IF(N$58=$B74,"JJA #1 SIM 4",IF(N$8=$B74,"JJA #1 SIM 0",IF('JJA #2'!N$18=jja!$B74,"JJA #2 SIM BUF",IF('JJA #2'!N$28=jja!$B74,"JJA #2 SIM 1",IF('JJA #2'!N$38=jja!$B74,"JJA #2 SIM 2",IF('JJA #2'!N$48=jja!$B74,"JJA #2 SIM 3",IF('JJA #2'!N$58=jja!$B74,"JJA #2 SIM 4",IF('JJA #2'!N$8=jja!$B74,"JJA #2 SIM 0","OFF"))))))))))))</f>
        <v>JJA #1 SIM 4</v>
      </c>
      <c r="O74" s="163" t="str">
        <f>IF(O$18=$B74,"JJA #1 SIM BUF",IF(O$28=$B74,"JJA #1 SIM 1",IF(O$38=$B74,"JJA #1 SIM 2",IF(O$48=$B74,"JJA #1 SIM 3",IF(O$58=$B74,"JJA #1 SIM 4",IF(O$8=$B74,"JJA #1 SIM 0",IF('JJA #2'!O$18=jja!$B74,"JJA #2 SIM BUF",IF('JJA #2'!O$28=jja!$B74,"JJA #2 SIM 1",IF('JJA #2'!O$38=jja!$B74,"JJA #2 SIM 2",IF('JJA #2'!O$48=jja!$B74,"JJA #2 SIM 3",IF('JJA #2'!O$58=jja!$B74,"JJA #2 SIM 4",IF('JJA #2'!O$8=jja!$B74,"JJA #2 SIM 0","OFF"))))))))))))</f>
        <v>OFF</v>
      </c>
      <c r="P74" s="163" t="str">
        <f>IF(P$18=$B74,"JJA #1 SIM BUF",IF(P$28=$B74,"JJA #1 SIM 1",IF(P$38=$B74,"JJA #1 SIM 2",IF(P$48=$B74,"JJA #1 SIM 3",IF(P$58=$B74,"JJA #1 SIM 4",IF(P$8=$B74,"JJA #1 SIM 0",IF('JJA #2'!P$18=jja!$B74,"JJA #2 SIM BUF",IF('JJA #2'!P$28=jja!$B74,"JJA #2 SIM 1",IF('JJA #2'!P$38=jja!$B74,"JJA #2 SIM 2",IF('JJA #2'!P$48=jja!$B74,"JJA #2 SIM 3",IF('JJA #2'!P$58=jja!$B74,"JJA #2 SIM 4",IF('JJA #2'!P$8=jja!$B74,"JJA #2 SIM 0","OFF"))))))))))))</f>
        <v>JJA #1 SIM 1</v>
      </c>
      <c r="Q74" s="330" t="str">
        <f>IF(Q$18=$B74,"JJA #1 SIM BUF",IF(Q$28=$B74,"JJA #1 SIM 1",IF(Q$38=$B74,"JJA #1 SIM 2",IF(Q$48=$B74,"JJA #1 SIM 3",IF(Q$58=$B74,"JJA #1 SIM 4",IF(Q$8=$B74,"JJA #1 SIM 0",IF('JJA #2'!Q$18=jja!$B74,"JJA #2 SIM BUF",IF('JJA #2'!Q$28=jja!$B74,"JJA #2 SIM 1",IF('JJA #2'!Q$38=jja!$B74,"JJA #2 SIM 2",IF('JJA #2'!Q$48=jja!$B74,"JJA #2 SIM 3",IF('JJA #2'!Q$58=jja!$B74,"JJA #2 SIM 4",IF('JJA #2'!Q$8=jja!$B74,"JJA #2 SIM 0","OFF"))))))))))))</f>
        <v>JJA #2 SIM 4</v>
      </c>
      <c r="R74" s="55"/>
      <c r="S74" s="55"/>
      <c r="T74" s="69"/>
      <c r="U74" s="93">
        <f t="shared" ref="U74:U83" si="32">SUM(COUNTIF($D74:$S74, "JJA SIM 0"), COUNTIF($D74:$S74, "JJA SIM 1"), COUNTIF($D74:$S74, "JJA SIM 2"), COUNTIF($D74:$S74, "JJA SIM 3"))</f>
        <v>0</v>
      </c>
      <c r="V74" s="93">
        <f t="shared" si="29"/>
        <v>0</v>
      </c>
      <c r="W74" s="93"/>
      <c r="X74" s="93"/>
      <c r="Y74" s="93"/>
      <c r="Z74" s="93">
        <f t="shared" si="31"/>
        <v>0</v>
      </c>
      <c r="AA74" s="93">
        <f t="shared" si="25"/>
        <v>0</v>
      </c>
      <c r="AB74" s="93"/>
      <c r="AC74" s="92">
        <f t="shared" si="26"/>
        <v>0</v>
      </c>
      <c r="AD74" s="92">
        <f t="shared" si="27"/>
        <v>0</v>
      </c>
      <c r="AE74" s="92">
        <f t="shared" si="28"/>
        <v>0</v>
      </c>
      <c r="AF74" s="36" t="s">
        <v>13</v>
      </c>
      <c r="AG74" s="22"/>
      <c r="AH74" s="22"/>
      <c r="AI74" s="22"/>
      <c r="AJ74" s="22"/>
      <c r="AK74" s="22"/>
      <c r="AL74" s="22"/>
      <c r="AM74" s="22"/>
    </row>
    <row r="75" spans="1:39" ht="31.5" hidden="1">
      <c r="A75" s="34"/>
      <c r="B75" s="37" t="s">
        <v>22</v>
      </c>
      <c r="C75" s="154" t="s">
        <v>179</v>
      </c>
      <c r="D75" s="261" t="str">
        <f>IF(D$18=$B75,"JJA #1 SIM BUF",IF(D$28=$B75,"JJA #1 SIM 1",IF(D$38=$B75,"JJA #1 SIM 2",IF(D$48=$B75,"JJA #1 SIM 3",IF(D$58=$B75,"JJA #1 SIM 4",IF(D$8=$B75,"JJA #1 SIM 0",IF('JJA #2'!D$18=jja!$B75,"JJA #2 SIM BUF",IF('JJA #2'!D$28=jja!$B75,"JJA #2 SIM 1",IF('JJA #2'!D$38=jja!$B75,"JJA #2 SIM 2",IF('JJA #2'!D$48=jja!$B75,"JJA #2 SIM 3",IF('JJA #2'!D$58=jja!$B75,"JJA #2 SIM 4",IF('JJA #2'!D$8=jja!$B75,"JJA #2 SIM 0","OFF"))))))))))))</f>
        <v>JJA #2 SIM 2</v>
      </c>
      <c r="E75" s="163" t="str">
        <f>IF(E$18=$B75,"JJA #1 SIM BUF",IF(E$28=$B75,"JJA #1 SIM 1",IF(E$38=$B75,"JJA #1 SIM 2",IF(E$48=$B75,"JJA #1 SIM 3",IF(E$58=$B75,"JJA #1 SIM 4",IF(E$8=$B75,"JJA #1 SIM 0",IF('JJA #2'!E$18=jja!$B75,"JJA #2 SIM BUF",IF('JJA #2'!E$28=jja!$B75,"JJA #2 SIM 1",IF('JJA #2'!E$38=jja!$B75,"JJA #2 SIM 2",IF('JJA #2'!E$48=jja!$B75,"JJA #2 SIM 3",IF('JJA #2'!E$58=jja!$B75,"JJA #2 SIM 4",IF('JJA #2'!E$8=jja!$B75,"JJA #2 SIM 0","OFF"))))))))))))</f>
        <v>JJA #2 SIM 2</v>
      </c>
      <c r="F75" s="163" t="str">
        <f>IF(F$18=$B75,"JJA #1 SIM BUF",IF(F$28=$B75,"JJA #1 SIM 1",IF(F$38=$B75,"JJA #1 SIM 2",IF(F$48=$B75,"JJA #1 SIM 3",IF(F$58=$B75,"JJA #1 SIM 4",IF(F$8=$B75,"JJA #1 SIM 0",IF('JJA #2'!F$18=jja!$B75,"JJA #2 SIM BUF",IF('JJA #2'!F$28=jja!$B75,"JJA #2 SIM 1",IF('JJA #2'!F$38=jja!$B75,"JJA #2 SIM 2",IF('JJA #2'!F$48=jja!$B75,"JJA #2 SIM 3",IF('JJA #2'!F$58=jja!$B75,"JJA #2 SIM 4",IF('JJA #2'!F$8=jja!$B75,"JJA #2 SIM 0","OFF"))))))))))))</f>
        <v>JJA #1 SIM 1</v>
      </c>
      <c r="G75" s="163" t="str">
        <f>IF(G$18=$B75,"JJA #1 SIM BUF",IF(G$28=$B75,"JJA #1 SIM 1",IF(G$38=$B75,"JJA #1 SIM 2",IF(G$48=$B75,"JJA #1 SIM 3",IF(G$58=$B75,"JJA #1 SIM 4",IF(G$8=$B75,"JJA #1 SIM 0",IF('JJA #2'!G$18=jja!$B75,"JJA #2 SIM BUF",IF('JJA #2'!G$28=jja!$B75,"JJA #2 SIM 1",IF('JJA #2'!G$38=jja!$B75,"JJA #2 SIM 2",IF('JJA #2'!G$48=jja!$B75,"JJA #2 SIM 3",IF('JJA #2'!G$58=jja!$B75,"JJA #2 SIM 4",IF('JJA #2'!G$8=jja!$B75,"JJA #2 SIM 0","OFF"))))))))))))</f>
        <v>OFF</v>
      </c>
      <c r="H75" s="163" t="str">
        <f>IF(H$18=$B75,"JJA #1 SIM BUF",IF(H$28=$B75,"JJA #1 SIM 1",IF(H$38=$B75,"JJA #1 SIM 2",IF(H$48=$B75,"JJA #1 SIM 3",IF(H$58=$B75,"JJA #1 SIM 4",IF(H$8=$B75,"JJA #1 SIM 0",IF('JJA #2'!H$18=jja!$B75,"JJA #2 SIM BUF",IF('JJA #2'!H$28=jja!$B75,"JJA #2 SIM 1",IF('JJA #2'!H$38=jja!$B75,"JJA #2 SIM 2",IF('JJA #2'!H$48=jja!$B75,"JJA #2 SIM 3",IF('JJA #2'!H$58=jja!$B75,"JJA #2 SIM 4",IF('JJA #2'!H$8=jja!$B75,"JJA #2 SIM 0","OFF"))))))))))))</f>
        <v>OFF</v>
      </c>
      <c r="I75" s="163" t="str">
        <f>IF(I$18=$B75,"JJA #1 SIM BUF",IF(I$28=$B75,"JJA #1 SIM 1",IF(I$38=$B75,"JJA #1 SIM 2",IF(I$48=$B75,"JJA #1 SIM 3",IF(I$58=$B75,"JJA #1 SIM 4",IF(I$8=$B75,"JJA #1 SIM 0",IF('JJA #2'!I$18=jja!$B75,"JJA #2 SIM BUF",IF('JJA #2'!I$28=jja!$B75,"JJA #2 SIM 1",IF('JJA #2'!I$38=jja!$B75,"JJA #2 SIM 2",IF('JJA #2'!I$48=jja!$B75,"JJA #2 SIM 3",IF('JJA #2'!I$58=jja!$B75,"JJA #2 SIM 4",IF('JJA #2'!I$8=jja!$B75,"JJA #2 SIM 0","OFF"))))))))))))</f>
        <v>OFF</v>
      </c>
      <c r="J75" s="163" t="str">
        <f>IF(J$18=$B75,"JJA #1 SIM BUF",IF(J$28=$B75,"JJA #1 SIM 1",IF(J$38=$B75,"JJA #1 SIM 2",IF(J$48=$B75,"JJA #1 SIM 3",IF(J$58=$B75,"JJA #1 SIM 4",IF(J$8=$B75,"JJA #1 SIM 0",IF('JJA #2'!J$18=jja!$B75,"JJA #2 SIM BUF",IF('JJA #2'!J$28=jja!$B75,"JJA #2 SIM 1",IF('JJA #2'!J$38=jja!$B75,"JJA #2 SIM 2",IF('JJA #2'!J$48=jja!$B75,"JJA #2 SIM 3",IF('JJA #2'!J$58=jja!$B75,"JJA #2 SIM 4",IF('JJA #2'!J$8=jja!$B75,"JJA #2 SIM 0","OFF"))))))))))))</f>
        <v>JJA #2 SIM 1</v>
      </c>
      <c r="K75" s="163" t="str">
        <f>IF(K$18=$B75,"JJA #1 SIM BUF",IF(K$28=$B75,"JJA #1 SIM 1",IF(K$38=$B75,"JJA #1 SIM 2",IF(K$48=$B75,"JJA #1 SIM 3",IF(K$58=$B75,"JJA #1 SIM 4",IF(K$8=$B75,"JJA #1 SIM 0",IF('JJA #2'!K$18=jja!$B75,"JJA #2 SIM BUF",IF('JJA #2'!K$28=jja!$B75,"JJA #2 SIM 1",IF('JJA #2'!K$38=jja!$B75,"JJA #2 SIM 2",IF('JJA #2'!K$48=jja!$B75,"JJA #2 SIM 3",IF('JJA #2'!K$58=jja!$B75,"JJA #2 SIM 4",IF('JJA #2'!K$8=jja!$B75,"JJA #2 SIM 0","OFF"))))))))))))</f>
        <v>JJA #1 SIM 1</v>
      </c>
      <c r="L75" s="163" t="str">
        <f>IF(L$18=$B75,"JJA #1 SIM BUF",IF(L$28=$B75,"JJA #1 SIM 1",IF(L$38=$B75,"JJA #1 SIM 2",IF(L$48=$B75,"JJA #1 SIM 3",IF(L$58=$B75,"JJA #1 SIM 4",IF(L$8=$B75,"JJA #1 SIM 0",IF('JJA #2'!L$18=jja!$B75,"JJA #2 SIM BUF",IF('JJA #2'!L$28=jja!$B75,"JJA #2 SIM 1",IF('JJA #2'!L$38=jja!$B75,"JJA #2 SIM 2",IF('JJA #2'!L$48=jja!$B75,"JJA #2 SIM 3",IF('JJA #2'!L$58=jja!$B75,"JJA #2 SIM 4",IF('JJA #2'!L$8=jja!$B75,"JJA #2 SIM 0","OFF"))))))))))))</f>
        <v>JJA #2 SIM 2</v>
      </c>
      <c r="M75" s="163" t="str">
        <f>IF(M$18=$B75,"JJA #1 SIM BUF",IF(M$28=$B75,"JJA #1 SIM 1",IF(M$38=$B75,"JJA #1 SIM 2",IF(M$48=$B75,"JJA #1 SIM 3",IF(M$58=$B75,"JJA #1 SIM 4",IF(M$8=$B75,"JJA #1 SIM 0",IF('JJA #2'!M$18=jja!$B75,"JJA #2 SIM BUF",IF('JJA #2'!M$28=jja!$B75,"JJA #2 SIM 1",IF('JJA #2'!M$38=jja!$B75,"JJA #2 SIM 2",IF('JJA #2'!M$48=jja!$B75,"JJA #2 SIM 3",IF('JJA #2'!M$58=jja!$B75,"JJA #2 SIM 4",IF('JJA #2'!M$8=jja!$B75,"JJA #2 SIM 0","OFF"))))))))))))</f>
        <v>JJA #1 SIM 4</v>
      </c>
      <c r="N75" s="163" t="str">
        <f>IF(N$18=$B75,"JJA #1 SIM BUF",IF(N$28=$B75,"JJA #1 SIM 1",IF(N$38=$B75,"JJA #1 SIM 2",IF(N$48=$B75,"JJA #1 SIM 3",IF(N$58=$B75,"JJA #1 SIM 4",IF(N$8=$B75,"JJA #1 SIM 0",IF('JJA #2'!N$18=jja!$B75,"JJA #2 SIM BUF",IF('JJA #2'!N$28=jja!$B75,"JJA #2 SIM 1",IF('JJA #2'!N$38=jja!$B75,"JJA #2 SIM 2",IF('JJA #2'!N$48=jja!$B75,"JJA #2 SIM 3",IF('JJA #2'!N$58=jja!$B75,"JJA #2 SIM 4",IF('JJA #2'!N$8=jja!$B75,"JJA #2 SIM 0","OFF"))))))))))))</f>
        <v>OFF</v>
      </c>
      <c r="O75" s="163" t="str">
        <f>IF(O$18=$B75,"JJA #1 SIM BUF",IF(O$28=$B75,"JJA #1 SIM 1",IF(O$38=$B75,"JJA #1 SIM 2",IF(O$48=$B75,"JJA #1 SIM 3",IF(O$58=$B75,"JJA #1 SIM 4",IF(O$8=$B75,"JJA #1 SIM 0",IF('JJA #2'!O$18=jja!$B75,"JJA #2 SIM BUF",IF('JJA #2'!O$28=jja!$B75,"JJA #2 SIM 1",IF('JJA #2'!O$38=jja!$B75,"JJA #2 SIM 2",IF('JJA #2'!O$48=jja!$B75,"JJA #2 SIM 3",IF('JJA #2'!O$58=jja!$B75,"JJA #2 SIM 4",IF('JJA #2'!O$8=jja!$B75,"JJA #2 SIM 0","OFF"))))))))))))</f>
        <v>OFF</v>
      </c>
      <c r="P75" s="163" t="str">
        <f>IF(P$18=$B75,"JJA #1 SIM BUF",IF(P$28=$B75,"JJA #1 SIM 1",IF(P$38=$B75,"JJA #1 SIM 2",IF(P$48=$B75,"JJA #1 SIM 3",IF(P$58=$B75,"JJA #1 SIM 4",IF(P$8=$B75,"JJA #1 SIM 0",IF('JJA #2'!P$18=jja!$B75,"JJA #2 SIM BUF",IF('JJA #2'!P$28=jja!$B75,"JJA #2 SIM 1",IF('JJA #2'!P$38=jja!$B75,"JJA #2 SIM 2",IF('JJA #2'!P$48=jja!$B75,"JJA #2 SIM 3",IF('JJA #2'!P$58=jja!$B75,"JJA #2 SIM 4",IF('JJA #2'!P$8=jja!$B75,"JJA #2 SIM 0","OFF"))))))))))))</f>
        <v>OFF</v>
      </c>
      <c r="Q75" s="330" t="str">
        <f>IF(Q$18=$B75,"JJA #1 SIM BUF",IF(Q$28=$B75,"JJA #1 SIM 1",IF(Q$38=$B75,"JJA #1 SIM 2",IF(Q$48=$B75,"JJA #1 SIM 3",IF(Q$58=$B75,"JJA #1 SIM 4",IF(Q$8=$B75,"JJA #1 SIM 0",IF('JJA #2'!Q$18=jja!$B75,"JJA #2 SIM BUF",IF('JJA #2'!Q$28=jja!$B75,"JJA #2 SIM 1",IF('JJA #2'!Q$38=jja!$B75,"JJA #2 SIM 2",IF('JJA #2'!Q$48=jja!$B75,"JJA #2 SIM 3",IF('JJA #2'!Q$58=jja!$B75,"JJA #2 SIM 4",IF('JJA #2'!Q$8=jja!$B75,"JJA #2 SIM 0","OFF"))))))))))))</f>
        <v>JJA #2 SIM 1</v>
      </c>
      <c r="R75" s="55"/>
      <c r="S75" s="55"/>
      <c r="T75" s="69"/>
      <c r="U75" s="93">
        <f t="shared" si="32"/>
        <v>0</v>
      </c>
      <c r="V75" s="93">
        <f t="shared" si="29"/>
        <v>0</v>
      </c>
      <c r="W75" s="93"/>
      <c r="X75" s="93"/>
      <c r="Y75" s="93"/>
      <c r="Z75" s="93">
        <f t="shared" si="31"/>
        <v>0</v>
      </c>
      <c r="AA75" s="93">
        <f t="shared" si="25"/>
        <v>0</v>
      </c>
      <c r="AB75" s="93"/>
      <c r="AC75" s="92">
        <f t="shared" si="26"/>
        <v>0</v>
      </c>
      <c r="AD75" s="92">
        <f t="shared" si="27"/>
        <v>0</v>
      </c>
      <c r="AE75" s="92">
        <f t="shared" si="28"/>
        <v>0</v>
      </c>
      <c r="AF75" s="37" t="s">
        <v>12</v>
      </c>
      <c r="AG75" s="22"/>
      <c r="AH75" s="22"/>
      <c r="AI75" s="22"/>
      <c r="AJ75" s="22"/>
      <c r="AK75" s="22"/>
      <c r="AL75" s="22"/>
      <c r="AM75" s="22"/>
    </row>
    <row r="76" spans="1:39" ht="31.5" hidden="1">
      <c r="A76" s="34"/>
      <c r="B76" s="39" t="s">
        <v>19</v>
      </c>
      <c r="C76" s="155" t="s">
        <v>180</v>
      </c>
      <c r="D76" s="391" t="str">
        <f>IF(D$18=$B76,"JJA #1 SIM BUF",IF(D$28=$B76,"JJA #1 SIM 1",IF(D$38=$B76,"JJA #1 SIM 2",IF(D$48=$B76,"JJA #1 SIM 3",IF(D$58=$B76,"JJA #1 SIM 4",IF(D$8=$B76,"JJA #1 SIM 0",IF('JJA #2'!D$18=jja!$B76,"JJA #2 SIM BUF",IF('JJA #2'!D$28=jja!$B76,"JJA #2 SIM 1",IF('JJA #2'!D$38=jja!$B76,"JJA #2 SIM 2",IF('JJA #2'!D$48=jja!$B76,"JJA #2 SIM 3",IF('JJA #2'!D$58=jja!$B76,"JJA #2 SIM 4",IF('JJA #2'!D$8=jja!$B76,"JJA #2 SIM 0","OFF"))))))))))))</f>
        <v>OFF</v>
      </c>
      <c r="E76" s="163" t="str">
        <f>IF(E$18=$B76,"JJA #1 SIM BUF",IF(E$28=$B76,"JJA #1 SIM 1",IF(E$38=$B76,"JJA #1 SIM 2",IF(E$48=$B76,"JJA #1 SIM 3",IF(E$58=$B76,"JJA #1 SIM 4",IF(E$8=$B76,"JJA #1 SIM 0",IF('JJA #2'!E$18=jja!$B76,"JJA #2 SIM BUF",IF('JJA #2'!E$28=jja!$B76,"JJA #2 SIM 1",IF('JJA #2'!E$38=jja!$B76,"JJA #2 SIM 2",IF('JJA #2'!E$48=jja!$B76,"JJA #2 SIM 3",IF('JJA #2'!E$58=jja!$B76,"JJA #2 SIM 4",IF('JJA #2'!E$8=jja!$B76,"JJA #2 SIM 0","OFF"))))))))))))</f>
        <v>OFF</v>
      </c>
      <c r="F76" s="163" t="str">
        <f>IF(F$18=$B76,"JJA #1 SIM BUF",IF(F$28=$B76,"JJA #1 SIM 1",IF(F$38=$B76,"JJA #1 SIM 2",IF(F$48=$B76,"JJA #1 SIM 3",IF(F$58=$B76,"JJA #1 SIM 4",IF(F$8=$B76,"JJA #1 SIM 0",IF('JJA #2'!F$18=jja!$B76,"JJA #2 SIM BUF",IF('JJA #2'!F$28=jja!$B76,"JJA #2 SIM 1",IF('JJA #2'!F$38=jja!$B76,"JJA #2 SIM 2",IF('JJA #2'!F$48=jja!$B76,"JJA #2 SIM 3",IF('JJA #2'!F$58=jja!$B76,"JJA #2 SIM 4",IF('JJA #2'!F$8=jja!$B76,"JJA #2 SIM 0","OFF"))))))))))))</f>
        <v>JJA #2 SIM 3</v>
      </c>
      <c r="G76" s="163" t="str">
        <f>IF(G$18=$B76,"JJA #1 SIM BUF",IF(G$28=$B76,"JJA #1 SIM 1",IF(G$38=$B76,"JJA #1 SIM 2",IF(G$48=$B76,"JJA #1 SIM 3",IF(G$58=$B76,"JJA #1 SIM 4",IF(G$8=$B76,"JJA #1 SIM 0",IF('JJA #2'!G$18=jja!$B76,"JJA #2 SIM BUF",IF('JJA #2'!G$28=jja!$B76,"JJA #2 SIM 1",IF('JJA #2'!G$38=jja!$B76,"JJA #2 SIM 2",IF('JJA #2'!G$48=jja!$B76,"JJA #2 SIM 3",IF('JJA #2'!G$58=jja!$B76,"JJA #2 SIM 4",IF('JJA #2'!G$8=jja!$B76,"JJA #2 SIM 0","OFF"))))))))))))</f>
        <v>JJA #2 SIM 4</v>
      </c>
      <c r="H76" s="163" t="str">
        <f>IF(H$18=$B76,"JJA #1 SIM BUF",IF(H$28=$B76,"JJA #1 SIM 1",IF(H$38=$B76,"JJA #1 SIM 2",IF(H$48=$B76,"JJA #1 SIM 3",IF(H$58=$B76,"JJA #1 SIM 4",IF(H$8=$B76,"JJA #1 SIM 0",IF('JJA #2'!H$18=jja!$B76,"JJA #2 SIM BUF",IF('JJA #2'!H$28=jja!$B76,"JJA #2 SIM 1",IF('JJA #2'!H$38=jja!$B76,"JJA #2 SIM 2",IF('JJA #2'!H$48=jja!$B76,"JJA #2 SIM 3",IF('JJA #2'!H$58=jja!$B76,"JJA #2 SIM 4",IF('JJA #2'!H$8=jja!$B76,"JJA #2 SIM 0","OFF"))))))))))))</f>
        <v>JJA #1 SIM 4</v>
      </c>
      <c r="I76" s="163" t="str">
        <f>IF(I$18=$B76,"JJA #1 SIM BUF",IF(I$28=$B76,"JJA #1 SIM 1",IF(I$38=$B76,"JJA #1 SIM 2",IF(I$48=$B76,"JJA #1 SIM 3",IF(I$58=$B76,"JJA #1 SIM 4",IF(I$8=$B76,"JJA #1 SIM 0",IF('JJA #2'!I$18=jja!$B76,"JJA #2 SIM BUF",IF('JJA #2'!I$28=jja!$B76,"JJA #2 SIM 1",IF('JJA #2'!I$38=jja!$B76,"JJA #2 SIM 2",IF('JJA #2'!I$48=jja!$B76,"JJA #2 SIM 3",IF('JJA #2'!I$58=jja!$B76,"JJA #2 SIM 4",IF('JJA #2'!I$8=jja!$B76,"JJA #2 SIM 0","OFF"))))))))))))</f>
        <v>OFF</v>
      </c>
      <c r="J76" s="163" t="str">
        <f>IF(J$18=$B76,"JJA #1 SIM BUF",IF(J$28=$B76,"JJA #1 SIM 1",IF(J$38=$B76,"JJA #1 SIM 2",IF(J$48=$B76,"JJA #1 SIM 3",IF(J$58=$B76,"JJA #1 SIM 4",IF(J$8=$B76,"JJA #1 SIM 0",IF('JJA #2'!J$18=jja!$B76,"JJA #2 SIM BUF",IF('JJA #2'!J$28=jja!$B76,"JJA #2 SIM 1",IF('JJA #2'!J$38=jja!$B76,"JJA #2 SIM 2",IF('JJA #2'!J$48=jja!$B76,"JJA #2 SIM 3",IF('JJA #2'!J$58=jja!$B76,"JJA #2 SIM 4",IF('JJA #2'!J$8=jja!$B76,"JJA #2 SIM 0","OFF"))))))))))))</f>
        <v>OFF</v>
      </c>
      <c r="K76" s="163" t="str">
        <f>IF(K$18=$B76,"JJA #1 SIM BUF",IF(K$28=$B76,"JJA #1 SIM 1",IF(K$38=$B76,"JJA #1 SIM 2",IF(K$48=$B76,"JJA #1 SIM 3",IF(K$58=$B76,"JJA #1 SIM 4",IF(K$8=$B76,"JJA #1 SIM 0",IF('JJA #2'!K$18=jja!$B76,"JJA #2 SIM BUF",IF('JJA #2'!K$28=jja!$B76,"JJA #2 SIM 1",IF('JJA #2'!K$38=jja!$B76,"JJA #2 SIM 2",IF('JJA #2'!K$48=jja!$B76,"JJA #2 SIM 3",IF('JJA #2'!K$58=jja!$B76,"JJA #2 SIM 4",IF('JJA #2'!K$8=jja!$B76,"JJA #2 SIM 0","OFF"))))))))))))</f>
        <v>JJA #1 SIM 4</v>
      </c>
      <c r="L76" s="163" t="str">
        <f>IF(L$18=$B76,"JJA #1 SIM BUF",IF(L$28=$B76,"JJA #1 SIM 1",IF(L$38=$B76,"JJA #1 SIM 2",IF(L$48=$B76,"JJA #1 SIM 3",IF(L$58=$B76,"JJA #1 SIM 4",IF(L$8=$B76,"JJA #1 SIM 0",IF('JJA #2'!L$18=jja!$B76,"JJA #2 SIM BUF",IF('JJA #2'!L$28=jja!$B76,"JJA #2 SIM 1",IF('JJA #2'!L$38=jja!$B76,"JJA #2 SIM 2",IF('JJA #2'!L$48=jja!$B76,"JJA #2 SIM 3",IF('JJA #2'!L$58=jja!$B76,"JJA #2 SIM 4",IF('JJA #2'!L$8=jja!$B76,"JJA #2 SIM 0","OFF"))))))))))))</f>
        <v>OFF</v>
      </c>
      <c r="M76" s="163" t="str">
        <f>IF(M$18=$B76,"JJA #1 SIM BUF",IF(M$28=$B76,"JJA #1 SIM 1",IF(M$38=$B76,"JJA #1 SIM 2",IF(M$48=$B76,"JJA #1 SIM 3",IF(M$58=$B76,"JJA #1 SIM 4",IF(M$8=$B76,"JJA #1 SIM 0",IF('JJA #2'!M$18=jja!$B76,"JJA #2 SIM BUF",IF('JJA #2'!M$28=jja!$B76,"JJA #2 SIM 1",IF('JJA #2'!M$38=jja!$B76,"JJA #2 SIM 2",IF('JJA #2'!M$48=jja!$B76,"JJA #2 SIM 3",IF('JJA #2'!M$58=jja!$B76,"JJA #2 SIM 4",IF('JJA #2'!M$8=jja!$B76,"JJA #2 SIM 0","OFF"))))))))))))</f>
        <v>JJA #2 SIM 2</v>
      </c>
      <c r="N76" s="163" t="str">
        <f>IF(N$18=$B76,"JJA #1 SIM BUF",IF(N$28=$B76,"JJA #1 SIM 1",IF(N$38=$B76,"JJA #1 SIM 2",IF(N$48=$B76,"JJA #1 SIM 3",IF(N$58=$B76,"JJA #1 SIM 4",IF(N$8=$B76,"JJA #1 SIM 0",IF('JJA #2'!N$18=jja!$B76,"JJA #2 SIM BUF",IF('JJA #2'!N$28=jja!$B76,"JJA #2 SIM 1",IF('JJA #2'!N$38=jja!$B76,"JJA #2 SIM 2",IF('JJA #2'!N$48=jja!$B76,"JJA #2 SIM 3",IF('JJA #2'!N$58=jja!$B76,"JJA #2 SIM 4",IF('JJA #2'!N$8=jja!$B76,"JJA #2 SIM 0","OFF"))))))))))))</f>
        <v>OFF</v>
      </c>
      <c r="O76" s="163" t="str">
        <f>IF(O$18=$B76,"JJA #1 SIM BUF",IF(O$28=$B76,"JJA #1 SIM 1",IF(O$38=$B76,"JJA #1 SIM 2",IF(O$48=$B76,"JJA #1 SIM 3",IF(O$58=$B76,"JJA #1 SIM 4",IF(O$8=$B76,"JJA #1 SIM 0",IF('JJA #2'!O$18=jja!$B76,"JJA #2 SIM BUF",IF('JJA #2'!O$28=jja!$B76,"JJA #2 SIM 1",IF('JJA #2'!O$38=jja!$B76,"JJA #2 SIM 2",IF('JJA #2'!O$48=jja!$B76,"JJA #2 SIM 3",IF('JJA #2'!O$58=jja!$B76,"JJA #2 SIM 4",IF('JJA #2'!O$8=jja!$B76,"JJA #2 SIM 0","OFF"))))))))))))</f>
        <v>JJA #1 SIM 3</v>
      </c>
      <c r="P76" s="163" t="str">
        <f>IF(P$18=$B76,"JJA #1 SIM BUF",IF(P$28=$B76,"JJA #1 SIM 1",IF(P$38=$B76,"JJA #1 SIM 2",IF(P$48=$B76,"JJA #1 SIM 3",IF(P$58=$B76,"JJA #1 SIM 4",IF(P$8=$B76,"JJA #1 SIM 0",IF('JJA #2'!P$18=jja!$B76,"JJA #2 SIM BUF",IF('JJA #2'!P$28=jja!$B76,"JJA #2 SIM 1",IF('JJA #2'!P$38=jja!$B76,"JJA #2 SIM 2",IF('JJA #2'!P$48=jja!$B76,"JJA #2 SIM 3",IF('JJA #2'!P$58=jja!$B76,"JJA #2 SIM 4",IF('JJA #2'!P$8=jja!$B76,"JJA #2 SIM 0","OFF"))))))))))))</f>
        <v>JJA #2 SIM 3</v>
      </c>
      <c r="Q76" s="330" t="str">
        <f>IF(Q$18=$B76,"JJA #1 SIM BUF",IF(Q$28=$B76,"JJA #1 SIM 1",IF(Q$38=$B76,"JJA #1 SIM 2",IF(Q$48=$B76,"JJA #1 SIM 3",IF(Q$58=$B76,"JJA #1 SIM 4",IF(Q$8=$B76,"JJA #1 SIM 0",IF('JJA #2'!Q$18=jja!$B76,"JJA #2 SIM BUF",IF('JJA #2'!Q$28=jja!$B76,"JJA #2 SIM 1",IF('JJA #2'!Q$38=jja!$B76,"JJA #2 SIM 2",IF('JJA #2'!Q$48=jja!$B76,"JJA #2 SIM 3",IF('JJA #2'!Q$58=jja!$B76,"JJA #2 SIM 4",IF('JJA #2'!Q$8=jja!$B76,"JJA #2 SIM 0","OFF"))))))))))))</f>
        <v>OFF</v>
      </c>
      <c r="R76" s="55"/>
      <c r="S76" s="55"/>
      <c r="T76" s="69"/>
      <c r="U76" s="93">
        <f t="shared" si="32"/>
        <v>0</v>
      </c>
      <c r="V76" s="93">
        <f t="shared" si="29"/>
        <v>0</v>
      </c>
      <c r="W76" s="93"/>
      <c r="X76" s="93"/>
      <c r="Y76" s="93"/>
      <c r="Z76" s="93">
        <f t="shared" si="31"/>
        <v>0</v>
      </c>
      <c r="AA76" s="93">
        <f t="shared" si="25"/>
        <v>0</v>
      </c>
      <c r="AB76" s="93"/>
      <c r="AC76" s="92">
        <f t="shared" si="26"/>
        <v>0</v>
      </c>
      <c r="AD76" s="92">
        <f t="shared" si="27"/>
        <v>0</v>
      </c>
      <c r="AE76" s="92">
        <f t="shared" si="28"/>
        <v>0</v>
      </c>
      <c r="AF76" s="39" t="s">
        <v>19</v>
      </c>
      <c r="AG76" s="22"/>
      <c r="AH76" s="22"/>
      <c r="AI76" s="22"/>
      <c r="AJ76" s="22"/>
      <c r="AK76" s="22"/>
      <c r="AL76" s="22"/>
      <c r="AM76" s="22"/>
    </row>
    <row r="77" spans="1:39" ht="31.5" hidden="1">
      <c r="A77" s="34"/>
      <c r="B77" s="40" t="s">
        <v>194</v>
      </c>
      <c r="C77" s="156" t="s">
        <v>181</v>
      </c>
      <c r="D77" s="261" t="str">
        <f>IF(D$18=$B77,"JJA #1 SIM BUF",IF(D$28=$B77,"JJA #1 SIM 1",IF(D$38=$B77,"JJA #1 SIM 2",IF(D$48=$B77,"JJA #1 SIM 3",IF(D$58=$B77,"JJA #1 SIM 4",IF(D$8=$B77,"JJA #1 SIM 0",IF('JJA #2'!D$18=jja!$B77,"JJA #2 SIM BUF",IF('JJA #2'!D$28=jja!$B77,"JJA #2 SIM 1",IF('JJA #2'!D$38=jja!$B77,"JJA #2 SIM 2",IF('JJA #2'!D$48=jja!$B77,"JJA #2 SIM 3",IF('JJA #2'!D$58=jja!$B77,"JJA #2 SIM 4",IF('JJA #2'!D$8=jja!$B77,"JJA #2 SIM 0","OFF"))))))))))))</f>
        <v>OFF</v>
      </c>
      <c r="E77" s="163" t="str">
        <f>IF(E$18=$B77,"JJA #1 SIM BUF",IF(E$28=$B77,"JJA #1 SIM 1",IF(E$38=$B77,"JJA #1 SIM 2",IF(E$48=$B77,"JJA #1 SIM 3",IF(E$58=$B77,"JJA #1 SIM 4",IF(E$8=$B77,"JJA #1 SIM 0",IF('JJA #2'!E$18=jja!$B77,"JJA #2 SIM BUF",IF('JJA #2'!E$28=jja!$B77,"JJA #2 SIM 1",IF('JJA #2'!E$38=jja!$B77,"JJA #2 SIM 2",IF('JJA #2'!E$48=jja!$B77,"JJA #2 SIM 3",IF('JJA #2'!E$58=jja!$B77,"JJA #2 SIM 4",IF('JJA #2'!E$8=jja!$B77,"JJA #2 SIM 0","OFF"))))))))))))</f>
        <v>JJA #1 SIM 0</v>
      </c>
      <c r="F77" s="163" t="str">
        <f>IF(F$18=$B77,"JJA #1 SIM BUF",IF(F$28=$B77,"JJA #1 SIM 1",IF(F$38=$B77,"JJA #1 SIM 2",IF(F$48=$B77,"JJA #1 SIM 3",IF(F$58=$B77,"JJA #1 SIM 4",IF(F$8=$B77,"JJA #1 SIM 0",IF('JJA #2'!F$18=jja!$B77,"JJA #2 SIM BUF",IF('JJA #2'!F$28=jja!$B77,"JJA #2 SIM 1",IF('JJA #2'!F$38=jja!$B77,"JJA #2 SIM 2",IF('JJA #2'!F$48=jja!$B77,"JJA #2 SIM 3",IF('JJA #2'!F$58=jja!$B77,"JJA #2 SIM 4",IF('JJA #2'!F$8=jja!$B77,"JJA #2 SIM 0","OFF"))))))))))))</f>
        <v>JJA #1 SIM 0</v>
      </c>
      <c r="G77" s="163" t="str">
        <f>IF(G$18=$B77,"JJA #1 SIM BUF",IF(G$28=$B77,"JJA #1 SIM 1",IF(G$38=$B77,"JJA #1 SIM 2",IF(G$48=$B77,"JJA #1 SIM 3",IF(G$58=$B77,"JJA #1 SIM 4",IF(G$8=$B77,"JJA #1 SIM 0",IF('JJA #2'!G$18=jja!$B77,"JJA #2 SIM BUF",IF('JJA #2'!G$28=jja!$B77,"JJA #2 SIM 1",IF('JJA #2'!G$38=jja!$B77,"JJA #2 SIM 2",IF('JJA #2'!G$48=jja!$B77,"JJA #2 SIM 3",IF('JJA #2'!G$58=jja!$B77,"JJA #2 SIM 4",IF('JJA #2'!G$8=jja!$B77,"JJA #2 SIM 0","OFF"))))))))))))</f>
        <v>OFF</v>
      </c>
      <c r="H77" s="163" t="str">
        <f>IF(H$18=$B77,"JJA #1 SIM BUF",IF(H$28=$B77,"JJA #1 SIM 1",IF(H$38=$B77,"JJA #1 SIM 2",IF(H$48=$B77,"JJA #1 SIM 3",IF(H$58=$B77,"JJA #1 SIM 4",IF(H$8=$B77,"JJA #1 SIM 0",IF('JJA #2'!H$18=jja!$B77,"JJA #2 SIM BUF",IF('JJA #2'!H$28=jja!$B77,"JJA #2 SIM 1",IF('JJA #2'!H$38=jja!$B77,"JJA #2 SIM 2",IF('JJA #2'!H$48=jja!$B77,"JJA #2 SIM 3",IF('JJA #2'!H$58=jja!$B77,"JJA #2 SIM 4",IF('JJA #2'!H$8=jja!$B77,"JJA #2 SIM 0","OFF"))))))))))))</f>
        <v>JJA #1 SIM 0</v>
      </c>
      <c r="I77" s="163" t="str">
        <f>IF(I$18=$B77,"JJA #1 SIM BUF",IF(I$28=$B77,"JJA #1 SIM 1",IF(I$38=$B77,"JJA #1 SIM 2",IF(I$48=$B77,"JJA #1 SIM 3",IF(I$58=$B77,"JJA #1 SIM 4",IF(I$8=$B77,"JJA #1 SIM 0",IF('JJA #2'!I$18=jja!$B77,"JJA #2 SIM BUF",IF('JJA #2'!I$28=jja!$B77,"JJA #2 SIM 1",IF('JJA #2'!I$38=jja!$B77,"JJA #2 SIM 2",IF('JJA #2'!I$48=jja!$B77,"JJA #2 SIM 3",IF('JJA #2'!I$58=jja!$B77,"JJA #2 SIM 4",IF('JJA #2'!I$8=jja!$B77,"JJA #2 SIM 0","OFF"))))))))))))</f>
        <v>JJA #1 SIM 0</v>
      </c>
      <c r="J77" s="163" t="str">
        <f>IF(J$18=$B77,"JJA #1 SIM BUF",IF(J$28=$B77,"JJA #1 SIM 1",IF(J$38=$B77,"JJA #1 SIM 2",IF(J$48=$B77,"JJA #1 SIM 3",IF(J$58=$B77,"JJA #1 SIM 4",IF(J$8=$B77,"JJA #1 SIM 0",IF('JJA #2'!J$18=jja!$B77,"JJA #2 SIM BUF",IF('JJA #2'!J$28=jja!$B77,"JJA #2 SIM 1",IF('JJA #2'!J$38=jja!$B77,"JJA #2 SIM 2",IF('JJA #2'!J$48=jja!$B77,"JJA #2 SIM 3",IF('JJA #2'!J$58=jja!$B77,"JJA #2 SIM 4",IF('JJA #2'!J$8=jja!$B77,"JJA #2 SIM 0","OFF"))))))))))))</f>
        <v>OFF</v>
      </c>
      <c r="K77" s="163" t="str">
        <f>IF(K$18=$B77,"JJA #1 SIM BUF",IF(K$28=$B77,"JJA #1 SIM 1",IF(K$38=$B77,"JJA #1 SIM 2",IF(K$48=$B77,"JJA #1 SIM 3",IF(K$58=$B77,"JJA #1 SIM 4",IF(K$8=$B77,"JJA #1 SIM 0",IF('JJA #2'!K$18=jja!$B77,"JJA #2 SIM BUF",IF('JJA #2'!K$28=jja!$B77,"JJA #2 SIM 1",IF('JJA #2'!K$38=jja!$B77,"JJA #2 SIM 2",IF('JJA #2'!K$48=jja!$B77,"JJA #2 SIM 3",IF('JJA #2'!K$58=jja!$B77,"JJA #2 SIM 4",IF('JJA #2'!K$8=jja!$B77,"JJA #2 SIM 0","OFF"))))))))))))</f>
        <v>OFF</v>
      </c>
      <c r="L77" s="163" t="str">
        <f>IF(L$18=$B77,"JJA #1 SIM BUF",IF(L$28=$B77,"JJA #1 SIM 1",IF(L$38=$B77,"JJA #1 SIM 2",IF(L$48=$B77,"JJA #1 SIM 3",IF(L$58=$B77,"JJA #1 SIM 4",IF(L$8=$B77,"JJA #1 SIM 0",IF('JJA #2'!L$18=jja!$B77,"JJA #2 SIM BUF",IF('JJA #2'!L$28=jja!$B77,"JJA #2 SIM 1",IF('JJA #2'!L$38=jja!$B77,"JJA #2 SIM 2",IF('JJA #2'!L$48=jja!$B77,"JJA #2 SIM 3",IF('JJA #2'!L$58=jja!$B77,"JJA #2 SIM 4",IF('JJA #2'!L$8=jja!$B77,"JJA #2 SIM 0","OFF"))))))))))))</f>
        <v>JJA #1 SIM 0</v>
      </c>
      <c r="M77" s="163" t="str">
        <f>IF(M$18=$B77,"JJA #1 SIM BUF",IF(M$28=$B77,"JJA #1 SIM 1",IF(M$38=$B77,"JJA #1 SIM 2",IF(M$48=$B77,"JJA #1 SIM 3",IF(M$58=$B77,"JJA #1 SIM 4",IF(M$8=$B77,"JJA #1 SIM 0",IF('JJA #2'!M$18=jja!$B77,"JJA #2 SIM BUF",IF('JJA #2'!M$28=jja!$B77,"JJA #2 SIM 1",IF('JJA #2'!M$38=jja!$B77,"JJA #2 SIM 2",IF('JJA #2'!M$48=jja!$B77,"JJA #2 SIM 3",IF('JJA #2'!M$58=jja!$B77,"JJA #2 SIM 4",IF('JJA #2'!M$8=jja!$B77,"JJA #2 SIM 0","OFF"))))))))))))</f>
        <v>JJA #1 SIM 0</v>
      </c>
      <c r="N77" s="163" t="str">
        <f>IF(N$18=$B77,"JJA #1 SIM BUF",IF(N$28=$B77,"JJA #1 SIM 1",IF(N$38=$B77,"JJA #1 SIM 2",IF(N$48=$B77,"JJA #1 SIM 3",IF(N$58=$B77,"JJA #1 SIM 4",IF(N$8=$B77,"JJA #1 SIM 0",IF('JJA #2'!N$18=jja!$B77,"JJA #2 SIM BUF",IF('JJA #2'!N$28=jja!$B77,"JJA #2 SIM 1",IF('JJA #2'!N$38=jja!$B77,"JJA #2 SIM 2",IF('JJA #2'!N$48=jja!$B77,"JJA #2 SIM 3",IF('JJA #2'!N$58=jja!$B77,"JJA #2 SIM 4",IF('JJA #2'!N$8=jja!$B77,"JJA #2 SIM 0","OFF"))))))))))))</f>
        <v>OFF</v>
      </c>
      <c r="O77" s="163" t="str">
        <f>IF(O$18=$B77,"JJA #1 SIM BUF",IF(O$28=$B77,"JJA #1 SIM 1",IF(O$38=$B77,"JJA #1 SIM 2",IF(O$48=$B77,"JJA #1 SIM 3",IF(O$58=$B77,"JJA #1 SIM 4",IF(O$8=$B77,"JJA #1 SIM 0",IF('JJA #2'!O$18=jja!$B77,"JJA #2 SIM BUF",IF('JJA #2'!O$28=jja!$B77,"JJA #2 SIM 1",IF('JJA #2'!O$38=jja!$B77,"JJA #2 SIM 2",IF('JJA #2'!O$48=jja!$B77,"JJA #2 SIM 3",IF('JJA #2'!O$58=jja!$B77,"JJA #2 SIM 4",IF('JJA #2'!O$8=jja!$B77,"JJA #2 SIM 0","OFF"))))))))))))</f>
        <v>OFF</v>
      </c>
      <c r="P77" s="163" t="str">
        <f>IF(P$18=$B77,"JJA #1 SIM BUF",IF(P$28=$B77,"JJA #1 SIM 1",IF(P$38=$B77,"JJA #1 SIM 2",IF(P$48=$B77,"JJA #1 SIM 3",IF(P$58=$B77,"JJA #1 SIM 4",IF(P$8=$B77,"JJA #1 SIM 0",IF('JJA #2'!P$18=jja!$B77,"JJA #2 SIM BUF",IF('JJA #2'!P$28=jja!$B77,"JJA #2 SIM 1",IF('JJA #2'!P$38=jja!$B77,"JJA #2 SIM 2",IF('JJA #2'!P$48=jja!$B77,"JJA #2 SIM 3",IF('JJA #2'!P$58=jja!$B77,"JJA #2 SIM 4",IF('JJA #2'!P$8=jja!$B77,"JJA #2 SIM 0","OFF"))))))))))))</f>
        <v>OFF</v>
      </c>
      <c r="Q77" s="330" t="str">
        <f>IF(Q$18=$B77,"JJA #1 SIM BUF",IF(Q$28=$B77,"JJA #1 SIM 1",IF(Q$38=$B77,"JJA #1 SIM 2",IF(Q$48=$B77,"JJA #1 SIM 3",IF(Q$58=$B77,"JJA #1 SIM 4",IF(Q$8=$B77,"JJA #1 SIM 0",IF('JJA #2'!Q$18=jja!$B77,"JJA #2 SIM BUF",IF('JJA #2'!Q$28=jja!$B77,"JJA #2 SIM 1",IF('JJA #2'!Q$38=jja!$B77,"JJA #2 SIM 2",IF('JJA #2'!Q$48=jja!$B77,"JJA #2 SIM 3",IF('JJA #2'!Q$58=jja!$B77,"JJA #2 SIM 4",IF('JJA #2'!Q$8=jja!$B77,"JJA #2 SIM 0","OFF"))))))))))))</f>
        <v>JJA #1 SIM 0</v>
      </c>
      <c r="R77" s="55"/>
      <c r="S77" s="55"/>
      <c r="T77" s="69"/>
      <c r="U77" s="93">
        <f t="shared" si="32"/>
        <v>0</v>
      </c>
      <c r="V77" s="93">
        <f t="shared" si="29"/>
        <v>0</v>
      </c>
      <c r="W77" s="93"/>
      <c r="X77" s="93"/>
      <c r="Y77" s="93"/>
      <c r="Z77" s="93">
        <f t="shared" si="31"/>
        <v>0</v>
      </c>
      <c r="AA77" s="93">
        <f t="shared" si="25"/>
        <v>0</v>
      </c>
      <c r="AB77" s="93"/>
      <c r="AC77" s="92">
        <f t="shared" si="26"/>
        <v>0</v>
      </c>
      <c r="AD77" s="92">
        <f t="shared" si="27"/>
        <v>0</v>
      </c>
      <c r="AE77" s="92">
        <f t="shared" si="28"/>
        <v>0</v>
      </c>
      <c r="AF77" s="40" t="s">
        <v>194</v>
      </c>
      <c r="AG77" s="22"/>
      <c r="AH77" s="22"/>
      <c r="AI77" s="22"/>
      <c r="AJ77" s="22"/>
      <c r="AK77" s="22"/>
      <c r="AL77" s="22"/>
      <c r="AM77" s="22"/>
    </row>
    <row r="78" spans="1:39" ht="31.5" hidden="1">
      <c r="A78" s="34"/>
      <c r="B78" s="61" t="s">
        <v>14</v>
      </c>
      <c r="C78" s="157" t="s">
        <v>182</v>
      </c>
      <c r="D78" s="261" t="str">
        <f>IF(D$18=$B78,"JJA #1 SIM BUF",IF(D$28=$B78,"JJA #1 SIM 1",IF(D$38=$B78,"JJA #1 SIM 2",IF(D$48=$B78,"JJA #1 SIM 3",IF(D$58=$B78,"JJA #1 SIM 4",IF(D$8=$B78,"JJA #1 SIM 0",IF('JJA #2'!D$18=jja!$B78,"JJA #2 SIM BUF",IF('JJA #2'!D$28=jja!$B78,"JJA #2 SIM 1",IF('JJA #2'!D$38=jja!$B78,"JJA #2 SIM 2",IF('JJA #2'!D$48=jja!$B78,"JJA #2 SIM 3",IF('JJA #2'!D$58=jja!$B78,"JJA #2 SIM 4",IF('JJA #2'!D$8=jja!$B78,"JJA #2 SIM 0","OFF"))))))))))))</f>
        <v>OFF</v>
      </c>
      <c r="E78" s="163" t="str">
        <f>IF(E$18=$B78,"JJA #1 SIM BUF",IF(E$28=$B78,"JJA #1 SIM 1",IF(E$38=$B78,"JJA #1 SIM 2",IF(E$48=$B78,"JJA #1 SIM 3",IF(E$58=$B78,"JJA #1 SIM 4",IF(E$8=$B78,"JJA #1 SIM 0",IF('JJA #2'!E$18=jja!$B78,"JJA #2 SIM BUF",IF('JJA #2'!E$28=jja!$B78,"JJA #2 SIM 1",IF('JJA #2'!E$38=jja!$B78,"JJA #2 SIM 2",IF('JJA #2'!E$48=jja!$B78,"JJA #2 SIM 3",IF('JJA #2'!E$58=jja!$B78,"JJA #2 SIM 4",IF('JJA #2'!E$8=jja!$B78,"JJA #2 SIM 0","OFF"))))))))))))</f>
        <v>JJA #1 SIM 4</v>
      </c>
      <c r="F78" s="163" t="str">
        <f>IF(F$18=$B78,"JJA #1 SIM BUF",IF(F$28=$B78,"JJA #1 SIM 1",IF(F$38=$B78,"JJA #1 SIM 2",IF(F$48=$B78,"JJA #1 SIM 3",IF(F$58=$B78,"JJA #1 SIM 4",IF(F$8=$B78,"JJA #1 SIM 0",IF('JJA #2'!F$18=jja!$B78,"JJA #2 SIM BUF",IF('JJA #2'!F$28=jja!$B78,"JJA #2 SIM 1",IF('JJA #2'!F$38=jja!$B78,"JJA #2 SIM 2",IF('JJA #2'!F$48=jja!$B78,"JJA #2 SIM 3",IF('JJA #2'!F$58=jja!$B78,"JJA #2 SIM 4",IF('JJA #2'!F$8=jja!$B78,"JJA #2 SIM 0","OFF"))))))))))))</f>
        <v>OFF</v>
      </c>
      <c r="G78" s="163" t="str">
        <f>IF(G$18=$B78,"JJA #1 SIM BUF",IF(G$28=$B78,"JJA #1 SIM 1",IF(G$38=$B78,"JJA #1 SIM 2",IF(G$48=$B78,"JJA #1 SIM 3",IF(G$58=$B78,"JJA #1 SIM 4",IF(G$8=$B78,"JJA #1 SIM 0",IF('JJA #2'!G$18=jja!$B78,"JJA #2 SIM BUF",IF('JJA #2'!G$28=jja!$B78,"JJA #2 SIM 1",IF('JJA #2'!G$38=jja!$B78,"JJA #2 SIM 2",IF('JJA #2'!G$48=jja!$B78,"JJA #2 SIM 3",IF('JJA #2'!G$58=jja!$B78,"JJA #2 SIM 4",IF('JJA #2'!G$8=jja!$B78,"JJA #2 SIM 0","OFF"))))))))))))</f>
        <v>OFF</v>
      </c>
      <c r="H78" s="163" t="str">
        <f>IF(H$18=$B78,"JJA #1 SIM BUF",IF(H$28=$B78,"JJA #1 SIM 1",IF(H$38=$B78,"JJA #1 SIM 2",IF(H$48=$B78,"JJA #1 SIM 3",IF(H$58=$B78,"JJA #1 SIM 4",IF(H$8=$B78,"JJA #1 SIM 0",IF('JJA #2'!H$18=jja!$B78,"JJA #2 SIM BUF",IF('JJA #2'!H$28=jja!$B78,"JJA #2 SIM 1",IF('JJA #2'!H$38=jja!$B78,"JJA #2 SIM 2",IF('JJA #2'!H$48=jja!$B78,"JJA #2 SIM 3",IF('JJA #2'!H$58=jja!$B78,"JJA #2 SIM 4",IF('JJA #2'!H$8=jja!$B78,"JJA #2 SIM 0","OFF"))))))))))))</f>
        <v>JJA #1 SIM 2</v>
      </c>
      <c r="I78" s="163" t="str">
        <f>IF(I$18=$B78,"JJA #1 SIM BUF",IF(I$28=$B78,"JJA #1 SIM 1",IF(I$38=$B78,"JJA #1 SIM 2",IF(I$48=$B78,"JJA #1 SIM 3",IF(I$58=$B78,"JJA #1 SIM 4",IF(I$8=$B78,"JJA #1 SIM 0",IF('JJA #2'!I$18=jja!$B78,"JJA #2 SIM BUF",IF('JJA #2'!I$28=jja!$B78,"JJA #2 SIM 1",IF('JJA #2'!I$38=jja!$B78,"JJA #2 SIM 2",IF('JJA #2'!I$48=jja!$B78,"JJA #2 SIM 3",IF('JJA #2'!I$58=jja!$B78,"JJA #2 SIM 4",IF('JJA #2'!I$8=jja!$B78,"JJA #2 SIM 0","OFF"))))))))))))</f>
        <v>OFF</v>
      </c>
      <c r="J78" s="163" t="str">
        <f>IF(J$18=$B78,"JJA #1 SIM BUF",IF(J$28=$B78,"JJA #1 SIM 1",IF(J$38=$B78,"JJA #1 SIM 2",IF(J$48=$B78,"JJA #1 SIM 3",IF(J$58=$B78,"JJA #1 SIM 4",IF(J$8=$B78,"JJA #1 SIM 0",IF('JJA #2'!J$18=jja!$B78,"JJA #2 SIM BUF",IF('JJA #2'!J$28=jja!$B78,"JJA #2 SIM 1",IF('JJA #2'!J$38=jja!$B78,"JJA #2 SIM 2",IF('JJA #2'!J$48=jja!$B78,"JJA #2 SIM 3",IF('JJA #2'!J$58=jja!$B78,"JJA #2 SIM 4",IF('JJA #2'!J$8=jja!$B78,"JJA #2 SIM 0","OFF"))))))))))))</f>
        <v>JJA #1 SIM 1</v>
      </c>
      <c r="K78" s="163" t="str">
        <f>IF(K$18=$B78,"JJA #1 SIM BUF",IF(K$28=$B78,"JJA #1 SIM 1",IF(K$38=$B78,"JJA #1 SIM 2",IF(K$48=$B78,"JJA #1 SIM 3",IF(K$58=$B78,"JJA #1 SIM 4",IF(K$8=$B78,"JJA #1 SIM 0",IF('JJA #2'!K$18=jja!$B78,"JJA #2 SIM BUF",IF('JJA #2'!K$28=jja!$B78,"JJA #2 SIM 1",IF('JJA #2'!K$38=jja!$B78,"JJA #2 SIM 2",IF('JJA #2'!K$48=jja!$B78,"JJA #2 SIM 3",IF('JJA #2'!K$58=jja!$B78,"JJA #2 SIM 4",IF('JJA #2'!K$8=jja!$B78,"JJA #2 SIM 0","OFF"))))))))))))</f>
        <v>JJA #1 SIM 2</v>
      </c>
      <c r="L78" s="163" t="str">
        <f>IF(L$18=$B78,"JJA #1 SIM BUF",IF(L$28=$B78,"JJA #1 SIM 1",IF(L$38=$B78,"JJA #1 SIM 2",IF(L$48=$B78,"JJA #1 SIM 3",IF(L$58=$B78,"JJA #1 SIM 4",IF(L$8=$B78,"JJA #1 SIM 0",IF('JJA #2'!L$18=jja!$B78,"JJA #2 SIM BUF",IF('JJA #2'!L$28=jja!$B78,"JJA #2 SIM 1",IF('JJA #2'!L$38=jja!$B78,"JJA #2 SIM 2",IF('JJA #2'!L$48=jja!$B78,"JJA #2 SIM 3",IF('JJA #2'!L$58=jja!$B78,"JJA #2 SIM 4",IF('JJA #2'!L$8=jja!$B78,"JJA #2 SIM 0","OFF"))))))))))))</f>
        <v>JJA #2 SIM 3</v>
      </c>
      <c r="M78" s="163" t="str">
        <f>IF(M$18=$B78,"JJA #1 SIM BUF",IF(M$28=$B78,"JJA #1 SIM 1",IF(M$38=$B78,"JJA #1 SIM 2",IF(M$48=$B78,"JJA #1 SIM 3",IF(M$58=$B78,"JJA #1 SIM 4",IF(M$8=$B78,"JJA #1 SIM 0",IF('JJA #2'!M$18=jja!$B78,"JJA #2 SIM BUF",IF('JJA #2'!M$28=jja!$B78,"JJA #2 SIM 1",IF('JJA #2'!M$38=jja!$B78,"JJA #2 SIM 2",IF('JJA #2'!M$48=jja!$B78,"JJA #2 SIM 3",IF('JJA #2'!M$58=jja!$B78,"JJA #2 SIM 4",IF('JJA #2'!M$8=jja!$B78,"JJA #2 SIM 0","OFF"))))))))))))</f>
        <v>OFF</v>
      </c>
      <c r="N78" s="163" t="str">
        <f>IF(N$18=$B78,"JJA #1 SIM BUF",IF(N$28=$B78,"JJA #1 SIM 1",IF(N$38=$B78,"JJA #1 SIM 2",IF(N$48=$B78,"JJA #1 SIM 3",IF(N$58=$B78,"JJA #1 SIM 4",IF(N$8=$B78,"JJA #1 SIM 0",IF('JJA #2'!N$18=jja!$B78,"JJA #2 SIM BUF",IF('JJA #2'!N$28=jja!$B78,"JJA #2 SIM 1",IF('JJA #2'!N$38=jja!$B78,"JJA #2 SIM 2",IF('JJA #2'!N$48=jja!$B78,"JJA #2 SIM 3",IF('JJA #2'!N$58=jja!$B78,"JJA #2 SIM 4",IF('JJA #2'!N$8=jja!$B78,"JJA #2 SIM 0","OFF"))))))))))))</f>
        <v>OFF</v>
      </c>
      <c r="O78" s="163" t="str">
        <f>IF(O$18=$B78,"JJA #1 SIM BUF",IF(O$28=$B78,"JJA #1 SIM 1",IF(O$38=$B78,"JJA #1 SIM 2",IF(O$48=$B78,"JJA #1 SIM 3",IF(O$58=$B78,"JJA #1 SIM 4",IF(O$8=$B78,"JJA #1 SIM 0",IF('JJA #2'!O$18=jja!$B78,"JJA #2 SIM BUF",IF('JJA #2'!O$28=jja!$B78,"JJA #2 SIM 1",IF('JJA #2'!O$38=jja!$B78,"JJA #2 SIM 2",IF('JJA #2'!O$48=jja!$B78,"JJA #2 SIM 3",IF('JJA #2'!O$58=jja!$B78,"JJA #2 SIM 4",IF('JJA #2'!O$8=jja!$B78,"JJA #2 SIM 0","OFF"))))))))))))</f>
        <v>JJA #1 SIM 2</v>
      </c>
      <c r="P78" s="163" t="str">
        <f>IF(P$18=$B78,"JJA #1 SIM BUF",IF(P$28=$B78,"JJA #1 SIM 1",IF(P$38=$B78,"JJA #1 SIM 2",IF(P$48=$B78,"JJA #1 SIM 3",IF(P$58=$B78,"JJA #1 SIM 4",IF(P$8=$B78,"JJA #1 SIM 0",IF('JJA #2'!P$18=jja!$B78,"JJA #2 SIM BUF",IF('JJA #2'!P$28=jja!$B78,"JJA #2 SIM 1",IF('JJA #2'!P$38=jja!$B78,"JJA #2 SIM 2",IF('JJA #2'!P$48=jja!$B78,"JJA #2 SIM 3",IF('JJA #2'!P$58=jja!$B78,"JJA #2 SIM 4",IF('JJA #2'!P$8=jja!$B78,"JJA #2 SIM 0","OFF"))))))))))))</f>
        <v>JJA #1 SIM 3</v>
      </c>
      <c r="Q78" s="330" t="str">
        <f>IF(Q$18=$B78,"JJA #1 SIM BUF",IF(Q$28=$B78,"JJA #1 SIM 1",IF(Q$38=$B78,"JJA #1 SIM 2",IF(Q$48=$B78,"JJA #1 SIM 3",IF(Q$58=$B78,"JJA #1 SIM 4",IF(Q$8=$B78,"JJA #1 SIM 0",IF('JJA #2'!Q$18=jja!$B78,"JJA #2 SIM BUF",IF('JJA #2'!Q$28=jja!$B78,"JJA #2 SIM 1",IF('JJA #2'!Q$38=jja!$B78,"JJA #2 SIM 2",IF('JJA #2'!Q$48=jja!$B78,"JJA #2 SIM 3",IF('JJA #2'!Q$58=jja!$B78,"JJA #2 SIM 4",IF('JJA #2'!Q$8=jja!$B78,"JJA #2 SIM 0","OFF"))))))))))))</f>
        <v>OFF</v>
      </c>
      <c r="R78" s="55"/>
      <c r="S78" s="55"/>
      <c r="T78" s="69"/>
      <c r="U78" s="93">
        <f t="shared" si="32"/>
        <v>0</v>
      </c>
      <c r="V78" s="93">
        <f t="shared" si="29"/>
        <v>0</v>
      </c>
      <c r="W78" s="93"/>
      <c r="X78" s="93"/>
      <c r="Y78" s="93"/>
      <c r="Z78" s="93">
        <f t="shared" si="31"/>
        <v>0</v>
      </c>
      <c r="AA78" s="93">
        <f t="shared" si="25"/>
        <v>0</v>
      </c>
      <c r="AB78" s="93"/>
      <c r="AC78" s="92">
        <f t="shared" si="26"/>
        <v>0</v>
      </c>
      <c r="AD78" s="92">
        <f t="shared" si="27"/>
        <v>0</v>
      </c>
      <c r="AE78" s="92">
        <f t="shared" si="28"/>
        <v>0</v>
      </c>
      <c r="AF78" s="61" t="s">
        <v>14</v>
      </c>
      <c r="AG78" s="22"/>
      <c r="AH78" s="22"/>
      <c r="AI78" s="22"/>
      <c r="AJ78" s="22"/>
      <c r="AK78" s="22"/>
      <c r="AL78" s="22"/>
      <c r="AM78" s="22"/>
    </row>
    <row r="79" spans="1:39" ht="31.5" hidden="1">
      <c r="A79" s="34"/>
      <c r="B79" s="113" t="s">
        <v>33</v>
      </c>
      <c r="C79" s="158" t="s">
        <v>183</v>
      </c>
      <c r="D79" s="261" t="str">
        <f>IF(D$18=$B79,"JJA #1 SIM BUF",IF(D$28=$B79,"JJA #1 SIM 1",IF(D$38=$B79,"JJA #1 SIM 2",IF(D$48=$B79,"JJA #1 SIM 3",IF(D$58=$B79,"JJA #1 SIM 4",IF(D$8=$B79,"JJA #1 SIM 0",IF('JJA #2'!D$18=jja!$B79,"JJA #2 SIM BUF",IF('JJA #2'!D$28=jja!$B79,"JJA #2 SIM 1",IF('JJA #2'!D$38=jja!$B79,"JJA #2 SIM 2",IF('JJA #2'!D$48=jja!$B79,"JJA #2 SIM 3",IF('JJA #2'!D$58=jja!$B79,"JJA #2 SIM 4",IF('JJA #2'!D$8=jja!$B79,"JJA #2 SIM 0","OFF"))))))))))))</f>
        <v>JJA #1 SIM 3</v>
      </c>
      <c r="E79" s="163" t="str">
        <f>IF(E$18=$B79,"JJA #1 SIM BUF",IF(E$28=$B79,"JJA #1 SIM 1",IF(E$38=$B79,"JJA #1 SIM 2",IF(E$48=$B79,"JJA #1 SIM 3",IF(E$58=$B79,"JJA #1 SIM 4",IF(E$8=$B79,"JJA #1 SIM 0",IF('JJA #2'!E$18=jja!$B79,"JJA #2 SIM BUF",IF('JJA #2'!E$28=jja!$B79,"JJA #2 SIM 1",IF('JJA #2'!E$38=jja!$B79,"JJA #2 SIM 2",IF('JJA #2'!E$48=jja!$B79,"JJA #2 SIM 3",IF('JJA #2'!E$58=jja!$B79,"JJA #2 SIM 4",IF('JJA #2'!E$8=jja!$B79,"JJA #2 SIM 0","OFF"))))))))))))</f>
        <v>OFF</v>
      </c>
      <c r="F79" s="163" t="str">
        <f>IF(F$18=$B79,"JJA #1 SIM BUF",IF(F$28=$B79,"JJA #1 SIM 1",IF(F$38=$B79,"JJA #1 SIM 2",IF(F$48=$B79,"JJA #1 SIM 3",IF(F$58=$B79,"JJA #1 SIM 4",IF(F$8=$B79,"JJA #1 SIM 0",IF('JJA #2'!F$18=jja!$B79,"JJA #2 SIM BUF",IF('JJA #2'!F$28=jja!$B79,"JJA #2 SIM 1",IF('JJA #2'!F$38=jja!$B79,"JJA #2 SIM 2",IF('JJA #2'!F$48=jja!$B79,"JJA #2 SIM 3",IF('JJA #2'!F$58=jja!$B79,"JJA #2 SIM 4",IF('JJA #2'!F$8=jja!$B79,"JJA #2 SIM 0","OFF"))))))))))))</f>
        <v>JJA #2 SIM 2</v>
      </c>
      <c r="G79" s="163" t="str">
        <f>IF(G$18=$B79,"JJA #1 SIM BUF",IF(G$28=$B79,"JJA #1 SIM 1",IF(G$38=$B79,"JJA #1 SIM 2",IF(G$48=$B79,"JJA #1 SIM 3",IF(G$58=$B79,"JJA #1 SIM 4",IF(G$8=$B79,"JJA #1 SIM 0",IF('JJA #2'!G$18=jja!$B79,"JJA #2 SIM BUF",IF('JJA #2'!G$28=jja!$B79,"JJA #2 SIM 1",IF('JJA #2'!G$38=jja!$B79,"JJA #2 SIM 2",IF('JJA #2'!G$48=jja!$B79,"JJA #2 SIM 3",IF('JJA #2'!G$58=jja!$B79,"JJA #2 SIM 4",IF('JJA #2'!G$8=jja!$B79,"JJA #2 SIM 0","OFF"))))))))))))</f>
        <v>JJA #1 SIM 4</v>
      </c>
      <c r="H79" s="163" t="str">
        <f>IF(H$18=$B79,"JJA #1 SIM BUF",IF(H$28=$B79,"JJA #1 SIM 1",IF(H$38=$B79,"JJA #1 SIM 2",IF(H$48=$B79,"JJA #1 SIM 3",IF(H$58=$B79,"JJA #1 SIM 4",IF(H$8=$B79,"JJA #1 SIM 0",IF('JJA #2'!H$18=jja!$B79,"JJA #2 SIM BUF",IF('JJA #2'!H$28=jja!$B79,"JJA #2 SIM 1",IF('JJA #2'!H$38=jja!$B79,"JJA #2 SIM 2",IF('JJA #2'!H$48=jja!$B79,"JJA #2 SIM 3",IF('JJA #2'!H$58=jja!$B79,"JJA #2 SIM 4",IF('JJA #2'!H$8=jja!$B79,"JJA #2 SIM 0","OFF"))))))))))))</f>
        <v>OFF</v>
      </c>
      <c r="I79" s="163" t="str">
        <f>IF(I$18=$B79,"JJA #1 SIM BUF",IF(I$28=$B79,"JJA #1 SIM 1",IF(I$38=$B79,"JJA #1 SIM 2",IF(I$48=$B79,"JJA #1 SIM 3",IF(I$58=$B79,"JJA #1 SIM 4",IF(I$8=$B79,"JJA #1 SIM 0",IF('JJA #2'!I$18=jja!$B79,"JJA #2 SIM BUF",IF('JJA #2'!I$28=jja!$B79,"JJA #2 SIM 1",IF('JJA #2'!I$38=jja!$B79,"JJA #2 SIM 2",IF('JJA #2'!I$48=jja!$B79,"JJA #2 SIM 3",IF('JJA #2'!I$58=jja!$B79,"JJA #2 SIM 4",IF('JJA #2'!I$8=jja!$B79,"JJA #2 SIM 0","OFF"))))))))))))</f>
        <v>OFF</v>
      </c>
      <c r="J79" s="163" t="str">
        <f>IF(J$18=$B79,"JJA #1 SIM BUF",IF(J$28=$B79,"JJA #1 SIM 1",IF(J$38=$B79,"JJA #1 SIM 2",IF(J$48=$B79,"JJA #1 SIM 3",IF(J$58=$B79,"JJA #1 SIM 4",IF(J$8=$B79,"JJA #1 SIM 0",IF('JJA #2'!J$18=jja!$B79,"JJA #2 SIM BUF",IF('JJA #2'!J$28=jja!$B79,"JJA #2 SIM 1",IF('JJA #2'!J$38=jja!$B79,"JJA #2 SIM 2",IF('JJA #2'!J$48=jja!$B79,"JJA #2 SIM 3",IF('JJA #2'!J$58=jja!$B79,"JJA #2 SIM 4",IF('JJA #2'!J$8=jja!$B79,"JJA #2 SIM 0","OFF"))))))))))))</f>
        <v>JJA #1 SIM 4</v>
      </c>
      <c r="K79" s="163" t="str">
        <f>IF(K$18=$B79,"JJA #1 SIM BUF",IF(K$28=$B79,"JJA #1 SIM 1",IF(K$38=$B79,"JJA #1 SIM 2",IF(K$48=$B79,"JJA #1 SIM 3",IF(K$58=$B79,"JJA #1 SIM 4",IF(K$8=$B79,"JJA #1 SIM 0",IF('JJA #2'!K$18=jja!$B79,"JJA #2 SIM BUF",IF('JJA #2'!K$28=jja!$B79,"JJA #2 SIM 1",IF('JJA #2'!K$38=jja!$B79,"JJA #2 SIM 2",IF('JJA #2'!K$48=jja!$B79,"JJA #2 SIM 3",IF('JJA #2'!K$58=jja!$B79,"JJA #2 SIM 4",IF('JJA #2'!K$8=jja!$B79,"JJA #2 SIM 0","OFF"))))))))))))</f>
        <v>OFF</v>
      </c>
      <c r="L79" s="163" t="str">
        <f>IF(L$18=$B79,"JJA #1 SIM BUF",IF(L$28=$B79,"JJA #1 SIM 1",IF(L$38=$B79,"JJA #1 SIM 2",IF(L$48=$B79,"JJA #1 SIM 3",IF(L$58=$B79,"JJA #1 SIM 4",IF(L$8=$B79,"JJA #1 SIM 0",IF('JJA #2'!L$18=jja!$B79,"JJA #2 SIM BUF",IF('JJA #2'!L$28=jja!$B79,"JJA #2 SIM 1",IF('JJA #2'!L$38=jja!$B79,"JJA #2 SIM 2",IF('JJA #2'!L$48=jja!$B79,"JJA #2 SIM 3",IF('JJA #2'!L$58=jja!$B79,"JJA #2 SIM 4",IF('JJA #2'!L$8=jja!$B79,"JJA #2 SIM 0","OFF"))))))))))))</f>
        <v>OFF</v>
      </c>
      <c r="M79" s="163" t="str">
        <f>IF(M$18=$B79,"JJA #1 SIM BUF",IF(M$28=$B79,"JJA #1 SIM 1",IF(M$38=$B79,"JJA #1 SIM 2",IF(M$48=$B79,"JJA #1 SIM 3",IF(M$58=$B79,"JJA #1 SIM 4",IF(M$8=$B79,"JJA #1 SIM 0",IF('JJA #2'!M$18=jja!$B79,"JJA #2 SIM BUF",IF('JJA #2'!M$28=jja!$B79,"JJA #2 SIM 1",IF('JJA #2'!M$38=jja!$B79,"JJA #2 SIM 2",IF('JJA #2'!M$48=jja!$B79,"JJA #2 SIM 3",IF('JJA #2'!M$58=jja!$B79,"JJA #2 SIM 4",IF('JJA #2'!M$8=jja!$B79,"JJA #2 SIM 0","OFF"))))))))))))</f>
        <v>JJA #2 SIM 1</v>
      </c>
      <c r="N79" s="163" t="str">
        <f>IF(N$18=$B79,"JJA #1 SIM BUF",IF(N$28=$B79,"JJA #1 SIM 1",IF(N$38=$B79,"JJA #1 SIM 2",IF(N$48=$B79,"JJA #1 SIM 3",IF(N$58=$B79,"JJA #1 SIM 4",IF(N$8=$B79,"JJA #1 SIM 0",IF('JJA #2'!N$18=jja!$B79,"JJA #2 SIM BUF",IF('JJA #2'!N$28=jja!$B79,"JJA #2 SIM 1",IF('JJA #2'!N$38=jja!$B79,"JJA #2 SIM 2",IF('JJA #2'!N$48=jja!$B79,"JJA #2 SIM 3",IF('JJA #2'!N$58=jja!$B79,"JJA #2 SIM 4",IF('JJA #2'!N$8=jja!$B79,"JJA #2 SIM 0","OFF"))))))))))))</f>
        <v>JJA #2 SIM 4</v>
      </c>
      <c r="O79" s="163" t="str">
        <f>IF(O$18=$B79,"JJA #1 SIM BUF",IF(O$28=$B79,"JJA #1 SIM 1",IF(O$38=$B79,"JJA #1 SIM 2",IF(O$48=$B79,"JJA #1 SIM 3",IF(O$58=$B79,"JJA #1 SIM 4",IF(O$8=$B79,"JJA #1 SIM 0",IF('JJA #2'!O$18=jja!$B79,"JJA #2 SIM BUF",IF('JJA #2'!O$28=jja!$B79,"JJA #2 SIM 1",IF('JJA #2'!O$38=jja!$B79,"JJA #2 SIM 2",IF('JJA #2'!O$48=jja!$B79,"JJA #2 SIM 3",IF('JJA #2'!O$58=jja!$B79,"JJA #2 SIM 4",IF('JJA #2'!O$8=jja!$B79,"JJA #2 SIM 0","OFF"))))))))))))</f>
        <v>OFF</v>
      </c>
      <c r="P79" s="163" t="str">
        <f>IF(P$18=$B79,"JJA #1 SIM BUF",IF(P$28=$B79,"JJA #1 SIM 1",IF(P$38=$B79,"JJA #1 SIM 2",IF(P$48=$B79,"JJA #1 SIM 3",IF(P$58=$B79,"JJA #1 SIM 4",IF(P$8=$B79,"JJA #1 SIM 0",IF('JJA #2'!P$18=jja!$B79,"JJA #2 SIM BUF",IF('JJA #2'!P$28=jja!$B79,"JJA #2 SIM 1",IF('JJA #2'!P$38=jja!$B79,"JJA #2 SIM 2",IF('JJA #2'!P$48=jja!$B79,"JJA #2 SIM 3",IF('JJA #2'!P$58=jja!$B79,"JJA #2 SIM 4",IF('JJA #2'!P$8=jja!$B79,"JJA #2 SIM 0","OFF"))))))))))))</f>
        <v>JJA #2 SIM 4</v>
      </c>
      <c r="Q79" s="330" t="str">
        <f>IF(Q$18=$B79,"JJA #1 SIM BUF",IF(Q$28=$B79,"JJA #1 SIM 1",IF(Q$38=$B79,"JJA #1 SIM 2",IF(Q$48=$B79,"JJA #1 SIM 3",IF(Q$58=$B79,"JJA #1 SIM 4",IF(Q$8=$B79,"JJA #1 SIM 0",IF('JJA #2'!Q$18=jja!$B79,"JJA #2 SIM BUF",IF('JJA #2'!Q$28=jja!$B79,"JJA #2 SIM 1",IF('JJA #2'!Q$38=jja!$B79,"JJA #2 SIM 2",IF('JJA #2'!Q$48=jja!$B79,"JJA #2 SIM 3",IF('JJA #2'!Q$58=jja!$B79,"JJA #2 SIM 4",IF('JJA #2'!Q$8=jja!$B79,"JJA #2 SIM 0","OFF"))))))))))))</f>
        <v>OFF</v>
      </c>
      <c r="R79" s="55"/>
      <c r="S79" s="55"/>
      <c r="T79" s="69"/>
      <c r="U79" s="93">
        <f t="shared" si="32"/>
        <v>0</v>
      </c>
      <c r="V79" s="93">
        <f t="shared" si="29"/>
        <v>0</v>
      </c>
      <c r="W79" s="93"/>
      <c r="X79" s="93"/>
      <c r="Y79" s="93"/>
      <c r="Z79" s="93">
        <f t="shared" si="31"/>
        <v>0</v>
      </c>
      <c r="AA79" s="93">
        <f t="shared" si="25"/>
        <v>0</v>
      </c>
      <c r="AB79" s="93"/>
      <c r="AC79" s="92">
        <f t="shared" ref="AC79:AD85" si="33">SUM(U79,Z79)</f>
        <v>0</v>
      </c>
      <c r="AD79" s="92">
        <f t="shared" si="33"/>
        <v>0</v>
      </c>
      <c r="AE79" s="92">
        <f t="shared" si="28"/>
        <v>0</v>
      </c>
      <c r="AF79" s="113" t="s">
        <v>33</v>
      </c>
      <c r="AG79" s="22"/>
      <c r="AH79" s="22"/>
      <c r="AI79" s="22"/>
      <c r="AJ79" s="22"/>
      <c r="AK79" s="22"/>
      <c r="AL79" s="22"/>
      <c r="AM79" s="22"/>
    </row>
    <row r="80" spans="1:39" ht="31.5" hidden="1">
      <c r="A80" s="34"/>
      <c r="B80" s="112" t="s">
        <v>34</v>
      </c>
      <c r="C80" s="159" t="s">
        <v>184</v>
      </c>
      <c r="D80" s="261" t="str">
        <f>IF(D$18=$B80,"JJA #1 SIM BUF",IF(D$28=$B80,"JJA #1 SIM 1",IF(D$38=$B80,"JJA #1 SIM 2",IF(D$48=$B80,"JJA #1 SIM 3",IF(D$58=$B80,"JJA #1 SIM 4",IF(D$8=$B80,"JJA #1 SIM 0",IF('JJA #2'!D$18=jja!$B80,"JJA #2 SIM BUF",IF('JJA #2'!D$28=jja!$B80,"JJA #2 SIM 1",IF('JJA #2'!D$38=jja!$B80,"JJA #2 SIM 2",IF('JJA #2'!D$48=jja!$B80,"JJA #2 SIM 3",IF('JJA #2'!D$58=jja!$B80,"JJA #2 SIM 4",IF('JJA #2'!D$8=jja!$B80,"JJA #2 SIM 0","OFF"))))))))))))</f>
        <v>JJA #2 SIM 4</v>
      </c>
      <c r="E80" s="381" t="str">
        <f>IF(E$18=$B80,"JJA #1 SIM BUF",IF(E$28=$B80,"JJA #1 SIM 1",IF(E$38=$B80,"JJA #1 SIM 2",IF(E$48=$B80,"JJA #1 SIM 3",IF(E$58=$B80,"JJA #1 SIM 4",IF(E$8=$B80,"JJA #1 SIM 0",IF('JJA #2'!E$18=jja!$B80,"JJA #2 SIM BUF",IF('JJA #2'!E$28=jja!$B80,"JJA #2 SIM 1",IF('JJA #2'!E$38=jja!$B80,"JJA #2 SIM 2",IF('JJA #2'!E$48=jja!$B80,"JJA #2 SIM 3",IF('JJA #2'!E$58=jja!$B80,"JJA #2 SIM 4",IF('JJA #2'!E$8=jja!$B80,"JJA #2 SIM 0","OFF"))))))))))))</f>
        <v>JJA #2 SIM 4</v>
      </c>
      <c r="F80" s="163" t="str">
        <f>IF(F$18=$B80,"JJA #1 SIM BUF",IF(F$28=$B80,"JJA #1 SIM 1",IF(F$38=$B80,"JJA #1 SIM 2",IF(F$48=$B80,"JJA #1 SIM 3",IF(F$58=$B80,"JJA #1 SIM 4",IF(F$8=$B80,"JJA #1 SIM 0",IF('JJA #2'!F$18=jja!$B80,"JJA #2 SIM BUF",IF('JJA #2'!F$28=jja!$B80,"JJA #2 SIM 1",IF('JJA #2'!F$38=jja!$B80,"JJA #2 SIM 2",IF('JJA #2'!F$48=jja!$B80,"JJA #2 SIM 3",IF('JJA #2'!F$58=jja!$B80,"JJA #2 SIM 4",IF('JJA #2'!F$8=jja!$B80,"JJA #2 SIM 0","OFF"))))))))))))</f>
        <v>OFF</v>
      </c>
      <c r="G80" s="163" t="str">
        <f>IF(G$18=$B80,"JJA #1 SIM BUF",IF(G$28=$B80,"JJA #1 SIM 1",IF(G$38=$B80,"JJA #1 SIM 2",IF(G$48=$B80,"JJA #1 SIM 3",IF(G$58=$B80,"JJA #1 SIM 4",IF(G$8=$B80,"JJA #1 SIM 0",IF('JJA #2'!G$18=jja!$B80,"JJA #2 SIM BUF",IF('JJA #2'!G$28=jja!$B80,"JJA #2 SIM 1",IF('JJA #2'!G$38=jja!$B80,"JJA #2 SIM 2",IF('JJA #2'!G$48=jja!$B80,"JJA #2 SIM 3",IF('JJA #2'!G$58=jja!$B80,"JJA #2 SIM 4",IF('JJA #2'!G$8=jja!$B80,"JJA #2 SIM 0","OFF"))))))))))))</f>
        <v>OFF</v>
      </c>
      <c r="H80" s="163" t="str">
        <f>IF(H$18=$B80,"JJA #1 SIM BUF",IF(H$28=$B80,"JJA #1 SIM 1",IF(H$38=$B80,"JJA #1 SIM 2",IF(H$48=$B80,"JJA #1 SIM 3",IF(H$58=$B80,"JJA #1 SIM 4",IF(H$8=$B80,"JJA #1 SIM 0",IF('JJA #2'!H$18=jja!$B80,"JJA #2 SIM BUF",IF('JJA #2'!H$28=jja!$B80,"JJA #2 SIM 1",IF('JJA #2'!H$38=jja!$B80,"JJA #2 SIM 2",IF('JJA #2'!H$48=jja!$B80,"JJA #2 SIM 3",IF('JJA #2'!H$58=jja!$B80,"JJA #2 SIM 4",IF('JJA #2'!H$8=jja!$B80,"JJA #2 SIM 0","OFF"))))))))))))</f>
        <v>JJA #1 SIM 1</v>
      </c>
      <c r="I80" s="163" t="str">
        <f>IF(I$18=$B80,"JJA #1 SIM BUF",IF(I$28=$B80,"JJA #1 SIM 1",IF(I$38=$B80,"JJA #1 SIM 2",IF(I$48=$B80,"JJA #1 SIM 3",IF(I$58=$B80,"JJA #1 SIM 4",IF(I$8=$B80,"JJA #1 SIM 0",IF('JJA #2'!I$18=jja!$B80,"JJA #2 SIM BUF",IF('JJA #2'!I$28=jja!$B80,"JJA #2 SIM 1",IF('JJA #2'!I$38=jja!$B80,"JJA #2 SIM 2",IF('JJA #2'!I$48=jja!$B80,"JJA #2 SIM 3",IF('JJA #2'!I$58=jja!$B80,"JJA #2 SIM 4",IF('JJA #2'!I$8=jja!$B80,"JJA #2 SIM 0","OFF"))))))))))))</f>
        <v>JJA #2 SIM 1</v>
      </c>
      <c r="J80" s="381" t="str">
        <f>IF(J$18=$B80,"JJA #1 SIM BUF",IF(J$28=$B80,"JJA #1 SIM 1",IF(J$38=$B80,"JJA #1 SIM 2",IF(J$48=$B80,"JJA #1 SIM 3",IF(J$58=$B80,"JJA #1 SIM 4",IF(J$8=$B80,"JJA #1 SIM 0",IF('JJA #2'!J$18=jja!$B80,"JJA #2 SIM BUF",IF('JJA #2'!J$28=jja!$B80,"JJA #2 SIM 1",IF('JJA #2'!J$38=jja!$B80,"JJA #2 SIM 2",IF('JJA #2'!J$48=jja!$B80,"JJA #2 SIM 3",IF('JJA #2'!J$58=jja!$B80,"JJA #2 SIM 4",IF('JJA #2'!J$8=jja!$B80,"JJA #2 SIM 0","OFF"))))))))))))</f>
        <v>OFF</v>
      </c>
      <c r="K80" s="163" t="str">
        <f>IF(K$18=$B80,"JJA #1 SIM BUF",IF(K$28=$B80,"JJA #1 SIM 1",IF(K$38=$B80,"JJA #1 SIM 2",IF(K$48=$B80,"JJA #1 SIM 3",IF(K$58=$B80,"JJA #1 SIM 4",IF(K$8=$B80,"JJA #1 SIM 0",IF('JJA #2'!K$18=jja!$B80,"JJA #2 SIM BUF",IF('JJA #2'!K$28=jja!$B80,"JJA #2 SIM 1",IF('JJA #2'!K$38=jja!$B80,"JJA #2 SIM 2",IF('JJA #2'!K$48=jja!$B80,"JJA #2 SIM 3",IF('JJA #2'!K$58=jja!$B80,"JJA #2 SIM 4",IF('JJA #2'!K$8=jja!$B80,"JJA #2 SIM 0","OFF"))))))))))))</f>
        <v>JJA #2 SIM 3</v>
      </c>
      <c r="L80" s="381" t="str">
        <f>IF(L$18=$B80,"JJA #1 SIM BUF",IF(L$28=$B80,"JJA #1 SIM 1",IF(L$38=$B80,"JJA #1 SIM 2",IF(L$48=$B80,"JJA #1 SIM 3",IF(L$58=$B80,"JJA #1 SIM 4",IF(L$8=$B80,"JJA #1 SIM 0",IF('JJA #2'!L$18=jja!$B80,"JJA #2 SIM BUF",IF('JJA #2'!L$28=jja!$B80,"JJA #2 SIM 1",IF('JJA #2'!L$38=jja!$B80,"JJA #2 SIM 2",IF('JJA #2'!L$48=jja!$B80,"JJA #2 SIM 3",IF('JJA #2'!L$58=jja!$B80,"JJA #2 SIM 4",IF('JJA #2'!L$8=jja!$B80,"JJA #2 SIM 0","OFF"))))))))))))</f>
        <v>OFF</v>
      </c>
      <c r="M80" s="394" t="str">
        <f>IF(M$18=$B80,"JJA #1 SIM BUF",IF(M$28=$B80,"JJA #1 SIM 1",IF(M$38=$B80,"JJA #1 SIM 2",IF(M$48=$B80,"JJA #1 SIM 3",IF(M$58=$B80,"JJA #1 SIM 4",IF(M$8=$B80,"JJA #1 SIM 0",IF('JJA #2'!M$18=jja!$B80,"JJA #2 SIM BUF",IF('JJA #2'!M$28=jja!$B80,"JJA #2 SIM 1",IF('JJA #2'!M$38=jja!$B80,"JJA #2 SIM 2",IF('JJA #2'!M$48=jja!$B80,"JJA #2 SIM 3",IF('JJA #2'!M$58=jja!$B80,"JJA #2 SIM 4",IF('JJA #2'!M$8=jja!$B80,"JJA #2 SIM 0","OFF"))))))))))))</f>
        <v>OFF</v>
      </c>
      <c r="N80" s="163" t="str">
        <f>IF(N$18=$B80,"JJA #1 SIM BUF",IF(N$28=$B80,"JJA #1 SIM 1",IF(N$38=$B80,"JJA #1 SIM 2",IF(N$48=$B80,"JJA #1 SIM 3",IF(N$58=$B80,"JJA #1 SIM 4",IF(N$8=$B80,"JJA #1 SIM 0",IF('JJA #2'!N$18=jja!$B80,"JJA #2 SIM BUF",IF('JJA #2'!N$28=jja!$B80,"JJA #2 SIM 1",IF('JJA #2'!N$38=jja!$B80,"JJA #2 SIM 2",IF('JJA #2'!N$48=jja!$B80,"JJA #2 SIM 3",IF('JJA #2'!N$58=jja!$B80,"JJA #2 SIM 4",IF('JJA #2'!N$8=jja!$B80,"JJA #2 SIM 0","OFF"))))))))))))</f>
        <v>JJA #2 SIM 3</v>
      </c>
      <c r="O80" s="163" t="str">
        <f>IF(O$18=$B80,"JJA #1 SIM BUF",IF(O$28=$B80,"JJA #1 SIM 1",IF(O$38=$B80,"JJA #1 SIM 2",IF(O$48=$B80,"JJA #1 SIM 3",IF(O$58=$B80,"JJA #1 SIM 4",IF(O$8=$B80,"JJA #1 SIM 0",IF('JJA #2'!O$18=jja!$B80,"JJA #2 SIM BUF",IF('JJA #2'!O$28=jja!$B80,"JJA #2 SIM 1",IF('JJA #2'!O$38=jja!$B80,"JJA #2 SIM 2",IF('JJA #2'!O$48=jja!$B80,"JJA #2 SIM 3",IF('JJA #2'!O$58=jja!$B80,"JJA #2 SIM 4",IF('JJA #2'!O$8=jja!$B80,"JJA #2 SIM 0","OFF"))))))))))))</f>
        <v>JJA #2 SIM 3</v>
      </c>
      <c r="P80" s="163" t="str">
        <f>IF(P$18=$B80,"JJA #1 SIM BUF",IF(P$28=$B80,"JJA #1 SIM 1",IF(P$38=$B80,"JJA #1 SIM 2",IF(P$48=$B80,"JJA #1 SIM 3",IF(P$58=$B80,"JJA #1 SIM 4",IF(P$8=$B80,"JJA #1 SIM 0",IF('JJA #2'!P$18=jja!$B80,"JJA #2 SIM BUF",IF('JJA #2'!P$28=jja!$B80,"JJA #2 SIM 1",IF('JJA #2'!P$38=jja!$B80,"JJA #2 SIM 2",IF('JJA #2'!P$48=jja!$B80,"JJA #2 SIM 3",IF('JJA #2'!P$58=jja!$B80,"JJA #2 SIM 4",IF('JJA #2'!P$8=jja!$B80,"JJA #2 SIM 0","OFF"))))))))))))</f>
        <v>OFF</v>
      </c>
      <c r="Q80" s="425" t="str">
        <f>IF(Q$18=$B80,"JJA #1 SIM BUF",IF(Q$28=$B80,"JJA #1 SIM 1",IF(Q$38=$B80,"JJA #1 SIM 2",IF(Q$48=$B80,"JJA #1 SIM 3",IF(Q$58=$B80,"JJA #1 SIM 4",IF(Q$8=$B80,"JJA #1 SIM 0",IF('JJA #2'!Q$18=jja!$B80,"JJA #2 SIM BUF",IF('JJA #2'!Q$28=jja!$B80,"JJA #2 SIM 1",IF('JJA #2'!Q$38=jja!$B80,"JJA #2 SIM 2",IF('JJA #2'!Q$48=jja!$B80,"JJA #2 SIM 3",IF('JJA #2'!Q$58=jja!$B80,"JJA #2 SIM 4",IF('JJA #2'!Q$8=jja!$B80,"JJA #2 SIM 0","OFF"))))))))))))</f>
        <v>OFF</v>
      </c>
      <c r="R80" s="55"/>
      <c r="S80" s="55"/>
      <c r="T80" s="69"/>
      <c r="U80" s="93">
        <f t="shared" si="32"/>
        <v>0</v>
      </c>
      <c r="V80" s="93">
        <f t="shared" si="29"/>
        <v>0</v>
      </c>
      <c r="W80" s="93"/>
      <c r="X80" s="93"/>
      <c r="Y80" s="93"/>
      <c r="Z80" s="93">
        <f t="shared" si="31"/>
        <v>0</v>
      </c>
      <c r="AA80" s="93">
        <f t="shared" si="25"/>
        <v>0</v>
      </c>
      <c r="AB80" s="93"/>
      <c r="AC80" s="92">
        <f t="shared" si="33"/>
        <v>0</v>
      </c>
      <c r="AD80" s="92">
        <f t="shared" si="33"/>
        <v>0</v>
      </c>
      <c r="AE80" s="92">
        <f t="shared" si="28"/>
        <v>0</v>
      </c>
      <c r="AF80" s="112" t="s">
        <v>34</v>
      </c>
      <c r="AG80" s="22"/>
      <c r="AH80" s="22"/>
      <c r="AI80" s="22"/>
      <c r="AJ80" s="22"/>
      <c r="AK80" s="22"/>
      <c r="AL80" s="22"/>
      <c r="AM80" s="22"/>
    </row>
    <row r="81" spans="1:39" ht="31.5" hidden="1">
      <c r="A81" s="33"/>
      <c r="B81" s="119" t="s">
        <v>45</v>
      </c>
      <c r="C81" s="160" t="s">
        <v>185</v>
      </c>
      <c r="D81" s="261" t="str">
        <f>IF(D$18=$B81,"JJA #1 SIM BUF",IF(D$28=$B81,"JJA #1 SIM 1",IF(D$38=$B81,"JJA #1 SIM 2",IF(D$48=$B81,"JJA #1 SIM 3",IF(D$58=$B81,"JJA #1 SIM 4",IF(D$8=$B81,"JJA #1 SIM 0",IF('JJA #2'!D$18=jja!$B81,"JJA #2 SIM BUF",IF('JJA #2'!D$28=jja!$B81,"JJA #2 SIM 1",IF('JJA #2'!D$38=jja!$B81,"JJA #2 SIM 2",IF('JJA #2'!D$48=jja!$B81,"JJA #2 SIM 3",IF('JJA #2'!D$58=jja!$B81,"JJA #2 SIM 4",IF('JJA #2'!D$8=jja!$B81,"JJA #2 SIM 0","OFF"))))))))))))</f>
        <v>JJA #1 SIM 2</v>
      </c>
      <c r="E81" s="163" t="str">
        <f>IF(E$18=$B81,"JJA #1 SIM BUF",IF(E$28=$B81,"JJA #1 SIM 1",IF(E$38=$B81,"JJA #1 SIM 2",IF(E$48=$B81,"JJA #1 SIM 3",IF(E$58=$B81,"JJA #1 SIM 4",IF(E$8=$B81,"JJA #1 SIM 0",IF('JJA #2'!E$18=jja!$B81,"JJA #2 SIM BUF",IF('JJA #2'!E$28=jja!$B81,"JJA #2 SIM 1",IF('JJA #2'!E$38=jja!$B81,"JJA #2 SIM 2",IF('JJA #2'!E$48=jja!$B81,"JJA #2 SIM 3",IF('JJA #2'!E$58=jja!$B81,"JJA #2 SIM 4",IF('JJA #2'!E$8=jja!$B81,"JJA #2 SIM 0","OFF"))))))))))))</f>
        <v>OFF</v>
      </c>
      <c r="F81" s="163" t="str">
        <f>IF(F$18=$B81,"JJA #1 SIM BUF",IF(F$28=$B81,"JJA #1 SIM 1",IF(F$38=$B81,"JJA #1 SIM 2",IF(F$48=$B81,"JJA #1 SIM 3",IF(F$58=$B81,"JJA #1 SIM 4",IF(F$8=$B81,"JJA #1 SIM 0",IF('JJA #2'!F$18=jja!$B81,"JJA #2 SIM BUF",IF('JJA #2'!F$28=jja!$B81,"JJA #2 SIM 1",IF('JJA #2'!F$38=jja!$B81,"JJA #2 SIM 2",IF('JJA #2'!F$48=jja!$B81,"JJA #2 SIM 3",IF('JJA #2'!F$58=jja!$B81,"JJA #2 SIM 4",IF('JJA #2'!F$8=jja!$B81,"JJA #2 SIM 0","OFF"))))))))))))</f>
        <v>OFF</v>
      </c>
      <c r="G81" s="163" t="str">
        <f>IF(G$18=$B81,"JJA #1 SIM BUF",IF(G$28=$B81,"JJA #1 SIM 1",IF(G$38=$B81,"JJA #1 SIM 2",IF(G$48=$B81,"JJA #1 SIM 3",IF(G$58=$B81,"JJA #1 SIM 4",IF(G$8=$B81,"JJA #1 SIM 0",IF('JJA #2'!G$18=jja!$B81,"JJA #2 SIM BUF",IF('JJA #2'!G$28=jja!$B81,"JJA #2 SIM 1",IF('JJA #2'!G$38=jja!$B81,"JJA #2 SIM 2",IF('JJA #2'!G$48=jja!$B81,"JJA #2 SIM 3",IF('JJA #2'!G$58=jja!$B81,"JJA #2 SIM 4",IF('JJA #2'!G$8=jja!$B81,"JJA #2 SIM 0","OFF"))))))))))))</f>
        <v>JJA #2 SIM 1</v>
      </c>
      <c r="H81" s="163" t="str">
        <f>IF(H$18=$B81,"JJA #1 SIM BUF",IF(H$28=$B81,"JJA #1 SIM 1",IF(H$38=$B81,"JJA #1 SIM 2",IF(H$48=$B81,"JJA #1 SIM 3",IF(H$58=$B81,"JJA #1 SIM 4",IF(H$8=$B81,"JJA #1 SIM 0",IF('JJA #2'!H$18=jja!$B81,"JJA #2 SIM BUF",IF('JJA #2'!H$28=jja!$B81,"JJA #2 SIM 1",IF('JJA #2'!H$38=jja!$B81,"JJA #2 SIM 2",IF('JJA #2'!H$48=jja!$B81,"JJA #2 SIM 3",IF('JJA #2'!H$58=jja!$B81,"JJA #2 SIM 4",IF('JJA #2'!H$8=jja!$B81,"JJA #2 SIM 0","OFF"))))))))))))</f>
        <v>OFF</v>
      </c>
      <c r="I81" s="163" t="str">
        <f>IF(I$18=$B81,"JJA #1 SIM BUF",IF(I$28=$B81,"JJA #1 SIM 1",IF(I$38=$B81,"JJA #1 SIM 2",IF(I$48=$B81,"JJA #1 SIM 3",IF(I$58=$B81,"JJA #1 SIM 4",IF(I$8=$B81,"JJA #1 SIM 0",IF('JJA #2'!I$18=jja!$B81,"JJA #2 SIM BUF",IF('JJA #2'!I$28=jja!$B81,"JJA #2 SIM 1",IF('JJA #2'!I$38=jja!$B81,"JJA #2 SIM 2",IF('JJA #2'!I$48=jja!$B81,"JJA #2 SIM 3",IF('JJA #2'!I$58=jja!$B81,"JJA #2 SIM 4",IF('JJA #2'!I$8=jja!$B81,"JJA #2 SIM 0","OFF"))))))))))))</f>
        <v>JJA #2 SIM 2</v>
      </c>
      <c r="J81" s="163" t="str">
        <f>IF(J$18=$B81,"JJA #1 SIM BUF",IF(J$28=$B81,"JJA #1 SIM 1",IF(J$38=$B81,"JJA #1 SIM 2",IF(J$48=$B81,"JJA #1 SIM 3",IF(J$58=$B81,"JJA #1 SIM 4",IF(J$8=$B81,"JJA #1 SIM 0",IF('JJA #2'!J$18=jja!$B81,"JJA #2 SIM BUF",IF('JJA #2'!J$28=jja!$B81,"JJA #2 SIM 1",IF('JJA #2'!J$38=jja!$B81,"JJA #2 SIM 2",IF('JJA #2'!J$48=jja!$B81,"JJA #2 SIM 3",IF('JJA #2'!J$58=jja!$B81,"JJA #2 SIM 4",IF('JJA #2'!J$8=jja!$B81,"JJA #2 SIM 0","OFF"))))))))))))</f>
        <v>JJA #2 SIM 3</v>
      </c>
      <c r="K81" s="163" t="str">
        <f>IF(K$18=$B81,"JJA #1 SIM BUF",IF(K$28=$B81,"JJA #1 SIM 1",IF(K$38=$B81,"JJA #1 SIM 2",IF(K$48=$B81,"JJA #1 SIM 3",IF(K$58=$B81,"JJA #1 SIM 4",IF(K$8=$B81,"JJA #1 SIM 0",IF('JJA #2'!K$18=jja!$B81,"JJA #2 SIM BUF",IF('JJA #2'!K$28=jja!$B81,"JJA #2 SIM 1",IF('JJA #2'!K$38=jja!$B81,"JJA #2 SIM 2",IF('JJA #2'!K$48=jja!$B81,"JJA #2 SIM 3",IF('JJA #2'!K$58=jja!$B81,"JJA #2 SIM 4",IF('JJA #2'!K$8=jja!$B81,"JJA #2 SIM 0","OFF"))))))))))))</f>
        <v>OFF</v>
      </c>
      <c r="L81" s="163" t="str">
        <f>IF(L$18=$B81,"JJA #1 SIM BUF",IF(L$28=$B81,"JJA #1 SIM 1",IF(L$38=$B81,"JJA #1 SIM 2",IF(L$48=$B81,"JJA #1 SIM 3",IF(L$58=$B81,"JJA #1 SIM 4",IF(L$8=$B81,"JJA #1 SIM 0",IF('JJA #2'!L$18=jja!$B81,"JJA #2 SIM BUF",IF('JJA #2'!L$28=jja!$B81,"JJA #2 SIM 1",IF('JJA #2'!L$38=jja!$B81,"JJA #2 SIM 2",IF('JJA #2'!L$48=jja!$B81,"JJA #2 SIM 3",IF('JJA #2'!L$58=jja!$B81,"JJA #2 SIM 4",IF('JJA #2'!L$8=jja!$B81,"JJA #2 SIM 0","OFF"))))))))))))</f>
        <v>JJA #1 SIM 1</v>
      </c>
      <c r="M81" s="231" t="str">
        <f>IF(M$18=$B81,"JJA #1 SIM BUF",IF(M$28=$B81,"JJA #1 SIM 1",IF(M$38=$B81,"JJA #1 SIM 2",IF(M$48=$B81,"JJA #1 SIM 3",IF(M$58=$B81,"JJA #1 SIM 4",IF(M$8=$B81,"JJA #1 SIM 0",IF('JJA #2'!M$18=jja!$B81,"JJA #2 SIM BUF",IF('JJA #2'!M$28=jja!$B81,"JJA #2 SIM 1",IF('JJA #2'!M$38=jja!$B81,"JJA #2 SIM 2",IF('JJA #2'!M$48=jja!$B81,"JJA #2 SIM 3",IF('JJA #2'!M$58=jja!$B81,"JJA #2 SIM 4",IF('JJA #2'!M$8=jja!$B81,"JJA #2 SIM 0","OFF"))))))))))))</f>
        <v>OFF</v>
      </c>
      <c r="N81" s="163" t="str">
        <f>IF(N$18=$B81,"JJA #1 SIM BUF",IF(N$28=$B81,"JJA #1 SIM 1",IF(N$38=$B81,"JJA #1 SIM 2",IF(N$48=$B81,"JJA #1 SIM 3",IF(N$58=$B81,"JJA #1 SIM 4",IF(N$8=$B81,"JJA #1 SIM 0",IF('JJA #2'!N$18=jja!$B81,"JJA #2 SIM BUF",IF('JJA #2'!N$28=jja!$B81,"JJA #2 SIM 1",IF('JJA #2'!N$38=jja!$B81,"JJA #2 SIM 2",IF('JJA #2'!N$48=jja!$B81,"JJA #2 SIM 3",IF('JJA #2'!N$58=jja!$B81,"JJA #2 SIM 4",IF('JJA #2'!N$8=jja!$B81,"JJA #2 SIM 0","OFF"))))))))))))</f>
        <v>JJA #1 SIM 1</v>
      </c>
      <c r="O81" s="163" t="str">
        <f>IF(O$18=$B81,"JJA #1 SIM BUF",IF(O$28=$B81,"JJA #1 SIM 1",IF(O$38=$B81,"JJA #1 SIM 2",IF(O$48=$B81,"JJA #1 SIM 3",IF(O$58=$B81,"JJA #1 SIM 4",IF(O$8=$B81,"JJA #1 SIM 0",IF('JJA #2'!O$18=jja!$B81,"JJA #2 SIM BUF",IF('JJA #2'!O$28=jja!$B81,"JJA #2 SIM 1",IF('JJA #2'!O$38=jja!$B81,"JJA #2 SIM 2",IF('JJA #2'!O$48=jja!$B81,"JJA #2 SIM 3",IF('JJA #2'!O$58=jja!$B81,"JJA #2 SIM 4",IF('JJA #2'!O$8=jja!$B81,"JJA #2 SIM 0","OFF"))))))))))))</f>
        <v>JJA #2 SIM 2</v>
      </c>
      <c r="P81" s="163" t="str">
        <f>IF(P$18=$B81,"JJA #1 SIM BUF",IF(P$28=$B81,"JJA #1 SIM 1",IF(P$38=$B81,"JJA #1 SIM 2",IF(P$48=$B81,"JJA #1 SIM 3",IF(P$58=$B81,"JJA #1 SIM 4",IF(P$8=$B81,"JJA #1 SIM 0",IF('JJA #2'!P$18=jja!$B81,"JJA #2 SIM BUF",IF('JJA #2'!P$28=jja!$B81,"JJA #2 SIM 1",IF('JJA #2'!P$38=jja!$B81,"JJA #2 SIM 2",IF('JJA #2'!P$48=jja!$B81,"JJA #2 SIM 3",IF('JJA #2'!P$58=jja!$B81,"JJA #2 SIM 4",IF('JJA #2'!P$8=jja!$B81,"JJA #2 SIM 0","OFF"))))))))))))</f>
        <v>OFF</v>
      </c>
      <c r="Q81" s="330" t="str">
        <f>IF(Q$18=$B81,"JJA #1 SIM BUF",IF(Q$28=$B81,"JJA #1 SIM 1",IF(Q$38=$B81,"JJA #1 SIM 2",IF(Q$48=$B81,"JJA #1 SIM 3",IF(Q$58=$B81,"JJA #1 SIM 4",IF(Q$8=$B81,"JJA #1 SIM 0",IF('JJA #2'!Q$18=jja!$B81,"JJA #2 SIM BUF",IF('JJA #2'!Q$28=jja!$B81,"JJA #2 SIM 1",IF('JJA #2'!Q$38=jja!$B81,"JJA #2 SIM 2",IF('JJA #2'!Q$48=jja!$B81,"JJA #2 SIM 3",IF('JJA #2'!Q$58=jja!$B81,"JJA #2 SIM 4",IF('JJA #2'!Q$8=jja!$B81,"JJA #2 SIM 0","OFF"))))))))))))</f>
        <v>JJA #1 SIM 4</v>
      </c>
      <c r="R81" s="55"/>
      <c r="S81" s="55"/>
      <c r="T81" s="69"/>
      <c r="U81" s="93">
        <f t="shared" si="32"/>
        <v>0</v>
      </c>
      <c r="V81" s="93">
        <f t="shared" si="29"/>
        <v>0</v>
      </c>
      <c r="W81" s="93"/>
      <c r="X81" s="93"/>
      <c r="Y81" s="93"/>
      <c r="Z81" s="93">
        <f t="shared" si="31"/>
        <v>0</v>
      </c>
      <c r="AA81" s="93">
        <f t="shared" si="25"/>
        <v>0</v>
      </c>
      <c r="AB81" s="93"/>
      <c r="AC81" s="92">
        <f t="shared" si="33"/>
        <v>0</v>
      </c>
      <c r="AD81" s="92">
        <f t="shared" si="33"/>
        <v>0</v>
      </c>
      <c r="AE81" s="92">
        <f t="shared" si="28"/>
        <v>0</v>
      </c>
      <c r="AF81" s="119" t="s">
        <v>45</v>
      </c>
      <c r="AG81" s="22"/>
      <c r="AH81" s="22"/>
      <c r="AI81" s="22"/>
      <c r="AJ81" s="22"/>
      <c r="AK81" s="22"/>
      <c r="AL81" s="22"/>
      <c r="AM81" s="22"/>
    </row>
    <row r="82" spans="1:39" ht="31.5" hidden="1">
      <c r="A82" s="33"/>
      <c r="B82" s="120" t="s">
        <v>46</v>
      </c>
      <c r="C82" s="161" t="s">
        <v>186</v>
      </c>
      <c r="D82" s="261" t="str">
        <f>IF(D$18=$B82,"JJA #1 SIM BUF",IF(D$28=$B82,"JJA #1 SIM 1",IF(D$38=$B82,"JJA #1 SIM 2",IF(D$48=$B82,"JJA #1 SIM 3",IF(D$58=$B82,"JJA #1 SIM 4",IF(D$8=$B82,"JJA #1 SIM 0",IF('JJA #2'!D$18=jja!$B82,"JJA #2 SIM BUF",IF('JJA #2'!D$28=jja!$B82,"JJA #2 SIM 1",IF('JJA #2'!D$38=jja!$B82,"JJA #2 SIM 2",IF('JJA #2'!D$48=jja!$B82,"JJA #2 SIM 3",IF('JJA #2'!D$58=jja!$B82,"JJA #2 SIM 4",IF('JJA #2'!D$8=jja!$B82,"JJA #2 SIM 0","OFF"))))))))))))</f>
        <v>OFF</v>
      </c>
      <c r="E82" s="163" t="str">
        <f>IF(E$18=$B82,"JJA #1 SIM BUF",IF(E$28=$B82,"JJA #1 SIM 1",IF(E$38=$B82,"JJA #1 SIM 2",IF(E$48=$B82,"JJA #1 SIM 3",IF(E$58=$B82,"JJA #1 SIM 4",IF(E$8=$B82,"JJA #1 SIM 0",IF('JJA #2'!E$18=jja!$B82,"JJA #2 SIM BUF",IF('JJA #2'!E$28=jja!$B82,"JJA #2 SIM 1",IF('JJA #2'!E$38=jja!$B82,"JJA #2 SIM 2",IF('JJA #2'!E$48=jja!$B82,"JJA #2 SIM 3",IF('JJA #2'!E$58=jja!$B82,"JJA #2 SIM 4",IF('JJA #2'!E$8=jja!$B82,"JJA #2 SIM 0","OFF"))))))))))))</f>
        <v>JJA #2 SIM 1</v>
      </c>
      <c r="F82" s="163" t="str">
        <f>IF(F$18=$B82,"JJA #1 SIM BUF",IF(F$28=$B82,"JJA #1 SIM 1",IF(F$38=$B82,"JJA #1 SIM 2",IF(F$48=$B82,"JJA #1 SIM 3",IF(F$58=$B82,"JJA #1 SIM 4",IF(F$8=$B82,"JJA #1 SIM 0",IF('JJA #2'!F$18=jja!$B82,"JJA #2 SIM BUF",IF('JJA #2'!F$28=jja!$B82,"JJA #2 SIM 1",IF('JJA #2'!F$38=jja!$B82,"JJA #2 SIM 2",IF('JJA #2'!F$48=jja!$B82,"JJA #2 SIM 3",IF('JJA #2'!F$58=jja!$B82,"JJA #2 SIM 4",IF('JJA #2'!F$8=jja!$B82,"JJA #2 SIM 0","OFF"))))))))))))</f>
        <v>JJA #2 SIM 4</v>
      </c>
      <c r="G82" s="163" t="str">
        <f>IF(G$18=$B82,"JJA #1 SIM BUF",IF(G$28=$B82,"JJA #1 SIM 1",IF(G$38=$B82,"JJA #1 SIM 2",IF(G$48=$B82,"JJA #1 SIM 3",IF(G$58=$B82,"JJA #1 SIM 4",IF(G$8=$B82,"JJA #1 SIM 0",IF('JJA #2'!G$18=jja!$B82,"JJA #2 SIM BUF",IF('JJA #2'!G$28=jja!$B82,"JJA #2 SIM 1",IF('JJA #2'!G$38=jja!$B82,"JJA #2 SIM 2",IF('JJA #2'!G$48=jja!$B82,"JJA #2 SIM 3",IF('JJA #2'!G$58=jja!$B82,"JJA #2 SIM 4",IF('JJA #2'!G$8=jja!$B82,"JJA #2 SIM 0","OFF"))))))))))))</f>
        <v>OFF</v>
      </c>
      <c r="H82" s="163" t="str">
        <f>IF(H$18=$B82,"JJA #1 SIM BUF",IF(H$28=$B82,"JJA #1 SIM 1",IF(H$38=$B82,"JJA #1 SIM 2",IF(H$48=$B82,"JJA #1 SIM 3",IF(H$58=$B82,"JJA #1 SIM 4",IF(H$8=$B82,"JJA #1 SIM 0",IF('JJA #2'!H$18=jja!$B82,"JJA #2 SIM BUF",IF('JJA #2'!H$28=jja!$B82,"JJA #2 SIM 1",IF('JJA #2'!H$38=jja!$B82,"JJA #2 SIM 2",IF('JJA #2'!H$48=jja!$B82,"JJA #2 SIM 3",IF('JJA #2'!H$58=jja!$B82,"JJA #2 SIM 4",IF('JJA #2'!H$8=jja!$B82,"JJA #2 SIM 0","OFF"))))))))))))</f>
        <v>JJA #2 SIM 4</v>
      </c>
      <c r="I82" s="163" t="str">
        <f>IF(I$18=$B82,"JJA #1 SIM BUF",IF(I$28=$B82,"JJA #1 SIM 1",IF(I$38=$B82,"JJA #1 SIM 2",IF(I$48=$B82,"JJA #1 SIM 3",IF(I$58=$B82,"JJA #1 SIM 4",IF(I$8=$B82,"JJA #1 SIM 0",IF('JJA #2'!I$18=jja!$B82,"JJA #2 SIM BUF",IF('JJA #2'!I$28=jja!$B82,"JJA #2 SIM 1",IF('JJA #2'!I$38=jja!$B82,"JJA #2 SIM 2",IF('JJA #2'!I$48=jja!$B82,"JJA #2 SIM 3",IF('JJA #2'!I$58=jja!$B82,"JJA #2 SIM 4",IF('JJA #2'!I$8=jja!$B82,"JJA #2 SIM 0","OFF"))))))))))))</f>
        <v>OFF</v>
      </c>
      <c r="J82" s="163" t="str">
        <f>IF(J$18=$B82,"JJA #1 SIM BUF",IF(J$28=$B82,"JJA #1 SIM 1",IF(J$38=$B82,"JJA #1 SIM 2",IF(J$48=$B82,"JJA #1 SIM 3",IF(J$58=$B82,"JJA #1 SIM 4",IF(J$8=$B82,"JJA #1 SIM 0",IF('JJA #2'!J$18=jja!$B82,"JJA #2 SIM BUF",IF('JJA #2'!J$28=jja!$B82,"JJA #2 SIM 1",IF('JJA #2'!J$38=jja!$B82,"JJA #2 SIM 2",IF('JJA #2'!J$48=jja!$B82,"JJA #2 SIM 3",IF('JJA #2'!J$58=jja!$B82,"JJA #2 SIM 4",IF('JJA #2'!J$8=jja!$B82,"JJA #2 SIM 0","OFF"))))))))))))</f>
        <v>JJA #2 SIM 2</v>
      </c>
      <c r="K82" s="163" t="str">
        <f>IF(K$18=$B82,"JJA #1 SIM BUF",IF(K$28=$B82,"JJA #1 SIM 1",IF(K$38=$B82,"JJA #1 SIM 2",IF(K$48=$B82,"JJA #1 SIM 3",IF(K$58=$B82,"JJA #1 SIM 4",IF(K$8=$B82,"JJA #1 SIM 0",IF('JJA #2'!K$18=jja!$B82,"JJA #2 SIM BUF",IF('JJA #2'!K$28=jja!$B82,"JJA #2 SIM 1",IF('JJA #2'!K$38=jja!$B82,"JJA #2 SIM 2",IF('JJA #2'!K$48=jja!$B82,"JJA #2 SIM 3",IF('JJA #2'!K$58=jja!$B82,"JJA #2 SIM 4",IF('JJA #2'!K$8=jja!$B82,"JJA #2 SIM 0","OFF"))))))))))))</f>
        <v>JJA #2 SIM 2</v>
      </c>
      <c r="L82" s="163" t="str">
        <f>IF(L$18=$B82,"JJA #1 SIM BUF",IF(L$28=$B82,"JJA #1 SIM 1",IF(L$38=$B82,"JJA #1 SIM 2",IF(L$48=$B82,"JJA #1 SIM 3",IF(L$58=$B82,"JJA #1 SIM 4",IF(L$8=$B82,"JJA #1 SIM 0",IF('JJA #2'!L$18=jja!$B82,"JJA #2 SIM BUF",IF('JJA #2'!L$28=jja!$B82,"JJA #2 SIM 1",IF('JJA #2'!L$38=jja!$B82,"JJA #2 SIM 2",IF('JJA #2'!L$48=jja!$B82,"JJA #2 SIM 3",IF('JJA #2'!L$58=jja!$B82,"JJA #2 SIM 4",IF('JJA #2'!L$8=jja!$B82,"JJA #2 SIM 0","OFF"))))))))))))</f>
        <v>OFF</v>
      </c>
      <c r="M82" s="231" t="str">
        <f>IF(M$18=$B82,"JJA #1 SIM BUF",IF(M$28=$B82,"JJA #1 SIM 1",IF(M$38=$B82,"JJA #1 SIM 2",IF(M$48=$B82,"JJA #1 SIM 3",IF(M$58=$B82,"JJA #1 SIM 4",IF(M$8=$B82,"JJA #1 SIM 0",IF('JJA #2'!M$18=jja!$B82,"JJA #2 SIM BUF",IF('JJA #2'!M$28=jja!$B82,"JJA #2 SIM 1",IF('JJA #2'!M$38=jja!$B82,"JJA #2 SIM 2",IF('JJA #2'!M$48=jja!$B82,"JJA #2 SIM 3",IF('JJA #2'!M$58=jja!$B82,"JJA #2 SIM 4",IF('JJA #2'!M$8=jja!$B82,"JJA #2 SIM 0","OFF"))))))))))))</f>
        <v>OFF</v>
      </c>
      <c r="N82" s="163" t="str">
        <f>IF(N$18=$B82,"JJA #1 SIM BUF",IF(N$28=$B82,"JJA #1 SIM 1",IF(N$38=$B82,"JJA #1 SIM 2",IF(N$48=$B82,"JJA #1 SIM 3",IF(N$58=$B82,"JJA #1 SIM 4",IF(N$8=$B82,"JJA #1 SIM 0",IF('JJA #2'!N$18=jja!$B82,"JJA #2 SIM BUF",IF('JJA #2'!N$28=jja!$B82,"JJA #2 SIM 1",IF('JJA #2'!N$38=jja!$B82,"JJA #2 SIM 2",IF('JJA #2'!N$48=jja!$B82,"JJA #2 SIM 3",IF('JJA #2'!N$58=jja!$B82,"JJA #2 SIM 4",IF('JJA #2'!N$8=jja!$B82,"JJA #2 SIM 0","OFF"))))))))))))</f>
        <v>JJA #1 SIM 3</v>
      </c>
      <c r="O82" s="163" t="str">
        <f>IF(O$18=$B82,"JJA #1 SIM BUF",IF(O$28=$B82,"JJA #1 SIM 1",IF(O$38=$B82,"JJA #1 SIM 2",IF(O$48=$B82,"JJA #1 SIM 3",IF(O$58=$B82,"JJA #1 SIM 4",IF(O$8=$B82,"JJA #1 SIM 0",IF('JJA #2'!O$18=jja!$B82,"JJA #2 SIM BUF",IF('JJA #2'!O$28=jja!$B82,"JJA #2 SIM 1",IF('JJA #2'!O$38=jja!$B82,"JJA #2 SIM 2",IF('JJA #2'!O$48=jja!$B82,"JJA #2 SIM 3",IF('JJA #2'!O$58=jja!$B82,"JJA #2 SIM 4",IF('JJA #2'!O$8=jja!$B82,"JJA #2 SIM 0","OFF"))))))))))))</f>
        <v>JJA #2 SIM 4</v>
      </c>
      <c r="P82" s="163" t="str">
        <f>IF(P$18=$B82,"JJA #1 SIM BUF",IF(P$28=$B82,"JJA #1 SIM 1",IF(P$38=$B82,"JJA #1 SIM 2",IF(P$48=$B82,"JJA #1 SIM 3",IF(P$58=$B82,"JJA #1 SIM 4",IF(P$8=$B82,"JJA #1 SIM 0",IF('JJA #2'!P$18=jja!$B82,"JJA #2 SIM BUF",IF('JJA #2'!P$28=jja!$B82,"JJA #2 SIM 1",IF('JJA #2'!P$38=jja!$B82,"JJA #2 SIM 2",IF('JJA #2'!P$48=jja!$B82,"JJA #2 SIM 3",IF('JJA #2'!P$58=jja!$B82,"JJA #2 SIM 4",IF('JJA #2'!P$8=jja!$B82,"JJA #2 SIM 0","OFF"))))))))))))</f>
        <v>OFF</v>
      </c>
      <c r="Q82" s="330" t="str">
        <f>IF(Q$18=$B82,"JJA #1 SIM BUF",IF(Q$28=$B82,"JJA #1 SIM 1",IF(Q$38=$B82,"JJA #1 SIM 2",IF(Q$48=$B82,"JJA #1 SIM 3",IF(Q$58=$B82,"JJA #1 SIM 4",IF(Q$8=$B82,"JJA #1 SIM 0",IF('JJA #2'!Q$18=jja!$B82,"JJA #2 SIM BUF",IF('JJA #2'!Q$28=jja!$B82,"JJA #2 SIM 1",IF('JJA #2'!Q$38=jja!$B82,"JJA #2 SIM 2",IF('JJA #2'!Q$48=jja!$B82,"JJA #2 SIM 3",IF('JJA #2'!Q$58=jja!$B82,"JJA #2 SIM 4",IF('JJA #2'!Q$8=jja!$B82,"JJA #2 SIM 0","OFF"))))))))))))</f>
        <v>OFF</v>
      </c>
      <c r="R82" s="55"/>
      <c r="S82" s="55"/>
      <c r="T82" s="69"/>
      <c r="U82" s="93">
        <f t="shared" si="32"/>
        <v>0</v>
      </c>
      <c r="V82" s="93">
        <f t="shared" si="29"/>
        <v>0</v>
      </c>
      <c r="W82" s="93"/>
      <c r="X82" s="93"/>
      <c r="Y82" s="93"/>
      <c r="Z82" s="93">
        <f t="shared" si="31"/>
        <v>0</v>
      </c>
      <c r="AA82" s="93">
        <f t="shared" si="25"/>
        <v>0</v>
      </c>
      <c r="AB82" s="93"/>
      <c r="AC82" s="92">
        <f t="shared" si="33"/>
        <v>0</v>
      </c>
      <c r="AD82" s="92">
        <f t="shared" si="33"/>
        <v>0</v>
      </c>
      <c r="AE82" s="92">
        <f t="shared" si="28"/>
        <v>0</v>
      </c>
      <c r="AF82" s="120" t="s">
        <v>46</v>
      </c>
      <c r="AG82" s="22"/>
      <c r="AH82" s="22"/>
      <c r="AI82" s="22"/>
      <c r="AJ82" s="22"/>
      <c r="AK82" s="22"/>
      <c r="AL82" s="22"/>
      <c r="AM82" s="22"/>
    </row>
    <row r="83" spans="1:39" ht="31.5" hidden="1">
      <c r="A83" s="33"/>
      <c r="B83" s="121" t="s">
        <v>47</v>
      </c>
      <c r="C83" s="162" t="s">
        <v>187</v>
      </c>
      <c r="D83" s="261" t="str">
        <f>IF(D$18=$B83,"JJA #1 SIM BUF",IF(D$28=$B83,"JJA #1 SIM 1",IF(D$38=$B83,"JJA #1 SIM 2",IF(D$48=$B83,"JJA #1 SIM 3",IF(D$58=$B83,"JJA #1 SIM 4",IF(D$8=$B83,"JJA #1 SIM 0",IF('JJA #2'!D$18=jja!$B83,"JJA #2 SIM BUF",IF('JJA #2'!D$28=jja!$B83,"JJA #2 SIM 1",IF('JJA #2'!D$38=jja!$B83,"JJA #2 SIM 2",IF('JJA #2'!D$48=jja!$B83,"JJA #2 SIM 3",IF('JJA #2'!D$58=jja!$B83,"JJA #2 SIM 4",IF('JJA #2'!D$8=jja!$B83,"JJA #2 SIM 0","OFF"))))))))))))</f>
        <v>OFF</v>
      </c>
      <c r="E83" s="163" t="str">
        <f>IF(E$18=$B83,"JJA #1 SIM BUF",IF(E$28=$B83,"JJA #1 SIM 1",IF(E$38=$B83,"JJA #1 SIM 2",IF(E$48=$B83,"JJA #1 SIM 3",IF(E$58=$B83,"JJA #1 SIM 4",IF(E$8=$B83,"JJA #1 SIM 0",IF('JJA #2'!E$18=jja!$B83,"JJA #2 SIM BUF",IF('JJA #2'!E$28=jja!$B83,"JJA #2 SIM 1",IF('JJA #2'!E$38=jja!$B83,"JJA #2 SIM 2",IF('JJA #2'!E$48=jja!$B83,"JJA #2 SIM 3",IF('JJA #2'!E$58=jja!$B83,"JJA #2 SIM 4",IF('JJA #2'!E$8=jja!$B83,"JJA #2 SIM 0","OFF"))))))))))))</f>
        <v>JJA #1 SIM 1</v>
      </c>
      <c r="F83" s="163" t="str">
        <f>IF(F$18=$B83,"JJA #1 SIM BUF",IF(F$28=$B83,"JJA #1 SIM 1",IF(F$38=$B83,"JJA #1 SIM 2",IF(F$48=$B83,"JJA #1 SIM 3",IF(F$58=$B83,"JJA #1 SIM 4",IF(F$8=$B83,"JJA #1 SIM 0",IF('JJA #2'!F$18=jja!$B83,"JJA #2 SIM BUF",IF('JJA #2'!F$28=jja!$B83,"JJA #2 SIM 1",IF('JJA #2'!F$38=jja!$B83,"JJA #2 SIM 2",IF('JJA #2'!F$48=jja!$B83,"JJA #2 SIM 3",IF('JJA #2'!F$58=jja!$B83,"JJA #2 SIM 4",IF('JJA #2'!F$8=jja!$B83,"JJA #2 SIM 0","OFF"))))))))))))</f>
        <v>OFF</v>
      </c>
      <c r="G83" s="163" t="str">
        <f>IF(G$18=$B83,"JJA #1 SIM BUF",IF(G$28=$B83,"JJA #1 SIM 1",IF(G$38=$B83,"JJA #1 SIM 2",IF(G$48=$B83,"JJA #1 SIM 3",IF(G$58=$B83,"JJA #1 SIM 4",IF(G$8=$B83,"JJA #1 SIM 0",IF('JJA #2'!G$18=jja!$B83,"JJA #2 SIM BUF",IF('JJA #2'!G$28=jja!$B83,"JJA #2 SIM 1",IF('JJA #2'!G$38=jja!$B83,"JJA #2 SIM 2",IF('JJA #2'!G$48=jja!$B83,"JJA #2 SIM 3",IF('JJA #2'!G$58=jja!$B83,"JJA #2 SIM 4",IF('JJA #2'!G$8=jja!$B83,"JJA #2 SIM 0","OFF"))))))))))))</f>
        <v>JJA #2 SIM 2</v>
      </c>
      <c r="H83" s="163" t="str">
        <f>IF(H$18=$B83,"JJA #1 SIM BUF",IF(H$28=$B83,"JJA #1 SIM 1",IF(H$38=$B83,"JJA #1 SIM 2",IF(H$48=$B83,"JJA #1 SIM 3",IF(H$58=$B83,"JJA #1 SIM 4",IF(H$8=$B83,"JJA #1 SIM 0",IF('JJA #2'!H$18=jja!$B83,"JJA #2 SIM BUF",IF('JJA #2'!H$28=jja!$B83,"JJA #2 SIM 1",IF('JJA #2'!H$38=jja!$B83,"JJA #2 SIM 2",IF('JJA #2'!H$48=jja!$B83,"JJA #2 SIM 3",IF('JJA #2'!H$58=jja!$B83,"JJA #2 SIM 4",IF('JJA #2'!H$8=jja!$B83,"JJA #2 SIM 0","OFF"))))))))))))</f>
        <v>JJA #2 SIM 2</v>
      </c>
      <c r="I83" s="163" t="str">
        <f>IF(I$18=$B83,"JJA #1 SIM BUF",IF(I$28=$B83,"JJA #1 SIM 1",IF(I$38=$B83,"JJA #1 SIM 2",IF(I$48=$B83,"JJA #1 SIM 3",IF(I$58=$B83,"JJA #1 SIM 4",IF(I$8=$B83,"JJA #1 SIM 0",IF('JJA #2'!I$18=jja!$B83,"JJA #2 SIM BUF",IF('JJA #2'!I$28=jja!$B83,"JJA #2 SIM 1",IF('JJA #2'!I$38=jja!$B83,"JJA #2 SIM 2",IF('JJA #2'!I$48=jja!$B83,"JJA #2 SIM 3",IF('JJA #2'!I$58=jja!$B83,"JJA #2 SIM 4",IF('JJA #2'!I$8=jja!$B83,"JJA #2 SIM 0","OFF"))))))))))))</f>
        <v>JJA #2 SIM 3</v>
      </c>
      <c r="J83" s="163" t="str">
        <f>IF(J$18=$B83,"JJA #1 SIM BUF",IF(J$28=$B83,"JJA #1 SIM 1",IF(J$38=$B83,"JJA #1 SIM 2",IF(J$48=$B83,"JJA #1 SIM 3",IF(J$58=$B83,"JJA #1 SIM 4",IF(J$8=$B83,"JJA #1 SIM 0",IF('JJA #2'!J$18=jja!$B83,"JJA #2 SIM BUF",IF('JJA #2'!J$28=jja!$B83,"JJA #2 SIM 1",IF('JJA #2'!J$38=jja!$B83,"JJA #2 SIM 2",IF('JJA #2'!J$48=jja!$B83,"JJA #2 SIM 3",IF('JJA #2'!J$58=jja!$B83,"JJA #2 SIM 4",IF('JJA #2'!J$8=jja!$B83,"JJA #2 SIM 0","OFF"))))))))))))</f>
        <v>OFF</v>
      </c>
      <c r="K83" s="163" t="str">
        <f>IF(K$18=$B83,"JJA #1 SIM BUF",IF(K$28=$B83,"JJA #1 SIM 1",IF(K$38=$B83,"JJA #1 SIM 2",IF(K$48=$B83,"JJA #1 SIM 3",IF(K$58=$B83,"JJA #1 SIM 4",IF(K$8=$B83,"JJA #1 SIM 0",IF('JJA #2'!K$18=jja!$B83,"JJA #2 SIM BUF",IF('JJA #2'!K$28=jja!$B83,"JJA #2 SIM 1",IF('JJA #2'!K$38=jja!$B83,"JJA #2 SIM 2",IF('JJA #2'!K$48=jja!$B83,"JJA #2 SIM 3",IF('JJA #2'!K$58=jja!$B83,"JJA #2 SIM 4",IF('JJA #2'!K$8=jja!$B83,"JJA #2 SIM 0","OFF"))))))))))))</f>
        <v>JJA #1 SIM 3</v>
      </c>
      <c r="L83" s="163" t="str">
        <f>IF(L$18=$B83,"JJA #1 SIM BUF",IF(L$28=$B83,"JJA #1 SIM 1",IF(L$38=$B83,"JJA #1 SIM 2",IF(L$48=$B83,"JJA #1 SIM 3",IF(L$58=$B83,"JJA #1 SIM 4",IF(L$8=$B83,"JJA #1 SIM 0",IF('JJA #2'!L$18=jja!$B83,"JJA #2 SIM BUF",IF('JJA #2'!L$28=jja!$B83,"JJA #2 SIM 1",IF('JJA #2'!L$38=jja!$B83,"JJA #2 SIM 2",IF('JJA #2'!L$48=jja!$B83,"JJA #2 SIM 3",IF('JJA #2'!L$58=jja!$B83,"JJA #2 SIM 4",IF('JJA #2'!L$8=jja!$B83,"JJA #2 SIM 0","OFF"))))))))))))</f>
        <v>JJA #2 SIM 4</v>
      </c>
      <c r="M83" s="231" t="str">
        <f>IF(M$18=$B83,"JJA #1 SIM BUF",IF(M$28=$B83,"JJA #1 SIM 1",IF(M$38=$B83,"JJA #1 SIM 2",IF(M$48=$B83,"JJA #1 SIM 3",IF(M$58=$B83,"JJA #1 SIM 4",IF(M$8=$B83,"JJA #1 SIM 0",IF('JJA #2'!M$18=jja!$B83,"JJA #2 SIM BUF",IF('JJA #2'!M$28=jja!$B83,"JJA #2 SIM 1",IF('JJA #2'!M$38=jja!$B83,"JJA #2 SIM 2",IF('JJA #2'!M$48=jja!$B83,"JJA #2 SIM 3",IF('JJA #2'!M$58=jja!$B83,"JJA #2 SIM 4",IF('JJA #2'!M$8=jja!$B83,"JJA #2 SIM 0","OFF"))))))))))))</f>
        <v>OFF</v>
      </c>
      <c r="N83" s="163" t="str">
        <f>IF(N$18=$B83,"JJA #1 SIM BUF",IF(N$28=$B83,"JJA #1 SIM 1",IF(N$38=$B83,"JJA #1 SIM 2",IF(N$48=$B83,"JJA #1 SIM 3",IF(N$58=$B83,"JJA #1 SIM 4",IF(N$8=$B83,"JJA #1 SIM 0",IF('JJA #2'!N$18=jja!$B83,"JJA #2 SIM BUF",IF('JJA #2'!N$28=jja!$B83,"JJA #2 SIM 1",IF('JJA #2'!N$38=jja!$B83,"JJA #2 SIM 2",IF('JJA #2'!N$48=jja!$B83,"JJA #2 SIM 3",IF('JJA #2'!N$58=jja!$B83,"JJA #2 SIM 4",IF('JJA #2'!N$8=jja!$B83,"JJA #2 SIM 0","OFF"))))))))))))</f>
        <v>OFF</v>
      </c>
      <c r="O83" s="163" t="str">
        <f>IF(O$18=$B83,"JJA #1 SIM BUF",IF(O$28=$B83,"JJA #1 SIM 1",IF(O$38=$B83,"JJA #1 SIM 2",IF(O$48=$B83,"JJA #1 SIM 3",IF(O$58=$B83,"JJA #1 SIM 4",IF(O$8=$B83,"JJA #1 SIM 0",IF('JJA #2'!O$18=jja!$B83,"JJA #2 SIM BUF",IF('JJA #2'!O$28=jja!$B83,"JJA #2 SIM 1",IF('JJA #2'!O$38=jja!$B83,"JJA #2 SIM 2",IF('JJA #2'!O$48=jja!$B83,"JJA #2 SIM 3",IF('JJA #2'!O$58=jja!$B83,"JJA #2 SIM 4",IF('JJA #2'!O$8=jja!$B83,"JJA #2 SIM 0","OFF"))))))))))))</f>
        <v>JJA #1 SIM 1</v>
      </c>
      <c r="P83" s="163" t="str">
        <f>IF(P$18=$B83,"JJA #1 SIM BUF",IF(P$28=$B83,"JJA #1 SIM 1",IF(P$38=$B83,"JJA #1 SIM 2",IF(P$48=$B83,"JJA #1 SIM 3",IF(P$58=$B83,"JJA #1 SIM 4",IF(P$8=$B83,"JJA #1 SIM 0",IF('JJA #2'!P$18=jja!$B83,"JJA #2 SIM BUF",IF('JJA #2'!P$28=jja!$B83,"JJA #2 SIM 1",IF('JJA #2'!P$38=jja!$B83,"JJA #2 SIM 2",IF('JJA #2'!P$48=jja!$B83,"JJA #2 SIM 3",IF('JJA #2'!P$58=jja!$B83,"JJA #2 SIM 4",IF('JJA #2'!P$8=jja!$B83,"JJA #2 SIM 0","OFF"))))))))))))</f>
        <v>OFF</v>
      </c>
      <c r="Q83" s="330" t="str">
        <f>IF(Q$18=$B83,"JJA #1 SIM BUF",IF(Q$28=$B83,"JJA #1 SIM 1",IF(Q$38=$B83,"JJA #1 SIM 2",IF(Q$48=$B83,"JJA #1 SIM 3",IF(Q$58=$B83,"JJA #1 SIM 4",IF(Q$8=$B83,"JJA #1 SIM 0",IF('JJA #2'!Q$18=jja!$B83,"JJA #2 SIM BUF",IF('JJA #2'!Q$28=jja!$B83,"JJA #2 SIM 1",IF('JJA #2'!Q$38=jja!$B83,"JJA #2 SIM 2",IF('JJA #2'!Q$48=jja!$B83,"JJA #2 SIM 3",IF('JJA #2'!Q$58=jja!$B83,"JJA #2 SIM 4",IF('JJA #2'!Q$8=jja!$B83,"JJA #2 SIM 0","OFF"))))))))))))</f>
        <v>JJA #1 SIM 2</v>
      </c>
      <c r="R83" s="55"/>
      <c r="S83" s="55"/>
      <c r="T83" s="69"/>
      <c r="U83" s="93">
        <f t="shared" si="32"/>
        <v>0</v>
      </c>
      <c r="V83" s="93">
        <f t="shared" si="29"/>
        <v>0</v>
      </c>
      <c r="W83" s="93"/>
      <c r="X83" s="93"/>
      <c r="Y83" s="93"/>
      <c r="Z83" s="93">
        <f t="shared" si="31"/>
        <v>0</v>
      </c>
      <c r="AA83" s="93">
        <f t="shared" si="25"/>
        <v>0</v>
      </c>
      <c r="AB83" s="93"/>
      <c r="AC83" s="92">
        <f t="shared" si="33"/>
        <v>0</v>
      </c>
      <c r="AD83" s="92">
        <f t="shared" si="33"/>
        <v>0</v>
      </c>
      <c r="AE83" s="92">
        <f t="shared" si="28"/>
        <v>0</v>
      </c>
      <c r="AF83" s="121" t="s">
        <v>47</v>
      </c>
      <c r="AG83" s="22"/>
      <c r="AH83" s="22"/>
      <c r="AI83" s="22"/>
      <c r="AJ83" s="22"/>
      <c r="AK83" s="22"/>
      <c r="AL83" s="22"/>
      <c r="AM83" s="22"/>
    </row>
    <row r="84" spans="1:39" ht="31.5" hidden="1">
      <c r="A84" s="34"/>
      <c r="B84" s="38" t="s">
        <v>501</v>
      </c>
      <c r="C84" s="230" t="s">
        <v>174</v>
      </c>
      <c r="D84" s="261" t="str">
        <f>IF(D$18=$B84,"JJA #1 SIM BUF",IF(D$28=$B84,"JJA #1 SIM 1",IF(D$38=$B84,"JJA #1 SIM 2",IF(D$48=$B84,"JJA #1 SIM 3",IF(D$58=$B84,"JJA #1 SIM 4",IF(D$8=$B84,"JJA #1 SIM 0",IF('JJA #2'!D$18=jja!$B84,"JJA #2 SIM BUF",IF('JJA #2'!D$28=jja!$B84,"JJA #2 SIM 1",IF('JJA #2'!D$38=jja!$B84,"JJA #2 SIM 2",IF('JJA #2'!D$48=jja!$B84,"JJA #2 SIM 3",IF('JJA #2'!D$58=jja!$B84,"JJA #2 SIM 4",IF('JJA #2'!D$8=jja!$B84,"JJA #2 SIM 0","OFF"))))))))))))</f>
        <v>JJA #1 SIM 4</v>
      </c>
      <c r="E84" s="163" t="str">
        <f>IF(E$18=$B84,"JJA #1 SIM BUF",IF(E$28=$B84,"JJA #1 SIM 1",IF(E$38=$B84,"JJA #1 SIM 2",IF(E$48=$B84,"JJA #1 SIM 3",IF(E$58=$B84,"JJA #1 SIM 4",IF(E$8=$B84,"JJA #1 SIM 0",IF('JJA #2'!E$18=jja!$B84,"JJA #2 SIM BUF",IF('JJA #2'!E$28=jja!$B84,"JJA #2 SIM 1",IF('JJA #2'!E$38=jja!$B84,"JJA #2 SIM 2",IF('JJA #2'!E$48=jja!$B84,"JJA #2 SIM 3",IF('JJA #2'!E$58=jja!$B84,"JJA #2 SIM 4",IF('JJA #2'!E$8=jja!$B84,"JJA #2 SIM 0","OFF"))))))))))))</f>
        <v>OFF</v>
      </c>
      <c r="F84" s="163" t="str">
        <f>IF(F$18=$B84,"JJA #1 SIM BUF",IF(F$28=$B84,"JJA #1 SIM 1",IF(F$38=$B84,"JJA #1 SIM 2",IF(F$48=$B84,"JJA #1 SIM 3",IF(F$58=$B84,"JJA #1 SIM 4",IF(F$8=$B84,"JJA #1 SIM 0",IF('JJA #2'!F$18=jja!$B84,"JJA #2 SIM BUF",IF('JJA #2'!F$28=jja!$B84,"JJA #2 SIM 1",IF('JJA #2'!F$38=jja!$B84,"JJA #2 SIM 2",IF('JJA #2'!F$48=jja!$B84,"JJA #2 SIM 3",IF('JJA #2'!F$58=jja!$B84,"JJA #2 SIM 4",IF('JJA #2'!F$8=jja!$B84,"JJA #2 SIM 0","OFF"))))))))))))</f>
        <v>JJA #1 SIM 2</v>
      </c>
      <c r="G84" s="163" t="str">
        <f>IF(G$18=$B84,"JJA #1 SIM BUF",IF(G$28=$B84,"JJA #1 SIM 1",IF(G$38=$B84,"JJA #1 SIM 2",IF(G$48=$B84,"JJA #1 SIM 3",IF(G$58=$B84,"JJA #1 SIM 4",IF(G$8=$B84,"JJA #1 SIM 0",IF('JJA #2'!G$18=jja!$B84,"JJA #2 SIM BUF",IF('JJA #2'!G$28=jja!$B84,"JJA #2 SIM 1",IF('JJA #2'!G$38=jja!$B84,"JJA #2 SIM 2",IF('JJA #2'!G$48=jja!$B84,"JJA #2 SIM 3",IF('JJA #2'!G$58=jja!$B84,"JJA #2 SIM 4",IF('JJA #2'!G$8=jja!$B84,"JJA #2 SIM 0","OFF"))))))))))))</f>
        <v>JJA #1 SIM 2</v>
      </c>
      <c r="H84" s="163" t="str">
        <f>IF(H$18=$B84,"JJA #1 SIM BUF",IF(H$28=$B84,"JJA #1 SIM 1",IF(H$38=$B84,"JJA #1 SIM 2",IF(H$48=$B84,"JJA #1 SIM 3",IF(H$58=$B84,"JJA #1 SIM 4",IF(H$8=$B84,"JJA #1 SIM 0",IF('JJA #2'!H$18=jja!$B84,"JJA #2 SIM BUF",IF('JJA #2'!H$28=jja!$B84,"JJA #2 SIM 1",IF('JJA #2'!H$38=jja!$B84,"JJA #2 SIM 2",IF('JJA #2'!H$48=jja!$B84,"JJA #2 SIM 3",IF('JJA #2'!H$58=jja!$B84,"JJA #2 SIM 4",IF('JJA #2'!H$8=jja!$B84,"JJA #2 SIM 0","OFF"))))))))))))</f>
        <v>OFF</v>
      </c>
      <c r="I84" s="163" t="str">
        <f>IF(I$18=$B84,"JJA #1 SIM BUF",IF(I$28=$B84,"JJA #1 SIM 1",IF(I$38=$B84,"JJA #1 SIM 2",IF(I$48=$B84,"JJA #1 SIM 3",IF(I$58=$B84,"JJA #1 SIM 4",IF(I$8=$B84,"JJA #1 SIM 0",IF('JJA #2'!I$18=jja!$B84,"JJA #2 SIM BUF",IF('JJA #2'!I$28=jja!$B84,"JJA #2 SIM 1",IF('JJA #2'!I$38=jja!$B84,"JJA #2 SIM 2",IF('JJA #2'!I$48=jja!$B84,"JJA #2 SIM 3",IF('JJA #2'!I$58=jja!$B84,"JJA #2 SIM 4",IF('JJA #2'!I$8=jja!$B84,"JJA #2 SIM 0","OFF"))))))))))))</f>
        <v>JJA #1 SIM 4</v>
      </c>
      <c r="J84" s="163" t="str">
        <f>IF(J$18=$B84,"JJA #1 SIM BUF",IF(J$28=$B84,"JJA #1 SIM 1",IF(J$38=$B84,"JJA #1 SIM 2",IF(J$48=$B84,"JJA #1 SIM 3",IF(J$58=$B84,"JJA #1 SIM 4",IF(J$8=$B84,"JJA #1 SIM 0",IF('JJA #2'!J$18=jja!$B84,"JJA #2 SIM BUF",IF('JJA #2'!J$28=jja!$B84,"JJA #2 SIM 1",IF('JJA #2'!J$38=jja!$B84,"JJA #2 SIM 2",IF('JJA #2'!J$48=jja!$B84,"JJA #2 SIM 3",IF('JJA #2'!J$58=jja!$B84,"JJA #2 SIM 4",IF('JJA #2'!J$8=jja!$B84,"JJA #2 SIM 0","OFF"))))))))))))</f>
        <v>OFF</v>
      </c>
      <c r="K84" s="163" t="str">
        <f>IF(K$18=$B84,"JJA #1 SIM BUF",IF(K$28=$B84,"JJA #1 SIM 1",IF(K$38=$B84,"JJA #1 SIM 2",IF(K$48=$B84,"JJA #1 SIM 3",IF(K$58=$B84,"JJA #1 SIM 4",IF(K$8=$B84,"JJA #1 SIM 0",IF('JJA #2'!K$18=jja!$B84,"JJA #2 SIM BUF",IF('JJA #2'!K$28=jja!$B84,"JJA #2 SIM 1",IF('JJA #2'!K$38=jja!$B84,"JJA #2 SIM 2",IF('JJA #2'!K$48=jja!$B84,"JJA #2 SIM 3",IF('JJA #2'!K$58=jja!$B84,"JJA #2 SIM 4",IF('JJA #2'!K$8=jja!$B84,"JJA #2 SIM 0","OFF"))))))))))))</f>
        <v>JJA #2 SIM 1</v>
      </c>
      <c r="L84" s="163" t="str">
        <f>IF(L$18=$B84,"JJA #1 SIM BUF",IF(L$28=$B84,"JJA #1 SIM 1",IF(L$38=$B84,"JJA #1 SIM 2",IF(L$48=$B84,"JJA #1 SIM 3",IF(L$58=$B84,"JJA #1 SIM 4",IF(L$8=$B84,"JJA #1 SIM 0",IF('JJA #2'!L$18=jja!$B84,"JJA #2 SIM BUF",IF('JJA #2'!L$28=jja!$B84,"JJA #2 SIM 1",IF('JJA #2'!L$38=jja!$B84,"JJA #2 SIM 2",IF('JJA #2'!L$48=jja!$B84,"JJA #2 SIM 3",IF('JJA #2'!L$58=jja!$B84,"JJA #2 SIM 4",IF('JJA #2'!L$8=jja!$B84,"JJA #2 SIM 0","OFF"))))))))))))</f>
        <v>OFF</v>
      </c>
      <c r="M84" s="231" t="str">
        <f>IF(M$18=$B84,"JJA #1 SIM BUF",IF(M$28=$B84,"JJA #1 SIM 1",IF(M$38=$B84,"JJA #1 SIM 2",IF(M$48=$B84,"JJA #1 SIM 3",IF(M$58=$B84,"JJA #1 SIM 4",IF(M$8=$B84,"JJA #1 SIM 0",IF('JJA #2'!M$18=jja!$B84,"JJA #2 SIM BUF",IF('JJA #2'!M$28=jja!$B84,"JJA #2 SIM 1",IF('JJA #2'!M$38=jja!$B84,"JJA #2 SIM 2",IF('JJA #2'!M$48=jja!$B84,"JJA #2 SIM 3",IF('JJA #2'!M$58=jja!$B84,"JJA #2 SIM 4",IF('JJA #2'!M$8=jja!$B84,"JJA #2 SIM 0","OFF"))))))))))))</f>
        <v>JJA #2 SIM 4</v>
      </c>
      <c r="N84" s="163" t="str">
        <f>IF(N$18=$B84,"JJA #1 SIM BUF",IF(N$28=$B84,"JJA #1 SIM 1",IF(N$38=$B84,"JJA #1 SIM 2",IF(N$48=$B84,"JJA #1 SIM 3",IF(N$58=$B84,"JJA #1 SIM 4",IF(N$8=$B84,"JJA #1 SIM 0",IF('JJA #2'!N$18=jja!$B84,"JJA #2 SIM BUF",IF('JJA #2'!N$28=jja!$B84,"JJA #2 SIM 1",IF('JJA #2'!N$38=jja!$B84,"JJA #2 SIM 2",IF('JJA #2'!N$48=jja!$B84,"JJA #2 SIM 3",IF('JJA #2'!N$58=jja!$B84,"JJA #2 SIM 4",IF('JJA #2'!N$8=jja!$B84,"JJA #2 SIM 0","OFF"))))))))))))</f>
        <v>OFF</v>
      </c>
      <c r="O84" s="163" t="str">
        <f>IF(O$18=$B84,"JJA #1 SIM BUF",IF(O$28=$B84,"JJA #1 SIM 1",IF(O$38=$B84,"JJA #1 SIM 2",IF(O$48=$B84,"JJA #1 SIM 3",IF(O$58=$B84,"JJA #1 SIM 4",IF(O$8=$B84,"JJA #1 SIM 0",IF('JJA #2'!O$18=jja!$B84,"JJA #2 SIM BUF",IF('JJA #2'!O$28=jja!$B84,"JJA #2 SIM 1",IF('JJA #2'!O$38=jja!$B84,"JJA #2 SIM 2",IF('JJA #2'!O$48=jja!$B84,"JJA #2 SIM 3",IF('JJA #2'!O$58=jja!$B84,"JJA #2 SIM 4",IF('JJA #2'!O$8=jja!$B84,"JJA #2 SIM 0","OFF"))))))))))))</f>
        <v>JJA #2 SIM 1</v>
      </c>
      <c r="P84" s="163" t="str">
        <f>IF(P$18=$B84,"JJA #1 SIM BUF",IF(P$28=$B84,"JJA #1 SIM 1",IF(P$38=$B84,"JJA #1 SIM 2",IF(P$48=$B84,"JJA #1 SIM 3",IF(P$58=$B84,"JJA #1 SIM 4",IF(P$8=$B84,"JJA #1 SIM 0",IF('JJA #2'!P$18=jja!$B84,"JJA #2 SIM BUF",IF('JJA #2'!P$28=jja!$B84,"JJA #2 SIM 1",IF('JJA #2'!P$38=jja!$B84,"JJA #2 SIM 2",IF('JJA #2'!P$48=jja!$B84,"JJA #2 SIM 3",IF('JJA #2'!P$58=jja!$B84,"JJA #2 SIM 4",IF('JJA #2'!P$8=jja!$B84,"JJA #2 SIM 0","OFF"))))))))))))</f>
        <v>JJA #1 SIM 2</v>
      </c>
      <c r="Q84" s="330" t="str">
        <f>IF(Q$18=$B84,"JJA #1 SIM BUF",IF(Q$28=$B84,"JJA #1 SIM 1",IF(Q$38=$B84,"JJA #1 SIM 2",IF(Q$48=$B84,"JJA #1 SIM 3",IF(Q$58=$B84,"JJA #1 SIM 4",IF(Q$8=$B84,"JJA #1 SIM 0",IF('JJA #2'!Q$18=jja!$B84,"JJA #2 SIM BUF",IF('JJA #2'!Q$28=jja!$B84,"JJA #2 SIM 1",IF('JJA #2'!Q$38=jja!$B84,"JJA #2 SIM 2",IF('JJA #2'!Q$48=jja!$B84,"JJA #2 SIM 3",IF('JJA #2'!Q$58=jja!$B84,"JJA #2 SIM 4",IF('JJA #2'!Q$8=jja!$B84,"JJA #2 SIM 0","OFF"))))))))))))</f>
        <v>OFF</v>
      </c>
      <c r="R84" s="55"/>
      <c r="S84" s="55"/>
      <c r="T84" s="176"/>
      <c r="U84" s="93">
        <f>SUM(COUNTIF($D84:$S84, "JJA SIM 0"), COUNTIF($D84:$S84, "JJA SIM 1"), COUNTIF($D84:$S84, "JJA SIM 2"), COUNTIF($D84:$S84, "JJA SIM 3"))</f>
        <v>0</v>
      </c>
      <c r="V84" s="93">
        <f>SUM(COUNTIF($D84:$S84, "JJA SIM 4"), COUNTIF($D84:$S84, "JJA SIM 0"))</f>
        <v>0</v>
      </c>
      <c r="W84" s="93"/>
      <c r="X84" s="93"/>
      <c r="Y84" s="93"/>
      <c r="Z84" s="93">
        <f t="shared" si="31"/>
        <v>0</v>
      </c>
      <c r="AA84" s="93">
        <f t="shared" si="25"/>
        <v>0</v>
      </c>
      <c r="AB84" s="93"/>
      <c r="AC84" s="92">
        <f t="shared" si="33"/>
        <v>0</v>
      </c>
      <c r="AD84" s="92">
        <f t="shared" si="33"/>
        <v>0</v>
      </c>
      <c r="AE84" s="92">
        <f>SUM(AC84:AD84)</f>
        <v>0</v>
      </c>
      <c r="AF84" s="236" t="s">
        <v>506</v>
      </c>
      <c r="AG84" s="22"/>
      <c r="AH84" s="22"/>
      <c r="AI84" s="22"/>
      <c r="AJ84" s="22"/>
      <c r="AK84" s="22"/>
      <c r="AL84" s="22"/>
      <c r="AM84" s="22"/>
    </row>
    <row r="85" spans="1:39" ht="32.25" hidden="1" thickBot="1">
      <c r="A85" s="33"/>
      <c r="B85" s="228" t="s">
        <v>503</v>
      </c>
      <c r="C85" s="229" t="s">
        <v>175</v>
      </c>
      <c r="D85" s="262" t="str">
        <f>IF(D$18=$B85,"JJA #1 SIM BUF",IF(D$28=$B85,"JJA #1 SIM 1",IF(D$38=$B85,"JJA #1 SIM 2",IF(D$48=$B85,"JJA #1 SIM 3",IF(D$58=$B85,"JJA #1 SIM 4",IF(D$8=$B85,"JJA #1 SIM 0",IF('JJA #2'!D$18=jja!$B85,"JJA #2 SIM BUF",IF('JJA #2'!D$28=jja!$B85,"JJA #2 SIM 1",IF('JJA #2'!D$38=jja!$B85,"JJA #2 SIM 2",IF('JJA #2'!D$48=jja!$B85,"JJA #2 SIM 3",IF('JJA #2'!D$58=jja!$B85,"JJA #2 SIM 4",IF('JJA #2'!D$8=jja!$B85,"JJA #2 SIM 0","OFF"))))))))))))</f>
        <v>JJA #2 SIM 3</v>
      </c>
      <c r="E85" s="263" t="str">
        <f>IF(E$18=$B85,"JJA #1 SIM BUF",IF(E$28=$B85,"JJA #1 SIM 1",IF(E$38=$B85,"JJA #1 SIM 2",IF(E$48=$B85,"JJA #1 SIM 3",IF(E$58=$B85,"JJA #1 SIM 4",IF(E$8=$B85,"JJA #1 SIM 0",IF('JJA #2'!E$18=jja!$B85,"JJA #2 SIM BUF",IF('JJA #2'!E$28=jja!$B85,"JJA #2 SIM 1",IF('JJA #2'!E$38=jja!$B85,"JJA #2 SIM 2",IF('JJA #2'!E$48=jja!$B85,"JJA #2 SIM 3",IF('JJA #2'!E$58=jja!$B85,"JJA #2 SIM 4",IF('JJA #2'!E$8=jja!$B85,"JJA #2 SIM 0","OFF"))))))))))))</f>
        <v>JJA #2 SIM 3</v>
      </c>
      <c r="F85" s="263" t="str">
        <f>IF(F$18=$B85,"JJA #1 SIM BUF",IF(F$28=$B85,"JJA #1 SIM 1",IF(F$38=$B85,"JJA #1 SIM 2",IF(F$48=$B85,"JJA #1 SIM 3",IF(F$58=$B85,"JJA #1 SIM 4",IF(F$8=$B85,"JJA #1 SIM 0",IF('JJA #2'!F$18=jja!$B85,"JJA #2 SIM BUF",IF('JJA #2'!F$28=jja!$B85,"JJA #2 SIM 1",IF('JJA #2'!F$38=jja!$B85,"JJA #2 SIM 2",IF('JJA #2'!F$48=jja!$B85,"JJA #2 SIM 3",IF('JJA #2'!F$58=jja!$B85,"JJA #2 SIM 4",IF('JJA #2'!F$8=jja!$B85,"JJA #2 SIM 0","OFF"))))))))))))</f>
        <v>OFF</v>
      </c>
      <c r="G85" s="390" t="str">
        <f>IF(G$18=$B85,"JJA #1 SIM BUF",IF(G$28=$B85,"JJA #1 SIM 1",IF(G$38=$B85,"JJA #1 SIM 2",IF(G$48=$B85,"JJA #1 SIM 3",IF(G$58=$B85,"JJA #1 SIM 4",IF(G$8=$B85,"JJA #1 SIM 0",IF('JJA #2'!G$18=jja!$B85,"JJA #2 SIM BUF",IF('JJA #2'!G$28=jja!$B85,"JJA #2 SIM 1",IF('JJA #2'!G$38=jja!$B85,"JJA #2 SIM 2",IF('JJA #2'!G$48=jja!$B85,"JJA #2 SIM 3",IF('JJA #2'!G$58=jja!$B85,"JJA #2 SIM 4",IF('JJA #2'!G$8=jja!$B85,"JJA #2 SIM 0","OFF"))))))))))))</f>
        <v>OFF</v>
      </c>
      <c r="H85" s="263" t="str">
        <f>IF(H$18=$B85,"JJA #1 SIM BUF",IF(H$28=$B85,"JJA #1 SIM 1",IF(H$38=$B85,"JJA #1 SIM 2",IF(H$48=$B85,"JJA #1 SIM 3",IF(H$58=$B85,"JJA #1 SIM 4",IF(H$8=$B85,"JJA #1 SIM 0",IF('JJA #2'!H$18=jja!$B85,"JJA #2 SIM BUF",IF('JJA #2'!H$28=jja!$B85,"JJA #2 SIM 1",IF('JJA #2'!H$38=jja!$B85,"JJA #2 SIM 2",IF('JJA #2'!H$48=jja!$B85,"JJA #2 SIM 3",IF('JJA #2'!H$58=jja!$B85,"JJA #2 SIM 4",IF('JJA #2'!H$8=jja!$B85,"JJA #2 SIM 0","OFF"))))))))))))</f>
        <v>JJA #2 SIM 1</v>
      </c>
      <c r="I85" s="263" t="str">
        <f>IF(I$18=$B85,"JJA #1 SIM BUF",IF(I$28=$B85,"JJA #1 SIM 1",IF(I$38=$B85,"JJA #1 SIM 2",IF(I$48=$B85,"JJA #1 SIM 3",IF(I$58=$B85,"JJA #1 SIM 4",IF(I$8=$B85,"JJA #1 SIM 0",IF('JJA #2'!I$18=jja!$B85,"JJA #2 SIM BUF",IF('JJA #2'!I$28=jja!$B85,"JJA #2 SIM 1",IF('JJA #2'!I$38=jja!$B85,"JJA #2 SIM 2",IF('JJA #2'!I$48=jja!$B85,"JJA #2 SIM 3",IF('JJA #2'!I$58=jja!$B85,"JJA #2 SIM 4",IF('JJA #2'!I$8=jja!$B85,"JJA #2 SIM 0","OFF"))))))))))))</f>
        <v>JJA #1 SIM 2</v>
      </c>
      <c r="J85" s="263" t="str">
        <f>IF(J$18=$B85,"JJA #1 SIM BUF",IF(J$28=$B85,"JJA #1 SIM 1",IF(J$38=$B85,"JJA #1 SIM 2",IF(J$48=$B85,"JJA #1 SIM 3",IF(J$58=$B85,"JJA #1 SIM 4",IF(J$8=$B85,"JJA #1 SIM 0",IF('JJA #2'!J$18=jja!$B85,"JJA #2 SIM BUF",IF('JJA #2'!J$28=jja!$B85,"JJA #2 SIM 1",IF('JJA #2'!J$38=jja!$B85,"JJA #2 SIM 2",IF('JJA #2'!J$48=jja!$B85,"JJA #2 SIM 3",IF('JJA #2'!J$58=jja!$B85,"JJA #2 SIM 4",IF('JJA #2'!J$8=jja!$B85,"JJA #2 SIM 0","OFF"))))))))))))</f>
        <v>OFF</v>
      </c>
      <c r="K85" s="263" t="str">
        <f>IF(K$18=$B85,"JJA #1 SIM BUF",IF(K$28=$B85,"JJA #1 SIM 1",IF(K$38=$B85,"JJA #1 SIM 2",IF(K$48=$B85,"JJA #1 SIM 3",IF(K$58=$B85,"JJA #1 SIM 4",IF(K$8=$B85,"JJA #1 SIM 0",IF('JJA #2'!K$18=jja!$B85,"JJA #2 SIM BUF",IF('JJA #2'!K$28=jja!$B85,"JJA #2 SIM 1",IF('JJA #2'!K$38=jja!$B85,"JJA #2 SIM 2",IF('JJA #2'!K$48=jja!$B85,"JJA #2 SIM 3",IF('JJA #2'!K$58=jja!$B85,"JJA #2 SIM 4",IF('JJA #2'!K$8=jja!$B85,"JJA #2 SIM 0","OFF"))))))))))))</f>
        <v>OFF</v>
      </c>
      <c r="L85" s="263" t="str">
        <f>IF(L$18=$B85,"JJA #1 SIM BUF",IF(L$28=$B85,"JJA #1 SIM 1",IF(L$38=$B85,"JJA #1 SIM 2",IF(L$48=$B85,"JJA #1 SIM 3",IF(L$58=$B85,"JJA #1 SIM 4",IF(L$8=$B85,"JJA #1 SIM 0",IF('JJA #2'!L$18=jja!$B85,"JJA #2 SIM BUF",IF('JJA #2'!L$28=jja!$B85,"JJA #2 SIM 1",IF('JJA #2'!L$38=jja!$B85,"JJA #2 SIM 2",IF('JJA #2'!L$48=jja!$B85,"JJA #2 SIM 3",IF('JJA #2'!L$58=jja!$B85,"JJA #2 SIM 4",IF('JJA #2'!L$8=jja!$B85,"JJA #2 SIM 0","OFF"))))))))))))</f>
        <v>JJA #1 SIM 3</v>
      </c>
      <c r="M85" s="426" t="str">
        <f>IF(M$18=$B85,"JJA #1 SIM BUF",IF(M$28=$B85,"JJA #1 SIM 1",IF(M$38=$B85,"JJA #1 SIM 2",IF(M$48=$B85,"JJA #1 SIM 3",IF(M$58=$B85,"JJA #1 SIM 4",IF(M$8=$B85,"JJA #1 SIM 0",IF('JJA #2'!M$18=jja!$B85,"JJA #2 SIM BUF",IF('JJA #2'!M$28=jja!$B85,"JJA #2 SIM 1",IF('JJA #2'!M$38=jja!$B85,"JJA #2 SIM 2",IF('JJA #2'!M$48=jja!$B85,"JJA #2 SIM 3",IF('JJA #2'!M$58=jja!$B85,"JJA #2 SIM 4",IF('JJA #2'!M$8=jja!$B85,"JJA #2 SIM 0","OFF"))))))))))))</f>
        <v>OFF</v>
      </c>
      <c r="N85" s="427" t="str">
        <f>IF(N$18=$B85,"JJA #1 SIM BUF",IF(N$28=$B85,"JJA #1 SIM 1",IF(N$38=$B85,"JJA #1 SIM 2",IF(N$48=$B85,"JJA #1 SIM 3",IF(N$58=$B85,"JJA #1 SIM 4",IF(N$8=$B85,"JJA #1 SIM 0",IF('JJA #2'!N$18=jja!$B85,"JJA #2 SIM BUF",IF('JJA #2'!N$28=jja!$B85,"JJA #2 SIM 1",IF('JJA #2'!N$38=jja!$B85,"JJA #2 SIM 2",IF('JJA #2'!N$48=jja!$B85,"JJA #2 SIM 3",IF('JJA #2'!N$58=jja!$B85,"JJA #2 SIM 4",IF('JJA #2'!N$8=jja!$B85,"JJA #2 SIM 0","OFF"))))))))))))</f>
        <v>OFF</v>
      </c>
      <c r="O85" s="427" t="str">
        <f>IF(O$18=$B85,"JJA #1 SIM BUF",IF(O$28=$B85,"JJA #1 SIM 1",IF(O$38=$B85,"JJA #1 SIM 2",IF(O$48=$B85,"JJA #1 SIM 3",IF(O$58=$B85,"JJA #1 SIM 4",IF(O$8=$B85,"JJA #1 SIM 0",IF('JJA #2'!O$18=jja!$B85,"JJA #2 SIM BUF",IF('JJA #2'!O$28=jja!$B85,"JJA #2 SIM 1",IF('JJA #2'!O$38=jja!$B85,"JJA #2 SIM 2",IF('JJA #2'!O$48=jja!$B85,"JJA #2 SIM 3",IF('JJA #2'!O$58=jja!$B85,"JJA #2 SIM 4",IF('JJA #2'!O$8=jja!$B85,"JJA #2 SIM 0","OFF"))))))))))))</f>
        <v>OFF</v>
      </c>
      <c r="P85" s="427" t="str">
        <f>IF(P$18=$B85,"JJA #1 SIM BUF",IF(P$28=$B85,"JJA #1 SIM 1",IF(P$38=$B85,"JJA #1 SIM 2",IF(P$48=$B85,"JJA #1 SIM 3",IF(P$58=$B85,"JJA #1 SIM 4",IF(P$8=$B85,"JJA #1 SIM 0",IF('JJA #2'!P$18=jja!$B85,"JJA #2 SIM BUF",IF('JJA #2'!P$28=jja!$B85,"JJA #2 SIM 1",IF('JJA #2'!P$38=jja!$B85,"JJA #2 SIM 2",IF('JJA #2'!P$48=jja!$B85,"JJA #2 SIM 3",IF('JJA #2'!P$58=jja!$B85,"JJA #2 SIM 4",IF('JJA #2'!P$8=jja!$B85,"JJA #2 SIM 0","OFF"))))))))))))</f>
        <v>OFF</v>
      </c>
      <c r="Q85" s="428" t="str">
        <f>IF(Q$18=$B85,"JJA #1 SIM BUF",IF(Q$28=$B85,"JJA #1 SIM 1",IF(Q$38=$B85,"JJA #1 SIM 2",IF(Q$48=$B85,"JJA #1 SIM 3",IF(Q$58=$B85,"JJA #1 SIM 4",IF(Q$8=$B85,"JJA #1 SIM 0",IF('JJA #2'!Q$18=jja!$B85,"JJA #2 SIM BUF",IF('JJA #2'!Q$28=jja!$B85,"JJA #2 SIM 1",IF('JJA #2'!Q$38=jja!$B85,"JJA #2 SIM 2",IF('JJA #2'!Q$48=jja!$B85,"JJA #2 SIM 3",IF('JJA #2'!Q$58=jja!$B85,"JJA #2 SIM 4",IF('JJA #2'!Q$8=jja!$B85,"JJA #2 SIM 0","OFF"))))))))))))</f>
        <v>JJA #2 SIM 3</v>
      </c>
      <c r="R85" s="55"/>
      <c r="S85" s="55"/>
      <c r="T85" s="176"/>
      <c r="U85" s="93">
        <f>SUM(COUNTIF($D85:$S85, "JJA SIM 0"), COUNTIF($D85:$S85, "JJA SIM 1"), COUNTIF($D85:$S85, "JJA SIM 2"), COUNTIF($D85:$S85, "JJA SIM 3"))</f>
        <v>0</v>
      </c>
      <c r="V85" s="93">
        <f>SUM(COUNTIF($D85:$S85, "JJA SIM 4"), COUNTIF($D85:$S85, "JJA SIM 0"))</f>
        <v>0</v>
      </c>
      <c r="W85" s="93"/>
      <c r="X85" s="93"/>
      <c r="Y85" s="93"/>
      <c r="Z85" s="93">
        <f t="shared" si="31"/>
        <v>0</v>
      </c>
      <c r="AA85" s="93">
        <f t="shared" si="25"/>
        <v>0</v>
      </c>
      <c r="AB85" s="93"/>
      <c r="AC85" s="92">
        <f t="shared" si="33"/>
        <v>0</v>
      </c>
      <c r="AD85" s="92">
        <f t="shared" si="33"/>
        <v>0</v>
      </c>
      <c r="AE85" s="92">
        <f>SUM(AC85:AD85)</f>
        <v>0</v>
      </c>
      <c r="AF85" s="118" t="s">
        <v>503</v>
      </c>
      <c r="AG85" s="22"/>
      <c r="AH85" s="22"/>
      <c r="AI85" s="22"/>
      <c r="AJ85" s="22"/>
      <c r="AK85" s="22"/>
      <c r="AL85" s="22"/>
      <c r="AM85" s="22"/>
    </row>
    <row r="86" spans="1:39" s="30" customFormat="1" ht="27" thickBot="1">
      <c r="A86" s="32"/>
      <c r="B86" s="48"/>
      <c r="C86" s="48"/>
      <c r="D86" s="139"/>
      <c r="E86" s="140"/>
      <c r="F86" s="141"/>
      <c r="G86" s="141"/>
      <c r="H86" s="141"/>
      <c r="I86" s="141"/>
      <c r="J86" s="141"/>
      <c r="K86" s="141"/>
      <c r="L86" s="142"/>
      <c r="M86" s="140"/>
      <c r="N86" s="140"/>
      <c r="O86" s="141"/>
      <c r="P86" s="141"/>
      <c r="Q86" s="140"/>
      <c r="R86" s="329"/>
      <c r="S86" s="329"/>
      <c r="T86" s="176"/>
      <c r="AE86" s="67"/>
    </row>
    <row r="87" spans="1:39" s="30" customFormat="1" ht="24">
      <c r="A87" s="32"/>
      <c r="B87" s="559" t="s">
        <v>721</v>
      </c>
      <c r="C87" s="294" t="s">
        <v>31</v>
      </c>
      <c r="D87" s="295">
        <v>44972</v>
      </c>
      <c r="E87" s="295">
        <f>D87+1</f>
        <v>44973</v>
      </c>
      <c r="F87" s="295">
        <f t="shared" ref="F87:Q87" si="34">E87+1</f>
        <v>44974</v>
      </c>
      <c r="G87" s="299">
        <f t="shared" si="34"/>
        <v>44975</v>
      </c>
      <c r="H87" s="299">
        <f t="shared" si="34"/>
        <v>44976</v>
      </c>
      <c r="I87" s="295">
        <f t="shared" si="34"/>
        <v>44977</v>
      </c>
      <c r="J87" s="295">
        <f t="shared" si="34"/>
        <v>44978</v>
      </c>
      <c r="K87" s="295">
        <f t="shared" si="34"/>
        <v>44979</v>
      </c>
      <c r="L87" s="295">
        <f t="shared" si="34"/>
        <v>44980</v>
      </c>
      <c r="M87" s="295">
        <f t="shared" si="34"/>
        <v>44981</v>
      </c>
      <c r="N87" s="299">
        <f t="shared" si="34"/>
        <v>44982</v>
      </c>
      <c r="O87" s="299">
        <f t="shared" si="34"/>
        <v>44983</v>
      </c>
      <c r="P87" s="295">
        <f t="shared" si="34"/>
        <v>44984</v>
      </c>
      <c r="Q87" s="295">
        <f t="shared" si="34"/>
        <v>44985</v>
      </c>
      <c r="R87" s="88"/>
      <c r="S87" s="88"/>
      <c r="T87" s="176"/>
    </row>
    <row r="88" spans="1:39" s="30" customFormat="1" ht="24.6" customHeight="1" thickBot="1">
      <c r="A88" s="32"/>
      <c r="B88" s="560"/>
      <c r="C88" s="296" t="s">
        <v>24</v>
      </c>
      <c r="D88" s="297">
        <f>D87</f>
        <v>44972</v>
      </c>
      <c r="E88" s="297">
        <f t="shared" ref="E88:Q88" si="35">E87</f>
        <v>44973</v>
      </c>
      <c r="F88" s="326">
        <f t="shared" si="35"/>
        <v>44974</v>
      </c>
      <c r="G88" s="328">
        <f t="shared" si="35"/>
        <v>44975</v>
      </c>
      <c r="H88" s="300">
        <f t="shared" si="35"/>
        <v>44976</v>
      </c>
      <c r="I88" s="297">
        <f t="shared" si="35"/>
        <v>44977</v>
      </c>
      <c r="J88" s="297">
        <f t="shared" si="35"/>
        <v>44978</v>
      </c>
      <c r="K88" s="297">
        <f t="shared" si="35"/>
        <v>44979</v>
      </c>
      <c r="L88" s="297">
        <f t="shared" si="35"/>
        <v>44980</v>
      </c>
      <c r="M88" s="297">
        <f t="shared" si="35"/>
        <v>44981</v>
      </c>
      <c r="N88" s="300">
        <f t="shared" si="35"/>
        <v>44982</v>
      </c>
      <c r="O88" s="300">
        <f t="shared" si="35"/>
        <v>44983</v>
      </c>
      <c r="P88" s="297">
        <f t="shared" si="35"/>
        <v>44984</v>
      </c>
      <c r="Q88" s="298">
        <f t="shared" si="35"/>
        <v>44985</v>
      </c>
      <c r="R88" s="176"/>
      <c r="S88" s="176"/>
      <c r="T88" s="176"/>
    </row>
    <row r="89" spans="1:39" s="30" customFormat="1" ht="24.6" customHeight="1">
      <c r="A89" s="32"/>
      <c r="B89" s="564" t="s">
        <v>171</v>
      </c>
      <c r="C89" s="85"/>
      <c r="D89" s="290"/>
      <c r="E89" s="290"/>
      <c r="F89" s="275" t="s">
        <v>194</v>
      </c>
      <c r="G89" s="275" t="s">
        <v>194</v>
      </c>
      <c r="H89" s="250"/>
      <c r="I89" s="250"/>
      <c r="J89" s="250"/>
      <c r="K89" s="250"/>
      <c r="L89" s="275" t="s">
        <v>195</v>
      </c>
      <c r="M89" s="275" t="s">
        <v>195</v>
      </c>
      <c r="N89" s="250"/>
      <c r="O89" s="275" t="s">
        <v>194</v>
      </c>
      <c r="P89" s="275" t="s">
        <v>195</v>
      </c>
      <c r="Q89" s="237"/>
      <c r="R89" s="176"/>
      <c r="S89" s="176"/>
      <c r="T89" s="176"/>
    </row>
    <row r="90" spans="1:39" s="30" customFormat="1" ht="24.6" customHeight="1">
      <c r="A90" s="32"/>
      <c r="B90" s="565"/>
      <c r="C90" s="74"/>
      <c r="D90" s="291"/>
      <c r="E90" s="291"/>
      <c r="F90" s="145" t="s">
        <v>530</v>
      </c>
      <c r="G90" s="145" t="s">
        <v>530</v>
      </c>
      <c r="H90" s="147"/>
      <c r="I90" s="147"/>
      <c r="J90" s="147"/>
      <c r="K90" s="147"/>
      <c r="L90" s="145" t="s">
        <v>530</v>
      </c>
      <c r="M90" s="127" t="s">
        <v>177</v>
      </c>
      <c r="N90" s="147"/>
      <c r="O90" s="145" t="s">
        <v>530</v>
      </c>
      <c r="P90" s="145" t="s">
        <v>530</v>
      </c>
      <c r="Q90" s="256"/>
      <c r="R90" s="176"/>
      <c r="S90" s="176"/>
      <c r="T90" s="176"/>
    </row>
    <row r="91" spans="1:39" s="30" customFormat="1" ht="24.6" customHeight="1">
      <c r="A91" s="32"/>
      <c r="B91" s="565"/>
      <c r="C91" s="74"/>
      <c r="D91" s="292"/>
      <c r="E91" s="292"/>
      <c r="F91" s="107">
        <v>14</v>
      </c>
      <c r="G91" s="107">
        <v>15</v>
      </c>
      <c r="H91" s="148"/>
      <c r="I91" s="148"/>
      <c r="J91" s="148"/>
      <c r="K91" s="148"/>
      <c r="L91" s="107">
        <v>18</v>
      </c>
      <c r="M91" s="107">
        <v>19</v>
      </c>
      <c r="N91" s="148"/>
      <c r="O91" s="107">
        <v>22</v>
      </c>
      <c r="P91" s="107">
        <v>25</v>
      </c>
      <c r="Q91" s="257"/>
      <c r="R91" s="176"/>
      <c r="S91" s="176"/>
      <c r="T91" s="176"/>
      <c r="Z91" s="53"/>
      <c r="AA91" s="53"/>
    </row>
    <row r="92" spans="1:39" s="30" customFormat="1" ht="24.6" customHeight="1">
      <c r="A92" s="32"/>
      <c r="B92" s="565"/>
      <c r="C92" s="74"/>
      <c r="D92" s="292"/>
      <c r="E92" s="292"/>
      <c r="F92" s="107" t="s">
        <v>777</v>
      </c>
      <c r="G92" s="107" t="s">
        <v>777</v>
      </c>
      <c r="H92" s="148"/>
      <c r="I92" s="148"/>
      <c r="J92" s="148"/>
      <c r="K92" s="148"/>
      <c r="L92" s="107" t="s">
        <v>777</v>
      </c>
      <c r="M92" s="107" t="s">
        <v>777</v>
      </c>
      <c r="N92" s="148"/>
      <c r="O92" s="107" t="s">
        <v>777</v>
      </c>
      <c r="P92" s="107" t="s">
        <v>777</v>
      </c>
      <c r="Q92" s="257"/>
      <c r="R92" s="176"/>
      <c r="S92" s="176"/>
      <c r="T92" s="176"/>
    </row>
    <row r="93" spans="1:39" s="30" customFormat="1" ht="24.6" customHeight="1">
      <c r="A93" s="32"/>
      <c r="B93" s="565"/>
      <c r="C93" s="74"/>
      <c r="D93" s="291" t="s">
        <v>292</v>
      </c>
      <c r="E93" s="291" t="s">
        <v>292</v>
      </c>
      <c r="F93" s="110" t="s">
        <v>921</v>
      </c>
      <c r="G93" s="110" t="s">
        <v>830</v>
      </c>
      <c r="H93" s="147" t="s">
        <v>292</v>
      </c>
      <c r="I93" s="147" t="s">
        <v>292</v>
      </c>
      <c r="J93" s="147" t="s">
        <v>292</v>
      </c>
      <c r="K93" s="317" t="s">
        <v>292</v>
      </c>
      <c r="L93" s="110" t="s">
        <v>840</v>
      </c>
      <c r="M93" s="110" t="s">
        <v>841</v>
      </c>
      <c r="N93" s="317" t="s">
        <v>292</v>
      </c>
      <c r="O93" s="110" t="s">
        <v>849</v>
      </c>
      <c r="P93" s="110" t="s">
        <v>857</v>
      </c>
      <c r="Q93" s="364" t="s">
        <v>292</v>
      </c>
      <c r="R93" s="176"/>
      <c r="S93" s="176"/>
      <c r="T93" s="176"/>
    </row>
    <row r="94" spans="1:39" s="30" customFormat="1" ht="24.6" customHeight="1">
      <c r="A94" s="32"/>
      <c r="B94" s="565"/>
      <c r="C94" s="74"/>
      <c r="D94" s="291"/>
      <c r="E94" s="291"/>
      <c r="F94" s="255" t="s">
        <v>831</v>
      </c>
      <c r="G94" s="255" t="s">
        <v>832</v>
      </c>
      <c r="H94" s="147"/>
      <c r="I94" s="147"/>
      <c r="J94" s="147"/>
      <c r="K94" s="147"/>
      <c r="L94" s="255" t="s">
        <v>842</v>
      </c>
      <c r="M94" s="255" t="s">
        <v>843</v>
      </c>
      <c r="N94" s="147"/>
      <c r="O94" s="255" t="s">
        <v>851</v>
      </c>
      <c r="P94" s="255" t="s">
        <v>1128</v>
      </c>
      <c r="Q94" s="256"/>
      <c r="R94" s="176"/>
      <c r="S94" s="176"/>
      <c r="T94" s="176"/>
    </row>
    <row r="95" spans="1:39" s="30" customFormat="1" ht="24.6" customHeight="1">
      <c r="A95" s="32"/>
      <c r="B95" s="565"/>
      <c r="C95" s="74"/>
      <c r="D95" s="292"/>
      <c r="E95" s="292"/>
      <c r="F95" s="232"/>
      <c r="G95" s="232"/>
      <c r="H95" s="148"/>
      <c r="I95" s="148"/>
      <c r="J95" s="148"/>
      <c r="K95" s="148"/>
      <c r="L95" s="232"/>
      <c r="M95" s="232"/>
      <c r="N95" s="148"/>
      <c r="O95" s="232"/>
      <c r="P95" s="232"/>
      <c r="Q95" s="257"/>
      <c r="R95" s="176"/>
      <c r="S95" s="176"/>
      <c r="T95" s="176"/>
      <c r="U95" s="67">
        <f>COUNTIF(D6:S148,"안전대책 5단계이상")</f>
        <v>0</v>
      </c>
      <c r="V95" s="30" t="s">
        <v>62</v>
      </c>
      <c r="W95" s="67">
        <f>U95*4</f>
        <v>0</v>
      </c>
      <c r="X95" s="67"/>
      <c r="Y95" s="67"/>
    </row>
    <row r="96" spans="1:39" s="30" customFormat="1" ht="24.6" customHeight="1">
      <c r="A96" s="32"/>
      <c r="B96" s="565"/>
      <c r="C96" s="74"/>
      <c r="D96" s="292"/>
      <c r="E96" s="292"/>
      <c r="F96" s="134" t="s">
        <v>61</v>
      </c>
      <c r="G96" s="134" t="s">
        <v>61</v>
      </c>
      <c r="H96" s="148"/>
      <c r="I96" s="148"/>
      <c r="J96" s="148"/>
      <c r="K96" s="148"/>
      <c r="L96" s="134" t="s">
        <v>61</v>
      </c>
      <c r="M96" s="134" t="s">
        <v>61</v>
      </c>
      <c r="N96" s="148"/>
      <c r="O96" s="134" t="s">
        <v>61</v>
      </c>
      <c r="P96" s="134" t="s">
        <v>61</v>
      </c>
      <c r="Q96" s="257"/>
      <c r="R96" s="176"/>
      <c r="S96" s="176"/>
      <c r="T96" s="176"/>
      <c r="U96" s="67">
        <f>COUNTIF(D7:S149,"자격유지")</f>
        <v>0</v>
      </c>
      <c r="V96" s="30" t="s">
        <v>63</v>
      </c>
    </row>
    <row r="97" spans="1:31" s="53" customFormat="1" ht="24.6" customHeight="1" thickBot="1">
      <c r="A97" s="52"/>
      <c r="B97" s="566"/>
      <c r="C97" s="75"/>
      <c r="D97" s="293"/>
      <c r="E97" s="293"/>
      <c r="F97" s="235"/>
      <c r="G97" s="235"/>
      <c r="H97" s="149"/>
      <c r="I97" s="149"/>
      <c r="J97" s="149"/>
      <c r="K97" s="149"/>
      <c r="L97" s="235"/>
      <c r="M97" s="235" t="s">
        <v>798</v>
      </c>
      <c r="N97" s="149"/>
      <c r="O97" s="235"/>
      <c r="P97" s="235"/>
      <c r="Q97" s="258"/>
      <c r="R97" s="176"/>
      <c r="S97" s="176"/>
      <c r="T97" s="176"/>
      <c r="V97" s="30"/>
      <c r="AA97" s="30"/>
      <c r="AB97" s="30"/>
      <c r="AC97" s="30"/>
      <c r="AD97" s="30"/>
      <c r="AE97" s="30"/>
    </row>
    <row r="98" spans="1:31" s="53" customFormat="1" ht="24.6" customHeight="1" thickBot="1">
      <c r="A98" s="52"/>
      <c r="B98" s="79"/>
      <c r="C98" s="79"/>
      <c r="D98" s="183"/>
      <c r="E98" s="183"/>
      <c r="F98" s="246"/>
      <c r="G98" s="79"/>
      <c r="H98" s="79"/>
      <c r="I98" s="79"/>
      <c r="J98" s="183"/>
      <c r="K98" s="79"/>
      <c r="L98" s="183"/>
      <c r="M98" s="79"/>
      <c r="N98" s="79"/>
      <c r="O98" s="183"/>
      <c r="P98" s="183"/>
      <c r="Q98" s="79"/>
      <c r="R98" s="176"/>
      <c r="S98" s="176"/>
      <c r="T98" s="176"/>
      <c r="V98" s="30"/>
      <c r="AA98" s="30"/>
      <c r="AB98" s="30"/>
      <c r="AC98" s="30"/>
      <c r="AD98" s="30"/>
      <c r="AE98" s="30"/>
    </row>
    <row r="99" spans="1:31" s="53" customFormat="1" ht="24.6" customHeight="1" thickTop="1">
      <c r="A99" s="52"/>
      <c r="B99" s="564" t="s">
        <v>172</v>
      </c>
      <c r="C99" s="74"/>
      <c r="D99" s="280"/>
      <c r="E99" s="107"/>
      <c r="F99" s="107"/>
      <c r="G99" s="107"/>
      <c r="H99" s="107"/>
      <c r="I99" s="107"/>
      <c r="J99" s="107"/>
      <c r="K99" s="552" t="s">
        <v>1186</v>
      </c>
      <c r="L99" s="376" t="s">
        <v>50</v>
      </c>
      <c r="M99" s="541" t="s">
        <v>1193</v>
      </c>
      <c r="N99" s="107"/>
      <c r="O99" s="107"/>
      <c r="P99" s="137" t="s">
        <v>912</v>
      </c>
      <c r="Q99" s="128" t="s">
        <v>900</v>
      </c>
      <c r="R99" s="176"/>
      <c r="S99" s="176"/>
      <c r="T99" s="176"/>
      <c r="V99" s="30"/>
      <c r="AA99" s="30"/>
      <c r="AB99" s="30"/>
      <c r="AC99" s="30"/>
      <c r="AD99" s="30"/>
      <c r="AE99" s="30"/>
    </row>
    <row r="100" spans="1:31" s="53" customFormat="1" ht="24.6" customHeight="1">
      <c r="A100" s="52"/>
      <c r="B100" s="565"/>
      <c r="C100" s="74"/>
      <c r="D100" s="283"/>
      <c r="E100" s="110"/>
      <c r="F100" s="110"/>
      <c r="G100" s="110"/>
      <c r="H100" s="110"/>
      <c r="I100" s="110"/>
      <c r="J100" s="110"/>
      <c r="K100" s="498" t="s">
        <v>1187</v>
      </c>
      <c r="L100" s="281" t="s">
        <v>530</v>
      </c>
      <c r="M100" s="498" t="s">
        <v>1158</v>
      </c>
      <c r="N100" s="110"/>
      <c r="O100" s="110"/>
      <c r="P100" s="281" t="s">
        <v>1158</v>
      </c>
      <c r="Q100" s="143" t="s">
        <v>1159</v>
      </c>
      <c r="R100" s="176"/>
      <c r="S100" s="176"/>
      <c r="T100" s="176"/>
      <c r="V100" s="30"/>
      <c r="AA100" s="30"/>
      <c r="AB100" s="30"/>
      <c r="AC100" s="30"/>
      <c r="AD100" s="30"/>
      <c r="AE100" s="30"/>
    </row>
    <row r="101" spans="1:31" s="53" customFormat="1" ht="24.6" customHeight="1">
      <c r="A101" s="52"/>
      <c r="B101" s="565"/>
      <c r="C101" s="74"/>
      <c r="D101" s="284"/>
      <c r="E101" s="70"/>
      <c r="F101" s="70"/>
      <c r="G101" s="70"/>
      <c r="H101" s="70"/>
      <c r="I101" s="70"/>
      <c r="J101" s="70"/>
      <c r="K101" s="553" t="s">
        <v>1188</v>
      </c>
      <c r="L101" s="287" t="s">
        <v>566</v>
      </c>
      <c r="M101" s="553" t="s">
        <v>1194</v>
      </c>
      <c r="N101" s="70"/>
      <c r="O101" s="70"/>
      <c r="P101" s="374" t="s">
        <v>791</v>
      </c>
      <c r="Q101" s="379" t="s">
        <v>794</v>
      </c>
      <c r="R101" s="176"/>
      <c r="S101" s="176"/>
      <c r="T101" s="176"/>
      <c r="V101" s="30"/>
      <c r="AA101" s="30"/>
      <c r="AB101" s="30"/>
      <c r="AC101" s="30"/>
      <c r="AD101" s="30"/>
      <c r="AE101" s="30"/>
    </row>
    <row r="102" spans="1:31" s="53" customFormat="1" ht="24.6" customHeight="1">
      <c r="A102" s="52"/>
      <c r="B102" s="565"/>
      <c r="C102" s="74"/>
      <c r="D102" s="283"/>
      <c r="E102" s="110"/>
      <c r="F102" s="110"/>
      <c r="G102" s="110"/>
      <c r="H102" s="110"/>
      <c r="I102" s="110"/>
      <c r="J102" s="110"/>
      <c r="K102" s="500" t="s">
        <v>1189</v>
      </c>
      <c r="L102" s="283"/>
      <c r="M102" s="500" t="s">
        <v>1195</v>
      </c>
      <c r="N102" s="110"/>
      <c r="O102" s="110"/>
      <c r="P102" s="110"/>
      <c r="Q102" s="380"/>
      <c r="R102" s="176"/>
      <c r="S102" s="176"/>
      <c r="T102" s="176"/>
      <c r="V102" s="30"/>
      <c r="AA102" s="30"/>
      <c r="AB102" s="30"/>
      <c r="AC102" s="30"/>
      <c r="AD102" s="30"/>
      <c r="AE102" s="30"/>
    </row>
    <row r="103" spans="1:31" s="53" customFormat="1" ht="24.6" customHeight="1">
      <c r="A103" s="52"/>
      <c r="B103" s="565"/>
      <c r="C103" s="74"/>
      <c r="D103" s="283"/>
      <c r="E103" s="110"/>
      <c r="F103" s="110"/>
      <c r="G103" s="110"/>
      <c r="H103" s="110"/>
      <c r="I103" s="110"/>
      <c r="J103" s="110"/>
      <c r="K103" s="554" t="s">
        <v>942</v>
      </c>
      <c r="L103" s="283" t="s">
        <v>567</v>
      </c>
      <c r="M103" s="554" t="s">
        <v>942</v>
      </c>
      <c r="N103" s="110"/>
      <c r="O103" s="110"/>
      <c r="P103" s="110" t="s">
        <v>792</v>
      </c>
      <c r="Q103" s="380" t="s">
        <v>792</v>
      </c>
      <c r="R103" s="176"/>
      <c r="S103" s="176"/>
      <c r="T103" s="176"/>
      <c r="V103" s="30"/>
      <c r="AA103" s="30"/>
      <c r="AB103" s="30"/>
      <c r="AC103" s="30"/>
      <c r="AD103" s="30"/>
      <c r="AE103" s="30"/>
    </row>
    <row r="104" spans="1:31" s="53" customFormat="1" ht="24.6" customHeight="1">
      <c r="A104" s="52"/>
      <c r="B104" s="565"/>
      <c r="C104" s="74"/>
      <c r="D104" s="283"/>
      <c r="E104" s="110"/>
      <c r="F104" s="110"/>
      <c r="G104" s="110"/>
      <c r="H104" s="110"/>
      <c r="I104" s="110"/>
      <c r="J104" s="110"/>
      <c r="K104" s="502" t="s">
        <v>1190</v>
      </c>
      <c r="L104" s="288"/>
      <c r="M104" s="502" t="s">
        <v>1196</v>
      </c>
      <c r="N104" s="110"/>
      <c r="O104" s="110"/>
      <c r="P104" s="375" t="s">
        <v>793</v>
      </c>
      <c r="Q104" s="362" t="s">
        <v>793</v>
      </c>
      <c r="R104" s="176"/>
      <c r="S104" s="176"/>
      <c r="T104" s="176"/>
      <c r="V104" s="30"/>
      <c r="AA104" s="30"/>
      <c r="AB104" s="30"/>
      <c r="AC104" s="30"/>
      <c r="AD104" s="30"/>
      <c r="AE104" s="30"/>
    </row>
    <row r="105" spans="1:31" s="53" customFormat="1" ht="24.6" customHeight="1">
      <c r="A105" s="52"/>
      <c r="B105" s="565"/>
      <c r="C105" s="74"/>
      <c r="D105" s="285"/>
      <c r="E105" s="232"/>
      <c r="F105" s="232"/>
      <c r="G105" s="232"/>
      <c r="H105" s="232"/>
      <c r="I105" s="232"/>
      <c r="J105" s="232"/>
      <c r="K105" s="503"/>
      <c r="L105" s="285"/>
      <c r="M105" s="503"/>
      <c r="N105" s="232"/>
      <c r="O105" s="232"/>
      <c r="P105" s="232"/>
      <c r="Q105" s="363"/>
      <c r="R105" s="176"/>
      <c r="S105" s="176"/>
      <c r="T105" s="176"/>
      <c r="V105" s="30"/>
      <c r="AA105" s="30"/>
      <c r="AB105" s="30"/>
      <c r="AC105" s="30"/>
      <c r="AD105" s="30"/>
      <c r="AE105" s="30"/>
    </row>
    <row r="106" spans="1:31" s="53" customFormat="1" ht="24.6" customHeight="1">
      <c r="A106" s="52"/>
      <c r="B106" s="565"/>
      <c r="C106" s="74"/>
      <c r="D106" s="285"/>
      <c r="E106" s="232"/>
      <c r="F106" s="232"/>
      <c r="G106" s="232"/>
      <c r="H106" s="232"/>
      <c r="I106" s="232"/>
      <c r="J106" s="232"/>
      <c r="K106" s="504" t="s">
        <v>565</v>
      </c>
      <c r="L106" s="289" t="s">
        <v>565</v>
      </c>
      <c r="M106" s="504" t="s">
        <v>1197</v>
      </c>
      <c r="N106" s="232"/>
      <c r="O106" s="232"/>
      <c r="P106" s="134" t="s">
        <v>565</v>
      </c>
      <c r="Q106" s="363" t="s">
        <v>565</v>
      </c>
      <c r="R106" s="176"/>
      <c r="S106" s="176"/>
      <c r="T106" s="176"/>
      <c r="V106" s="30"/>
      <c r="AA106" s="30"/>
      <c r="AB106" s="30"/>
      <c r="AC106" s="30"/>
      <c r="AD106" s="30"/>
      <c r="AE106" s="30"/>
    </row>
    <row r="107" spans="1:31" s="53" customFormat="1" ht="24.6" customHeight="1" thickBot="1">
      <c r="A107" s="52"/>
      <c r="B107" s="566"/>
      <c r="C107" s="74"/>
      <c r="D107" s="282"/>
      <c r="E107" s="235"/>
      <c r="F107" s="235"/>
      <c r="G107" s="235"/>
      <c r="H107" s="235"/>
      <c r="I107" s="235"/>
      <c r="J107" s="235"/>
      <c r="K107" s="555"/>
      <c r="L107" s="235"/>
      <c r="M107" s="505"/>
      <c r="N107" s="235"/>
      <c r="O107" s="235"/>
      <c r="P107" s="235"/>
      <c r="Q107" s="234"/>
      <c r="R107" s="176"/>
      <c r="S107" s="176"/>
      <c r="T107" s="176"/>
      <c r="V107" s="30"/>
      <c r="AA107" s="30"/>
      <c r="AB107" s="30"/>
      <c r="AC107" s="30"/>
      <c r="AD107" s="30"/>
      <c r="AE107" s="30"/>
    </row>
    <row r="108" spans="1:31" s="53" customFormat="1" ht="24.6" customHeight="1" thickBot="1">
      <c r="A108" s="52"/>
      <c r="B108" s="79"/>
      <c r="C108" s="79"/>
      <c r="D108" s="79"/>
      <c r="E108" s="397"/>
      <c r="F108" s="315"/>
      <c r="G108" s="315"/>
      <c r="H108" s="253"/>
      <c r="I108" s="315"/>
      <c r="J108" s="315"/>
      <c r="K108" s="556"/>
      <c r="L108" s="315"/>
      <c r="M108" s="315"/>
      <c r="N108" s="315"/>
      <c r="O108" s="315"/>
      <c r="P108" s="398"/>
      <c r="Q108" s="79"/>
      <c r="R108" s="176"/>
      <c r="S108" s="176"/>
      <c r="T108" s="176"/>
      <c r="V108" s="30"/>
      <c r="AA108" s="30"/>
      <c r="AB108" s="30"/>
      <c r="AC108" s="30"/>
      <c r="AD108" s="30"/>
      <c r="AE108" s="30"/>
    </row>
    <row r="109" spans="1:31" s="30" customFormat="1" ht="24.6" customHeight="1">
      <c r="A109" s="32"/>
      <c r="B109" s="562" t="s">
        <v>2</v>
      </c>
      <c r="C109" s="76" t="s">
        <v>3</v>
      </c>
      <c r="D109" s="126" t="s">
        <v>898</v>
      </c>
      <c r="E109" s="129" t="s">
        <v>904</v>
      </c>
      <c r="F109" s="273"/>
      <c r="G109" s="461" t="s">
        <v>913</v>
      </c>
      <c r="H109" s="481" t="s">
        <v>56</v>
      </c>
      <c r="I109" s="463" t="s">
        <v>899</v>
      </c>
      <c r="J109" s="126" t="s">
        <v>51</v>
      </c>
      <c r="K109" s="557" t="s">
        <v>58</v>
      </c>
      <c r="L109" s="133" t="s">
        <v>903</v>
      </c>
      <c r="M109" s="132" t="s">
        <v>56</v>
      </c>
      <c r="N109" s="411" t="s">
        <v>1107</v>
      </c>
      <c r="O109" s="127" t="s">
        <v>914</v>
      </c>
      <c r="P109" s="387" t="s">
        <v>905</v>
      </c>
      <c r="Q109" s="411" t="s">
        <v>1108</v>
      </c>
      <c r="R109" s="176"/>
      <c r="S109" s="176"/>
      <c r="T109" s="176"/>
    </row>
    <row r="110" spans="1:31" s="30" customFormat="1" ht="24.6" customHeight="1">
      <c r="A110" s="32"/>
      <c r="B110" s="562"/>
      <c r="C110" s="77" t="s">
        <v>4</v>
      </c>
      <c r="D110" s="145" t="s">
        <v>530</v>
      </c>
      <c r="E110" s="145" t="s">
        <v>530</v>
      </c>
      <c r="F110" s="145" t="s">
        <v>530</v>
      </c>
      <c r="G110" s="281" t="s">
        <v>530</v>
      </c>
      <c r="H110" s="145" t="s">
        <v>530</v>
      </c>
      <c r="I110" s="345" t="s">
        <v>530</v>
      </c>
      <c r="J110" s="145" t="s">
        <v>530</v>
      </c>
      <c r="K110" s="498" t="s">
        <v>1187</v>
      </c>
      <c r="L110" s="145" t="s">
        <v>530</v>
      </c>
      <c r="M110" s="145" t="s">
        <v>530</v>
      </c>
      <c r="N110" s="145" t="s">
        <v>530</v>
      </c>
      <c r="O110" s="145" t="s">
        <v>530</v>
      </c>
      <c r="P110" s="145" t="s">
        <v>530</v>
      </c>
      <c r="Q110" s="143" t="s">
        <v>530</v>
      </c>
      <c r="R110" s="176"/>
      <c r="S110" s="176"/>
      <c r="T110" s="176"/>
    </row>
    <row r="111" spans="1:31" s="30" customFormat="1" ht="24.6" customHeight="1">
      <c r="A111" s="32"/>
      <c r="B111" s="562"/>
      <c r="C111" s="77" t="s">
        <v>18</v>
      </c>
      <c r="D111" s="338" t="s">
        <v>1150</v>
      </c>
      <c r="E111" s="360" t="s">
        <v>753</v>
      </c>
      <c r="F111" s="107" t="s">
        <v>783</v>
      </c>
      <c r="G111" s="462" t="s">
        <v>766</v>
      </c>
      <c r="H111" s="359" t="s">
        <v>761</v>
      </c>
      <c r="I111" s="464" t="s">
        <v>762</v>
      </c>
      <c r="J111" s="339" t="s">
        <v>772</v>
      </c>
      <c r="K111" s="558" t="s">
        <v>1191</v>
      </c>
      <c r="L111" s="360" t="s">
        <v>773</v>
      </c>
      <c r="M111" s="107">
        <v>20</v>
      </c>
      <c r="N111" s="356"/>
      <c r="O111" s="400" t="s">
        <v>770</v>
      </c>
      <c r="P111" s="107">
        <v>26</v>
      </c>
      <c r="Q111" s="361"/>
      <c r="R111" s="176"/>
      <c r="S111" s="176"/>
      <c r="T111" s="176"/>
    </row>
    <row r="112" spans="1:31" s="30" customFormat="1" ht="24.6" customHeight="1">
      <c r="A112" s="32"/>
      <c r="B112" s="562"/>
      <c r="C112" s="77" t="s">
        <v>5</v>
      </c>
      <c r="D112" s="107"/>
      <c r="E112" s="107"/>
      <c r="F112" s="107" t="s">
        <v>783</v>
      </c>
      <c r="G112" s="280"/>
      <c r="H112" s="107"/>
      <c r="I112" s="346"/>
      <c r="J112" s="107"/>
      <c r="K112" s="500"/>
      <c r="L112" s="107"/>
      <c r="M112" s="107" t="s">
        <v>777</v>
      </c>
      <c r="N112" s="356" t="s">
        <v>778</v>
      </c>
      <c r="O112" s="107"/>
      <c r="P112" s="107" t="s">
        <v>777</v>
      </c>
      <c r="Q112" s="361" t="s">
        <v>778</v>
      </c>
      <c r="R112" s="176"/>
      <c r="S112" s="176"/>
      <c r="T112" s="176"/>
      <c r="AB112" s="53"/>
      <c r="AC112" s="53"/>
      <c r="AD112" s="53"/>
    </row>
    <row r="113" spans="1:34" s="30" customFormat="1" ht="24.6" customHeight="1">
      <c r="A113" s="32"/>
      <c r="B113" s="562"/>
      <c r="C113" s="77" t="s">
        <v>6</v>
      </c>
      <c r="D113" s="383" t="s">
        <v>922</v>
      </c>
      <c r="E113" s="383" t="s">
        <v>981</v>
      </c>
      <c r="F113" s="107" t="s">
        <v>783</v>
      </c>
      <c r="G113" s="408" t="s">
        <v>983</v>
      </c>
      <c r="H113" s="383" t="s">
        <v>984</v>
      </c>
      <c r="I113" s="406" t="s">
        <v>941</v>
      </c>
      <c r="J113" s="383" t="s">
        <v>924</v>
      </c>
      <c r="K113" s="501" t="s">
        <v>1192</v>
      </c>
      <c r="L113" s="383" t="s">
        <v>986</v>
      </c>
      <c r="M113" s="110" t="s">
        <v>1103</v>
      </c>
      <c r="N113" s="356" t="s">
        <v>1103</v>
      </c>
      <c r="O113" s="383" t="s">
        <v>989</v>
      </c>
      <c r="P113" s="110" t="s">
        <v>846</v>
      </c>
      <c r="Q113" s="361" t="s">
        <v>847</v>
      </c>
      <c r="R113" s="176"/>
      <c r="S113" s="176"/>
      <c r="T113" s="176"/>
    </row>
    <row r="114" spans="1:34" s="30" customFormat="1" ht="24.6" customHeight="1">
      <c r="A114" s="32"/>
      <c r="B114" s="562"/>
      <c r="C114" s="77" t="s">
        <v>7</v>
      </c>
      <c r="D114" s="255" t="s">
        <v>978</v>
      </c>
      <c r="E114" s="255" t="s">
        <v>982</v>
      </c>
      <c r="F114" s="107" t="s">
        <v>783</v>
      </c>
      <c r="G114" s="288" t="s">
        <v>693</v>
      </c>
      <c r="H114" s="255" t="s">
        <v>935</v>
      </c>
      <c r="I114" s="348" t="s">
        <v>985</v>
      </c>
      <c r="J114" s="255" t="s">
        <v>988</v>
      </c>
      <c r="K114" s="502" t="s">
        <v>956</v>
      </c>
      <c r="L114" s="255" t="s">
        <v>927</v>
      </c>
      <c r="M114" s="255" t="s">
        <v>844</v>
      </c>
      <c r="N114" s="357" t="s">
        <v>844</v>
      </c>
      <c r="O114" s="255" t="s">
        <v>990</v>
      </c>
      <c r="P114" s="255" t="s">
        <v>848</v>
      </c>
      <c r="Q114" s="362" t="s">
        <v>848</v>
      </c>
      <c r="R114" s="176"/>
      <c r="S114" s="176"/>
      <c r="T114" s="176"/>
    </row>
    <row r="115" spans="1:34" s="30" customFormat="1" ht="24.6" customHeight="1">
      <c r="A115" s="32"/>
      <c r="B115" s="562"/>
      <c r="C115" s="77" t="s">
        <v>8</v>
      </c>
      <c r="D115" s="232"/>
      <c r="E115" s="232"/>
      <c r="F115" s="107" t="s">
        <v>783</v>
      </c>
      <c r="G115" s="285"/>
      <c r="H115" s="232"/>
      <c r="I115" s="349"/>
      <c r="J115" s="232"/>
      <c r="K115" s="503"/>
      <c r="L115" s="232"/>
      <c r="M115" s="232"/>
      <c r="N115" s="356"/>
      <c r="O115" s="232"/>
      <c r="P115" s="232"/>
      <c r="Q115" s="361"/>
      <c r="R115" s="176"/>
      <c r="S115" s="176"/>
      <c r="T115" s="176"/>
    </row>
    <row r="116" spans="1:34" s="30" customFormat="1" ht="24.6" customHeight="1">
      <c r="A116" s="32"/>
      <c r="B116" s="562"/>
      <c r="C116" s="77" t="s">
        <v>9</v>
      </c>
      <c r="D116" s="134" t="s">
        <v>61</v>
      </c>
      <c r="E116" s="134" t="s">
        <v>61</v>
      </c>
      <c r="F116" s="134" t="s">
        <v>61</v>
      </c>
      <c r="G116" s="289" t="s">
        <v>61</v>
      </c>
      <c r="H116" s="134" t="s">
        <v>61</v>
      </c>
      <c r="I116" s="350" t="s">
        <v>61</v>
      </c>
      <c r="J116" s="134" t="s">
        <v>61</v>
      </c>
      <c r="K116" s="504" t="s">
        <v>61</v>
      </c>
      <c r="L116" s="134" t="s">
        <v>61</v>
      </c>
      <c r="M116" s="134" t="s">
        <v>61</v>
      </c>
      <c r="N116" s="358" t="s">
        <v>61</v>
      </c>
      <c r="O116" s="134" t="s">
        <v>61</v>
      </c>
      <c r="P116" s="134" t="s">
        <v>61</v>
      </c>
      <c r="Q116" s="363" t="s">
        <v>61</v>
      </c>
      <c r="R116" s="176"/>
      <c r="S116" s="176"/>
      <c r="T116" s="176"/>
    </row>
    <row r="117" spans="1:34" s="30" customFormat="1" ht="24.6" customHeight="1" thickBot="1">
      <c r="A117" s="32"/>
      <c r="B117" s="562"/>
      <c r="C117" s="77" t="s">
        <v>10</v>
      </c>
      <c r="D117" s="235"/>
      <c r="E117" s="235"/>
      <c r="F117" s="235"/>
      <c r="G117" s="282"/>
      <c r="H117" s="419"/>
      <c r="I117" s="351"/>
      <c r="J117" s="235"/>
      <c r="K117" s="505"/>
      <c r="L117" s="235"/>
      <c r="M117" s="235"/>
      <c r="N117" s="235"/>
      <c r="O117" s="235"/>
      <c r="P117" s="235"/>
      <c r="Q117" s="234"/>
      <c r="R117" s="176"/>
      <c r="S117" s="176"/>
      <c r="T117" s="176"/>
    </row>
    <row r="118" spans="1:34" s="53" customFormat="1" ht="24.6" customHeight="1" thickBot="1">
      <c r="A118" s="52"/>
      <c r="B118" s="79"/>
      <c r="C118" s="79"/>
      <c r="D118" s="79"/>
      <c r="E118" s="397"/>
      <c r="F118" s="315"/>
      <c r="G118" s="315"/>
      <c r="H118" s="438"/>
      <c r="I118" s="253"/>
      <c r="J118" s="315"/>
      <c r="K118" s="253"/>
      <c r="L118" s="315"/>
      <c r="M118" s="424"/>
      <c r="N118" s="315"/>
      <c r="O118" s="315"/>
      <c r="P118" s="398"/>
      <c r="Q118" s="79"/>
      <c r="R118" s="176"/>
      <c r="S118" s="176"/>
      <c r="T118" s="176"/>
      <c r="Z118" s="30"/>
      <c r="AA118" s="30"/>
      <c r="AC118" s="30"/>
      <c r="AD118" s="30"/>
      <c r="AE118" s="30"/>
      <c r="AF118" s="30"/>
    </row>
    <row r="119" spans="1:34" s="30" customFormat="1" ht="24.6" customHeight="1" thickTop="1">
      <c r="A119" s="32"/>
      <c r="B119" s="562" t="s">
        <v>37</v>
      </c>
      <c r="C119" s="76" t="s">
        <v>3</v>
      </c>
      <c r="D119" s="411" t="s">
        <v>1109</v>
      </c>
      <c r="E119" s="128" t="s">
        <v>900</v>
      </c>
      <c r="F119" s="273"/>
      <c r="G119" s="411" t="s">
        <v>1109</v>
      </c>
      <c r="H119" s="515" t="s">
        <v>1110</v>
      </c>
      <c r="I119" s="541" t="s">
        <v>50</v>
      </c>
      <c r="J119" s="533" t="s">
        <v>1179</v>
      </c>
      <c r="K119" s="460" t="s">
        <v>907</v>
      </c>
      <c r="L119" s="415" t="s">
        <v>1110</v>
      </c>
      <c r="M119" s="411" t="s">
        <v>1111</v>
      </c>
      <c r="N119" s="411" t="s">
        <v>1111</v>
      </c>
      <c r="O119" s="131" t="s">
        <v>907</v>
      </c>
      <c r="P119" s="411" t="s">
        <v>1108</v>
      </c>
      <c r="Q119" s="411" t="s">
        <v>1111</v>
      </c>
      <c r="R119" s="176"/>
      <c r="S119" s="176"/>
      <c r="T119" s="176"/>
    </row>
    <row r="120" spans="1:34" s="30" customFormat="1" ht="24.6" customHeight="1">
      <c r="A120" s="32"/>
      <c r="B120" s="562"/>
      <c r="C120" s="77" t="s">
        <v>4</v>
      </c>
      <c r="D120" s="145" t="s">
        <v>530</v>
      </c>
      <c r="E120" s="145" t="s">
        <v>530</v>
      </c>
      <c r="F120" s="145" t="s">
        <v>530</v>
      </c>
      <c r="G120" s="145" t="s">
        <v>530</v>
      </c>
      <c r="H120" s="281" t="s">
        <v>530</v>
      </c>
      <c r="I120" s="498" t="s">
        <v>530</v>
      </c>
      <c r="J120" s="534" t="s">
        <v>530</v>
      </c>
      <c r="K120" s="145" t="s">
        <v>530</v>
      </c>
      <c r="L120" s="345" t="s">
        <v>530</v>
      </c>
      <c r="M120" s="145" t="s">
        <v>530</v>
      </c>
      <c r="N120" s="145" t="s">
        <v>530</v>
      </c>
      <c r="O120" s="145" t="s">
        <v>530</v>
      </c>
      <c r="P120" s="145" t="s">
        <v>530</v>
      </c>
      <c r="Q120" s="143" t="s">
        <v>530</v>
      </c>
      <c r="R120" s="176"/>
      <c r="S120" s="176"/>
      <c r="T120" s="176"/>
    </row>
    <row r="121" spans="1:34" s="30" customFormat="1" ht="24.6" customHeight="1">
      <c r="A121" s="32"/>
      <c r="B121" s="562"/>
      <c r="C121" s="77" t="s">
        <v>18</v>
      </c>
      <c r="D121" s="353">
        <v>13</v>
      </c>
      <c r="E121" s="401" t="s">
        <v>754</v>
      </c>
      <c r="F121" s="107" t="s">
        <v>783</v>
      </c>
      <c r="G121" s="356">
        <v>14</v>
      </c>
      <c r="H121" s="353">
        <v>15</v>
      </c>
      <c r="I121" s="521" t="s">
        <v>760</v>
      </c>
      <c r="J121" s="535" t="s">
        <v>757</v>
      </c>
      <c r="K121" s="107">
        <v>17</v>
      </c>
      <c r="L121" s="416"/>
      <c r="M121" s="356">
        <v>18</v>
      </c>
      <c r="N121" s="356">
        <v>19</v>
      </c>
      <c r="O121" s="352" t="s">
        <v>771</v>
      </c>
      <c r="P121" s="353">
        <v>22</v>
      </c>
      <c r="Q121" s="361">
        <v>25</v>
      </c>
      <c r="R121" s="176"/>
      <c r="S121" s="176"/>
      <c r="T121" s="176"/>
    </row>
    <row r="122" spans="1:34" s="30" customFormat="1" ht="24.6" customHeight="1">
      <c r="A122" s="32"/>
      <c r="B122" s="562"/>
      <c r="C122" s="77" t="s">
        <v>5</v>
      </c>
      <c r="D122" s="353" t="s">
        <v>778</v>
      </c>
      <c r="E122" s="107"/>
      <c r="F122" s="107" t="s">
        <v>783</v>
      </c>
      <c r="G122" s="356" t="s">
        <v>778</v>
      </c>
      <c r="H122" s="353" t="s">
        <v>778</v>
      </c>
      <c r="I122" s="500"/>
      <c r="J122" s="536"/>
      <c r="K122" s="107" t="s">
        <v>777</v>
      </c>
      <c r="L122" s="416" t="s">
        <v>778</v>
      </c>
      <c r="M122" s="356" t="s">
        <v>778</v>
      </c>
      <c r="N122" s="356" t="s">
        <v>778</v>
      </c>
      <c r="O122" s="107"/>
      <c r="P122" s="353" t="s">
        <v>778</v>
      </c>
      <c r="Q122" s="361" t="s">
        <v>778</v>
      </c>
      <c r="R122" s="176"/>
      <c r="S122" s="176"/>
      <c r="T122" s="176"/>
    </row>
    <row r="123" spans="1:34" s="30" customFormat="1" ht="24.6" customHeight="1">
      <c r="A123" s="32"/>
      <c r="B123" s="562"/>
      <c r="C123" s="77" t="s">
        <v>6</v>
      </c>
      <c r="D123" s="353" t="s">
        <v>828</v>
      </c>
      <c r="E123" s="386" t="s">
        <v>942</v>
      </c>
      <c r="F123" s="107" t="s">
        <v>783</v>
      </c>
      <c r="G123" s="356" t="s">
        <v>921</v>
      </c>
      <c r="H123" s="353" t="s">
        <v>830</v>
      </c>
      <c r="I123" s="501" t="s">
        <v>981</v>
      </c>
      <c r="J123" s="537" t="s">
        <v>987</v>
      </c>
      <c r="K123" s="110" t="s">
        <v>917</v>
      </c>
      <c r="L123" s="416" t="s">
        <v>917</v>
      </c>
      <c r="M123" s="356" t="s">
        <v>836</v>
      </c>
      <c r="N123" s="356" t="s">
        <v>837</v>
      </c>
      <c r="O123" s="383" t="s">
        <v>983</v>
      </c>
      <c r="P123" s="353" t="s">
        <v>849</v>
      </c>
      <c r="Q123" s="361" t="s">
        <v>850</v>
      </c>
      <c r="R123" s="176"/>
      <c r="S123" s="176"/>
      <c r="T123" s="176"/>
    </row>
    <row r="124" spans="1:34" s="30" customFormat="1" ht="24.6" customHeight="1">
      <c r="A124" s="32"/>
      <c r="B124" s="562"/>
      <c r="C124" s="77" t="s">
        <v>7</v>
      </c>
      <c r="D124" s="354" t="s">
        <v>829</v>
      </c>
      <c r="E124" s="255" t="s">
        <v>992</v>
      </c>
      <c r="F124" s="107" t="s">
        <v>783</v>
      </c>
      <c r="G124" s="357" t="s">
        <v>831</v>
      </c>
      <c r="H124" s="354" t="s">
        <v>833</v>
      </c>
      <c r="I124" s="502" t="s">
        <v>982</v>
      </c>
      <c r="J124" s="538" t="s">
        <v>970</v>
      </c>
      <c r="K124" s="255" t="s">
        <v>1096</v>
      </c>
      <c r="L124" s="417" t="s">
        <v>1097</v>
      </c>
      <c r="M124" s="357" t="s">
        <v>838</v>
      </c>
      <c r="N124" s="357" t="s">
        <v>839</v>
      </c>
      <c r="O124" s="255" t="s">
        <v>693</v>
      </c>
      <c r="P124" s="354" t="s">
        <v>851</v>
      </c>
      <c r="Q124" s="362" t="s">
        <v>1128</v>
      </c>
      <c r="R124" s="176"/>
      <c r="S124" s="176"/>
      <c r="T124" s="176"/>
    </row>
    <row r="125" spans="1:34" s="30" customFormat="1" ht="24.6" customHeight="1">
      <c r="A125" s="32"/>
      <c r="B125" s="562"/>
      <c r="C125" s="77" t="s">
        <v>8</v>
      </c>
      <c r="D125" s="353"/>
      <c r="E125" s="232"/>
      <c r="F125" s="107" t="s">
        <v>783</v>
      </c>
      <c r="G125" s="356"/>
      <c r="H125" s="353"/>
      <c r="I125" s="503"/>
      <c r="J125" s="539"/>
      <c r="K125" s="232"/>
      <c r="L125" s="416"/>
      <c r="M125" s="356"/>
      <c r="N125" s="356"/>
      <c r="O125" s="232"/>
      <c r="P125" s="353"/>
      <c r="Q125" s="361"/>
      <c r="R125" s="176"/>
      <c r="S125" s="176"/>
      <c r="T125" s="176"/>
    </row>
    <row r="126" spans="1:34" s="30" customFormat="1" ht="24.6" customHeight="1">
      <c r="A126" s="32"/>
      <c r="B126" s="562"/>
      <c r="C126" s="77" t="s">
        <v>9</v>
      </c>
      <c r="D126" s="355" t="s">
        <v>61</v>
      </c>
      <c r="E126" s="134" t="s">
        <v>61</v>
      </c>
      <c r="F126" s="134" t="s">
        <v>61</v>
      </c>
      <c r="G126" s="358" t="s">
        <v>61</v>
      </c>
      <c r="H126" s="355" t="s">
        <v>61</v>
      </c>
      <c r="I126" s="504" t="s">
        <v>61</v>
      </c>
      <c r="J126" s="540" t="s">
        <v>61</v>
      </c>
      <c r="K126" s="134" t="s">
        <v>61</v>
      </c>
      <c r="L126" s="418" t="s">
        <v>61</v>
      </c>
      <c r="M126" s="358" t="s">
        <v>61</v>
      </c>
      <c r="N126" s="358" t="s">
        <v>61</v>
      </c>
      <c r="O126" s="134" t="s">
        <v>61</v>
      </c>
      <c r="P126" s="355" t="s">
        <v>61</v>
      </c>
      <c r="Q126" s="363" t="s">
        <v>61</v>
      </c>
      <c r="R126" s="176"/>
      <c r="S126" s="176"/>
      <c r="T126" s="176"/>
    </row>
    <row r="127" spans="1:34" s="30" customFormat="1" ht="24.6" customHeight="1" thickBot="1">
      <c r="A127" s="32"/>
      <c r="B127" s="562"/>
      <c r="C127" s="77" t="s">
        <v>10</v>
      </c>
      <c r="D127" s="282"/>
      <c r="E127" s="235"/>
      <c r="F127" s="235"/>
      <c r="G127" s="235"/>
      <c r="H127" s="282"/>
      <c r="I127" s="505"/>
      <c r="J127" s="444"/>
      <c r="K127" s="419"/>
      <c r="L127" s="351"/>
      <c r="M127" s="235"/>
      <c r="N127" s="235"/>
      <c r="O127" s="235"/>
      <c r="P127" s="282"/>
      <c r="Q127" s="234"/>
      <c r="R127" s="176"/>
      <c r="S127" s="176"/>
      <c r="T127" s="176"/>
    </row>
    <row r="128" spans="1:34" s="53" customFormat="1" ht="24.6" customHeight="1" thickBot="1">
      <c r="A128" s="52"/>
      <c r="B128" s="79"/>
      <c r="C128" s="79"/>
      <c r="D128" s="79"/>
      <c r="E128" s="397"/>
      <c r="F128" s="315"/>
      <c r="G128" s="315"/>
      <c r="H128" s="315"/>
      <c r="I128" s="438"/>
      <c r="J128" s="315"/>
      <c r="K128" s="528"/>
      <c r="L128" s="315"/>
      <c r="M128" s="253"/>
      <c r="N128" s="253"/>
      <c r="O128" s="315"/>
      <c r="P128" s="398"/>
      <c r="Q128" s="79"/>
      <c r="R128" s="176"/>
      <c r="S128" s="176"/>
      <c r="T128" s="176"/>
      <c r="U128"/>
      <c r="V128" s="30"/>
      <c r="W128" s="30"/>
      <c r="X128" s="30"/>
      <c r="Y128" s="30"/>
      <c r="Z128" s="30"/>
      <c r="AA128" s="30"/>
      <c r="AB128" s="30"/>
      <c r="AC128" s="30"/>
      <c r="AD128" s="30"/>
      <c r="AE128" s="30"/>
      <c r="AF128" s="30"/>
      <c r="AG128" s="30"/>
      <c r="AH128" s="30"/>
    </row>
    <row r="129" spans="1:25" s="30" customFormat="1" ht="24.6" customHeight="1" thickTop="1">
      <c r="A129" s="32"/>
      <c r="B129" s="562" t="s">
        <v>30</v>
      </c>
      <c r="C129" s="76" t="s">
        <v>3</v>
      </c>
      <c r="D129" s="387" t="s">
        <v>905</v>
      </c>
      <c r="E129" s="122" t="s">
        <v>908</v>
      </c>
      <c r="F129" s="127" t="s">
        <v>914</v>
      </c>
      <c r="G129" s="131" t="s">
        <v>907</v>
      </c>
      <c r="H129" s="411" t="s">
        <v>1109</v>
      </c>
      <c r="I129" s="137" t="s">
        <v>912</v>
      </c>
      <c r="J129" s="544" t="s">
        <v>905</v>
      </c>
      <c r="K129" s="546" t="s">
        <v>911</v>
      </c>
      <c r="L129" s="497" t="s">
        <v>522</v>
      </c>
      <c r="M129" s="467" t="s">
        <v>904</v>
      </c>
      <c r="N129" s="468" t="s">
        <v>1110</v>
      </c>
      <c r="O129" s="409" t="s">
        <v>903</v>
      </c>
      <c r="P129" s="411" t="s">
        <v>1111</v>
      </c>
      <c r="Q129" s="137" t="s">
        <v>913</v>
      </c>
      <c r="R129" s="176"/>
      <c r="S129" s="176"/>
      <c r="T129" s="176"/>
      <c r="U129" s="27"/>
    </row>
    <row r="130" spans="1:25" s="30" customFormat="1" ht="24.6" customHeight="1">
      <c r="A130" s="32"/>
      <c r="B130" s="562"/>
      <c r="C130" s="77" t="s">
        <v>4</v>
      </c>
      <c r="D130" s="145" t="s">
        <v>530</v>
      </c>
      <c r="E130" s="145" t="s">
        <v>530</v>
      </c>
      <c r="F130" s="145" t="s">
        <v>530</v>
      </c>
      <c r="G130" s="145" t="s">
        <v>530</v>
      </c>
      <c r="H130" s="145" t="s">
        <v>530</v>
      </c>
      <c r="I130" s="145" t="s">
        <v>530</v>
      </c>
      <c r="J130" s="281" t="s">
        <v>530</v>
      </c>
      <c r="K130" s="498" t="s">
        <v>530</v>
      </c>
      <c r="L130" s="498" t="s">
        <v>530</v>
      </c>
      <c r="M130" s="469" t="s">
        <v>530</v>
      </c>
      <c r="N130" s="470" t="s">
        <v>530</v>
      </c>
      <c r="O130" s="345" t="s">
        <v>530</v>
      </c>
      <c r="P130" s="145" t="s">
        <v>530</v>
      </c>
      <c r="Q130" s="143" t="s">
        <v>530</v>
      </c>
      <c r="R130" s="176"/>
      <c r="S130" s="176"/>
      <c r="T130" s="176"/>
      <c r="U130" s="22"/>
    </row>
    <row r="131" spans="1:25" s="30" customFormat="1" ht="24.6" customHeight="1">
      <c r="A131" s="32"/>
      <c r="B131" s="562"/>
      <c r="C131" s="77" t="s">
        <v>18</v>
      </c>
      <c r="D131" s="340" t="s">
        <v>788</v>
      </c>
      <c r="E131" s="359" t="s">
        <v>756</v>
      </c>
      <c r="F131" s="400" t="s">
        <v>1177</v>
      </c>
      <c r="G131" s="107">
        <v>16</v>
      </c>
      <c r="H131" s="356"/>
      <c r="I131" s="352" t="s">
        <v>768</v>
      </c>
      <c r="J131" s="338" t="s">
        <v>774</v>
      </c>
      <c r="K131" s="545" t="s">
        <v>769</v>
      </c>
      <c r="L131" s="499" t="s">
        <v>1180</v>
      </c>
      <c r="M131" s="471">
        <v>21</v>
      </c>
      <c r="N131" s="472"/>
      <c r="O131" s="346">
        <v>23</v>
      </c>
      <c r="P131" s="353"/>
      <c r="Q131" s="344" t="s">
        <v>785</v>
      </c>
      <c r="R131" s="176"/>
      <c r="S131" s="176"/>
      <c r="T131" s="176"/>
      <c r="U131" s="22"/>
    </row>
    <row r="132" spans="1:25" s="30" customFormat="1" ht="24.6" customHeight="1">
      <c r="A132" s="32"/>
      <c r="B132" s="562"/>
      <c r="C132" s="77" t="s">
        <v>5</v>
      </c>
      <c r="D132" s="107"/>
      <c r="E132" s="107"/>
      <c r="F132" s="107"/>
      <c r="G132" s="107" t="s">
        <v>777</v>
      </c>
      <c r="H132" s="356" t="s">
        <v>778</v>
      </c>
      <c r="I132" s="107"/>
      <c r="J132" s="280"/>
      <c r="K132" s="500"/>
      <c r="L132" s="500"/>
      <c r="M132" s="471" t="s">
        <v>777</v>
      </c>
      <c r="N132" s="472" t="s">
        <v>778</v>
      </c>
      <c r="O132" s="346" t="s">
        <v>777</v>
      </c>
      <c r="P132" s="353" t="s">
        <v>778</v>
      </c>
      <c r="Q132" s="144"/>
      <c r="R132" s="176"/>
      <c r="S132" s="176"/>
      <c r="T132" s="176"/>
      <c r="U132" s="22"/>
      <c r="W132" s="53"/>
      <c r="X132" s="53"/>
      <c r="Y132" s="53"/>
    </row>
    <row r="133" spans="1:25" s="30" customFormat="1" ht="24.6" customHeight="1">
      <c r="A133" s="32"/>
      <c r="B133" s="562"/>
      <c r="C133" s="77" t="s">
        <v>6</v>
      </c>
      <c r="D133" s="383" t="s">
        <v>787</v>
      </c>
      <c r="E133" s="383" t="s">
        <v>994</v>
      </c>
      <c r="F133" s="383" t="s">
        <v>705</v>
      </c>
      <c r="G133" s="110" t="s">
        <v>834</v>
      </c>
      <c r="H133" s="356" t="s">
        <v>834</v>
      </c>
      <c r="I133" s="383" t="s">
        <v>1000</v>
      </c>
      <c r="J133" s="408" t="s">
        <v>976</v>
      </c>
      <c r="K133" s="501" t="s">
        <v>991</v>
      </c>
      <c r="L133" s="501" t="s">
        <v>705</v>
      </c>
      <c r="M133" s="473" t="s">
        <v>1173</v>
      </c>
      <c r="N133" s="472" t="s">
        <v>1172</v>
      </c>
      <c r="O133" s="347" t="s">
        <v>852</v>
      </c>
      <c r="P133" s="353" t="s">
        <v>853</v>
      </c>
      <c r="Q133" s="392" t="s">
        <v>983</v>
      </c>
      <c r="R133" s="176"/>
      <c r="S133" s="176"/>
      <c r="T133" s="176"/>
    </row>
    <row r="134" spans="1:25" s="30" customFormat="1" ht="24.6" customHeight="1">
      <c r="A134" s="32"/>
      <c r="B134" s="562"/>
      <c r="C134" s="77" t="s">
        <v>7</v>
      </c>
      <c r="D134" s="255" t="s">
        <v>934</v>
      </c>
      <c r="E134" s="255" t="s">
        <v>935</v>
      </c>
      <c r="F134" s="255" t="s">
        <v>969</v>
      </c>
      <c r="G134" s="255" t="s">
        <v>835</v>
      </c>
      <c r="H134" s="357" t="s">
        <v>835</v>
      </c>
      <c r="I134" s="255" t="s">
        <v>1005</v>
      </c>
      <c r="J134" s="288" t="s">
        <v>993</v>
      </c>
      <c r="K134" s="502" t="s">
        <v>693</v>
      </c>
      <c r="L134" s="502" t="s">
        <v>990</v>
      </c>
      <c r="M134" s="474" t="s">
        <v>845</v>
      </c>
      <c r="N134" s="475" t="s">
        <v>845</v>
      </c>
      <c r="O134" s="348" t="s">
        <v>854</v>
      </c>
      <c r="P134" s="354" t="s">
        <v>854</v>
      </c>
      <c r="Q134" s="259" t="s">
        <v>693</v>
      </c>
      <c r="R134" s="176"/>
      <c r="S134" s="176"/>
      <c r="T134" s="176"/>
    </row>
    <row r="135" spans="1:25" s="30" customFormat="1" ht="24.6" customHeight="1">
      <c r="A135" s="32"/>
      <c r="B135" s="562"/>
      <c r="C135" s="77" t="s">
        <v>8</v>
      </c>
      <c r="D135" s="232"/>
      <c r="E135" s="232"/>
      <c r="F135" s="232"/>
      <c r="G135" s="232"/>
      <c r="H135" s="356"/>
      <c r="I135" s="232"/>
      <c r="J135" s="285"/>
      <c r="K135" s="503"/>
      <c r="L135" s="503"/>
      <c r="M135" s="476"/>
      <c r="N135" s="472"/>
      <c r="O135" s="349"/>
      <c r="P135" s="353"/>
      <c r="Q135" s="233"/>
      <c r="R135" s="176"/>
      <c r="S135" s="176"/>
      <c r="T135" s="176"/>
    </row>
    <row r="136" spans="1:25" s="30" customFormat="1" ht="24.6" customHeight="1">
      <c r="A136" s="32"/>
      <c r="B136" s="562"/>
      <c r="C136" s="77" t="s">
        <v>9</v>
      </c>
      <c r="D136" s="134" t="s">
        <v>61</v>
      </c>
      <c r="E136" s="134" t="s">
        <v>61</v>
      </c>
      <c r="F136" s="134" t="s">
        <v>61</v>
      </c>
      <c r="G136" s="134" t="s">
        <v>61</v>
      </c>
      <c r="H136" s="358" t="s">
        <v>61</v>
      </c>
      <c r="I136" s="134" t="s">
        <v>61</v>
      </c>
      <c r="J136" s="289" t="s">
        <v>61</v>
      </c>
      <c r="K136" s="504" t="s">
        <v>61</v>
      </c>
      <c r="L136" s="504" t="s">
        <v>61</v>
      </c>
      <c r="M136" s="477" t="s">
        <v>61</v>
      </c>
      <c r="N136" s="478" t="s">
        <v>61</v>
      </c>
      <c r="O136" s="350" t="s">
        <v>61</v>
      </c>
      <c r="P136" s="355" t="s">
        <v>61</v>
      </c>
      <c r="Q136" s="260" t="s">
        <v>61</v>
      </c>
      <c r="R136" s="176"/>
      <c r="S136" s="176"/>
      <c r="T136" s="176"/>
    </row>
    <row r="137" spans="1:25" s="30" customFormat="1" ht="24.6" customHeight="1" thickBot="1">
      <c r="A137" s="52"/>
      <c r="B137" s="562"/>
      <c r="C137" s="83" t="s">
        <v>10</v>
      </c>
      <c r="D137" s="235"/>
      <c r="E137" s="235"/>
      <c r="F137" s="235"/>
      <c r="G137" s="235"/>
      <c r="H137" s="235"/>
      <c r="I137" s="235"/>
      <c r="J137" s="282"/>
      <c r="K137" s="505"/>
      <c r="L137" s="505"/>
      <c r="M137" s="479"/>
      <c r="N137" s="480"/>
      <c r="O137" s="351"/>
      <c r="P137" s="282"/>
      <c r="Q137" s="234"/>
      <c r="R137" s="176"/>
      <c r="S137" s="176"/>
      <c r="T137" s="176"/>
    </row>
    <row r="138" spans="1:25" s="30" customFormat="1" ht="24.6" customHeight="1" thickBot="1">
      <c r="A138" s="52"/>
      <c r="B138" s="79"/>
      <c r="C138" s="79"/>
      <c r="D138" s="79"/>
      <c r="E138" s="397"/>
      <c r="F138" s="315"/>
      <c r="G138" s="315"/>
      <c r="H138" s="315"/>
      <c r="I138" s="315"/>
      <c r="J138" s="253"/>
      <c r="K138" s="438"/>
      <c r="L138" s="438"/>
      <c r="M138" s="438"/>
      <c r="N138" s="438"/>
      <c r="O138" s="315"/>
      <c r="P138" s="398"/>
      <c r="Q138" s="79"/>
      <c r="R138" s="176"/>
      <c r="S138" s="176"/>
      <c r="T138" s="176"/>
    </row>
    <row r="139" spans="1:25" s="30" customFormat="1" ht="24.6" customHeight="1" thickTop="1">
      <c r="A139" s="52"/>
      <c r="B139" s="561" t="s">
        <v>38</v>
      </c>
      <c r="C139" s="82" t="s">
        <v>3</v>
      </c>
      <c r="D139" s="137" t="s">
        <v>913</v>
      </c>
      <c r="E139" s="132" t="s">
        <v>56</v>
      </c>
      <c r="F139" s="124" t="s">
        <v>910</v>
      </c>
      <c r="G139" s="129" t="s">
        <v>19</v>
      </c>
      <c r="H139" s="123" t="s">
        <v>902</v>
      </c>
      <c r="I139" s="439" t="s">
        <v>902</v>
      </c>
      <c r="J139" s="497" t="s">
        <v>522</v>
      </c>
      <c r="K139" s="523" t="s">
        <v>910</v>
      </c>
      <c r="L139" s="124" t="s">
        <v>910</v>
      </c>
      <c r="M139" s="137" t="s">
        <v>913</v>
      </c>
      <c r="N139" s="132" t="s">
        <v>906</v>
      </c>
      <c r="O139" s="132" t="s">
        <v>906</v>
      </c>
      <c r="P139" s="411" t="s">
        <v>1110</v>
      </c>
      <c r="Q139" s="127" t="s">
        <v>914</v>
      </c>
      <c r="R139" s="176"/>
      <c r="S139" s="176"/>
      <c r="T139" s="176"/>
    </row>
    <row r="140" spans="1:25" s="30" customFormat="1" ht="24.6" customHeight="1">
      <c r="A140" s="32"/>
      <c r="B140" s="562"/>
      <c r="C140" s="77" t="s">
        <v>4</v>
      </c>
      <c r="D140" s="145" t="s">
        <v>530</v>
      </c>
      <c r="E140" s="145" t="s">
        <v>530</v>
      </c>
      <c r="F140" s="145" t="s">
        <v>530</v>
      </c>
      <c r="G140" s="145" t="s">
        <v>530</v>
      </c>
      <c r="H140" s="145" t="s">
        <v>530</v>
      </c>
      <c r="I140" s="281" t="s">
        <v>530</v>
      </c>
      <c r="J140" s="498" t="s">
        <v>530</v>
      </c>
      <c r="K140" s="345" t="s">
        <v>530</v>
      </c>
      <c r="L140" s="145" t="s">
        <v>530</v>
      </c>
      <c r="M140" s="145" t="s">
        <v>530</v>
      </c>
      <c r="N140" s="145" t="s">
        <v>530</v>
      </c>
      <c r="O140" s="145" t="s">
        <v>530</v>
      </c>
      <c r="P140" s="145" t="s">
        <v>530</v>
      </c>
      <c r="Q140" s="143" t="s">
        <v>530</v>
      </c>
      <c r="R140" s="176"/>
      <c r="S140" s="176"/>
      <c r="T140" s="176"/>
    </row>
    <row r="141" spans="1:25" s="30" customFormat="1" ht="24.6" customHeight="1">
      <c r="A141" s="32"/>
      <c r="B141" s="562"/>
      <c r="C141" s="77" t="s">
        <v>18</v>
      </c>
      <c r="D141" s="341" t="s">
        <v>755</v>
      </c>
      <c r="E141" s="339" t="s">
        <v>759</v>
      </c>
      <c r="F141" s="340" t="s">
        <v>751</v>
      </c>
      <c r="G141" s="402" t="s">
        <v>758</v>
      </c>
      <c r="H141" s="400" t="s">
        <v>1176</v>
      </c>
      <c r="I141" s="342" t="s">
        <v>763</v>
      </c>
      <c r="J141" s="499" t="s">
        <v>767</v>
      </c>
      <c r="K141" s="524" t="s">
        <v>782</v>
      </c>
      <c r="L141" s="401" t="s">
        <v>1155</v>
      </c>
      <c r="M141" s="399" t="s">
        <v>775</v>
      </c>
      <c r="N141" s="340" t="s">
        <v>789</v>
      </c>
      <c r="O141" s="107">
        <v>24</v>
      </c>
      <c r="P141" s="353"/>
      <c r="Q141" s="365" t="s">
        <v>786</v>
      </c>
      <c r="R141" s="176"/>
      <c r="S141" s="176"/>
      <c r="T141" s="176"/>
    </row>
    <row r="142" spans="1:25" s="30" customFormat="1" ht="24.6" customHeight="1">
      <c r="A142" s="32"/>
      <c r="B142" s="562"/>
      <c r="C142" s="77" t="s">
        <v>5</v>
      </c>
      <c r="D142" s="107"/>
      <c r="E142" s="107"/>
      <c r="F142" s="107"/>
      <c r="G142" s="107"/>
      <c r="H142" s="107"/>
      <c r="I142" s="280"/>
      <c r="J142" s="519"/>
      <c r="K142" s="346"/>
      <c r="L142" s="107"/>
      <c r="M142" s="107"/>
      <c r="N142" s="107"/>
      <c r="O142" s="107" t="s">
        <v>777</v>
      </c>
      <c r="P142" s="353" t="s">
        <v>778</v>
      </c>
      <c r="Q142" s="144"/>
      <c r="R142" s="176"/>
      <c r="S142" s="176"/>
      <c r="T142" s="176"/>
      <c r="U142"/>
    </row>
    <row r="143" spans="1:25" s="30" customFormat="1" ht="24.6" customHeight="1">
      <c r="A143" s="32"/>
      <c r="B143" s="562"/>
      <c r="C143" s="77" t="s">
        <v>6</v>
      </c>
      <c r="D143" s="383" t="s">
        <v>995</v>
      </c>
      <c r="E143" s="383" t="s">
        <v>996</v>
      </c>
      <c r="F143" s="383" t="s">
        <v>997</v>
      </c>
      <c r="G143" s="383" t="s">
        <v>998</v>
      </c>
      <c r="H143" s="383" t="s">
        <v>999</v>
      </c>
      <c r="I143" s="496" t="s">
        <v>942</v>
      </c>
      <c r="J143" s="501" t="s">
        <v>999</v>
      </c>
      <c r="K143" s="347" t="s">
        <v>1001</v>
      </c>
      <c r="L143" s="386" t="s">
        <v>1002</v>
      </c>
      <c r="M143" s="383" t="s">
        <v>995</v>
      </c>
      <c r="N143" s="383" t="s">
        <v>997</v>
      </c>
      <c r="O143" s="110" t="s">
        <v>855</v>
      </c>
      <c r="P143" s="356" t="s">
        <v>855</v>
      </c>
      <c r="Q143" s="392" t="s">
        <v>1009</v>
      </c>
      <c r="R143" s="176"/>
      <c r="S143" s="176"/>
      <c r="T143" s="176"/>
      <c r="U143" s="27"/>
    </row>
    <row r="144" spans="1:25" s="30" customFormat="1" ht="24.6" customHeight="1">
      <c r="A144" s="32"/>
      <c r="B144" s="562"/>
      <c r="C144" s="77" t="s">
        <v>7</v>
      </c>
      <c r="D144" s="255" t="s">
        <v>1003</v>
      </c>
      <c r="E144" s="255" t="s">
        <v>936</v>
      </c>
      <c r="F144" s="255" t="s">
        <v>934</v>
      </c>
      <c r="G144" s="255" t="s">
        <v>1004</v>
      </c>
      <c r="H144" s="255" t="s">
        <v>990</v>
      </c>
      <c r="I144" s="288" t="s">
        <v>992</v>
      </c>
      <c r="J144" s="502" t="s">
        <v>990</v>
      </c>
      <c r="K144" s="348" t="s">
        <v>1006</v>
      </c>
      <c r="L144" s="255" t="s">
        <v>1007</v>
      </c>
      <c r="M144" s="255" t="s">
        <v>1008</v>
      </c>
      <c r="N144" s="255" t="s">
        <v>934</v>
      </c>
      <c r="O144" s="255" t="s">
        <v>856</v>
      </c>
      <c r="P144" s="357" t="s">
        <v>856</v>
      </c>
      <c r="Q144" s="259" t="s">
        <v>1010</v>
      </c>
      <c r="R144" s="176"/>
      <c r="S144" s="176"/>
      <c r="T144" s="176"/>
      <c r="U144" s="22"/>
    </row>
    <row r="145" spans="1:38" s="30" customFormat="1" ht="24.6" customHeight="1">
      <c r="A145" s="32"/>
      <c r="B145" s="562"/>
      <c r="C145" s="77" t="s">
        <v>8</v>
      </c>
      <c r="D145" s="232"/>
      <c r="E145" s="232"/>
      <c r="F145" s="232"/>
      <c r="G145" s="232"/>
      <c r="H145" s="232"/>
      <c r="I145" s="285"/>
      <c r="J145" s="503"/>
      <c r="K145" s="349"/>
      <c r="L145" s="232"/>
      <c r="M145" s="232"/>
      <c r="N145" s="232"/>
      <c r="O145" s="232"/>
      <c r="P145" s="353"/>
      <c r="Q145" s="233"/>
      <c r="R145" s="176"/>
      <c r="S145" s="176"/>
      <c r="T145" s="176"/>
      <c r="U145" s="22"/>
    </row>
    <row r="146" spans="1:38" s="30" customFormat="1" ht="24.6" customHeight="1">
      <c r="A146" s="52"/>
      <c r="B146" s="562"/>
      <c r="C146" s="77" t="s">
        <v>9</v>
      </c>
      <c r="D146" s="134" t="s">
        <v>61</v>
      </c>
      <c r="E146" s="134" t="s">
        <v>61</v>
      </c>
      <c r="F146" s="134" t="s">
        <v>61</v>
      </c>
      <c r="G146" s="134" t="s">
        <v>61</v>
      </c>
      <c r="H146" s="134" t="s">
        <v>61</v>
      </c>
      <c r="I146" s="289" t="s">
        <v>61</v>
      </c>
      <c r="J146" s="504" t="s">
        <v>61</v>
      </c>
      <c r="K146" s="350" t="s">
        <v>61</v>
      </c>
      <c r="L146" s="134" t="s">
        <v>61</v>
      </c>
      <c r="M146" s="134" t="s">
        <v>61</v>
      </c>
      <c r="N146" s="134" t="s">
        <v>61</v>
      </c>
      <c r="O146" s="134" t="s">
        <v>61</v>
      </c>
      <c r="P146" s="355" t="s">
        <v>61</v>
      </c>
      <c r="Q146" s="260" t="s">
        <v>61</v>
      </c>
      <c r="R146" s="176"/>
      <c r="S146" s="176"/>
      <c r="T146" s="176"/>
      <c r="U146" s="22"/>
    </row>
    <row r="147" spans="1:38" s="30" customFormat="1" ht="24.6" customHeight="1" thickBot="1">
      <c r="A147" s="52"/>
      <c r="B147" s="563"/>
      <c r="C147" s="78" t="s">
        <v>10</v>
      </c>
      <c r="D147" s="235"/>
      <c r="E147" s="235"/>
      <c r="F147" s="235"/>
      <c r="G147" s="235"/>
      <c r="H147" s="235"/>
      <c r="I147" s="282"/>
      <c r="J147" s="505"/>
      <c r="K147" s="351"/>
      <c r="L147" s="235"/>
      <c r="M147" s="235"/>
      <c r="N147" s="235"/>
      <c r="O147" s="235"/>
      <c r="P147" s="282"/>
      <c r="Q147" s="234"/>
      <c r="R147" s="176"/>
      <c r="S147" s="176"/>
      <c r="T147" s="176"/>
    </row>
    <row r="148" spans="1:38" s="30" customFormat="1" ht="24.6" customHeight="1" thickBot="1">
      <c r="A148" s="52"/>
      <c r="B148" s="79"/>
      <c r="C148" s="80"/>
      <c r="D148" s="86"/>
      <c r="E148" s="86"/>
      <c r="F148" s="86"/>
      <c r="G148" s="81"/>
      <c r="H148" s="86"/>
      <c r="I148" s="272"/>
      <c r="J148" s="301"/>
      <c r="K148" s="87"/>
      <c r="L148" s="86"/>
      <c r="M148" s="301"/>
      <c r="N148" s="301"/>
      <c r="O148" s="86"/>
      <c r="P148" s="46"/>
      <c r="Q148" s="47"/>
      <c r="R148" s="176"/>
      <c r="S148" s="176"/>
      <c r="T148" s="176"/>
      <c r="AE148"/>
    </row>
    <row r="149" spans="1:38" s="27" customFormat="1" ht="18.75" hidden="1" customHeight="1" thickBot="1">
      <c r="B149" s="56"/>
      <c r="C149" s="57"/>
      <c r="D149" s="58"/>
      <c r="E149" s="59"/>
      <c r="F149" s="63"/>
      <c r="G149" s="59"/>
      <c r="H149" s="59"/>
      <c r="I149" s="59"/>
      <c r="J149" s="59"/>
      <c r="K149" s="60"/>
      <c r="L149" s="65"/>
      <c r="M149" s="59"/>
      <c r="N149" s="59"/>
      <c r="O149" s="59"/>
      <c r="P149" s="59"/>
      <c r="Q149" s="334"/>
      <c r="R149" s="176"/>
      <c r="S149" s="176"/>
      <c r="T149" s="176"/>
    </row>
    <row r="150" spans="1:38" s="27" customFormat="1" ht="24" hidden="1">
      <c r="A150" s="34"/>
      <c r="B150" s="559" t="s">
        <v>721</v>
      </c>
      <c r="C150" s="294" t="s">
        <v>31</v>
      </c>
      <c r="D150" s="295">
        <v>44972</v>
      </c>
      <c r="E150" s="295">
        <f>D150+1</f>
        <v>44973</v>
      </c>
      <c r="F150" s="295">
        <f t="shared" ref="F150" si="36">E150+1</f>
        <v>44974</v>
      </c>
      <c r="G150" s="299">
        <f t="shared" ref="G150" si="37">F150+1</f>
        <v>44975</v>
      </c>
      <c r="H150" s="299">
        <f t="shared" ref="H150" si="38">G150+1</f>
        <v>44976</v>
      </c>
      <c r="I150" s="295">
        <f t="shared" ref="I150" si="39">H150+1</f>
        <v>44977</v>
      </c>
      <c r="J150" s="295">
        <f t="shared" ref="J150" si="40">I150+1</f>
        <v>44978</v>
      </c>
      <c r="K150" s="295">
        <f t="shared" ref="K150" si="41">J150+1</f>
        <v>44979</v>
      </c>
      <c r="L150" s="295">
        <f t="shared" ref="L150" si="42">K150+1</f>
        <v>44980</v>
      </c>
      <c r="M150" s="295">
        <f t="shared" ref="M150" si="43">L150+1</f>
        <v>44981</v>
      </c>
      <c r="N150" s="299">
        <f t="shared" ref="N150" si="44">M150+1</f>
        <v>44982</v>
      </c>
      <c r="O150" s="299">
        <f t="shared" ref="O150" si="45">N150+1</f>
        <v>44983</v>
      </c>
      <c r="P150" s="295">
        <f t="shared" ref="P150" si="46">O150+1</f>
        <v>44984</v>
      </c>
      <c r="Q150" s="295">
        <f t="shared" ref="Q150" si="47">P150+1</f>
        <v>44985</v>
      </c>
      <c r="R150" s="176"/>
      <c r="S150" s="176"/>
      <c r="T150" s="176"/>
      <c r="V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</row>
    <row r="151" spans="1:38" s="27" customFormat="1" ht="24.75" hidden="1" thickBot="1">
      <c r="A151" s="34"/>
      <c r="B151" s="560"/>
      <c r="C151" s="296" t="s">
        <v>24</v>
      </c>
      <c r="D151" s="297">
        <f>D150</f>
        <v>44972</v>
      </c>
      <c r="E151" s="297">
        <f t="shared" ref="E151:Q151" si="48">E150</f>
        <v>44973</v>
      </c>
      <c r="F151" s="298">
        <f t="shared" si="48"/>
        <v>44974</v>
      </c>
      <c r="G151" s="328">
        <f t="shared" si="48"/>
        <v>44975</v>
      </c>
      <c r="H151" s="300">
        <f t="shared" si="48"/>
        <v>44976</v>
      </c>
      <c r="I151" s="297">
        <f t="shared" si="48"/>
        <v>44977</v>
      </c>
      <c r="J151" s="297">
        <f t="shared" si="48"/>
        <v>44978</v>
      </c>
      <c r="K151" s="297">
        <f t="shared" si="48"/>
        <v>44979</v>
      </c>
      <c r="L151" s="297">
        <f t="shared" si="48"/>
        <v>44980</v>
      </c>
      <c r="M151" s="297">
        <f t="shared" si="48"/>
        <v>44981</v>
      </c>
      <c r="N151" s="300">
        <f t="shared" si="48"/>
        <v>44982</v>
      </c>
      <c r="O151" s="300">
        <f t="shared" si="48"/>
        <v>44983</v>
      </c>
      <c r="P151" s="297">
        <f t="shared" si="48"/>
        <v>44984</v>
      </c>
      <c r="Q151" s="298">
        <f t="shared" si="48"/>
        <v>44985</v>
      </c>
      <c r="R151" s="176"/>
      <c r="S151" s="176"/>
      <c r="T151" s="176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</row>
    <row r="152" spans="1:38" s="27" customFormat="1" ht="26.25" hidden="1" customHeight="1">
      <c r="A152" s="34"/>
      <c r="B152" s="35" t="s">
        <v>21</v>
      </c>
      <c r="C152" s="150" t="s">
        <v>173</v>
      </c>
      <c r="D152" s="231" t="str">
        <f>IF(D$99=$B152,"JJA #1 SIM BUF",IF(D$109=$B152,"JJA #1 SIM 1",IF(D$119=$B152,"JJA #1 SIM 2",IF(D$129=$B152,"JJA #1 SIM 3",IF(D$139=$B152,"JJA #1 SIM 4",IF(D$89=$B152,"JJA #1 SIM 0",IF('JJA #2'!D$81=jja!$B152,"JJA #2 SIM BUF",IF('JJA #2'!D$91=jja!$B152,"JJA #2 SIM 1",IF('JJA #2'!D$101=jja!$B152,"JJA #2 SIM 2",IF('JJA #2'!D$111=jja!$B152,"JJA #2 SIM 3",IF('JJA #2'!D$121=jja!$B152,"JJA #2 SIM 4",IF('JJA #2'!D$71=jja!$B152,"JJA #2 SIM 0","OFF"))))))))))))</f>
        <v>OFF</v>
      </c>
      <c r="E152" s="231" t="str">
        <f>IF(E$99=$B152,"JJA #1 SIM BUF",IF(E$109=$B152,"JJA #1 SIM 1",IF(E$119=$B152,"JJA #1 SIM 2",IF(E$129=$B152,"JJA #1 SIM 3",IF(E$139=$B152,"JJA #1 SIM 4",IF(E$89=$B152,"JJA #1 SIM 0",IF('JJA #2'!E$81=jja!$B152,"JJA #2 SIM BUF",IF('JJA #2'!E$91=jja!$B152,"JJA #2 SIM 1",IF('JJA #2'!E$101=jja!$B152,"JJA #2 SIM 2",IF('JJA #2'!E$111=jja!$B152,"JJA #2 SIM 3",IF('JJA #2'!E$121=jja!$B152,"JJA #2 SIM 4",IF('JJA #2'!E$71=jja!$B152,"JJA #2 SIM 0","OFF"))))))))))))</f>
        <v>OFF</v>
      </c>
      <c r="F152" s="327" t="str">
        <f>IF(F$99=$B152,"JJA #1 SIM BUF",IF(F$109=$B152,"JJA #1 SIM 1",IF(F$119=$B152,"JJA #1 SIM 2",IF(F$129=$B152,"JJA #1 SIM 3",IF(F$139=$B152,"JJA #1 SIM 4",IF(F$89=$B152,"JJA #1 SIM 0",IF('JJA #2'!F$81=jja!$B152,"JJA #2 SIM BUF",IF('JJA #2'!F$91=jja!$B152,"JJA #2 SIM 1",IF('JJA #2'!F$101=jja!$B152,"JJA #2 SIM 2",IF('JJA #2'!F$111=jja!$B152,"JJA #2 SIM 3",IF('JJA #2'!F$121=jja!$B152,"JJA #2 SIM 4",IF('JJA #2'!F$71=jja!$B152,"JJA #2 SIM 0","OFF"))))))))))))</f>
        <v>OFF</v>
      </c>
      <c r="G152" s="231" t="str">
        <f>IF(G$99=$B152,"JJA #1 SIM BUF",IF(G$109=$B152,"JJA #1 SIM 1",IF(G$119=$B152,"JJA #1 SIM 2",IF(G$129=$B152,"JJA #1 SIM 3",IF(G$139=$B152,"JJA #1 SIM 4",IF(G$89=$B152,"JJA #1 SIM 0",IF('JJA #2'!G$81=jja!$B152,"JJA #2 SIM BUF",IF('JJA #2'!G$91=jja!$B152,"JJA #2 SIM 1",IF('JJA #2'!G$101=jja!$B152,"JJA #2 SIM 2",IF('JJA #2'!G$111=jja!$B152,"JJA #2 SIM 3",IF('JJA #2'!G$121=jja!$B152,"JJA #2 SIM 4",IF('JJA #2'!G$71=jja!$B152,"JJA #2 SIM 0","OFF"))))))))))))</f>
        <v>OFF</v>
      </c>
      <c r="H152" s="231" t="str">
        <f>IF(H$99=$B152,"JJA #1 SIM BUF",IF(H$109=$B152,"JJA #1 SIM 1",IF(H$119=$B152,"JJA #1 SIM 2",IF(H$129=$B152,"JJA #1 SIM 3",IF(H$139=$B152,"JJA #1 SIM 4",IF(H$89=$B152,"JJA #1 SIM 0",IF('JJA #2'!H$81=jja!$B152,"JJA #2 SIM BUF",IF('JJA #2'!H$91=jja!$B152,"JJA #2 SIM 1",IF('JJA #2'!H$101=jja!$B152,"JJA #2 SIM 2",IF('JJA #2'!H$111=jja!$B152,"JJA #2 SIM 3",IF('JJA #2'!H$121=jja!$B152,"JJA #2 SIM 4",IF('JJA #2'!H$71=jja!$B152,"JJA #2 SIM 0","OFF"))))))))))))</f>
        <v>OFF</v>
      </c>
      <c r="I152" s="231" t="str">
        <f>IF(I$99=$B152,"JJA #1 SIM BUF",IF(I$109=$B152,"JJA #1 SIM 1",IF(I$119=$B152,"JJA #1 SIM 2",IF(I$129=$B152,"JJA #1 SIM 3",IF(I$139=$B152,"JJA #1 SIM 4",IF(I$89=$B152,"JJA #1 SIM 0",IF('JJA #2'!I$81=jja!$B152,"JJA #2 SIM BUF",IF('JJA #2'!I$91=jja!$B152,"JJA #2 SIM 1",IF('JJA #2'!I$101=jja!$B152,"JJA #2 SIM 2",IF('JJA #2'!I$111=jja!$B152,"JJA #2 SIM 3",IF('JJA #2'!I$121=jja!$B152,"JJA #2 SIM 4",IF('JJA #2'!I$71=jja!$B152,"JJA #2 SIM 0","OFF"))))))))))))</f>
        <v>JJA #1 SIM 2</v>
      </c>
      <c r="J152" s="231" t="str">
        <f>IF(J$99=$B152,"JJA #1 SIM BUF",IF(J$109=$B152,"JJA #1 SIM 1",IF(J$119=$B152,"JJA #1 SIM 2",IF(J$129=$B152,"JJA #1 SIM 3",IF(J$139=$B152,"JJA #1 SIM 4",IF(J$89=$B152,"JJA #1 SIM 0",IF('JJA #2'!J$81=jja!$B152,"JJA #2 SIM BUF",IF('JJA #2'!J$91=jja!$B152,"JJA #2 SIM 1",IF('JJA #2'!J$101=jja!$B152,"JJA #2 SIM 2",IF('JJA #2'!J$111=jja!$B152,"JJA #2 SIM 3",IF('JJA #2'!J$121=jja!$B152,"JJA #2 SIM 4",IF('JJA #2'!J$71=jja!$B152,"JJA #2 SIM 0","OFF"))))))))))))</f>
        <v>OFF</v>
      </c>
      <c r="K152" s="231" t="str">
        <f>IF(K$99=$B152,"JJA #1 SIM BUF",IF(K$109=$B152,"JJA #1 SIM 1",IF(K$119=$B152,"JJA #1 SIM 2",IF(K$129=$B152,"JJA #1 SIM 3",IF(K$139=$B152,"JJA #1 SIM 4",IF(K$89=$B152,"JJA #1 SIM 0",IF('JJA #2'!K$81=jja!$B152,"JJA #2 SIM BUF",IF('JJA #2'!K$91=jja!$B152,"JJA #2 SIM 1",IF('JJA #2'!K$101=jja!$B152,"JJA #2 SIM 2",IF('JJA #2'!K$111=jja!$B152,"JJA #2 SIM 3",IF('JJA #2'!K$121=jja!$B152,"JJA #2 SIM 4",IF('JJA #2'!K$71=jja!$B152,"JJA #2 SIM 0","OFF"))))))))))))</f>
        <v>OFF</v>
      </c>
      <c r="L152" s="231" t="str">
        <f>IF(L$99=$B152,"JJA #1 SIM BUF",IF(L$109=$B152,"JJA #1 SIM 1",IF(L$119=$B152,"JJA #1 SIM 2",IF(L$129=$B152,"JJA #1 SIM 3",IF(L$139=$B152,"JJA #1 SIM 4",IF(L$89=$B152,"JJA #1 SIM 0",IF('JJA #2'!L$81=jja!$B152,"JJA #2 SIM BUF",IF('JJA #2'!L$91=jja!$B152,"JJA #2 SIM 1",IF('JJA #2'!L$101=jja!$B152,"JJA #2 SIM 2",IF('JJA #2'!L$111=jja!$B152,"JJA #2 SIM 3",IF('JJA #2'!L$121=jja!$B152,"JJA #2 SIM 4",IF('JJA #2'!L$71=jja!$B152,"JJA #2 SIM 0","OFF"))))))))))))</f>
        <v>JJA #1 SIM BUF</v>
      </c>
      <c r="M152" s="231" t="str">
        <f>IF(M$99=$B152,"JJA #1 SIM BUF",IF(M$109=$B152,"JJA #1 SIM 1",IF(M$119=$B152,"JJA #1 SIM 2",IF(M$129=$B152,"JJA #1 SIM 3",IF(M$139=$B152,"JJA #1 SIM 4",IF(M$89=$B152,"JJA #1 SIM 0",IF('JJA #2'!M$81=jja!$B152,"JJA #2 SIM BUF",IF('JJA #2'!M$91=jja!$B152,"JJA #2 SIM 1",IF('JJA #2'!M$101=jja!$B152,"JJA #2 SIM 2",IF('JJA #2'!M$111=jja!$B152,"JJA #2 SIM 3",IF('JJA #2'!M$121=jja!$B152,"JJA #2 SIM 4",IF('JJA #2'!M$71=jja!$B152,"JJA #2 SIM 0","OFF"))))))))))))</f>
        <v>JJA #1 SIM BUF</v>
      </c>
      <c r="N152" s="231" t="str">
        <f>IF(N$99=$B152,"JJA #1 SIM BUF",IF(N$109=$B152,"JJA #1 SIM 1",IF(N$119=$B152,"JJA #1 SIM 2",IF(N$129=$B152,"JJA #1 SIM 3",IF(N$139=$B152,"JJA #1 SIM 4",IF(N$89=$B152,"JJA #1 SIM 0",IF('JJA #2'!N$81=jja!$B152,"JJA #2 SIM BUF",IF('JJA #2'!N$91=jja!$B152,"JJA #2 SIM 1",IF('JJA #2'!N$101=jja!$B152,"JJA #2 SIM 2",IF('JJA #2'!N$111=jja!$B152,"JJA #2 SIM 3",IF('JJA #2'!N$121=jja!$B152,"JJA #2 SIM 4",IF('JJA #2'!N$71=jja!$B152,"JJA #2 SIM 0","OFF"))))))))))))</f>
        <v>OFF</v>
      </c>
      <c r="O152" s="231" t="str">
        <f>IF(O$99=$B152,"JJA #1 SIM BUF",IF(O$109=$B152,"JJA #1 SIM 1",IF(O$119=$B152,"JJA #1 SIM 2",IF(O$129=$B152,"JJA #1 SIM 3",IF(O$139=$B152,"JJA #1 SIM 4",IF(O$89=$B152,"JJA #1 SIM 0",IF('JJA #2'!O$81=jja!$B152,"JJA #2 SIM BUF",IF('JJA #2'!O$91=jja!$B152,"JJA #2 SIM 1",IF('JJA #2'!O$101=jja!$B152,"JJA #2 SIM 2",IF('JJA #2'!O$111=jja!$B152,"JJA #2 SIM 3",IF('JJA #2'!O$121=jja!$B152,"JJA #2 SIM 4",IF('JJA #2'!O$71=jja!$B152,"JJA #2 SIM 0","OFF"))))))))))))</f>
        <v>OFF</v>
      </c>
      <c r="P152" s="231" t="str">
        <f>IF(P$99=$B152,"JJA #1 SIM BUF",IF(P$109=$B152,"JJA #1 SIM 1",IF(P$119=$B152,"JJA #1 SIM 2",IF(P$129=$B152,"JJA #1 SIM 3",IF(P$139=$B152,"JJA #1 SIM 4",IF(P$89=$B152,"JJA #1 SIM 0",IF('JJA #2'!P$81=jja!$B152,"JJA #2 SIM BUF",IF('JJA #2'!P$91=jja!$B152,"JJA #2 SIM 1",IF('JJA #2'!P$101=jja!$B152,"JJA #2 SIM 2",IF('JJA #2'!P$111=jja!$B152,"JJA #2 SIM 3",IF('JJA #2'!P$121=jja!$B152,"JJA #2 SIM 4",IF('JJA #2'!P$71=jja!$B152,"JJA #2 SIM 0","OFF"))))))))))))</f>
        <v>OFF</v>
      </c>
      <c r="Q152" s="312" t="str">
        <f>IF(Q$99=$B152,"JJA #1 SIM BUF",IF(Q$109=$B152,"JJA #1 SIM 1",IF(Q$119=$B152,"JJA #1 SIM 2",IF(Q$129=$B152,"JJA #1 SIM 3",IF(Q$139=$B152,"JJA #1 SIM 4",IF(Q$89=$B152,"JJA #1 SIM 0",IF('JJA #2'!Q$81=jja!$B152,"JJA #2 SIM BUF",IF('JJA #2'!Q$91=jja!$B152,"JJA #2 SIM 1",IF('JJA #2'!Q$101=jja!$B152,"JJA #2 SIM 2",IF('JJA #2'!Q$111=jja!$B152,"JJA #2 SIM 3",IF('JJA #2'!Q$121=jja!$B152,"JJA #2 SIM 4",IF('JJA #2'!Q$71=jja!$B152,"JJA #2 SIM 0","OFF"))))))))))))</f>
        <v>OFF</v>
      </c>
      <c r="R152" s="176"/>
      <c r="S152" s="176"/>
      <c r="T152" s="176"/>
      <c r="U152" s="64"/>
      <c r="V152" s="64"/>
      <c r="W152" s="64"/>
      <c r="X152" s="64"/>
      <c r="Y152" s="64"/>
      <c r="Z152" s="64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</row>
    <row r="153" spans="1:38" s="135" customFormat="1" ht="26.25" hidden="1" customHeight="1">
      <c r="A153" s="34"/>
      <c r="B153" s="136" t="s">
        <v>112</v>
      </c>
      <c r="C153" s="151" t="s">
        <v>176</v>
      </c>
      <c r="D153" s="231" t="str">
        <f>IF(D$99=$B153,"JJA #1 SIM BUF",IF(D$109=$B153,"JJA #1 SIM 1",IF(D$119=$B153,"JJA #1 SIM 2",IF(D$129=$B153,"JJA #1 SIM 3",IF(D$139=$B153,"JJA #1 SIM 4",IF(D$89=$B153,"JJA #1 SIM 0",IF('JJA #2'!D$81=jja!$B153,"JJA #2 SIM BUF",IF('JJA #2'!D$91=jja!$B153,"JJA #2 SIM 1",IF('JJA #2'!D$101=jja!$B153,"JJA #2 SIM 2",IF('JJA #2'!D$111=jja!$B153,"JJA #2 SIM 3",IF('JJA #2'!D$121=jja!$B153,"JJA #2 SIM 4",IF('JJA #2'!D$71=jja!$B153,"JJA #2 SIM 0","OFF"))))))))))))</f>
        <v>OFF</v>
      </c>
      <c r="E153" s="231" t="str">
        <f>IF(E$99=$B153,"JJA #1 SIM BUF",IF(E$109=$B153,"JJA #1 SIM 1",IF(E$119=$B153,"JJA #1 SIM 2",IF(E$129=$B153,"JJA #1 SIM 3",IF(E$139=$B153,"JJA #1 SIM 4",IF(E$89=$B153,"JJA #1 SIM 0",IF('JJA #2'!E$81=jja!$B153,"JJA #2 SIM BUF",IF('JJA #2'!E$91=jja!$B153,"JJA #2 SIM 1",IF('JJA #2'!E$101=jja!$B153,"JJA #2 SIM 2",IF('JJA #2'!E$111=jja!$B153,"JJA #2 SIM 3",IF('JJA #2'!E$121=jja!$B153,"JJA #2 SIM 4",IF('JJA #2'!E$71=jja!$B153,"JJA #2 SIM 0","OFF"))))))))))))</f>
        <v>OFF</v>
      </c>
      <c r="F153" s="231" t="str">
        <f>IF(F$99=$B153,"JJA #1 SIM BUF",IF(F$109=$B153,"JJA #1 SIM 1",IF(F$119=$B153,"JJA #1 SIM 2",IF(F$129=$B153,"JJA #1 SIM 3",IF(F$139=$B153,"JJA #1 SIM 4",IF(F$89=$B153,"JJA #1 SIM 0",IF('JJA #2'!F$81=jja!$B153,"JJA #2 SIM BUF",IF('JJA #2'!F$91=jja!$B153,"JJA #2 SIM 1",IF('JJA #2'!F$101=jja!$B153,"JJA #2 SIM 2",IF('JJA #2'!F$111=jja!$B153,"JJA #2 SIM 3",IF('JJA #2'!F$121=jja!$B153,"JJA #2 SIM 4",IF('JJA #2'!F$71=jja!$B153,"JJA #2 SIM 0","OFF"))))))))))))</f>
        <v>OFF</v>
      </c>
      <c r="G153" s="231" t="str">
        <f>IF(G$99=$B153,"JJA #1 SIM BUF",IF(G$109=$B153,"JJA #1 SIM 1",IF(G$119=$B153,"JJA #1 SIM 2",IF(G$129=$B153,"JJA #1 SIM 3",IF(G$139=$B153,"JJA #1 SIM 4",IF(G$89=$B153,"JJA #1 SIM 0",IF('JJA #2'!G$81=jja!$B153,"JJA #2 SIM BUF",IF('JJA #2'!G$91=jja!$B153,"JJA #2 SIM 1",IF('JJA #2'!G$101=jja!$B153,"JJA #2 SIM 2",IF('JJA #2'!G$111=jja!$B153,"JJA #2 SIM 3",IF('JJA #2'!G$121=jja!$B153,"JJA #2 SIM 4",IF('JJA #2'!G$71=jja!$B153,"JJA #2 SIM 0","OFF"))))))))))))</f>
        <v>OFF</v>
      </c>
      <c r="H153" s="231" t="str">
        <f>IF(H$99=$B153,"JJA #1 SIM BUF",IF(H$109=$B153,"JJA #1 SIM 1",IF(H$119=$B153,"JJA #1 SIM 2",IF(H$129=$B153,"JJA #1 SIM 3",IF(H$139=$B153,"JJA #1 SIM 4",IF(H$89=$B153,"JJA #1 SIM 0",IF('JJA #2'!H$81=jja!$B153,"JJA #2 SIM BUF",IF('JJA #2'!H$91=jja!$B153,"JJA #2 SIM 1",IF('JJA #2'!H$101=jja!$B153,"JJA #2 SIM 2",IF('JJA #2'!H$111=jja!$B153,"JJA #2 SIM 3",IF('JJA #2'!H$121=jja!$B153,"JJA #2 SIM 4",IF('JJA #2'!H$71=jja!$B153,"JJA #2 SIM 0","OFF"))))))))))))</f>
        <v>OFF</v>
      </c>
      <c r="I153" s="231" t="str">
        <f>IF(I$99=$B153,"JJA #1 SIM BUF",IF(I$109=$B153,"JJA #1 SIM 1",IF(I$119=$B153,"JJA #1 SIM 2",IF(I$129=$B153,"JJA #1 SIM 3",IF(I$139=$B153,"JJA #1 SIM 4",IF(I$89=$B153,"JJA #1 SIM 0",IF('JJA #2'!I$81=jja!$B153,"JJA #2 SIM BUF",IF('JJA #2'!I$91=jja!$B153,"JJA #2 SIM 1",IF('JJA #2'!I$101=jja!$B153,"JJA #2 SIM 2",IF('JJA #2'!I$111=jja!$B153,"JJA #2 SIM 3",IF('JJA #2'!I$121=jja!$B153,"JJA #2 SIM 4",IF('JJA #2'!I$71=jja!$B153,"JJA #2 SIM 0","OFF"))))))))))))</f>
        <v>OFF</v>
      </c>
      <c r="J153" s="231" t="str">
        <f>IF(J$99=$B153,"JJA #1 SIM BUF",IF(J$109=$B153,"JJA #1 SIM 1",IF(J$119=$B153,"JJA #1 SIM 2",IF(J$129=$B153,"JJA #1 SIM 3",IF(J$139=$B153,"JJA #1 SIM 4",IF(J$89=$B153,"JJA #1 SIM 0",IF('JJA #2'!J$81=jja!$B153,"JJA #2 SIM BUF",IF('JJA #2'!J$91=jja!$B153,"JJA #2 SIM 1",IF('JJA #2'!J$101=jja!$B153,"JJA #2 SIM 2",IF('JJA #2'!J$111=jja!$B153,"JJA #2 SIM 3",IF('JJA #2'!J$121=jja!$B153,"JJA #2 SIM 4",IF('JJA #2'!J$71=jja!$B153,"JJA #2 SIM 0","OFF"))))))))))))</f>
        <v>OFF</v>
      </c>
      <c r="K153" s="231" t="str">
        <f>IF(K$99=$B153,"JJA #1 SIM BUF",IF(K$109=$B153,"JJA #1 SIM 1",IF(K$119=$B153,"JJA #1 SIM 2",IF(K$129=$B153,"JJA #1 SIM 3",IF(K$139=$B153,"JJA #1 SIM 4",IF(K$89=$B153,"JJA #1 SIM 0",IF('JJA #2'!K$81=jja!$B153,"JJA #2 SIM BUF",IF('JJA #2'!K$91=jja!$B153,"JJA #2 SIM 1",IF('JJA #2'!K$101=jja!$B153,"JJA #2 SIM 2",IF('JJA #2'!K$111=jja!$B153,"JJA #2 SIM 3",IF('JJA #2'!K$121=jja!$B153,"JJA #2 SIM 4",IF('JJA #2'!K$71=jja!$B153,"JJA #2 SIM 0","OFF"))))))))))))</f>
        <v>OFF</v>
      </c>
      <c r="L153" s="231" t="str">
        <f>IF(L$99=$B153,"JJA #1 SIM BUF",IF(L$109=$B153,"JJA #1 SIM 1",IF(L$119=$B153,"JJA #1 SIM 2",IF(L$129=$B153,"JJA #1 SIM 3",IF(L$139=$B153,"JJA #1 SIM 4",IF(L$89=$B153,"JJA #1 SIM 0",IF('JJA #2'!L$81=jja!$B153,"JJA #2 SIM BUF",IF('JJA #2'!L$91=jja!$B153,"JJA #2 SIM 1",IF('JJA #2'!L$101=jja!$B153,"JJA #2 SIM 2",IF('JJA #2'!L$111=jja!$B153,"JJA #2 SIM 3",IF('JJA #2'!L$121=jja!$B153,"JJA #2 SIM 4",IF('JJA #2'!L$71=jja!$B153,"JJA #2 SIM 0","OFF"))))))))))))</f>
        <v>OFF</v>
      </c>
      <c r="M153" s="231" t="str">
        <f>IF(M$99=$B153,"JJA #1 SIM BUF",IF(M$109=$B153,"JJA #1 SIM 1",IF(M$119=$B153,"JJA #1 SIM 2",IF(M$129=$B153,"JJA #1 SIM 3",IF(M$139=$B153,"JJA #1 SIM 4",IF(M$89=$B153,"JJA #1 SIM 0",IF('JJA #2'!M$81=jja!$B153,"JJA #2 SIM BUF",IF('JJA #2'!M$91=jja!$B153,"JJA #2 SIM 1",IF('JJA #2'!M$101=jja!$B153,"JJA #2 SIM 2",IF('JJA #2'!M$111=jja!$B153,"JJA #2 SIM 3",IF('JJA #2'!M$121=jja!$B153,"JJA #2 SIM 4",IF('JJA #2'!M$71=jja!$B153,"JJA #2 SIM 0","OFF"))))))))))))</f>
        <v>OFF</v>
      </c>
      <c r="N153" s="231" t="str">
        <f>IF(N$99=$B153,"JJA #1 SIM BUF",IF(N$109=$B153,"JJA #1 SIM 1",IF(N$119=$B153,"JJA #1 SIM 2",IF(N$129=$B153,"JJA #1 SIM 3",IF(N$139=$B153,"JJA #1 SIM 4",IF(N$89=$B153,"JJA #1 SIM 0",IF('JJA #2'!N$81=jja!$B153,"JJA #2 SIM BUF",IF('JJA #2'!N$91=jja!$B153,"JJA #2 SIM 1",IF('JJA #2'!N$101=jja!$B153,"JJA #2 SIM 2",IF('JJA #2'!N$111=jja!$B153,"JJA #2 SIM 3",IF('JJA #2'!N$121=jja!$B153,"JJA #2 SIM 4",IF('JJA #2'!N$71=jja!$B153,"JJA #2 SIM 0","OFF"))))))))))))</f>
        <v>OFF</v>
      </c>
      <c r="O153" s="231" t="str">
        <f>IF(O$99=$B153,"JJA #1 SIM BUF",IF(O$109=$B153,"JJA #1 SIM 1",IF(O$119=$B153,"JJA #1 SIM 2",IF(O$129=$B153,"JJA #1 SIM 3",IF(O$139=$B153,"JJA #1 SIM 4",IF(O$89=$B153,"JJA #1 SIM 0",IF('JJA #2'!O$81=jja!$B153,"JJA #2 SIM BUF",IF('JJA #2'!O$91=jja!$B153,"JJA #2 SIM 1",IF('JJA #2'!O$101=jja!$B153,"JJA #2 SIM 2",IF('JJA #2'!O$111=jja!$B153,"JJA #2 SIM 3",IF('JJA #2'!O$121=jja!$B153,"JJA #2 SIM 4",IF('JJA #2'!O$71=jja!$B153,"JJA #2 SIM 0","OFF"))))))))))))</f>
        <v>OFF</v>
      </c>
      <c r="P153" s="231" t="str">
        <f>IF(P$99=$B153,"JJA #1 SIM BUF",IF(P$109=$B153,"JJA #1 SIM 1",IF(P$119=$B153,"JJA #1 SIM 2",IF(P$129=$B153,"JJA #1 SIM 3",IF(P$139=$B153,"JJA #1 SIM 4",IF(P$89=$B153,"JJA #1 SIM 0",IF('JJA #2'!P$81=jja!$B153,"JJA #2 SIM BUF",IF('JJA #2'!P$91=jja!$B153,"JJA #2 SIM 1",IF('JJA #2'!P$101=jja!$B153,"JJA #2 SIM 2",IF('JJA #2'!P$111=jja!$B153,"JJA #2 SIM 3",IF('JJA #2'!P$121=jja!$B153,"JJA #2 SIM 4",IF('JJA #2'!P$71=jja!$B153,"JJA #2 SIM 0","OFF"))))))))))))</f>
        <v>OFF</v>
      </c>
      <c r="Q153" s="312" t="str">
        <f>IF(Q$99=$B153,"JJA #1 SIM BUF",IF(Q$109=$B153,"JJA #1 SIM 1",IF(Q$119=$B153,"JJA #1 SIM 2",IF(Q$129=$B153,"JJA #1 SIM 3",IF(Q$139=$B153,"JJA #1 SIM 4",IF(Q$89=$B153,"JJA #1 SIM 0",IF('JJA #2'!Q$81=jja!$B153,"JJA #2 SIM BUF",IF('JJA #2'!Q$91=jja!$B153,"JJA #2 SIM 1",IF('JJA #2'!Q$101=jja!$B153,"JJA #2 SIM 2",IF('JJA #2'!Q$111=jja!$B153,"JJA #2 SIM 3",IF('JJA #2'!Q$121=jja!$B153,"JJA #2 SIM 4",IF('JJA #2'!Q$71=jja!$B153,"JJA #2 SIM 0","OFF"))))))))))))</f>
        <v>OFF</v>
      </c>
      <c r="R153" s="176"/>
      <c r="S153" s="176"/>
      <c r="T153" s="176"/>
      <c r="U153" s="64"/>
      <c r="V153" s="64"/>
      <c r="W153" s="64"/>
      <c r="X153" s="64"/>
      <c r="Y153" s="64"/>
      <c r="Z153" s="64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</row>
    <row r="154" spans="1:38" ht="26.25" hidden="1" customHeight="1">
      <c r="A154" s="34"/>
      <c r="B154" s="42" t="s">
        <v>11</v>
      </c>
      <c r="C154" s="152" t="s">
        <v>177</v>
      </c>
      <c r="D154" s="231" t="str">
        <f>IF(D$99=$B154,"JJA #1 SIM BUF",IF(D$109=$B154,"JJA #1 SIM 1",IF(D$119=$B154,"JJA #1 SIM 2",IF(D$129=$B154,"JJA #1 SIM 3",IF(D$139=$B154,"JJA #1 SIM 4",IF(D$89=$B154,"JJA #1 SIM 0",IF('JJA #2'!D$81=jja!$B154,"JJA #2 SIM BUF",IF('JJA #2'!D$91=jja!$B154,"JJA #2 SIM 1",IF('JJA #2'!D$101=jja!$B154,"JJA #2 SIM 2",IF('JJA #2'!D$111=jja!$B154,"JJA #2 SIM 3",IF('JJA #2'!D$121=jja!$B154,"JJA #2 SIM 4",IF('JJA #2'!D$71=jja!$B154,"JJA #2 SIM 0","OFF"))))))))))))</f>
        <v>JJA #2 SIM 1</v>
      </c>
      <c r="E154" s="394" t="str">
        <f>IF(E$99=$B154,"JJA #1 SIM BUF",IF(E$109=$B154,"JJA #1 SIM 1",IF(E$119=$B154,"JJA #1 SIM 2",IF(E$129=$B154,"JJA #1 SIM 3",IF(E$139=$B154,"JJA #1 SIM 4",IF(E$89=$B154,"JJA #1 SIM 0",IF('JJA #2'!E$81=jja!$B154,"JJA #2 SIM BUF",IF('JJA #2'!E$91=jja!$B154,"JJA #2 SIM 1",IF('JJA #2'!E$101=jja!$B154,"JJA #2 SIM 2",IF('JJA #2'!E$111=jja!$B154,"JJA #2 SIM 3",IF('JJA #2'!E$121=jja!$B154,"JJA #2 SIM 4",IF('JJA #2'!E$71=jja!$B154,"JJA #2 SIM 0","OFF"))))))))))))</f>
        <v>OFF</v>
      </c>
      <c r="F154" s="231" t="str">
        <f>IF(F$99=$B154,"JJA #1 SIM BUF",IF(F$109=$B154,"JJA #1 SIM 1",IF(F$119=$B154,"JJA #1 SIM 2",IF(F$129=$B154,"JJA #1 SIM 3",IF(F$139=$B154,"JJA #1 SIM 4",IF(F$89=$B154,"JJA #1 SIM 0",IF('JJA #2'!F$81=jja!$B154,"JJA #2 SIM BUF",IF('JJA #2'!F$91=jja!$B154,"JJA #2 SIM 1",IF('JJA #2'!F$101=jja!$B154,"JJA #2 SIM 2",IF('JJA #2'!F$111=jja!$B154,"JJA #2 SIM 3",IF('JJA #2'!F$121=jja!$B154,"JJA #2 SIM 4",IF('JJA #2'!F$71=jja!$B154,"JJA #2 SIM 0","OFF"))))))))))))</f>
        <v>JJA #1 SIM 3</v>
      </c>
      <c r="G154" s="231" t="str">
        <f>IF(G$99=$B154,"JJA #1 SIM BUF",IF(G$109=$B154,"JJA #1 SIM 1",IF(G$119=$B154,"JJA #1 SIM 2",IF(G$129=$B154,"JJA #1 SIM 3",IF(G$139=$B154,"JJA #1 SIM 4",IF(G$89=$B154,"JJA #1 SIM 0",IF('JJA #2'!G$81=jja!$B154,"JJA #2 SIM BUF",IF('JJA #2'!G$91=jja!$B154,"JJA #2 SIM 1",IF('JJA #2'!G$101=jja!$B154,"JJA #2 SIM 2",IF('JJA #2'!G$111=jja!$B154,"JJA #2 SIM 3",IF('JJA #2'!G$121=jja!$B154,"JJA #2 SIM 4",IF('JJA #2'!G$71=jja!$B154,"JJA #2 SIM 0","OFF"))))))))))))</f>
        <v>JJA #2 SIM 4</v>
      </c>
      <c r="H154" s="231" t="str">
        <f>IF(H$99=$B154,"JJA #1 SIM BUF",IF(H$109=$B154,"JJA #1 SIM 1",IF(H$119=$B154,"JJA #1 SIM 2",IF(H$129=$B154,"JJA #1 SIM 3",IF(H$139=$B154,"JJA #1 SIM 4",IF(H$89=$B154,"JJA #1 SIM 0",IF('JJA #2'!H$81=jja!$B154,"JJA #2 SIM BUF",IF('JJA #2'!H$91=jja!$B154,"JJA #2 SIM 1",IF('JJA #2'!H$101=jja!$B154,"JJA #2 SIM 2",IF('JJA #2'!H$111=jja!$B154,"JJA #2 SIM 3",IF('JJA #2'!H$121=jja!$B154,"JJA #2 SIM 4",IF('JJA #2'!H$71=jja!$B154,"JJA #2 SIM 0","OFF"))))))))))))</f>
        <v>OFF</v>
      </c>
      <c r="I154" s="394" t="str">
        <f>IF(I$99=$B154,"JJA #1 SIM BUF",IF(I$109=$B154,"JJA #1 SIM 1",IF(I$119=$B154,"JJA #1 SIM 2",IF(I$129=$B154,"JJA #1 SIM 3",IF(I$139=$B154,"JJA #1 SIM 4",IF(I$89=$B154,"JJA #1 SIM 0",IF('JJA #2'!I$81=jja!$B154,"JJA #2 SIM BUF",IF('JJA #2'!I$91=jja!$B154,"JJA #2 SIM 1",IF('JJA #2'!I$101=jja!$B154,"JJA #2 SIM 2",IF('JJA #2'!I$111=jja!$B154,"JJA #2 SIM 3",IF('JJA #2'!I$121=jja!$B154,"JJA #2 SIM 4",IF('JJA #2'!I$71=jja!$B154,"JJA #2 SIM 0","OFF"))))))))))))</f>
        <v>OFF</v>
      </c>
      <c r="J154" s="231" t="str">
        <f>IF(J$99=$B154,"JJA #1 SIM BUF",IF(J$109=$B154,"JJA #1 SIM 1",IF(J$119=$B154,"JJA #1 SIM 2",IF(J$129=$B154,"JJA #1 SIM 3",IF(J$139=$B154,"JJA #1 SIM 4",IF(J$89=$B154,"JJA #1 SIM 0",IF('JJA #2'!J$81=jja!$B154,"JJA #2 SIM BUF",IF('JJA #2'!J$91=jja!$B154,"JJA #2 SIM 1",IF('JJA #2'!J$101=jja!$B154,"JJA #2 SIM 2",IF('JJA #2'!J$111=jja!$B154,"JJA #2 SIM 3",IF('JJA #2'!J$121=jja!$B154,"JJA #2 SIM 4",IF('JJA #2'!J$71=jja!$B154,"JJA #2 SIM 0","OFF"))))))))))))</f>
        <v>JJA #1 SIM 4</v>
      </c>
      <c r="K154" s="231" t="str">
        <f>IF(K$99=$B154,"JJA #1 SIM BUF",IF(K$109=$B154,"JJA #1 SIM 1",IF(K$119=$B154,"JJA #1 SIM 2",IF(K$129=$B154,"JJA #1 SIM 3",IF(K$139=$B154,"JJA #1 SIM 4",IF(K$89=$B154,"JJA #1 SIM 0",IF('JJA #2'!K$81=jja!$B154,"JJA #2 SIM BUF",IF('JJA #2'!K$91=jja!$B154,"JJA #2 SIM 1",IF('JJA #2'!K$101=jja!$B154,"JJA #2 SIM 2",IF('JJA #2'!K$111=jja!$B154,"JJA #2 SIM 3",IF('JJA #2'!K$121=jja!$B154,"JJA #2 SIM 4",IF('JJA #2'!K$71=jja!$B154,"JJA #2 SIM 0","OFF"))))))))))))</f>
        <v>OFF</v>
      </c>
      <c r="L154" s="394" t="str">
        <f>IF(L$99=$B154,"JJA #1 SIM BUF",IF(L$109=$B154,"JJA #1 SIM 1",IF(L$119=$B154,"JJA #1 SIM 2",IF(L$129=$B154,"JJA #1 SIM 3",IF(L$139=$B154,"JJA #1 SIM 4",IF(L$89=$B154,"JJA #1 SIM 0",IF('JJA #2'!L$81=jja!$B154,"JJA #2 SIM BUF",IF('JJA #2'!L$91=jja!$B154,"JJA #2 SIM 1",IF('JJA #2'!L$101=jja!$B154,"JJA #2 SIM 2",IF('JJA #2'!L$111=jja!$B154,"JJA #2 SIM 3",IF('JJA #2'!L$121=jja!$B154,"JJA #2 SIM 4",IF('JJA #2'!L$71=jja!$B154,"JJA #2 SIM 0","OFF"))))))))))))</f>
        <v>JJA #1 SIM 3</v>
      </c>
      <c r="M154" s="231" t="s">
        <v>799</v>
      </c>
      <c r="N154" s="231" t="str">
        <f>IF(N$99=$B154,"JJA #1 SIM BUF",IF(N$109=$B154,"JJA #1 SIM 1",IF(N$119=$B154,"JJA #1 SIM 2",IF(N$129=$B154,"JJA #1 SIM 3",IF(N$139=$B154,"JJA #1 SIM 4",IF(N$89=$B154,"JJA #1 SIM 0",IF('JJA #2'!N$81=jja!$B154,"JJA #2 SIM BUF",IF('JJA #2'!N$91=jja!$B154,"JJA #2 SIM 1",IF('JJA #2'!N$101=jja!$B154,"JJA #2 SIM 2",IF('JJA #2'!N$111=jja!$B154,"JJA #2 SIM 3",IF('JJA #2'!N$121=jja!$B154,"JJA #2 SIM 4",IF('JJA #2'!N$71=jja!$B154,"JJA #2 SIM 0","OFF"))))))))))))</f>
        <v>OFF</v>
      </c>
      <c r="O154" s="231" t="str">
        <f>IF(O$99=$B154,"JJA #1 SIM BUF",IF(O$109=$B154,"JJA #1 SIM 1",IF(O$119=$B154,"JJA #1 SIM 2",IF(O$129=$B154,"JJA #1 SIM 3",IF(O$139=$B154,"JJA #1 SIM 4",IF(O$89=$B154,"JJA #1 SIM 0",IF('JJA #2'!O$81=jja!$B154,"JJA #2 SIM BUF",IF('JJA #2'!O$91=jja!$B154,"JJA #2 SIM 1",IF('JJA #2'!O$101=jja!$B154,"JJA #2 SIM 2",IF('JJA #2'!O$111=jja!$B154,"JJA #2 SIM 3",IF('JJA #2'!O$121=jja!$B154,"JJA #2 SIM 4",IF('JJA #2'!O$71=jja!$B154,"JJA #2 SIM 0","OFF"))))))))))))</f>
        <v>JJA #1 SIM 1</v>
      </c>
      <c r="P154" s="394" t="str">
        <f>IF(P$99=$B154,"JJA #1 SIM BUF",IF(P$109=$B154,"JJA #1 SIM 1",IF(P$119=$B154,"JJA #1 SIM 2",IF(P$129=$B154,"JJA #1 SIM 3",IF(P$139=$B154,"JJA #1 SIM 4",IF(P$89=$B154,"JJA #1 SIM 0",IF('JJA #2'!P$81=jja!$B154,"JJA #2 SIM BUF",IF('JJA #2'!P$91=jja!$B154,"JJA #2 SIM 1",IF('JJA #2'!P$101=jja!$B154,"JJA #2 SIM 2",IF('JJA #2'!P$111=jja!$B154,"JJA #2 SIM 3",IF('JJA #2'!P$121=jja!$B154,"JJA #2 SIM 4",IF('JJA #2'!P$71=jja!$B154,"JJA #2 SIM 0","OFF"))))))))))))</f>
        <v>OFF</v>
      </c>
      <c r="Q154" s="312" t="str">
        <f>IF(Q$99=$B154,"JJA #1 SIM BUF",IF(Q$109=$B154,"JJA #1 SIM 1",IF(Q$119=$B154,"JJA #1 SIM 2",IF(Q$129=$B154,"JJA #1 SIM 3",IF(Q$139=$B154,"JJA #1 SIM 4",IF(Q$89=$B154,"JJA #1 SIM 0",IF('JJA #2'!Q$81=jja!$B154,"JJA #2 SIM BUF",IF('JJA #2'!Q$91=jja!$B154,"JJA #2 SIM 1",IF('JJA #2'!Q$101=jja!$B154,"JJA #2 SIM 2",IF('JJA #2'!Q$111=jja!$B154,"JJA #2 SIM 3",IF('JJA #2'!Q$121=jja!$B154,"JJA #2 SIM 4",IF('JJA #2'!Q$71=jja!$B154,"JJA #2 SIM 0","OFF"))))))))))))</f>
        <v>JJA #1 SIM 4</v>
      </c>
      <c r="S154" s="176"/>
      <c r="T154" s="176"/>
      <c r="U154" s="64"/>
      <c r="V154" s="64"/>
      <c r="W154" s="64"/>
      <c r="X154" s="64"/>
      <c r="Y154" s="64"/>
      <c r="Z154" s="64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</row>
    <row r="155" spans="1:38" ht="26.25" hidden="1" customHeight="1">
      <c r="A155" s="34"/>
      <c r="B155" s="36" t="s">
        <v>13</v>
      </c>
      <c r="C155" s="153" t="s">
        <v>178</v>
      </c>
      <c r="D155" s="231" t="str">
        <f>IF(D$99=$B155,"JJA #1 SIM BUF",IF(D$109=$B155,"JJA #1 SIM 1",IF(D$119=$B155,"JJA #1 SIM 2",IF(D$129=$B155,"JJA #1 SIM 3",IF(D$139=$B155,"JJA #1 SIM 4",IF(D$89=$B155,"JJA #1 SIM 0",IF('JJA #2'!D$81=jja!$B155,"JJA #2 SIM BUF",IF('JJA #2'!D$91=jja!$B155,"JJA #2 SIM 1",IF('JJA #2'!D$101=jja!$B155,"JJA #2 SIM 2",IF('JJA #2'!D$111=jja!$B155,"JJA #2 SIM 3",IF('JJA #2'!D$121=jja!$B155,"JJA #2 SIM 4",IF('JJA #2'!D$71=jja!$B155,"JJA #2 SIM 0","OFF"))))))))))))</f>
        <v>OFF</v>
      </c>
      <c r="E155" s="231" t="str">
        <f>IF(E$99=$B155,"JJA #1 SIM BUF",IF(E$109=$B155,"JJA #1 SIM 1",IF(E$119=$B155,"JJA #1 SIM 2",IF(E$129=$B155,"JJA #1 SIM 3",IF(E$139=$B155,"JJA #1 SIM 4",IF(E$89=$B155,"JJA #1 SIM 0",IF('JJA #2'!E$81=jja!$B155,"JJA #2 SIM BUF",IF('JJA #2'!E$91=jja!$B155,"JJA #2 SIM 1",IF('JJA #2'!E$101=jja!$B155,"JJA #2 SIM 2",IF('JJA #2'!E$111=jja!$B155,"JJA #2 SIM 3",IF('JJA #2'!E$121=jja!$B155,"JJA #2 SIM 4",IF('JJA #2'!E$71=jja!$B155,"JJA #2 SIM 0","OFF"))))))))))))</f>
        <v>JJA #1 SIM 2</v>
      </c>
      <c r="F155" s="231" t="str">
        <f>IF(F$99=$B155,"JJA #1 SIM BUF",IF(F$109=$B155,"JJA #1 SIM 1",IF(F$119=$B155,"JJA #1 SIM 2",IF(F$129=$B155,"JJA #1 SIM 3",IF(F$139=$B155,"JJA #1 SIM 4",IF(F$89=$B155,"JJA #1 SIM 0",IF('JJA #2'!F$81=jja!$B155,"JJA #2 SIM BUF",IF('JJA #2'!F$91=jja!$B155,"JJA #2 SIM 1",IF('JJA #2'!F$101=jja!$B155,"JJA #2 SIM 2",IF('JJA #2'!F$111=jja!$B155,"JJA #2 SIM 3",IF('JJA #2'!F$121=jja!$B155,"JJA #2 SIM 4",IF('JJA #2'!F$71=jja!$B155,"JJA #2 SIM 0","OFF"))))))))))))</f>
        <v>OFF</v>
      </c>
      <c r="G155" s="231" t="str">
        <f>IF(G$99=$B155,"JJA #1 SIM BUF",IF(G$109=$B155,"JJA #1 SIM 1",IF(G$119=$B155,"JJA #1 SIM 2",IF(G$129=$B155,"JJA #1 SIM 3",IF(G$139=$B155,"JJA #1 SIM 4",IF(G$89=$B155,"JJA #1 SIM 0",IF('JJA #2'!G$81=jja!$B155,"JJA #2 SIM BUF",IF('JJA #2'!G$91=jja!$B155,"JJA #2 SIM 1",IF('JJA #2'!G$101=jja!$B155,"JJA #2 SIM 2",IF('JJA #2'!G$111=jja!$B155,"JJA #2 SIM 3",IF('JJA #2'!G$121=jja!$B155,"JJA #2 SIM 4",IF('JJA #2'!G$71=jja!$B155,"JJA #2 SIM 0","OFF"))))))))))))</f>
        <v>OFF</v>
      </c>
      <c r="H155" s="231" t="str">
        <f>IF(H$99=$B155,"JJA #1 SIM BUF",IF(H$109=$B155,"JJA #1 SIM 1",IF(H$119=$B155,"JJA #1 SIM 2",IF(H$129=$B155,"JJA #1 SIM 3",IF(H$139=$B155,"JJA #1 SIM 4",IF(H$89=$B155,"JJA #1 SIM 0",IF('JJA #2'!H$81=jja!$B155,"JJA #2 SIM BUF",IF('JJA #2'!H$91=jja!$B155,"JJA #2 SIM 1",IF('JJA #2'!H$101=jja!$B155,"JJA #2 SIM 2",IF('JJA #2'!H$111=jja!$B155,"JJA #2 SIM 3",IF('JJA #2'!H$121=jja!$B155,"JJA #2 SIM 4",IF('JJA #2'!H$71=jja!$B155,"JJA #2 SIM 0","OFF"))))))))))))</f>
        <v>JJA #2 SIM 1</v>
      </c>
      <c r="I155" s="231" t="str">
        <f>IF(I$99=$B155,"JJA #1 SIM BUF",IF(I$109=$B155,"JJA #1 SIM 1",IF(I$119=$B155,"JJA #1 SIM 2",IF(I$129=$B155,"JJA #1 SIM 3",IF(I$139=$B155,"JJA #1 SIM 4",IF(I$89=$B155,"JJA #1 SIM 0",IF('JJA #2'!I$81=jja!$B155,"JJA #2 SIM BUF",IF('JJA #2'!I$91=jja!$B155,"JJA #2 SIM 1",IF('JJA #2'!I$101=jja!$B155,"JJA #2 SIM 2",IF('JJA #2'!I$111=jja!$B155,"JJA #2 SIM 3",IF('JJA #2'!I$121=jja!$B155,"JJA #2 SIM 4",IF('JJA #2'!I$71=jja!$B155,"JJA #2 SIM 0","OFF"))))))))))))</f>
        <v>JJA #1 SIM 1</v>
      </c>
      <c r="J155" s="231" t="str">
        <f>IF(J$99=$B155,"JJA #1 SIM BUF",IF(J$109=$B155,"JJA #1 SIM 1",IF(J$119=$B155,"JJA #1 SIM 2",IF(J$129=$B155,"JJA #1 SIM 3",IF(J$139=$B155,"JJA #1 SIM 4",IF(J$89=$B155,"JJA #1 SIM 0",IF('JJA #2'!J$81=jja!$B155,"JJA #2 SIM BUF",IF('JJA #2'!J$91=jja!$B155,"JJA #2 SIM 1",IF('JJA #2'!J$101=jja!$B155,"JJA #2 SIM 2",IF('JJA #2'!J$111=jja!$B155,"JJA #2 SIM 3",IF('JJA #2'!J$121=jja!$B155,"JJA #2 SIM 4",IF('JJA #2'!J$71=jja!$B155,"JJA #2 SIM 0","OFF"))))))))))))</f>
        <v>OFF</v>
      </c>
      <c r="K155" s="231" t="str">
        <f>IF(K$99=$B155,"JJA #1 SIM BUF",IF(K$109=$B155,"JJA #1 SIM 1",IF(K$119=$B155,"JJA #1 SIM 2",IF(K$129=$B155,"JJA #1 SIM 3",IF(K$139=$B155,"JJA #1 SIM 4",IF(K$89=$B155,"JJA #1 SIM 0",IF('JJA #2'!K$81=jja!$B155,"JJA #2 SIM BUF",IF('JJA #2'!K$91=jja!$B155,"JJA #2 SIM 1",IF('JJA #2'!K$101=jja!$B155,"JJA #2 SIM 2",IF('JJA #2'!K$111=jja!$B155,"JJA #2 SIM 3",IF('JJA #2'!K$121=jja!$B155,"JJA #2 SIM 4",IF('JJA #2'!K$71=jja!$B155,"JJA #2 SIM 0","OFF"))))))))))))</f>
        <v>JJA #2 SIM BUF</v>
      </c>
      <c r="L155" s="231" t="str">
        <f>IF(L$99=$B155,"JJA #1 SIM BUF",IF(L$109=$B155,"JJA #1 SIM 1",IF(L$119=$B155,"JJA #1 SIM 2",IF(L$129=$B155,"JJA #1 SIM 3",IF(L$139=$B155,"JJA #1 SIM 4",IF(L$89=$B155,"JJA #1 SIM 0",IF('JJA #2'!L$81=jja!$B155,"JJA #2 SIM BUF",IF('JJA #2'!L$91=jja!$B155,"JJA #2 SIM 1",IF('JJA #2'!L$101=jja!$B155,"JJA #2 SIM 2",IF('JJA #2'!L$111=jja!$B155,"JJA #2 SIM 3",IF('JJA #2'!L$121=jja!$B155,"JJA #2 SIM 4",IF('JJA #2'!L$71=jja!$B155,"JJA #2 SIM 0","OFF"))))))))))))</f>
        <v>JJA #2 SIM 3</v>
      </c>
      <c r="M155" s="231" t="str">
        <f>IF(M$99=$B155,"JJA #1 SIM BUF",IF(M$109=$B155,"JJA #1 SIM 1",IF(M$119=$B155,"JJA #1 SIM 2",IF(M$129=$B155,"JJA #1 SIM 3",IF(M$139=$B155,"JJA #1 SIM 4",IF(M$89=$B155,"JJA #1 SIM 0",IF('JJA #2'!M$81=jja!$B155,"JJA #2 SIM BUF",IF('JJA #2'!M$91=jja!$B155,"JJA #2 SIM 1",IF('JJA #2'!M$101=jja!$B155,"JJA #2 SIM 2",IF('JJA #2'!M$111=jja!$B155,"JJA #2 SIM 3",IF('JJA #2'!M$121=jja!$B155,"JJA #2 SIM 4",IF('JJA #2'!M$71=jja!$B155,"JJA #2 SIM 0","OFF"))))))))))))</f>
        <v>OFF</v>
      </c>
      <c r="N155" s="231" t="str">
        <f>IF(N$99=$B155,"JJA #1 SIM BUF",IF(N$109=$B155,"JJA #1 SIM 1",IF(N$119=$B155,"JJA #1 SIM 2",IF(N$129=$B155,"JJA #1 SIM 3",IF(N$139=$B155,"JJA #1 SIM 4",IF(N$89=$B155,"JJA #1 SIM 0",IF('JJA #2'!N$81=jja!$B155,"JJA #2 SIM BUF",IF('JJA #2'!N$91=jja!$B155,"JJA #2 SIM 1",IF('JJA #2'!N$101=jja!$B155,"JJA #2 SIM 2",IF('JJA #2'!N$111=jja!$B155,"JJA #2 SIM 3",IF('JJA #2'!N$121=jja!$B155,"JJA #2 SIM 4",IF('JJA #2'!N$71=jja!$B155,"JJA #2 SIM 0","OFF"))))))))))))</f>
        <v>JJA #2 SIM 4</v>
      </c>
      <c r="O155" s="231" t="str">
        <f>IF(O$99=$B155,"JJA #1 SIM BUF",IF(O$109=$B155,"JJA #1 SIM 1",IF(O$119=$B155,"JJA #1 SIM 2",IF(O$129=$B155,"JJA #1 SIM 3",IF(O$139=$B155,"JJA #1 SIM 4",IF(O$89=$B155,"JJA #1 SIM 0",IF('JJA #2'!O$81=jja!$B155,"JJA #2 SIM BUF",IF('JJA #2'!O$91=jja!$B155,"JJA #2 SIM 1",IF('JJA #2'!O$101=jja!$B155,"JJA #2 SIM 2",IF('JJA #2'!O$111=jja!$B155,"JJA #2 SIM 3",IF('JJA #2'!O$121=jja!$B155,"JJA #2 SIM 4",IF('JJA #2'!O$71=jja!$B155,"JJA #2 SIM 0","OFF"))))))))))))</f>
        <v>OFF</v>
      </c>
      <c r="P155" s="231" t="str">
        <f>IF(P$99=$B155,"JJA #1 SIM BUF",IF(P$109=$B155,"JJA #1 SIM 1",IF(P$119=$B155,"JJA #1 SIM 2",IF(P$129=$B155,"JJA #1 SIM 3",IF(P$139=$B155,"JJA #1 SIM 4",IF(P$89=$B155,"JJA #1 SIM 0",IF('JJA #2'!P$81=jja!$B155,"JJA #2 SIM BUF",IF('JJA #2'!P$91=jja!$B155,"JJA #2 SIM 1",IF('JJA #2'!P$101=jja!$B155,"JJA #2 SIM 2",IF('JJA #2'!P$111=jja!$B155,"JJA #2 SIM 3",IF('JJA #2'!P$121=jja!$B155,"JJA #2 SIM 4",IF('JJA #2'!P$71=jja!$B155,"JJA #2 SIM 0","OFF"))))))))))))</f>
        <v>OFF</v>
      </c>
      <c r="Q155" s="312" t="str">
        <f>IF(Q$99=$B155,"JJA #1 SIM BUF",IF(Q$109=$B155,"JJA #1 SIM 1",IF(Q$119=$B155,"JJA #1 SIM 2",IF(Q$129=$B155,"JJA #1 SIM 3",IF(Q$139=$B155,"JJA #1 SIM 4",IF(Q$89=$B155,"JJA #1 SIM 0",IF('JJA #2'!Q$81=jja!$B155,"JJA #2 SIM BUF",IF('JJA #2'!Q$91=jja!$B155,"JJA #2 SIM 1",IF('JJA #2'!Q$101=jja!$B155,"JJA #2 SIM 2",IF('JJA #2'!Q$111=jja!$B155,"JJA #2 SIM 3",IF('JJA #2'!Q$121=jja!$B155,"JJA #2 SIM 4",IF('JJA #2'!Q$71=jja!$B155,"JJA #2 SIM 0","OFF"))))))))))))</f>
        <v>JJA #1 SIM BUF</v>
      </c>
      <c r="S155" s="176"/>
      <c r="T155" s="176"/>
      <c r="U155" s="64"/>
      <c r="V155" s="64"/>
      <c r="W155" s="64"/>
      <c r="X155" s="64"/>
      <c r="Y155" s="64"/>
      <c r="Z155" s="64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</row>
    <row r="156" spans="1:38" ht="26.25" hidden="1" customHeight="1">
      <c r="A156" s="34"/>
      <c r="B156" s="37" t="s">
        <v>12</v>
      </c>
      <c r="C156" s="154" t="s">
        <v>179</v>
      </c>
      <c r="D156" s="231" t="str">
        <f>IF(D$99=$B156,"JJA #1 SIM BUF",IF(D$109=$B156,"JJA #1 SIM 1",IF(D$119=$B156,"JJA #1 SIM 2",IF(D$129=$B156,"JJA #1 SIM 3",IF(D$139=$B156,"JJA #1 SIM 4",IF(D$89=$B156,"JJA #1 SIM 0",IF('JJA #2'!D$81=jja!$B156,"JJA #2 SIM BUF",IF('JJA #2'!D$91=jja!$B156,"JJA #2 SIM 1",IF('JJA #2'!D$101=jja!$B156,"JJA #2 SIM 2",IF('JJA #2'!D$111=jja!$B156,"JJA #2 SIM 3",IF('JJA #2'!D$121=jja!$B156,"JJA #2 SIM 4",IF('JJA #2'!D$71=jja!$B156,"JJA #2 SIM 0","OFF"))))))))))))</f>
        <v>JJA #1 SIM 1</v>
      </c>
      <c r="E156" s="231" t="str">
        <f>IF(E$99=$B156,"JJA #1 SIM BUF",IF(E$109=$B156,"JJA #1 SIM 1",IF(E$119=$B156,"JJA #1 SIM 2",IF(E$129=$B156,"JJA #1 SIM 3",IF(E$139=$B156,"JJA #1 SIM 4",IF(E$89=$B156,"JJA #1 SIM 0",IF('JJA #2'!E$81=jja!$B156,"JJA #2 SIM BUF",IF('JJA #2'!E$91=jja!$B156,"JJA #2 SIM 1",IF('JJA #2'!E$101=jja!$B156,"JJA #2 SIM 2",IF('JJA #2'!E$111=jja!$B156,"JJA #2 SIM 3",IF('JJA #2'!E$121=jja!$B156,"JJA #2 SIM 4",IF('JJA #2'!E$71=jja!$B156,"JJA #2 SIM 0","OFF"))))))))))))</f>
        <v>JJA #2 SIM 2</v>
      </c>
      <c r="F156" s="231" t="str">
        <f>IF(F$99=$B156,"JJA #1 SIM BUF",IF(F$109=$B156,"JJA #1 SIM 1",IF(F$119=$B156,"JJA #1 SIM 2",IF(F$129=$B156,"JJA #1 SIM 3",IF(F$139=$B156,"JJA #1 SIM 4",IF(F$89=$B156,"JJA #1 SIM 0",IF('JJA #2'!F$81=jja!$B156,"JJA #2 SIM BUF",IF('JJA #2'!F$91=jja!$B156,"JJA #2 SIM 1",IF('JJA #2'!F$101=jja!$B156,"JJA #2 SIM 2",IF('JJA #2'!F$111=jja!$B156,"JJA #2 SIM 3",IF('JJA #2'!F$121=jja!$B156,"JJA #2 SIM 4",IF('JJA #2'!F$71=jja!$B156,"JJA #2 SIM 0","OFF"))))))))))))</f>
        <v>OFF</v>
      </c>
      <c r="G156" s="231" t="str">
        <f>IF(G$99=$B156,"JJA #1 SIM BUF",IF(G$109=$B156,"JJA #1 SIM 1",IF(G$119=$B156,"JJA #1 SIM 2",IF(G$129=$B156,"JJA #1 SIM 3",IF(G$139=$B156,"JJA #1 SIM 4",IF(G$89=$B156,"JJA #1 SIM 0",IF('JJA #2'!G$81=jja!$B156,"JJA #2 SIM BUF",IF('JJA #2'!G$91=jja!$B156,"JJA #2 SIM 1",IF('JJA #2'!G$101=jja!$B156,"JJA #2 SIM 2",IF('JJA #2'!G$111=jja!$B156,"JJA #2 SIM 3",IF('JJA #2'!G$121=jja!$B156,"JJA #2 SIM 4",IF('JJA #2'!G$71=jja!$B156,"JJA #2 SIM 0","OFF"))))))))))))</f>
        <v>OFF</v>
      </c>
      <c r="H156" s="231" t="str">
        <f>IF(H$99=$B156,"JJA #1 SIM BUF",IF(H$109=$B156,"JJA #1 SIM 1",IF(H$119=$B156,"JJA #1 SIM 2",IF(H$129=$B156,"JJA #1 SIM 3",IF(H$139=$B156,"JJA #1 SIM 4",IF(H$89=$B156,"JJA #1 SIM 0",IF('JJA #2'!H$81=jja!$B156,"JJA #2 SIM BUF",IF('JJA #2'!H$91=jja!$B156,"JJA #2 SIM 1",IF('JJA #2'!H$101=jja!$B156,"JJA #2 SIM 2",IF('JJA #2'!H$111=jja!$B156,"JJA #2 SIM 3",IF('JJA #2'!H$121=jja!$B156,"JJA #2 SIM 4",IF('JJA #2'!H$71=jja!$B156,"JJA #2 SIM 0","OFF"))))))))))))</f>
        <v>OFF</v>
      </c>
      <c r="I156" s="231" t="str">
        <f>IF(I$99=$B156,"JJA #1 SIM BUF",IF(I$109=$B156,"JJA #1 SIM 1",IF(I$119=$B156,"JJA #1 SIM 2",IF(I$129=$B156,"JJA #1 SIM 3",IF(I$139=$B156,"JJA #1 SIM 4",IF(I$89=$B156,"JJA #1 SIM 0",IF('JJA #2'!I$81=jja!$B156,"JJA #2 SIM BUF",IF('JJA #2'!I$91=jja!$B156,"JJA #2 SIM 1",IF('JJA #2'!I$101=jja!$B156,"JJA #2 SIM 2",IF('JJA #2'!I$111=jja!$B156,"JJA #2 SIM 3",IF('JJA #2'!I$121=jja!$B156,"JJA #2 SIM 4",IF('JJA #2'!I$71=jja!$B156,"JJA #2 SIM 0","OFF"))))))))))))</f>
        <v>OFF</v>
      </c>
      <c r="J156" s="231" t="str">
        <f>IF(J$99=$B156,"JJA #1 SIM BUF",IF(J$109=$B156,"JJA #1 SIM 1",IF(J$119=$B156,"JJA #1 SIM 2",IF(J$129=$B156,"JJA #1 SIM 3",IF(J$139=$B156,"JJA #1 SIM 4",IF(J$89=$B156,"JJA #1 SIM 0",IF('JJA #2'!J$81=jja!$B156,"JJA #2 SIM BUF",IF('JJA #2'!J$91=jja!$B156,"JJA #2 SIM 1",IF('JJA #2'!J$101=jja!$B156,"JJA #2 SIM 2",IF('JJA #2'!J$111=jja!$B156,"JJA #2 SIM 3",IF('JJA #2'!J$121=jja!$B156,"JJA #2 SIM 4",IF('JJA #2'!J$71=jja!$B156,"JJA #2 SIM 0","OFF"))))))))))))</f>
        <v>JJA #1 SIM 1</v>
      </c>
      <c r="K156" s="231" t="str">
        <f>IF(K$99=$B156,"JJA #1 SIM BUF",IF(K$109=$B156,"JJA #1 SIM 1",IF(K$119=$B156,"JJA #1 SIM 2",IF(K$129=$B156,"JJA #1 SIM 3",IF(K$139=$B156,"JJA #1 SIM 4",IF(K$89=$B156,"JJA #1 SIM 0",IF('JJA #2'!K$81=jja!$B156,"JJA #2 SIM BUF",IF('JJA #2'!K$91=jja!$B156,"JJA #2 SIM 1",IF('JJA #2'!K$101=jja!$B156,"JJA #2 SIM 2",IF('JJA #2'!K$111=jja!$B156,"JJA #2 SIM 3",IF('JJA #2'!K$121=jja!$B156,"JJA #2 SIM 4",IF('JJA #2'!K$71=jja!$B156,"JJA #2 SIM 0","OFF"))))))))))))</f>
        <v>JJA #2 SIM 3</v>
      </c>
      <c r="L156" s="231" t="str">
        <f>IF(L$99=$B156,"JJA #1 SIM BUF",IF(L$109=$B156,"JJA #1 SIM 1",IF(L$119=$B156,"JJA #1 SIM 2",IF(L$129=$B156,"JJA #1 SIM 3",IF(L$139=$B156,"JJA #1 SIM 4",IF(L$89=$B156,"JJA #1 SIM 0",IF('JJA #2'!L$81=jja!$B156,"JJA #2 SIM BUF",IF('JJA #2'!L$91=jja!$B156,"JJA #2 SIM 1",IF('JJA #2'!L$101=jja!$B156,"JJA #2 SIM 2",IF('JJA #2'!L$111=jja!$B156,"JJA #2 SIM 3",IF('JJA #2'!L$121=jja!$B156,"JJA #2 SIM 4",IF('JJA #2'!L$71=jja!$B156,"JJA #2 SIM 0","OFF"))))))))))))</f>
        <v>JJA #2 SIM 4</v>
      </c>
      <c r="M156" s="231" t="str">
        <f>IF(M$99=$B156,"JJA #1 SIM BUF",IF(M$109=$B156,"JJA #1 SIM 1",IF(M$119=$B156,"JJA #1 SIM 2",IF(M$129=$B156,"JJA #1 SIM 3",IF(M$139=$B156,"JJA #1 SIM 4",IF(M$89=$B156,"JJA #1 SIM 0",IF('JJA #2'!M$81=jja!$B156,"JJA #2 SIM BUF",IF('JJA #2'!M$91=jja!$B156,"JJA #2 SIM 1",IF('JJA #2'!M$101=jja!$B156,"JJA #2 SIM 2",IF('JJA #2'!M$111=jja!$B156,"JJA #2 SIM 3",IF('JJA #2'!M$121=jja!$B156,"JJA #2 SIM 4",IF('JJA #2'!M$71=jja!$B156,"JJA #2 SIM 0","OFF"))))))))))))</f>
        <v>JJA #2 SIM 4</v>
      </c>
      <c r="N156" s="231" t="str">
        <f>IF(N$99=$B156,"JJA #1 SIM BUF",IF(N$109=$B156,"JJA #1 SIM 1",IF(N$119=$B156,"JJA #1 SIM 2",IF(N$129=$B156,"JJA #1 SIM 3",IF(N$139=$B156,"JJA #1 SIM 4",IF(N$89=$B156,"JJA #1 SIM 0",IF('JJA #2'!N$81=jja!$B156,"JJA #2 SIM BUF",IF('JJA #2'!N$91=jja!$B156,"JJA #2 SIM 1",IF('JJA #2'!N$101=jja!$B156,"JJA #2 SIM 2",IF('JJA #2'!N$111=jja!$B156,"JJA #2 SIM 3",IF('JJA #2'!N$121=jja!$B156,"JJA #2 SIM 4",IF('JJA #2'!N$71=jja!$B156,"JJA #2 SIM 0","OFF"))))))))))))</f>
        <v>OFF</v>
      </c>
      <c r="O156" s="231" t="str">
        <f>IF(O$99=$B156,"JJA #1 SIM BUF",IF(O$109=$B156,"JJA #1 SIM 1",IF(O$119=$B156,"JJA #1 SIM 2",IF(O$129=$B156,"JJA #1 SIM 3",IF(O$139=$B156,"JJA #1 SIM 4",IF(O$89=$B156,"JJA #1 SIM 0",IF('JJA #2'!O$81=jja!$B156,"JJA #2 SIM BUF",IF('JJA #2'!O$91=jja!$B156,"JJA #2 SIM 1",IF('JJA #2'!O$101=jja!$B156,"JJA #2 SIM 2",IF('JJA #2'!O$111=jja!$B156,"JJA #2 SIM 3",IF('JJA #2'!O$121=jja!$B156,"JJA #2 SIM 4",IF('JJA #2'!O$71=jja!$B156,"JJA #2 SIM 0","OFF"))))))))))))</f>
        <v>OFF</v>
      </c>
      <c r="P156" s="231" t="str">
        <f>IF(P$99=$B156,"JJA #1 SIM BUF",IF(P$109=$B156,"JJA #1 SIM 1",IF(P$119=$B156,"JJA #1 SIM 2",IF(P$129=$B156,"JJA #1 SIM 3",IF(P$139=$B156,"JJA #1 SIM 4",IF(P$89=$B156,"JJA #1 SIM 0",IF('JJA #2'!P$81=jja!$B156,"JJA #2 SIM BUF",IF('JJA #2'!P$91=jja!$B156,"JJA #2 SIM 1",IF('JJA #2'!P$101=jja!$B156,"JJA #2 SIM 2",IF('JJA #2'!P$111=jja!$B156,"JJA #2 SIM 3",IF('JJA #2'!P$121=jja!$B156,"JJA #2 SIM 4",IF('JJA #2'!P$71=jja!$B156,"JJA #2 SIM 0","OFF"))))))))))))</f>
        <v>OFF</v>
      </c>
      <c r="Q156" s="312" t="str">
        <f>IF(Q$99=$B156,"JJA #1 SIM BUF",IF(Q$109=$B156,"JJA #1 SIM 1",IF(Q$119=$B156,"JJA #1 SIM 2",IF(Q$129=$B156,"JJA #1 SIM 3",IF(Q$139=$B156,"JJA #1 SIM 4",IF(Q$89=$B156,"JJA #1 SIM 0",IF('JJA #2'!Q$81=jja!$B156,"JJA #2 SIM BUF",IF('JJA #2'!Q$91=jja!$B156,"JJA #2 SIM 1",IF('JJA #2'!Q$101=jja!$B156,"JJA #2 SIM 2",IF('JJA #2'!Q$111=jja!$B156,"JJA #2 SIM 3",IF('JJA #2'!Q$121=jja!$B156,"JJA #2 SIM 4",IF('JJA #2'!Q$71=jja!$B156,"JJA #2 SIM 0","OFF"))))))))))))</f>
        <v>OFF</v>
      </c>
      <c r="S156" s="176"/>
      <c r="T156" s="176"/>
      <c r="U156" s="64"/>
      <c r="V156" s="64"/>
      <c r="W156" s="64"/>
      <c r="X156" s="64"/>
      <c r="Y156" s="64"/>
      <c r="Z156" s="64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</row>
    <row r="157" spans="1:38" ht="26.25" hidden="1" customHeight="1">
      <c r="A157" s="34"/>
      <c r="B157" s="39" t="s">
        <v>19</v>
      </c>
      <c r="C157" s="155" t="s">
        <v>180</v>
      </c>
      <c r="D157" s="231" t="str">
        <f>IF(D$99=$B157,"JJA #1 SIM BUF",IF(D$109=$B157,"JJA #1 SIM 1",IF(D$119=$B157,"JJA #1 SIM 2",IF(D$129=$B157,"JJA #1 SIM 3",IF(D$139=$B157,"JJA #1 SIM 4",IF(D$89=$B157,"JJA #1 SIM 0",IF('JJA #2'!D$81=jja!$B157,"JJA #2 SIM BUF",IF('JJA #2'!D$91=jja!$B157,"JJA #2 SIM 1",IF('JJA #2'!D$101=jja!$B157,"JJA #2 SIM 2",IF('JJA #2'!D$111=jja!$B157,"JJA #2 SIM 3",IF('JJA #2'!D$121=jja!$B157,"JJA #2 SIM 4",IF('JJA #2'!D$71=jja!$B157,"JJA #2 SIM 0","OFF"))))))))))))</f>
        <v>JJA #2 SIM 2</v>
      </c>
      <c r="E157" s="231" t="str">
        <f>IF(E$99=$B157,"JJA #1 SIM BUF",IF(E$109=$B157,"JJA #1 SIM 1",IF(E$119=$B157,"JJA #1 SIM 2",IF(E$129=$B157,"JJA #1 SIM 3",IF(E$139=$B157,"JJA #1 SIM 4",IF(E$89=$B157,"JJA #1 SIM 0",IF('JJA #2'!E$81=jja!$B157,"JJA #2 SIM BUF",IF('JJA #2'!E$91=jja!$B157,"JJA #2 SIM 1",IF('JJA #2'!E$101=jja!$B157,"JJA #2 SIM 2",IF('JJA #2'!E$111=jja!$B157,"JJA #2 SIM 3",IF('JJA #2'!E$121=jja!$B157,"JJA #2 SIM 4",IF('JJA #2'!E$71=jja!$B157,"JJA #2 SIM 0","OFF"))))))))))))</f>
        <v>JJA #1 SIM 1</v>
      </c>
      <c r="F157" s="231" t="str">
        <f>IF(F$99=$B157,"JJA #1 SIM BUF",IF(F$109=$B157,"JJA #1 SIM 1",IF(F$119=$B157,"JJA #1 SIM 2",IF(F$129=$B157,"JJA #1 SIM 3",IF(F$139=$B157,"JJA #1 SIM 4",IF(F$89=$B157,"JJA #1 SIM 0",IF('JJA #2'!F$81=jja!$B157,"JJA #2 SIM BUF",IF('JJA #2'!F$91=jja!$B157,"JJA #2 SIM 1",IF('JJA #2'!F$101=jja!$B157,"JJA #2 SIM 2",IF('JJA #2'!F$111=jja!$B157,"JJA #2 SIM 3",IF('JJA #2'!F$121=jja!$B157,"JJA #2 SIM 4",IF('JJA #2'!F$71=jja!$B157,"JJA #2 SIM 0","OFF"))))))))))))</f>
        <v>OFF</v>
      </c>
      <c r="G157" s="231" t="str">
        <f>IF(G$99=$B157,"JJA #1 SIM BUF",IF(G$109=$B157,"JJA #1 SIM 1",IF(G$119=$B157,"JJA #1 SIM 2",IF(G$129=$B157,"JJA #1 SIM 3",IF(G$139=$B157,"JJA #1 SIM 4",IF(G$89=$B157,"JJA #1 SIM 0",IF('JJA #2'!G$81=jja!$B157,"JJA #2 SIM BUF",IF('JJA #2'!G$91=jja!$B157,"JJA #2 SIM 1",IF('JJA #2'!G$101=jja!$B157,"JJA #2 SIM 2",IF('JJA #2'!G$111=jja!$B157,"JJA #2 SIM 3",IF('JJA #2'!G$121=jja!$B157,"JJA #2 SIM 4",IF('JJA #2'!G$71=jja!$B157,"JJA #2 SIM 0","OFF"))))))))))))</f>
        <v>JJA #1 SIM 4</v>
      </c>
      <c r="H157" s="231" t="str">
        <f>IF(H$99=$B157,"JJA #1 SIM BUF",IF(H$109=$B157,"JJA #1 SIM 1",IF(H$119=$B157,"JJA #1 SIM 2",IF(H$129=$B157,"JJA #1 SIM 3",IF(H$139=$B157,"JJA #1 SIM 4",IF(H$89=$B157,"JJA #1 SIM 0",IF('JJA #2'!H$81=jja!$B157,"JJA #2 SIM BUF",IF('JJA #2'!H$91=jja!$B157,"JJA #2 SIM 1",IF('JJA #2'!H$101=jja!$B157,"JJA #2 SIM 2",IF('JJA #2'!H$111=jja!$B157,"JJA #2 SIM 3",IF('JJA #2'!H$121=jja!$B157,"JJA #2 SIM 4",IF('JJA #2'!H$71=jja!$B157,"JJA #2 SIM 0","OFF"))))))))))))</f>
        <v>OFF</v>
      </c>
      <c r="I157" s="231" t="str">
        <f>IF(I$99=$B157,"JJA #1 SIM BUF",IF(I$109=$B157,"JJA #1 SIM 1",IF(I$119=$B157,"JJA #1 SIM 2",IF(I$129=$B157,"JJA #1 SIM 3",IF(I$139=$B157,"JJA #1 SIM 4",IF(I$89=$B157,"JJA #1 SIM 0",IF('JJA #2'!I$81=jja!$B157,"JJA #2 SIM BUF",IF('JJA #2'!I$91=jja!$B157,"JJA #2 SIM 1",IF('JJA #2'!I$101=jja!$B157,"JJA #2 SIM 2",IF('JJA #2'!I$111=jja!$B157,"JJA #2 SIM 3",IF('JJA #2'!I$121=jja!$B157,"JJA #2 SIM 4",IF('JJA #2'!I$71=jja!$B157,"JJA #2 SIM 0","OFF"))))))))))))</f>
        <v>JJA #2 SIM 3</v>
      </c>
      <c r="J157" s="231" t="str">
        <f>IF(J$99=$B157,"JJA #1 SIM BUF",IF(J$109=$B157,"JJA #1 SIM 1",IF(J$119=$B157,"JJA #1 SIM 2",IF(J$129=$B157,"JJA #1 SIM 3",IF(J$139=$B157,"JJA #1 SIM 4",IF(J$89=$B157,"JJA #1 SIM 0",IF('JJA #2'!J$81=jja!$B157,"JJA #2 SIM BUF",IF('JJA #2'!J$91=jja!$B157,"JJA #2 SIM 1",IF('JJA #2'!J$101=jja!$B157,"JJA #2 SIM 2",IF('JJA #2'!J$111=jja!$B157,"JJA #2 SIM 3",IF('JJA #2'!J$121=jja!$B157,"JJA #2 SIM 4",IF('JJA #2'!J$71=jja!$B157,"JJA #2 SIM 0","OFF"))))))))))))</f>
        <v>JJA #2 SIM 3</v>
      </c>
      <c r="K157" s="231" t="str">
        <f>IF(K$99=$B157,"JJA #1 SIM BUF",IF(K$109=$B157,"JJA #1 SIM 1",IF(K$119=$B157,"JJA #1 SIM 2",IF(K$129=$B157,"JJA #1 SIM 3",IF(K$139=$B157,"JJA #1 SIM 4",IF(K$89=$B157,"JJA #1 SIM 0",IF('JJA #2'!K$81=jja!$B157,"JJA #2 SIM BUF",IF('JJA #2'!K$91=jja!$B157,"JJA #2 SIM 1",IF('JJA #2'!K$101=jja!$B157,"JJA #2 SIM 2",IF('JJA #2'!K$111=jja!$B157,"JJA #2 SIM 3",IF('JJA #2'!K$121=jja!$B157,"JJA #2 SIM 4",IF('JJA #2'!K$71=jja!$B157,"JJA #2 SIM 0","OFF"))))))))))))</f>
        <v>OFF</v>
      </c>
      <c r="L157" s="231" t="str">
        <f>IF(L$99=$B157,"JJA #1 SIM BUF",IF(L$109=$B157,"JJA #1 SIM 1",IF(L$119=$B157,"JJA #1 SIM 2",IF(L$129=$B157,"JJA #1 SIM 3",IF(L$139=$B157,"JJA #1 SIM 4",IF(L$89=$B157,"JJA #1 SIM 0",IF('JJA #2'!L$81=jja!$B157,"JJA #2 SIM BUF",IF('JJA #2'!L$91=jja!$B157,"JJA #2 SIM 1",IF('JJA #2'!L$101=jja!$B157,"JJA #2 SIM 2",IF('JJA #2'!L$111=jja!$B157,"JJA #2 SIM 3",IF('JJA #2'!L$121=jja!$B157,"JJA #2 SIM 4",IF('JJA #2'!L$71=jja!$B157,"JJA #2 SIM 0","OFF"))))))))))))</f>
        <v>OFF</v>
      </c>
      <c r="M157" s="231" t="str">
        <f>IF(M$99=$B157,"JJA #1 SIM BUF",IF(M$109=$B157,"JJA #1 SIM 1",IF(M$119=$B157,"JJA #1 SIM 2",IF(M$129=$B157,"JJA #1 SIM 3",IF(M$139=$B157,"JJA #1 SIM 4",IF(M$89=$B157,"JJA #1 SIM 0",IF('JJA #2'!M$81=jja!$B157,"JJA #2 SIM BUF",IF('JJA #2'!M$91=jja!$B157,"JJA #2 SIM 1",IF('JJA #2'!M$101=jja!$B157,"JJA #2 SIM 2",IF('JJA #2'!M$111=jja!$B157,"JJA #2 SIM 3",IF('JJA #2'!M$121=jja!$B157,"JJA #2 SIM 4",IF('JJA #2'!M$71=jja!$B157,"JJA #2 SIM 0","OFF"))))))))))))</f>
        <v>JJA #1 SIM 3</v>
      </c>
      <c r="N157" s="231" t="str">
        <f>IF(N$99=$B157,"JJA #1 SIM BUF",IF(N$109=$B157,"JJA #1 SIM 1",IF(N$119=$B157,"JJA #1 SIM 2",IF(N$129=$B157,"JJA #1 SIM 3",IF(N$139=$B157,"JJA #1 SIM 4",IF(N$89=$B157,"JJA #1 SIM 0",IF('JJA #2'!N$81=jja!$B157,"JJA #2 SIM BUF",IF('JJA #2'!N$91=jja!$B157,"JJA #2 SIM 1",IF('JJA #2'!N$101=jja!$B157,"JJA #2 SIM 2",IF('JJA #2'!N$111=jja!$B157,"JJA #2 SIM 3",IF('JJA #2'!N$121=jja!$B157,"JJA #2 SIM 4",IF('JJA #2'!N$71=jja!$B157,"JJA #2 SIM 0","OFF"))))))))))))</f>
        <v>OFF</v>
      </c>
      <c r="O157" s="231" t="str">
        <f>IF(O$99=$B157,"JJA #1 SIM BUF",IF(O$109=$B157,"JJA #1 SIM 1",IF(O$119=$B157,"JJA #1 SIM 2",IF(O$129=$B157,"JJA #1 SIM 3",IF(O$139=$B157,"JJA #1 SIM 4",IF(O$89=$B157,"JJA #1 SIM 0",IF('JJA #2'!O$81=jja!$B157,"JJA #2 SIM BUF",IF('JJA #2'!O$91=jja!$B157,"JJA #2 SIM 1",IF('JJA #2'!O$101=jja!$B157,"JJA #2 SIM 2",IF('JJA #2'!O$111=jja!$B157,"JJA #2 SIM 3",IF('JJA #2'!O$121=jja!$B157,"JJA #2 SIM 4",IF('JJA #2'!O$71=jja!$B157,"JJA #2 SIM 0","OFF"))))))))))))</f>
        <v>OFF</v>
      </c>
      <c r="P157" s="231" t="str">
        <f>IF(P$99=$B157,"JJA #1 SIM BUF",IF(P$109=$B157,"JJA #1 SIM 1",IF(P$119=$B157,"JJA #1 SIM 2",IF(P$129=$B157,"JJA #1 SIM 3",IF(P$139=$B157,"JJA #1 SIM 4",IF(P$89=$B157,"JJA #1 SIM 0",IF('JJA #2'!P$81=jja!$B157,"JJA #2 SIM BUF",IF('JJA #2'!P$91=jja!$B157,"JJA #2 SIM 1",IF('JJA #2'!P$101=jja!$B157,"JJA #2 SIM 2",IF('JJA #2'!P$111=jja!$B157,"JJA #2 SIM 3",IF('JJA #2'!P$121=jja!$B157,"JJA #2 SIM 4",IF('JJA #2'!P$71=jja!$B157,"JJA #2 SIM 0","OFF"))))))))))))</f>
        <v>JJA #2 SIM 2</v>
      </c>
      <c r="Q157" s="312" t="str">
        <f>IF(Q$99=$B157,"JJA #1 SIM BUF",IF(Q$109=$B157,"JJA #1 SIM 1",IF(Q$119=$B157,"JJA #1 SIM 2",IF(Q$129=$B157,"JJA #1 SIM 3",IF(Q$139=$B157,"JJA #1 SIM 4",IF(Q$89=$B157,"JJA #1 SIM 0",IF('JJA #2'!Q$81=jja!$B157,"JJA #2 SIM BUF",IF('JJA #2'!Q$91=jja!$B157,"JJA #2 SIM 1",IF('JJA #2'!Q$101=jja!$B157,"JJA #2 SIM 2",IF('JJA #2'!Q$111=jja!$B157,"JJA #2 SIM 3",IF('JJA #2'!Q$121=jja!$B157,"JJA #2 SIM 4",IF('JJA #2'!Q$71=jja!$B157,"JJA #2 SIM 0","OFF"))))))))))))</f>
        <v>OFF</v>
      </c>
      <c r="S157" s="176"/>
      <c r="T157" s="176"/>
      <c r="U157" s="69"/>
      <c r="V157" s="69"/>
      <c r="W157" s="69"/>
      <c r="X157" s="69"/>
      <c r="Y157" s="69"/>
      <c r="Z157" s="69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</row>
    <row r="158" spans="1:38" ht="26.25" hidden="1" customHeight="1">
      <c r="A158" s="34"/>
      <c r="B158" s="40" t="s">
        <v>194</v>
      </c>
      <c r="C158" s="156" t="s">
        <v>181</v>
      </c>
      <c r="D158" s="231" t="str">
        <f>IF(D$99=$B158,"JJA #1 SIM BUF",IF(D$109=$B158,"JJA #1 SIM 1",IF(D$119=$B158,"JJA #1 SIM 2",IF(D$129=$B158,"JJA #1 SIM 3",IF(D$139=$B158,"JJA #1 SIM 4",IF(D$89=$B158,"JJA #1 SIM 0",IF('JJA #2'!D$81=jja!$B158,"JJA #2 SIM BUF",IF('JJA #2'!D$91=jja!$B158,"JJA #2 SIM 1",IF('JJA #2'!D$101=jja!$B158,"JJA #2 SIM 2",IF('JJA #2'!D$111=jja!$B158,"JJA #2 SIM 3",IF('JJA #2'!D$121=jja!$B158,"JJA #2 SIM 4",IF('JJA #2'!D$71=jja!$B158,"JJA #2 SIM 0","OFF"))))))))))))</f>
        <v>OFF</v>
      </c>
      <c r="E158" s="231" t="str">
        <f>IF(E$99=$B158,"JJA #1 SIM BUF",IF(E$109=$B158,"JJA #1 SIM 1",IF(E$119=$B158,"JJA #1 SIM 2",IF(E$129=$B158,"JJA #1 SIM 3",IF(E$139=$B158,"JJA #1 SIM 4",IF(E$89=$B158,"JJA #1 SIM 0",IF('JJA #2'!E$81=jja!$B158,"JJA #2 SIM BUF",IF('JJA #2'!E$91=jja!$B158,"JJA #2 SIM 1",IF('JJA #2'!E$101=jja!$B158,"JJA #2 SIM 2",IF('JJA #2'!E$111=jja!$B158,"JJA #2 SIM 3",IF('JJA #2'!E$121=jja!$B158,"JJA #2 SIM 4",IF('JJA #2'!E$71=jja!$B158,"JJA #2 SIM 0","OFF"))))))))))))</f>
        <v>OFF</v>
      </c>
      <c r="F158" s="231" t="str">
        <f>IF(F$99=$B158,"JJA #1 SIM BUF",IF(F$109=$B158,"JJA #1 SIM 1",IF(F$119=$B158,"JJA #1 SIM 2",IF(F$129=$B158,"JJA #1 SIM 3",IF(F$139=$B158,"JJA #1 SIM 4",IF(F$89=$B158,"JJA #1 SIM 0",IF('JJA #2'!F$81=jja!$B158,"JJA #2 SIM BUF",IF('JJA #2'!F$91=jja!$B158,"JJA #2 SIM 1",IF('JJA #2'!F$101=jja!$B158,"JJA #2 SIM 2",IF('JJA #2'!F$111=jja!$B158,"JJA #2 SIM 3",IF('JJA #2'!F$121=jja!$B158,"JJA #2 SIM 4",IF('JJA #2'!F$71=jja!$B158,"JJA #2 SIM 0","OFF"))))))))))))</f>
        <v>JJA #1 SIM 0</v>
      </c>
      <c r="G158" s="231" t="str">
        <f>IF(G$99=$B158,"JJA #1 SIM BUF",IF(G$109=$B158,"JJA #1 SIM 1",IF(G$119=$B158,"JJA #1 SIM 2",IF(G$129=$B158,"JJA #1 SIM 3",IF(G$139=$B158,"JJA #1 SIM 4",IF(G$89=$B158,"JJA #1 SIM 0",IF('JJA #2'!G$81=jja!$B158,"JJA #2 SIM BUF",IF('JJA #2'!G$91=jja!$B158,"JJA #2 SIM 1",IF('JJA #2'!G$101=jja!$B158,"JJA #2 SIM 2",IF('JJA #2'!G$111=jja!$B158,"JJA #2 SIM 3",IF('JJA #2'!G$121=jja!$B158,"JJA #2 SIM 4",IF('JJA #2'!G$71=jja!$B158,"JJA #2 SIM 0","OFF"))))))))))))</f>
        <v>JJA #1 SIM 0</v>
      </c>
      <c r="H158" s="231" t="str">
        <f>IF(H$99=$B158,"JJA #1 SIM BUF",IF(H$109=$B158,"JJA #1 SIM 1",IF(H$119=$B158,"JJA #1 SIM 2",IF(H$129=$B158,"JJA #1 SIM 3",IF(H$139=$B158,"JJA #1 SIM 4",IF(H$89=$B158,"JJA #1 SIM 0",IF('JJA #2'!H$81=jja!$B158,"JJA #2 SIM BUF",IF('JJA #2'!H$91=jja!$B158,"JJA #2 SIM 1",IF('JJA #2'!H$101=jja!$B158,"JJA #2 SIM 2",IF('JJA #2'!H$111=jja!$B158,"JJA #2 SIM 3",IF('JJA #2'!H$121=jja!$B158,"JJA #2 SIM 4",IF('JJA #2'!H$71=jja!$B158,"JJA #2 SIM 0","OFF"))))))))))))</f>
        <v>OFF</v>
      </c>
      <c r="I158" s="231" t="str">
        <f>IF(I$99=$B158,"JJA #1 SIM BUF",IF(I$109=$B158,"JJA #1 SIM 1",IF(I$119=$B158,"JJA #1 SIM 2",IF(I$129=$B158,"JJA #1 SIM 3",IF(I$139=$B158,"JJA #1 SIM 4",IF(I$89=$B158,"JJA #1 SIM 0",IF('JJA #2'!I$81=jja!$B158,"JJA #2 SIM BUF",IF('JJA #2'!I$91=jja!$B158,"JJA #2 SIM 1",IF('JJA #2'!I$101=jja!$B158,"JJA #2 SIM 2",IF('JJA #2'!I$111=jja!$B158,"JJA #2 SIM 3",IF('JJA #2'!I$121=jja!$B158,"JJA #2 SIM 4",IF('JJA #2'!I$71=jja!$B158,"JJA #2 SIM 0","OFF"))))))))))))</f>
        <v>OFF</v>
      </c>
      <c r="J158" s="231" t="str">
        <f>IF(J$99=$B158,"JJA #1 SIM BUF",IF(J$109=$B158,"JJA #1 SIM 1",IF(J$119=$B158,"JJA #1 SIM 2",IF(J$129=$B158,"JJA #1 SIM 3",IF(J$139=$B158,"JJA #1 SIM 4",IF(J$89=$B158,"JJA #1 SIM 0",IF('JJA #2'!J$81=jja!$B158,"JJA #2 SIM BUF",IF('JJA #2'!J$91=jja!$B158,"JJA #2 SIM 1",IF('JJA #2'!J$101=jja!$B158,"JJA #2 SIM 2",IF('JJA #2'!J$111=jja!$B158,"JJA #2 SIM 3",IF('JJA #2'!J$121=jja!$B158,"JJA #2 SIM 4",IF('JJA #2'!J$71=jja!$B158,"JJA #2 SIM 0","OFF"))))))))))))</f>
        <v>OFF</v>
      </c>
      <c r="K158" s="231" t="str">
        <f>IF(K$99=$B158,"JJA #1 SIM BUF",IF(K$109=$B158,"JJA #1 SIM 1",IF(K$119=$B158,"JJA #1 SIM 2",IF(K$129=$B158,"JJA #1 SIM 3",IF(K$139=$B158,"JJA #1 SIM 4",IF(K$89=$B158,"JJA #1 SIM 0",IF('JJA #2'!K$81=jja!$B158,"JJA #2 SIM BUF",IF('JJA #2'!K$91=jja!$B158,"JJA #2 SIM 1",IF('JJA #2'!K$101=jja!$B158,"JJA #2 SIM 2",IF('JJA #2'!K$111=jja!$B158,"JJA #2 SIM 3",IF('JJA #2'!K$121=jja!$B158,"JJA #2 SIM 4",IF('JJA #2'!K$71=jja!$B158,"JJA #2 SIM 0","OFF"))))))))))))</f>
        <v>OFF</v>
      </c>
      <c r="L158" s="231" t="str">
        <f>IF(L$99=$B158,"JJA #1 SIM BUF",IF(L$109=$B158,"JJA #1 SIM 1",IF(L$119=$B158,"JJA #1 SIM 2",IF(L$129=$B158,"JJA #1 SIM 3",IF(L$139=$B158,"JJA #1 SIM 4",IF(L$89=$B158,"JJA #1 SIM 0",IF('JJA #2'!L$81=jja!$B158,"JJA #2 SIM BUF",IF('JJA #2'!L$91=jja!$B158,"JJA #2 SIM 1",IF('JJA #2'!L$101=jja!$B158,"JJA #2 SIM 2",IF('JJA #2'!L$111=jja!$B158,"JJA #2 SIM 3",IF('JJA #2'!L$121=jja!$B158,"JJA #2 SIM 4",IF('JJA #2'!L$71=jja!$B158,"JJA #2 SIM 0","OFF"))))))))))))</f>
        <v>JJA #1 SIM 0</v>
      </c>
      <c r="M158" s="231" t="str">
        <f>IF(M$99=$B158,"JJA #1 SIM BUF",IF(M$109=$B158,"JJA #1 SIM 1",IF(M$119=$B158,"JJA #1 SIM 2",IF(M$129=$B158,"JJA #1 SIM 3",IF(M$139=$B158,"JJA #1 SIM 4",IF(M$89=$B158,"JJA #1 SIM 0",IF('JJA #2'!M$81=jja!$B158,"JJA #2 SIM BUF",IF('JJA #2'!M$91=jja!$B158,"JJA #2 SIM 1",IF('JJA #2'!M$101=jja!$B158,"JJA #2 SIM 2",IF('JJA #2'!M$111=jja!$B158,"JJA #2 SIM 3",IF('JJA #2'!M$121=jja!$B158,"JJA #2 SIM 4",IF('JJA #2'!M$71=jja!$B158,"JJA #2 SIM 0","OFF"))))))))))))</f>
        <v>JJA #1 SIM 0</v>
      </c>
      <c r="N158" s="231" t="str">
        <f>IF(N$99=$B158,"JJA #1 SIM BUF",IF(N$109=$B158,"JJA #1 SIM 1",IF(N$119=$B158,"JJA #1 SIM 2",IF(N$129=$B158,"JJA #1 SIM 3",IF(N$139=$B158,"JJA #1 SIM 4",IF(N$89=$B158,"JJA #1 SIM 0",IF('JJA #2'!N$81=jja!$B158,"JJA #2 SIM BUF",IF('JJA #2'!N$91=jja!$B158,"JJA #2 SIM 1",IF('JJA #2'!N$101=jja!$B158,"JJA #2 SIM 2",IF('JJA #2'!N$111=jja!$B158,"JJA #2 SIM 3",IF('JJA #2'!N$121=jja!$B158,"JJA #2 SIM 4",IF('JJA #2'!N$71=jja!$B158,"JJA #2 SIM 0","OFF"))))))))))))</f>
        <v>OFF</v>
      </c>
      <c r="O158" s="231" t="str">
        <f>IF(O$99=$B158,"JJA #1 SIM BUF",IF(O$109=$B158,"JJA #1 SIM 1",IF(O$119=$B158,"JJA #1 SIM 2",IF(O$129=$B158,"JJA #1 SIM 3",IF(O$139=$B158,"JJA #1 SIM 4",IF(O$89=$B158,"JJA #1 SIM 0",IF('JJA #2'!O$81=jja!$B158,"JJA #2 SIM BUF",IF('JJA #2'!O$91=jja!$B158,"JJA #2 SIM 1",IF('JJA #2'!O$101=jja!$B158,"JJA #2 SIM 2",IF('JJA #2'!O$111=jja!$B158,"JJA #2 SIM 3",IF('JJA #2'!O$121=jja!$B158,"JJA #2 SIM 4",IF('JJA #2'!O$71=jja!$B158,"JJA #2 SIM 0","OFF"))))))))))))</f>
        <v>JJA #1 SIM 0</v>
      </c>
      <c r="P158" s="231" t="str">
        <f>IF(P$99=$B158,"JJA #1 SIM BUF",IF(P$109=$B158,"JJA #1 SIM 1",IF(P$119=$B158,"JJA #1 SIM 2",IF(P$129=$B158,"JJA #1 SIM 3",IF(P$139=$B158,"JJA #1 SIM 4",IF(P$89=$B158,"JJA #1 SIM 0",IF('JJA #2'!P$81=jja!$B158,"JJA #2 SIM BUF",IF('JJA #2'!P$91=jja!$B158,"JJA #2 SIM 1",IF('JJA #2'!P$101=jja!$B158,"JJA #2 SIM 2",IF('JJA #2'!P$111=jja!$B158,"JJA #2 SIM 3",IF('JJA #2'!P$121=jja!$B158,"JJA #2 SIM 4",IF('JJA #2'!P$71=jja!$B158,"JJA #2 SIM 0","OFF"))))))))))))</f>
        <v>JJA #1 SIM 0</v>
      </c>
      <c r="Q158" s="312" t="str">
        <f>IF(Q$99=$B158,"JJA #1 SIM BUF",IF(Q$109=$B158,"JJA #1 SIM 1",IF(Q$119=$B158,"JJA #1 SIM 2",IF(Q$129=$B158,"JJA #1 SIM 3",IF(Q$139=$B158,"JJA #1 SIM 4",IF(Q$89=$B158,"JJA #1 SIM 0",IF('JJA #2'!Q$81=jja!$B158,"JJA #2 SIM BUF",IF('JJA #2'!Q$91=jja!$B158,"JJA #2 SIM 1",IF('JJA #2'!Q$101=jja!$B158,"JJA #2 SIM 2",IF('JJA #2'!Q$111=jja!$B158,"JJA #2 SIM 3",IF('JJA #2'!Q$121=jja!$B158,"JJA #2 SIM 4",IF('JJA #2'!Q$71=jja!$B158,"JJA #2 SIM 0","OFF"))))))))))))</f>
        <v>OFF</v>
      </c>
      <c r="S158" s="176"/>
      <c r="T158" s="176"/>
      <c r="U158" s="69"/>
      <c r="V158" s="69"/>
      <c r="W158" s="69"/>
      <c r="X158" s="69"/>
      <c r="Y158" s="69"/>
      <c r="Z158" s="69"/>
      <c r="AA158" s="88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</row>
    <row r="159" spans="1:38" ht="26.25" hidden="1" customHeight="1">
      <c r="A159" s="34"/>
      <c r="B159" s="61" t="s">
        <v>14</v>
      </c>
      <c r="C159" s="157" t="s">
        <v>182</v>
      </c>
      <c r="D159" s="231" t="str">
        <f>IF(D$99=$B159,"JJA #1 SIM BUF",IF(D$109=$B159,"JJA #1 SIM 1",IF(D$119=$B159,"JJA #1 SIM 2",IF(D$129=$B159,"JJA #1 SIM 3",IF(D$139=$B159,"JJA #1 SIM 4",IF(D$89=$B159,"JJA #1 SIM 0",IF('JJA #2'!D$81=jja!$B159,"JJA #2 SIM BUF",IF('JJA #2'!D$91=jja!$B159,"JJA #2 SIM 1",IF('JJA #2'!D$101=jja!$B159,"JJA #2 SIM 2",IF('JJA #2'!D$111=jja!$B159,"JJA #2 SIM 3",IF('JJA #2'!D$121=jja!$B159,"JJA #2 SIM 4",IF('JJA #2'!D$71=jja!$B159,"JJA #2 SIM 0","OFF"))))))))))))</f>
        <v>JJA #2 SIM 4</v>
      </c>
      <c r="E159" s="231" t="str">
        <f>IF(E$99=$B159,"JJA #1 SIM BUF",IF(E$109=$B159,"JJA #1 SIM 1",IF(E$119=$B159,"JJA #1 SIM 2",IF(E$129=$B159,"JJA #1 SIM 3",IF(E$139=$B159,"JJA #1 SIM 4",IF(E$89=$B159,"JJA #1 SIM 0",IF('JJA #2'!E$81=jja!$B159,"JJA #2 SIM BUF",IF('JJA #2'!E$91=jja!$B159,"JJA #2 SIM 1",IF('JJA #2'!E$101=jja!$B159,"JJA #2 SIM 2",IF('JJA #2'!E$111=jja!$B159,"JJA #2 SIM 3",IF('JJA #2'!E$121=jja!$B159,"JJA #2 SIM 4",IF('JJA #2'!E$71=jja!$B159,"JJA #2 SIM 0","OFF"))))))))))))</f>
        <v>OFF</v>
      </c>
      <c r="F159" s="231" t="str">
        <f>IF(F$99=$B159,"JJA #1 SIM BUF",IF(F$109=$B159,"JJA #1 SIM 1",IF(F$119=$B159,"JJA #1 SIM 2",IF(F$129=$B159,"JJA #1 SIM 3",IF(F$139=$B159,"JJA #1 SIM 4",IF(F$89=$B159,"JJA #1 SIM 0",IF('JJA #2'!F$81=jja!$B159,"JJA #2 SIM BUF",IF('JJA #2'!F$91=jja!$B159,"JJA #2 SIM 1",IF('JJA #2'!F$101=jja!$B159,"JJA #2 SIM 2",IF('JJA #2'!F$111=jja!$B159,"JJA #2 SIM 3",IF('JJA #2'!F$121=jja!$B159,"JJA #2 SIM 4",IF('JJA #2'!F$71=jja!$B159,"JJA #2 SIM 0","OFF"))))))))))))</f>
        <v>JJA #2 SIM 2</v>
      </c>
      <c r="G159" s="231" t="str">
        <f>IF(G$99=$B159,"JJA #1 SIM BUF",IF(G$109=$B159,"JJA #1 SIM 1",IF(G$119=$B159,"JJA #1 SIM 2",IF(G$129=$B159,"JJA #1 SIM 3",IF(G$139=$B159,"JJA #1 SIM 4",IF(G$89=$B159,"JJA #1 SIM 0",IF('JJA #2'!G$81=jja!$B159,"JJA #2 SIM BUF",IF('JJA #2'!G$91=jja!$B159,"JJA #2 SIM 1",IF('JJA #2'!G$101=jja!$B159,"JJA #2 SIM 2",IF('JJA #2'!G$111=jja!$B159,"JJA #2 SIM 3",IF('JJA #2'!G$121=jja!$B159,"JJA #2 SIM 4",IF('JJA #2'!G$71=jja!$B159,"JJA #2 SIM 0","OFF"))))))))))))</f>
        <v>JJA #1 SIM 3</v>
      </c>
      <c r="H159" s="231" t="str">
        <f>IF(H$99=$B159,"JJA #1 SIM BUF",IF(H$109=$B159,"JJA #1 SIM 1",IF(H$119=$B159,"JJA #1 SIM 2",IF(H$129=$B159,"JJA #1 SIM 3",IF(H$139=$B159,"JJA #1 SIM 4",IF(H$89=$B159,"JJA #1 SIM 0",IF('JJA #2'!H$81=jja!$B159,"JJA #2 SIM BUF",IF('JJA #2'!H$91=jja!$B159,"JJA #2 SIM 1",IF('JJA #2'!H$101=jja!$B159,"JJA #2 SIM 2",IF('JJA #2'!H$111=jja!$B159,"JJA #2 SIM 3",IF('JJA #2'!H$121=jja!$B159,"JJA #2 SIM 4",IF('JJA #2'!H$71=jja!$B159,"JJA #2 SIM 0","OFF"))))))))))))</f>
        <v>OFF</v>
      </c>
      <c r="I159" s="231" t="str">
        <f>IF(I$99=$B159,"JJA #1 SIM BUF",IF(I$109=$B159,"JJA #1 SIM 1",IF(I$119=$B159,"JJA #1 SIM 2",IF(I$129=$B159,"JJA #1 SIM 3",IF(I$139=$B159,"JJA #1 SIM 4",IF(I$89=$B159,"JJA #1 SIM 0",IF('JJA #2'!I$81=jja!$B159,"JJA #2 SIM BUF",IF('JJA #2'!I$91=jja!$B159,"JJA #2 SIM 1",IF('JJA #2'!I$101=jja!$B159,"JJA #2 SIM 2",IF('JJA #2'!I$111=jja!$B159,"JJA #2 SIM 3",IF('JJA #2'!I$121=jja!$B159,"JJA #2 SIM 4",IF('JJA #2'!I$71=jja!$B159,"JJA #2 SIM 0","OFF"))))))))))))</f>
        <v>OFF</v>
      </c>
      <c r="J159" s="231" t="str">
        <f>IF(J$99=$B159,"JJA #1 SIM BUF",IF(J$109=$B159,"JJA #1 SIM 1",IF(J$119=$B159,"JJA #1 SIM 2",IF(J$129=$B159,"JJA #1 SIM 3",IF(J$139=$B159,"JJA #1 SIM 4",IF(J$89=$B159,"JJA #1 SIM 0",IF('JJA #2'!J$81=jja!$B159,"JJA #2 SIM BUF",IF('JJA #2'!J$91=jja!$B159,"JJA #2 SIM 1",IF('JJA #2'!J$101=jja!$B159,"JJA #2 SIM 2",IF('JJA #2'!J$111=jja!$B159,"JJA #2 SIM 3",IF('JJA #2'!J$121=jja!$B159,"JJA #2 SIM 4",IF('JJA #2'!J$71=jja!$B159,"JJA #2 SIM 0","OFF"))))))))))))</f>
        <v>JJA #1 SIM 2</v>
      </c>
      <c r="K159" s="231" t="str">
        <f>IF(K$99=$B159,"JJA #1 SIM BUF",IF(K$109=$B159,"JJA #1 SIM 1",IF(K$119=$B159,"JJA #1 SIM 2",IF(K$129=$B159,"JJA #1 SIM 3",IF(K$139=$B159,"JJA #1 SIM 4",IF(K$89=$B159,"JJA #1 SIM 0",IF('JJA #2'!K$81=jja!$B159,"JJA #2 SIM BUF",IF('JJA #2'!K$91=jja!$B159,"JJA #2 SIM 1",IF('JJA #2'!K$101=jja!$B159,"JJA #2 SIM 2",IF('JJA #2'!K$111=jja!$B159,"JJA #2 SIM 3",IF('JJA #2'!K$121=jja!$B159,"JJA #2 SIM 4",IF('JJA #2'!K$71=jja!$B159,"JJA #2 SIM 0","OFF"))))))))))))</f>
        <v>JJA #1 SIM 2</v>
      </c>
      <c r="L159" s="393" t="str">
        <f>IF(L$99=$B159,"JJA #1 SIM BUF",IF(L$109=$B159,"JJA #1 SIM 1",IF(L$119=$B159,"JJA #1 SIM 2",IF(L$129=$B159,"JJA #1 SIM 3",IF(L$139=$B159,"JJA #1 SIM 4",IF(L$89=$B159,"JJA #1 SIM 0",IF('JJA #2'!L$81=jja!$B159,"JJA #2 SIM BUF",IF('JJA #2'!L$91=jja!$B159,"JJA #2 SIM 1",IF('JJA #2'!L$101=jja!$B159,"JJA #2 SIM 2",IF('JJA #2'!L$111=jja!$B159,"JJA #2 SIM 3",IF('JJA #2'!L$121=jja!$B159,"JJA #2 SIM 4",IF('JJA #2'!L$71=jja!$B159,"JJA #2 SIM 0","OFF"))))))))))))</f>
        <v>OFF</v>
      </c>
      <c r="M159" s="393" t="str">
        <f>IF(M$99=$B159,"JJA #1 SIM BUF",IF(M$109=$B159,"JJA #1 SIM 1",IF(M$119=$B159,"JJA #1 SIM 2",IF(M$129=$B159,"JJA #1 SIM 3",IF(M$139=$B159,"JJA #1 SIM 4",IF(M$89=$B159,"JJA #1 SIM 0",IF('JJA #2'!M$81=jja!$B159,"JJA #2 SIM BUF",IF('JJA #2'!M$91=jja!$B159,"JJA #2 SIM 1",IF('JJA #2'!M$101=jja!$B159,"JJA #2 SIM 2",IF('JJA #2'!M$111=jja!$B159,"JJA #2 SIM 3",IF('JJA #2'!M$121=jja!$B159,"JJA #2 SIM 4",IF('JJA #2'!M$71=jja!$B159,"JJA #2 SIM 0","OFF"))))))))))))</f>
        <v>OFF</v>
      </c>
      <c r="N159" s="393" t="str">
        <f>IF(N$99=$B159,"JJA #1 SIM BUF",IF(N$109=$B159,"JJA #1 SIM 1",IF(N$119=$B159,"JJA #1 SIM 2",IF(N$129=$B159,"JJA #1 SIM 3",IF(N$139=$B159,"JJA #1 SIM 4",IF(N$89=$B159,"JJA #1 SIM 0",IF('JJA #2'!N$81=jja!$B159,"JJA #2 SIM BUF",IF('JJA #2'!N$91=jja!$B159,"JJA #2 SIM 1",IF('JJA #2'!N$101=jja!$B159,"JJA #2 SIM 2",IF('JJA #2'!N$111=jja!$B159,"JJA #2 SIM 3",IF('JJA #2'!N$121=jja!$B159,"JJA #2 SIM 4",IF('JJA #2'!N$71=jja!$B159,"JJA #2 SIM 0","OFF"))))))))))))</f>
        <v>OFF</v>
      </c>
      <c r="O159" s="231" t="str">
        <f>IF(O$99=$B159,"JJA #1 SIM BUF",IF(O$109=$B159,"JJA #1 SIM 1",IF(O$119=$B159,"JJA #1 SIM 2",IF(O$129=$B159,"JJA #1 SIM 3",IF(O$139=$B159,"JJA #1 SIM 4",IF(O$89=$B159,"JJA #1 SIM 0",IF('JJA #2'!O$81=jja!$B159,"JJA #2 SIM BUF",IF('JJA #2'!O$91=jja!$B159,"JJA #2 SIM 1",IF('JJA #2'!O$101=jja!$B159,"JJA #2 SIM 2",IF('JJA #2'!O$111=jja!$B159,"JJA #2 SIM 3",IF('JJA #2'!O$121=jja!$B159,"JJA #2 SIM 4",IF('JJA #2'!O$71=jja!$B159,"JJA #2 SIM 0","OFF"))))))))))))</f>
        <v>JJA #1 SIM 2</v>
      </c>
      <c r="P159" s="231" t="str">
        <f>IF(P$99=$B159,"JJA #1 SIM BUF",IF(P$109=$B159,"JJA #1 SIM 1",IF(P$119=$B159,"JJA #1 SIM 2",IF(P$129=$B159,"JJA #1 SIM 3",IF(P$139=$B159,"JJA #1 SIM 4",IF(P$89=$B159,"JJA #1 SIM 0",IF('JJA #2'!P$81=jja!$B159,"JJA #2 SIM BUF",IF('JJA #2'!P$91=jja!$B159,"JJA #2 SIM 1",IF('JJA #2'!P$101=jja!$B159,"JJA #2 SIM 2",IF('JJA #2'!P$111=jja!$B159,"JJA #2 SIM 3",IF('JJA #2'!P$121=jja!$B159,"JJA #2 SIM 4",IF('JJA #2'!P$71=jja!$B159,"JJA #2 SIM 0","OFF"))))))))))))</f>
        <v>JJA #2 SIM 4</v>
      </c>
      <c r="Q159" s="312" t="str">
        <f>IF(Q$99=$B159,"JJA #1 SIM BUF",IF(Q$109=$B159,"JJA #1 SIM 1",IF(Q$119=$B159,"JJA #1 SIM 2",IF(Q$129=$B159,"JJA #1 SIM 3",IF(Q$139=$B159,"JJA #1 SIM 4",IF(Q$89=$B159,"JJA #1 SIM 0",IF('JJA #2'!Q$81=jja!$B159,"JJA #2 SIM BUF",IF('JJA #2'!Q$91=jja!$B159,"JJA #2 SIM 1",IF('JJA #2'!Q$101=jja!$B159,"JJA #2 SIM 2",IF('JJA #2'!Q$111=jja!$B159,"JJA #2 SIM 3",IF('JJA #2'!Q$121=jja!$B159,"JJA #2 SIM 4",IF('JJA #2'!Q$71=jja!$B159,"JJA #2 SIM 0","OFF"))))))))))))</f>
        <v>OFF</v>
      </c>
      <c r="S159" s="176"/>
      <c r="T159" s="176"/>
      <c r="U159" s="69"/>
      <c r="V159" s="69"/>
      <c r="W159" s="69"/>
      <c r="X159" s="69"/>
      <c r="Y159" s="69"/>
      <c r="Z159" s="69"/>
      <c r="AA159" s="88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</row>
    <row r="160" spans="1:38" ht="26.25" hidden="1">
      <c r="A160" s="34"/>
      <c r="B160" s="113" t="s">
        <v>33</v>
      </c>
      <c r="C160" s="158" t="s">
        <v>183</v>
      </c>
      <c r="D160" s="231" t="str">
        <f>IF(D$99=$B160,"JJA #1 SIM BUF",IF(D$109=$B160,"JJA #1 SIM 1",IF(D$119=$B160,"JJA #1 SIM 2",IF(D$129=$B160,"JJA #1 SIM 3",IF(D$139=$B160,"JJA #1 SIM 4",IF(D$89=$B160,"JJA #1 SIM 0",IF('JJA #2'!D$81=jja!$B160,"JJA #2 SIM BUF",IF('JJA #2'!D$91=jja!$B160,"JJA #2 SIM 1",IF('JJA #2'!D$101=jja!$B160,"JJA #2 SIM 2",IF('JJA #2'!D$111=jja!$B160,"JJA #2 SIM 3",IF('JJA #2'!D$121=jja!$B160,"JJA #2 SIM 4",IF('JJA #2'!D$71=jja!$B160,"JJA #2 SIM 0","OFF"))))))))))))</f>
        <v>OFF</v>
      </c>
      <c r="E160" s="231" t="str">
        <f>IF(E$99=$B160,"JJA #1 SIM BUF",IF(E$109=$B160,"JJA #1 SIM 1",IF(E$119=$B160,"JJA #1 SIM 2",IF(E$129=$B160,"JJA #1 SIM 3",IF(E$139=$B160,"JJA #1 SIM 4",IF(E$89=$B160,"JJA #1 SIM 0",IF('JJA #2'!E$81=jja!$B160,"JJA #2 SIM BUF",IF('JJA #2'!E$91=jja!$B160,"JJA #2 SIM 1",IF('JJA #2'!E$101=jja!$B160,"JJA #2 SIM 2",IF('JJA #2'!E$111=jja!$B160,"JJA #2 SIM 3",IF('JJA #2'!E$121=jja!$B160,"JJA #2 SIM 4",IF('JJA #2'!E$71=jja!$B160,"JJA #2 SIM 0","OFF"))))))))))))</f>
        <v>JJA #2 SIM 1</v>
      </c>
      <c r="F160" s="231" t="str">
        <f>IF(F$99=$B160,"JJA #1 SIM BUF",IF(F$109=$B160,"JJA #1 SIM 1",IF(F$119=$B160,"JJA #1 SIM 2",IF(F$129=$B160,"JJA #1 SIM 3",IF(F$139=$B160,"JJA #1 SIM 4",IF(F$89=$B160,"JJA #1 SIM 0",IF('JJA #2'!F$81=jja!$B160,"JJA #2 SIM BUF",IF('JJA #2'!F$91=jja!$B160,"JJA #2 SIM 1",IF('JJA #2'!F$101=jja!$B160,"JJA #2 SIM 2",IF('JJA #2'!F$111=jja!$B160,"JJA #2 SIM 3",IF('JJA #2'!F$121=jja!$B160,"JJA #2 SIM 4",IF('JJA #2'!F$71=jja!$B160,"JJA #2 SIM 0","OFF"))))))))))))</f>
        <v>JJA #2 SIM 1</v>
      </c>
      <c r="G160" s="231" t="str">
        <f>IF(G$99=$B160,"JJA #1 SIM BUF",IF(G$109=$B160,"JJA #1 SIM 1",IF(G$119=$B160,"JJA #1 SIM 2",IF(G$129=$B160,"JJA #1 SIM 3",IF(G$139=$B160,"JJA #1 SIM 4",IF(G$89=$B160,"JJA #1 SIM 0",IF('JJA #2'!G$81=jja!$B160,"JJA #2 SIM BUF",IF('JJA #2'!G$91=jja!$B160,"JJA #2 SIM 1",IF('JJA #2'!G$101=jja!$B160,"JJA #2 SIM 2",IF('JJA #2'!G$111=jja!$B160,"JJA #2 SIM 3",IF('JJA #2'!G$121=jja!$B160,"JJA #2 SIM 4",IF('JJA #2'!G$71=jja!$B160,"JJA #2 SIM 0","OFF"))))))))))))</f>
        <v>OFF</v>
      </c>
      <c r="H160" s="231" t="str">
        <f>IF(H$99=$B160,"JJA #1 SIM BUF",IF(H$109=$B160,"JJA #1 SIM 1",IF(H$119=$B160,"JJA #1 SIM 2",IF(H$129=$B160,"JJA #1 SIM 3",IF(H$139=$B160,"JJA #1 SIM 4",IF(H$89=$B160,"JJA #1 SIM 0",IF('JJA #2'!H$81=jja!$B160,"JJA #2 SIM BUF",IF('JJA #2'!H$91=jja!$B160,"JJA #2 SIM 1",IF('JJA #2'!H$101=jja!$B160,"JJA #2 SIM 2",IF('JJA #2'!H$111=jja!$B160,"JJA #2 SIM 3",IF('JJA #2'!H$121=jja!$B160,"JJA #2 SIM 4",IF('JJA #2'!H$71=jja!$B160,"JJA #2 SIM 0","OFF"))))))))))))</f>
        <v>OFF</v>
      </c>
      <c r="I160" s="231" t="str">
        <f>IF(I$99=$B160,"JJA #1 SIM BUF",IF(I$109=$B160,"JJA #1 SIM 1",IF(I$119=$B160,"JJA #1 SIM 2",IF(I$129=$B160,"JJA #1 SIM 3",IF(I$139=$B160,"JJA #1 SIM 4",IF(I$89=$B160,"JJA #1 SIM 0",IF('JJA #2'!I$81=jja!$B160,"JJA #2 SIM BUF",IF('JJA #2'!I$91=jja!$B160,"JJA #2 SIM 1",IF('JJA #2'!I$101=jja!$B160,"JJA #2 SIM 2",IF('JJA #2'!I$111=jja!$B160,"JJA #2 SIM 3",IF('JJA #2'!I$121=jja!$B160,"JJA #2 SIM 4",IF('JJA #2'!I$71=jja!$B160,"JJA #2 SIM 0","OFF"))))))))))))</f>
        <v>OFF</v>
      </c>
      <c r="J160" s="231" t="str">
        <f>IF(J$99=$B160,"JJA #1 SIM BUF",IF(J$109=$B160,"JJA #1 SIM 1",IF(J$119=$B160,"JJA #1 SIM 2",IF(J$129=$B160,"JJA #1 SIM 3",IF(J$139=$B160,"JJA #1 SIM 4",IF(J$89=$B160,"JJA #1 SIM 0",IF('JJA #2'!J$81=jja!$B160,"JJA #2 SIM BUF",IF('JJA #2'!J$91=jja!$B160,"JJA #2 SIM 1",IF('JJA #2'!J$101=jja!$B160,"JJA #2 SIM 2",IF('JJA #2'!J$111=jja!$B160,"JJA #2 SIM 3",IF('JJA #2'!J$121=jja!$B160,"JJA #2 SIM 4",IF('JJA #2'!J$71=jja!$B160,"JJA #2 SIM 0","OFF"))))))))))))</f>
        <v>JJA #2 SIM 2</v>
      </c>
      <c r="K160" s="231" t="str">
        <f>IF(K$99=$B160,"JJA #1 SIM BUF",IF(K$109=$B160,"JJA #1 SIM 1",IF(K$119=$B160,"JJA #1 SIM 2",IF(K$129=$B160,"JJA #1 SIM 3",IF(K$139=$B160,"JJA #1 SIM 4",IF(K$89=$B160,"JJA #1 SIM 0",IF('JJA #2'!K$81=jja!$B160,"JJA #2 SIM BUF",IF('JJA #2'!K$91=jja!$B160,"JJA #2 SIM 1",IF('JJA #2'!K$101=jja!$B160,"JJA #2 SIM 2",IF('JJA #2'!K$111=jja!$B160,"JJA #2 SIM 3",IF('JJA #2'!K$121=jja!$B160,"JJA #2 SIM 4",IF('JJA #2'!K$71=jja!$B160,"JJA #2 SIM 0","OFF"))))))))))))</f>
        <v>OFF</v>
      </c>
      <c r="L160" s="231" t="str">
        <f>IF(L$99=$B160,"JJA #1 SIM BUF",IF(L$109=$B160,"JJA #1 SIM 1",IF(L$119=$B160,"JJA #1 SIM 2",IF(L$129=$B160,"JJA #1 SIM 3",IF(L$139=$B160,"JJA #1 SIM 4",IF(L$89=$B160,"JJA #1 SIM 0",IF('JJA #2'!L$81=jja!$B160,"JJA #2 SIM BUF",IF('JJA #2'!L$91=jja!$B160,"JJA #2 SIM 1",IF('JJA #2'!L$101=jja!$B160,"JJA #2 SIM 2",IF('JJA #2'!L$111=jja!$B160,"JJA #2 SIM 3",IF('JJA #2'!L$121=jja!$B160,"JJA #2 SIM 4",IF('JJA #2'!L$71=jja!$B160,"JJA #2 SIM 0","OFF"))))))))))))</f>
        <v>JJA #1 SIM 1</v>
      </c>
      <c r="M160" s="231" t="str">
        <f>IF(M$99=$B160,"JJA #1 SIM BUF",IF(M$109=$B160,"JJA #1 SIM 1",IF(M$119=$B160,"JJA #1 SIM 2",IF(M$129=$B160,"JJA #1 SIM 3",IF(M$139=$B160,"JJA #1 SIM 4",IF(M$89=$B160,"JJA #1 SIM 0",IF('JJA #2'!M$81=jja!$B160,"JJA #2 SIM BUF",IF('JJA #2'!M$91=jja!$B160,"JJA #2 SIM 1",IF('JJA #2'!M$101=jja!$B160,"JJA #2 SIM 2",IF('JJA #2'!M$111=jja!$B160,"JJA #2 SIM 3",IF('JJA #2'!M$121=jja!$B160,"JJA #2 SIM 4",IF('JJA #2'!M$71=jja!$B160,"JJA #2 SIM 0","OFF"))))))))))))</f>
        <v>JJA #2 SIM 1</v>
      </c>
      <c r="N160" s="231" t="str">
        <f>IF(N$99=$B160,"JJA #1 SIM BUF",IF(N$109=$B160,"JJA #1 SIM 1",IF(N$119=$B160,"JJA #1 SIM 2",IF(N$129=$B160,"JJA #1 SIM 3",IF(N$139=$B160,"JJA #1 SIM 4",IF(N$89=$B160,"JJA #1 SIM 0",IF('JJA #2'!N$81=jja!$B160,"JJA #2 SIM BUF",IF('JJA #2'!N$91=jja!$B160,"JJA #2 SIM 1",IF('JJA #2'!N$101=jja!$B160,"JJA #2 SIM 2",IF('JJA #2'!N$111=jja!$B160,"JJA #2 SIM 3",IF('JJA #2'!N$121=jja!$B160,"JJA #2 SIM 4",IF('JJA #2'!N$71=jja!$B160,"JJA #2 SIM 0","OFF"))))))))))))</f>
        <v>OFF</v>
      </c>
      <c r="O160" s="231" t="str">
        <f>IF(O$99=$B160,"JJA #1 SIM BUF",IF(O$109=$B160,"JJA #1 SIM 1",IF(O$119=$B160,"JJA #1 SIM 2",IF(O$129=$B160,"JJA #1 SIM 3",IF(O$139=$B160,"JJA #1 SIM 4",IF(O$89=$B160,"JJA #1 SIM 0",IF('JJA #2'!O$81=jja!$B160,"JJA #2 SIM BUF",IF('JJA #2'!O$91=jja!$B160,"JJA #2 SIM 1",IF('JJA #2'!O$101=jja!$B160,"JJA #2 SIM 2",IF('JJA #2'!O$111=jja!$B160,"JJA #2 SIM 3",IF('JJA #2'!O$121=jja!$B160,"JJA #2 SIM 4",IF('JJA #2'!O$71=jja!$B160,"JJA #2 SIM 0","OFF"))))))))))))</f>
        <v>JJA #1 SIM 3</v>
      </c>
      <c r="P160" s="231" t="str">
        <f>IF(P$99=$B160,"JJA #1 SIM BUF",IF(P$109=$B160,"JJA #1 SIM 1",IF(P$119=$B160,"JJA #1 SIM 2",IF(P$129=$B160,"JJA #1 SIM 3",IF(P$139=$B160,"JJA #1 SIM 4",IF(P$89=$B160,"JJA #1 SIM 0",IF('JJA #2'!P$81=jja!$B160,"JJA #2 SIM BUF",IF('JJA #2'!P$91=jja!$B160,"JJA #2 SIM 1",IF('JJA #2'!P$101=jja!$B160,"JJA #2 SIM 2",IF('JJA #2'!P$111=jja!$B160,"JJA #2 SIM 3",IF('JJA #2'!P$121=jja!$B160,"JJA #2 SIM 4",IF('JJA #2'!P$71=jja!$B160,"JJA #2 SIM 0","OFF"))))))))))))</f>
        <v>JJA #2 SIM 3</v>
      </c>
      <c r="Q160" s="312" t="str">
        <f>IF(Q$99=$B160,"JJA #1 SIM BUF",IF(Q$109=$B160,"JJA #1 SIM 1",IF(Q$119=$B160,"JJA #1 SIM 2",IF(Q$129=$B160,"JJA #1 SIM 3",IF(Q$139=$B160,"JJA #1 SIM 4",IF(Q$89=$B160,"JJA #1 SIM 0",IF('JJA #2'!Q$81=jja!$B160,"JJA #2 SIM BUF",IF('JJA #2'!Q$91=jja!$B160,"JJA #2 SIM 1",IF('JJA #2'!Q$101=jja!$B160,"JJA #2 SIM 2",IF('JJA #2'!Q$111=jja!$B160,"JJA #2 SIM 3",IF('JJA #2'!Q$121=jja!$B160,"JJA #2 SIM 4",IF('JJA #2'!Q$71=jja!$B160,"JJA #2 SIM 0","OFF"))))))))))))</f>
        <v>OFF</v>
      </c>
      <c r="S160" s="176"/>
      <c r="T160" s="176"/>
      <c r="U160" s="69"/>
      <c r="V160" s="69"/>
      <c r="W160" s="69"/>
      <c r="X160" s="69"/>
      <c r="Y160" s="69"/>
      <c r="Z160" s="69"/>
      <c r="AA160" s="88"/>
      <c r="AC160" s="22"/>
      <c r="AD160" s="22"/>
      <c r="AE160" s="22"/>
      <c r="AF160" s="22"/>
      <c r="AG160" s="22"/>
      <c r="AH160" s="22"/>
      <c r="AI160" s="22"/>
      <c r="AJ160" s="22"/>
      <c r="AK160" s="22"/>
      <c r="AL160" s="22"/>
    </row>
    <row r="161" spans="1:38" ht="26.25" hidden="1">
      <c r="A161" s="34"/>
      <c r="B161" s="112" t="s">
        <v>34</v>
      </c>
      <c r="C161" s="159" t="s">
        <v>184</v>
      </c>
      <c r="D161" s="231" t="str">
        <f>IF(D$99=$B161,"JJA #1 SIM BUF",IF(D$109=$B161,"JJA #1 SIM 1",IF(D$119=$B161,"JJA #1 SIM 2",IF(D$129=$B161,"JJA #1 SIM 3",IF(D$139=$B161,"JJA #1 SIM 4",IF(D$89=$B161,"JJA #1 SIM 0",IF('JJA #2'!D$81=jja!$B161,"JJA #2 SIM BUF",IF('JJA #2'!D$91=jja!$B161,"JJA #2 SIM 1",IF('JJA #2'!D$101=jja!$B161,"JJA #2 SIM 2",IF('JJA #2'!D$111=jja!$B161,"JJA #2 SIM 3",IF('JJA #2'!D$121=jja!$B161,"JJA #2 SIM 4",IF('JJA #2'!D$71=jja!$B161,"JJA #2 SIM 0","OFF"))))))))))))</f>
        <v>JJA #2 SIM 3</v>
      </c>
      <c r="E161" s="394" t="str">
        <f>IF(E$99=$B161,"JJA #1 SIM BUF",IF(E$109=$B161,"JJA #1 SIM 1",IF(E$119=$B161,"JJA #1 SIM 2",IF(E$129=$B161,"JJA #1 SIM 3",IF(E$139=$B161,"JJA #1 SIM 4",IF(E$89=$B161,"JJA #1 SIM 0",IF('JJA #2'!E$81=jja!$B161,"JJA #2 SIM BUF",IF('JJA #2'!E$91=jja!$B161,"JJA #2 SIM 1",IF('JJA #2'!E$101=jja!$B161,"JJA #2 SIM 2",IF('JJA #2'!E$111=jja!$B161,"JJA #2 SIM 3",IF('JJA #2'!E$121=jja!$B161,"JJA #2 SIM 4",IF('JJA #2'!E$71=jja!$B161,"JJA #2 SIM 0","OFF"))))))))))))</f>
        <v>JJA #1 SIM 4</v>
      </c>
      <c r="F161" s="394" t="str">
        <f>IF(F$99=$B161,"JJA #1 SIM BUF",IF(F$109=$B161,"JJA #1 SIM 1",IF(F$119=$B161,"JJA #1 SIM 2",IF(F$129=$B161,"JJA #1 SIM 3",IF(F$139=$B161,"JJA #1 SIM 4",IF(F$89=$B161,"JJA #1 SIM 0",IF('JJA #2'!F$81=jja!$B161,"JJA #2 SIM BUF",IF('JJA #2'!F$91=jja!$B161,"JJA #2 SIM 1",IF('JJA #2'!F$101=jja!$B161,"JJA #2 SIM 2",IF('JJA #2'!F$111=jja!$B161,"JJA #2 SIM 3",IF('JJA #2'!F$121=jja!$B161,"JJA #2 SIM 4",IF('JJA #2'!F$71=jja!$B161,"JJA #2 SIM 0","OFF"))))))))))))</f>
        <v>OFF</v>
      </c>
      <c r="G161" s="231" t="str">
        <f>IF(G$99=$B161,"JJA #1 SIM BUF",IF(G$109=$B161,"JJA #1 SIM 1",IF(G$119=$B161,"JJA #1 SIM 2",IF(G$129=$B161,"JJA #1 SIM 3",IF(G$139=$B161,"JJA #1 SIM 4",IF(G$89=$B161,"JJA #1 SIM 0",IF('JJA #2'!G$81=jja!$B161,"JJA #2 SIM BUF",IF('JJA #2'!G$91=jja!$B161,"JJA #2 SIM 1",IF('JJA #2'!G$101=jja!$B161,"JJA #2 SIM 2",IF('JJA #2'!G$111=jja!$B161,"JJA #2 SIM 3",IF('JJA #2'!G$121=jja!$B161,"JJA #2 SIM 4",IF('JJA #2'!G$71=jja!$B161,"JJA #2 SIM 0","OFF"))))))))))))</f>
        <v>JJA #2 SIM 1</v>
      </c>
      <c r="H161" s="231" t="str">
        <f>IF(H$99=$B161,"JJA #1 SIM BUF",IF(H$109=$B161,"JJA #1 SIM 1",IF(H$119=$B161,"JJA #1 SIM 2",IF(H$129=$B161,"JJA #1 SIM 3",IF(H$139=$B161,"JJA #1 SIM 4",IF(H$89=$B161,"JJA #1 SIM 0",IF('JJA #2'!H$81=jja!$B161,"JJA #2 SIM BUF",IF('JJA #2'!H$91=jja!$B161,"JJA #2 SIM 1",IF('JJA #2'!H$101=jja!$B161,"JJA #2 SIM 2",IF('JJA #2'!H$111=jja!$B161,"JJA #2 SIM 3",IF('JJA #2'!H$121=jja!$B161,"JJA #2 SIM 4",IF('JJA #2'!H$71=jja!$B161,"JJA #2 SIM 0","OFF"))))))))))))</f>
        <v>JJA #1 SIM 1</v>
      </c>
      <c r="I161" s="231" t="str">
        <f>IF(I$99=$B161,"JJA #1 SIM BUF",IF(I$109=$B161,"JJA #1 SIM 1",IF(I$119=$B161,"JJA #1 SIM 2",IF(I$129=$B161,"JJA #1 SIM 3",IF(I$139=$B161,"JJA #1 SIM 4",IF(I$89=$B161,"JJA #1 SIM 0",IF('JJA #2'!I$81=jja!$B161,"JJA #2 SIM BUF",IF('JJA #2'!I$91=jja!$B161,"JJA #2 SIM 1",IF('JJA #2'!I$101=jja!$B161,"JJA #2 SIM 2",IF('JJA #2'!I$111=jja!$B161,"JJA #2 SIM 3",IF('JJA #2'!I$121=jja!$B161,"JJA #2 SIM 4",IF('JJA #2'!I$71=jja!$B161,"JJA #2 SIM 0","OFF"))))))))))))</f>
        <v>OFF</v>
      </c>
      <c r="J161" s="231" t="str">
        <f>IF(J$99=$B161,"JJA #1 SIM BUF",IF(J$109=$B161,"JJA #1 SIM 1",IF(J$119=$B161,"JJA #1 SIM 2",IF(J$129=$B161,"JJA #1 SIM 3",IF(J$139=$B161,"JJA #1 SIM 4",IF(J$89=$B161,"JJA #1 SIM 0",IF('JJA #2'!J$81=jja!$B161,"JJA #2 SIM BUF",IF('JJA #2'!J$91=jja!$B161,"JJA #2 SIM 1",IF('JJA #2'!J$101=jja!$B161,"JJA #2 SIM 2",IF('JJA #2'!J$111=jja!$B161,"JJA #2 SIM 3",IF('JJA #2'!J$121=jja!$B161,"JJA #2 SIM 4",IF('JJA #2'!J$71=jja!$B161,"JJA #2 SIM 0","OFF"))))))))))))</f>
        <v>JJA #2 SIM 4</v>
      </c>
      <c r="K161" s="231" t="str">
        <f>IF(K$99=$B161,"JJA #1 SIM BUF",IF(K$109=$B161,"JJA #1 SIM 1",IF(K$119=$B161,"JJA #1 SIM 2",IF(K$129=$B161,"JJA #1 SIM 3",IF(K$139=$B161,"JJA #1 SIM 4",IF(K$89=$B161,"JJA #1 SIM 0",IF('JJA #2'!K$81=jja!$B161,"JJA #2 SIM BUF",IF('JJA #2'!K$91=jja!$B161,"JJA #2 SIM 1",IF('JJA #2'!K$101=jja!$B161,"JJA #2 SIM 2",IF('JJA #2'!K$111=jja!$B161,"JJA #2 SIM 3",IF('JJA #2'!K$121=jja!$B161,"JJA #2 SIM 4",IF('JJA #2'!K$71=jja!$B161,"JJA #2 SIM 0","OFF"))))))))))))</f>
        <v>OFF</v>
      </c>
      <c r="L161" s="394" t="str">
        <f>IF(L$99=$B161,"JJA #1 SIM BUF",IF(L$109=$B161,"JJA #1 SIM 1",IF(L$119=$B161,"JJA #1 SIM 2",IF(L$129=$B161,"JJA #1 SIM 3",IF(L$139=$B161,"JJA #1 SIM 4",IF(L$89=$B161,"JJA #1 SIM 0",IF('JJA #2'!L$81=jja!$B161,"JJA #2 SIM BUF",IF('JJA #2'!L$91=jja!$B161,"JJA #2 SIM 1",IF('JJA #2'!L$101=jja!$B161,"JJA #2 SIM 2",IF('JJA #2'!L$111=jja!$B161,"JJA #2 SIM 3",IF('JJA #2'!L$121=jja!$B161,"JJA #2 SIM 4",IF('JJA #2'!L$71=jja!$B161,"JJA #2 SIM 0","OFF"))))))))))))</f>
        <v>OFF</v>
      </c>
      <c r="M161" s="231" t="str">
        <f>IF(M$99=$B161,"JJA #1 SIM BUF",IF(M$109=$B161,"JJA #1 SIM 1",IF(M$119=$B161,"JJA #1 SIM 2",IF(M$129=$B161,"JJA #1 SIM 3",IF(M$139=$B161,"JJA #1 SIM 4",IF(M$89=$B161,"JJA #1 SIM 0",IF('JJA #2'!M$81=jja!$B161,"JJA #2 SIM BUF",IF('JJA #2'!M$91=jja!$B161,"JJA #2 SIM 1",IF('JJA #2'!M$101=jja!$B161,"JJA #2 SIM 2",IF('JJA #2'!M$111=jja!$B161,"JJA #2 SIM 3",IF('JJA #2'!M$121=jja!$B161,"JJA #2 SIM 4",IF('JJA #2'!M$71=jja!$B161,"JJA #2 SIM 0","OFF"))))))))))))</f>
        <v>JJA #1 SIM 1</v>
      </c>
      <c r="N161" s="231" t="str">
        <f>IF(N$99=$B161,"JJA #1 SIM BUF",IF(N$109=$B161,"JJA #1 SIM 1",IF(N$119=$B161,"JJA #1 SIM 2",IF(N$129=$B161,"JJA #1 SIM 3",IF(N$139=$B161,"JJA #1 SIM 4",IF(N$89=$B161,"JJA #1 SIM 0",IF('JJA #2'!N$81=jja!$B161,"JJA #2 SIM BUF",IF('JJA #2'!N$91=jja!$B161,"JJA #2 SIM 1",IF('JJA #2'!N$101=jja!$B161,"JJA #2 SIM 2",IF('JJA #2'!N$111=jja!$B161,"JJA #2 SIM 3",IF('JJA #2'!N$121=jja!$B161,"JJA #2 SIM 4",IF('JJA #2'!N$71=jja!$B161,"JJA #2 SIM 0","OFF"))))))))))))</f>
        <v>JJA #1 SIM 4</v>
      </c>
      <c r="O161" s="231" t="str">
        <f>IF(O$99=$B161,"JJA #1 SIM BUF",IF(O$109=$B161,"JJA #1 SIM 1",IF(O$119=$B161,"JJA #1 SIM 2",IF(O$129=$B161,"JJA #1 SIM 3",IF(O$139=$B161,"JJA #1 SIM 4",IF(O$89=$B161,"JJA #1 SIM 0",IF('JJA #2'!O$81=jja!$B161,"JJA #2 SIM BUF",IF('JJA #2'!O$91=jja!$B161,"JJA #2 SIM 1",IF('JJA #2'!O$101=jja!$B161,"JJA #2 SIM 2",IF('JJA #2'!O$111=jja!$B161,"JJA #2 SIM 3",IF('JJA #2'!O$121=jja!$B161,"JJA #2 SIM 4",IF('JJA #2'!O$71=jja!$B161,"JJA #2 SIM 0","OFF"))))))))))))</f>
        <v>JJA #1 SIM 4</v>
      </c>
      <c r="P161" s="231" t="str">
        <f>IF(P$99=$B161,"JJA #1 SIM BUF",IF(P$109=$B161,"JJA #1 SIM 1",IF(P$119=$B161,"JJA #1 SIM 2",IF(P$129=$B161,"JJA #1 SIM 3",IF(P$139=$B161,"JJA #1 SIM 4",IF(P$89=$B161,"JJA #1 SIM 0",IF('JJA #2'!P$81=jja!$B161,"JJA #2 SIM BUF",IF('JJA #2'!P$91=jja!$B161,"JJA #2 SIM 1",IF('JJA #2'!P$101=jja!$B161,"JJA #2 SIM 2",IF('JJA #2'!P$111=jja!$B161,"JJA #2 SIM 3",IF('JJA #2'!P$121=jja!$B161,"JJA #2 SIM 4",IF('JJA #2'!P$71=jja!$B161,"JJA #2 SIM 0","OFF"))))))))))))</f>
        <v>OFF</v>
      </c>
      <c r="Q161" s="395" t="str">
        <f>IF(Q$99=$B161,"JJA #1 SIM BUF",IF(Q$109=$B161,"JJA #1 SIM 1",IF(Q$119=$B161,"JJA #1 SIM 2",IF(Q$129=$B161,"JJA #1 SIM 3",IF(Q$139=$B161,"JJA #1 SIM 4",IF(Q$89=$B161,"JJA #1 SIM 0",IF('JJA #2'!Q$81=jja!$B161,"JJA #2 SIM BUF",IF('JJA #2'!Q$91=jja!$B161,"JJA #2 SIM 1",IF('JJA #2'!Q$101=jja!$B161,"JJA #2 SIM 2",IF('JJA #2'!Q$111=jja!$B161,"JJA #2 SIM 3",IF('JJA #2'!Q$121=jja!$B161,"JJA #2 SIM 4",IF('JJA #2'!Q$71=jja!$B161,"JJA #2 SIM 0","OFF"))))))))))))</f>
        <v>OFF</v>
      </c>
      <c r="S161" s="176"/>
      <c r="T161" s="176"/>
      <c r="U161" s="69"/>
      <c r="V161" s="69"/>
      <c r="W161" s="69"/>
      <c r="X161" s="69"/>
      <c r="Y161" s="69"/>
      <c r="Z161" s="69"/>
      <c r="AA161" s="88"/>
      <c r="AC161" s="22"/>
      <c r="AD161" s="22"/>
      <c r="AE161" s="22"/>
      <c r="AF161" s="22"/>
      <c r="AG161" s="22"/>
      <c r="AH161" s="22"/>
      <c r="AI161" s="22"/>
      <c r="AJ161" s="22"/>
      <c r="AK161" s="22"/>
      <c r="AL161" s="22"/>
    </row>
    <row r="162" spans="1:38" ht="26.25" hidden="1">
      <c r="A162" s="34"/>
      <c r="B162" s="119" t="s">
        <v>45</v>
      </c>
      <c r="C162" s="160" t="s">
        <v>185</v>
      </c>
      <c r="D162" s="382" t="str">
        <f>IF(D$99=$B162,"JJA #1 SIM BUF",IF(D$109=$B162,"JJA #1 SIM 1",IF(D$119=$B162,"JJA #1 SIM 2",IF(D$129=$B162,"JJA #1 SIM 3",IF(D$139=$B162,"JJA #1 SIM 4",IF(D$89=$B162,"JJA #1 SIM 0",IF('JJA #2'!D$81=jja!$B162,"JJA #2 SIM BUF",IF('JJA #2'!D$91=jja!$B162,"JJA #2 SIM 1",IF('JJA #2'!D$101=jja!$B162,"JJA #2 SIM 2",IF('JJA #2'!D$111=jja!$B162,"JJA #2 SIM 3",IF('JJA #2'!D$121=jja!$B162,"JJA #2 SIM 4",IF('JJA #2'!D$71=jja!$B162,"JJA #2 SIM 0","OFF"))))))))))))</f>
        <v>OFF</v>
      </c>
      <c r="E162" s="382" t="str">
        <f>IF(E$99=$B162,"JJA #1 SIM BUF",IF(E$109=$B162,"JJA #1 SIM 1",IF(E$119=$B162,"JJA #1 SIM 2",IF(E$129=$B162,"JJA #1 SIM 3",IF(E$139=$B162,"JJA #1 SIM 4",IF(E$89=$B162,"JJA #1 SIM 0",IF('JJA #2'!E$81=jja!$B162,"JJA #2 SIM BUF",IF('JJA #2'!E$91=jja!$B162,"JJA #2 SIM 1",IF('JJA #2'!E$101=jja!$B162,"JJA #2 SIM 2",IF('JJA #2'!E$111=jja!$B162,"JJA #2 SIM 3",IF('JJA #2'!E$121=jja!$B162,"JJA #2 SIM 4",IF('JJA #2'!E$71=jja!$B162,"JJA #2 SIM 0","OFF"))))))))))))</f>
        <v>OFF</v>
      </c>
      <c r="F162" s="231" t="str">
        <f>IF(F$99=$B162,"JJA #1 SIM BUF",IF(F$109=$B162,"JJA #1 SIM 1",IF(F$119=$B162,"JJA #1 SIM 2",IF(F$129=$B162,"JJA #1 SIM 3",IF(F$139=$B162,"JJA #1 SIM 4",IF(F$89=$B162,"JJA #1 SIM 0",IF('JJA #2'!F$81=jja!$B162,"JJA #2 SIM BUF",IF('JJA #2'!F$91=jja!$B162,"JJA #2 SIM 1",IF('JJA #2'!F$101=jja!$B162,"JJA #2 SIM 2",IF('JJA #2'!F$111=jja!$B162,"JJA #2 SIM 3",IF('JJA #2'!F$121=jja!$B162,"JJA #2 SIM 4",IF('JJA #2'!F$71=jja!$B162,"JJA #2 SIM 0","OFF"))))))))))))</f>
        <v>OFF</v>
      </c>
      <c r="G162" s="231" t="str">
        <f>IF(G$99=$B162,"JJA #1 SIM BUF",IF(G$109=$B162,"JJA #1 SIM 1",IF(G$119=$B162,"JJA #1 SIM 2",IF(G$129=$B162,"JJA #1 SIM 3",IF(G$139=$B162,"JJA #1 SIM 4",IF(G$89=$B162,"JJA #1 SIM 0",IF('JJA #2'!G$81=jja!$B162,"JJA #2 SIM BUF",IF('JJA #2'!G$91=jja!$B162,"JJA #2 SIM 1",IF('JJA #2'!G$101=jja!$B162,"JJA #2 SIM 2",IF('JJA #2'!G$111=jja!$B162,"JJA #2 SIM 3",IF('JJA #2'!G$121=jja!$B162,"JJA #2 SIM 4",IF('JJA #2'!G$71=jja!$B162,"JJA #2 SIM 0","OFF"))))))))))))</f>
        <v>JJA #2 SIM 2</v>
      </c>
      <c r="H162" s="231" t="str">
        <f>IF(H$99=$B162,"JJA #1 SIM BUF",IF(H$109=$B162,"JJA #1 SIM 1",IF(H$119=$B162,"JJA #1 SIM 2",IF(H$129=$B162,"JJA #1 SIM 3",IF(H$139=$B162,"JJA #1 SIM 4",IF(H$89=$B162,"JJA #1 SIM 0",IF('JJA #2'!H$81=jja!$B162,"JJA #2 SIM BUF",IF('JJA #2'!H$91=jja!$B162,"JJA #2 SIM 1",IF('JJA #2'!H$101=jja!$B162,"JJA #2 SIM 2",IF('JJA #2'!H$111=jja!$B162,"JJA #2 SIM 3",IF('JJA #2'!H$121=jja!$B162,"JJA #2 SIM 4",IF('JJA #2'!H$71=jja!$B162,"JJA #2 SIM 0","OFF"))))))))))))</f>
        <v>JJA #1 SIM 4</v>
      </c>
      <c r="I162" s="231" t="str">
        <f>IF(I$99=$B162,"JJA #1 SIM BUF",IF(I$109=$B162,"JJA #1 SIM 1",IF(I$119=$B162,"JJA #1 SIM 2",IF(I$129=$B162,"JJA #1 SIM 3",IF(I$139=$B162,"JJA #1 SIM 4",IF(I$89=$B162,"JJA #1 SIM 0",IF('JJA #2'!I$81=jja!$B162,"JJA #2 SIM BUF",IF('JJA #2'!I$91=jja!$B162,"JJA #2 SIM 1",IF('JJA #2'!I$101=jja!$B162,"JJA #2 SIM 2",IF('JJA #2'!I$111=jja!$B162,"JJA #2 SIM 3",IF('JJA #2'!I$121=jja!$B162,"JJA #2 SIM 4",IF('JJA #2'!I$71=jja!$B162,"JJA #2 SIM 0","OFF"))))))))))))</f>
        <v>JJA #1 SIM 4</v>
      </c>
      <c r="J162" s="231" t="str">
        <f>IF(J$99=$B162,"JJA #1 SIM BUF",IF(J$109=$B162,"JJA #1 SIM 1",IF(J$119=$B162,"JJA #1 SIM 2",IF(J$129=$B162,"JJA #1 SIM 3",IF(J$139=$B162,"JJA #1 SIM 4",IF(J$89=$B162,"JJA #1 SIM 0",IF('JJA #2'!J$81=jja!$B162,"JJA #2 SIM BUF",IF('JJA #2'!J$91=jja!$B162,"JJA #2 SIM 1",IF('JJA #2'!J$101=jja!$B162,"JJA #2 SIM 2",IF('JJA #2'!J$111=jja!$B162,"JJA #2 SIM 3",IF('JJA #2'!J$121=jja!$B162,"JJA #2 SIM 4",IF('JJA #2'!J$71=jja!$B162,"JJA #2 SIM 0","OFF"))))))))))))</f>
        <v>OFF</v>
      </c>
      <c r="K162" s="231" t="str">
        <f>IF(K$99=$B162,"JJA #1 SIM BUF",IF(K$109=$B162,"JJA #1 SIM 1",IF(K$119=$B162,"JJA #1 SIM 2",IF(K$129=$B162,"JJA #1 SIM 3",IF(K$139=$B162,"JJA #1 SIM 4",IF(K$89=$B162,"JJA #1 SIM 0",IF('JJA #2'!K$81=jja!$B162,"JJA #2 SIM BUF",IF('JJA #2'!K$91=jja!$B162,"JJA #2 SIM 1",IF('JJA #2'!K$101=jja!$B162,"JJA #2 SIM 2",IF('JJA #2'!K$111=jja!$B162,"JJA #2 SIM 3",IF('JJA #2'!K$121=jja!$B162,"JJA #2 SIM 4",IF('JJA #2'!K$71=jja!$B162,"JJA #2 SIM 0","OFF"))))))))))))</f>
        <v>JJA #1 SIM 1</v>
      </c>
      <c r="L162" s="231" t="str">
        <f>IF(L$99=$B162,"JJA #1 SIM BUF",IF(L$109=$B162,"JJA #1 SIM 1",IF(L$119=$B162,"JJA #1 SIM 2",IF(L$129=$B162,"JJA #1 SIM 3",IF(L$139=$B162,"JJA #1 SIM 4",IF(L$89=$B162,"JJA #1 SIM 0",IF('JJA #2'!L$81=jja!$B162,"JJA #2 SIM BUF",IF('JJA #2'!L$91=jja!$B162,"JJA #2 SIM 1",IF('JJA #2'!L$101=jja!$B162,"JJA #2 SIM 2",IF('JJA #2'!L$111=jja!$B162,"JJA #2 SIM 3",IF('JJA #2'!L$121=jja!$B162,"JJA #2 SIM 4",IF('JJA #2'!L$71=jja!$B162,"JJA #2 SIM 0","OFF"))))))))))))</f>
        <v>OFF</v>
      </c>
      <c r="M162" s="231" t="str">
        <f>IF(M$99=$B162,"JJA #1 SIM BUF",IF(M$109=$B162,"JJA #1 SIM 1",IF(M$119=$B162,"JJA #1 SIM 2",IF(M$129=$B162,"JJA #1 SIM 3",IF(M$139=$B162,"JJA #1 SIM 4",IF(M$89=$B162,"JJA #1 SIM 0",IF('JJA #2'!M$81=jja!$B162,"JJA #2 SIM BUF",IF('JJA #2'!M$91=jja!$B162,"JJA #2 SIM 1",IF('JJA #2'!M$101=jja!$B162,"JJA #2 SIM 2",IF('JJA #2'!M$111=jja!$B162,"JJA #2 SIM 3",IF('JJA #2'!M$121=jja!$B162,"JJA #2 SIM 4",IF('JJA #2'!M$71=jja!$B162,"JJA #2 SIM 0","OFF"))))))))))))</f>
        <v>OFF</v>
      </c>
      <c r="N162" s="231" t="str">
        <f>IF(N$99=$B162,"JJA #1 SIM BUF",IF(N$109=$B162,"JJA #1 SIM 1",IF(N$119=$B162,"JJA #1 SIM 2",IF(N$129=$B162,"JJA #1 SIM 3",IF(N$139=$B162,"JJA #1 SIM 4",IF(N$89=$B162,"JJA #1 SIM 0",IF('JJA #2'!N$81=jja!$B162,"JJA #2 SIM BUF",IF('JJA #2'!N$91=jja!$B162,"JJA #2 SIM 1",IF('JJA #2'!N$101=jja!$B162,"JJA #2 SIM 2",IF('JJA #2'!N$111=jja!$B162,"JJA #2 SIM 3",IF('JJA #2'!N$121=jja!$B162,"JJA #2 SIM 4",IF('JJA #2'!N$71=jja!$B162,"JJA #2 SIM 0","OFF"))))))))))))</f>
        <v>JJA #2 SIM 2</v>
      </c>
      <c r="O162" s="231" t="str">
        <f>IF(O$99=$B162,"JJA #1 SIM BUF",IF(O$109=$B162,"JJA #1 SIM 1",IF(O$119=$B162,"JJA #1 SIM 2",IF(O$129=$B162,"JJA #1 SIM 3",IF(O$139=$B162,"JJA #1 SIM 4",IF(O$89=$B162,"JJA #1 SIM 0",IF('JJA #2'!O$81=jja!$B162,"JJA #2 SIM BUF",IF('JJA #2'!O$91=jja!$B162,"JJA #2 SIM 1",IF('JJA #2'!O$101=jja!$B162,"JJA #2 SIM 2",IF('JJA #2'!O$111=jja!$B162,"JJA #2 SIM 3",IF('JJA #2'!O$121=jja!$B162,"JJA #2 SIM 4",IF('JJA #2'!O$71=jja!$B162,"JJA #2 SIM 0","OFF"))))))))))))</f>
        <v>JJA #2 SIM 2</v>
      </c>
      <c r="P162" s="382" t="str">
        <f>IF(P$99=$B162,"JJA #1 SIM BUF",IF(P$109=$B162,"JJA #1 SIM 1",IF(P$119=$B162,"JJA #1 SIM 2",IF(P$129=$B162,"JJA #1 SIM 3",IF(P$139=$B162,"JJA #1 SIM 4",IF(P$89=$B162,"JJA #1 SIM 0",IF('JJA #2'!P$81=jja!$B162,"JJA #2 SIM BUF",IF('JJA #2'!P$91=jja!$B162,"JJA #2 SIM 1",IF('JJA #2'!P$101=jja!$B162,"JJA #2 SIM 2",IF('JJA #2'!P$111=jja!$B162,"JJA #2 SIM 3",IF('JJA #2'!P$121=jja!$B162,"JJA #2 SIM 4",IF('JJA #2'!P$71=jja!$B162,"JJA #2 SIM 0","OFF"))))))))))))</f>
        <v>OFF</v>
      </c>
      <c r="Q162" s="396" t="str">
        <f>IF(Q$99=$B162,"JJA #1 SIM BUF",IF(Q$109=$B162,"JJA #1 SIM 1",IF(Q$119=$B162,"JJA #1 SIM 2",IF(Q$129=$B162,"JJA #1 SIM 3",IF(Q$139=$B162,"JJA #1 SIM 4",IF(Q$89=$B162,"JJA #1 SIM 0",IF('JJA #2'!Q$81=jja!$B162,"JJA #2 SIM BUF",IF('JJA #2'!Q$91=jja!$B162,"JJA #2 SIM 1",IF('JJA #2'!Q$101=jja!$B162,"JJA #2 SIM 2",IF('JJA #2'!Q$111=jja!$B162,"JJA #2 SIM 3",IF('JJA #2'!Q$121=jja!$B162,"JJA #2 SIM 4",IF('JJA #2'!Q$71=jja!$B162,"JJA #2 SIM 0","OFF"))))))))))))</f>
        <v>OFF</v>
      </c>
      <c r="S162" s="176"/>
      <c r="T162" s="176"/>
      <c r="U162" s="69"/>
      <c r="V162" s="69"/>
      <c r="W162" s="69"/>
      <c r="X162" s="69"/>
      <c r="Y162" s="69"/>
      <c r="Z162" s="69"/>
      <c r="AA162" s="88"/>
      <c r="AC162" s="22"/>
      <c r="AD162" s="22"/>
      <c r="AE162" s="22"/>
      <c r="AF162" s="22"/>
      <c r="AG162" s="22"/>
      <c r="AH162" s="22"/>
      <c r="AI162" s="22"/>
      <c r="AJ162" s="22"/>
      <c r="AK162" s="22"/>
      <c r="AL162" s="22"/>
    </row>
    <row r="163" spans="1:38" ht="26.25" hidden="1">
      <c r="A163" s="34"/>
      <c r="B163" s="120" t="s">
        <v>46</v>
      </c>
      <c r="C163" s="161" t="s">
        <v>186</v>
      </c>
      <c r="D163" s="231" t="str">
        <f>IF(D$99=$B163,"JJA #1 SIM BUF",IF(D$109=$B163,"JJA #1 SIM 1",IF(D$119=$B163,"JJA #1 SIM 2",IF(D$129=$B163,"JJA #1 SIM 3",IF(D$139=$B163,"JJA #1 SIM 4",IF(D$89=$B163,"JJA #1 SIM 0",IF('JJA #2'!D$81=jja!$B163,"JJA #2 SIM BUF",IF('JJA #2'!D$91=jja!$B163,"JJA #2 SIM 1",IF('JJA #2'!D$101=jja!$B163,"JJA #2 SIM 2",IF('JJA #2'!D$111=jja!$B163,"JJA #2 SIM 3",IF('JJA #2'!D$121=jja!$B163,"JJA #2 SIM 4",IF('JJA #2'!D$71=jja!$B163,"JJA #2 SIM 0","OFF"))))))))))))</f>
        <v>OFF</v>
      </c>
      <c r="E163" s="231" t="str">
        <f>IF(E$99=$B163,"JJA #1 SIM BUF",IF(E$109=$B163,"JJA #1 SIM 1",IF(E$119=$B163,"JJA #1 SIM 2",IF(E$129=$B163,"JJA #1 SIM 3",IF(E$139=$B163,"JJA #1 SIM 4",IF(E$89=$B163,"JJA #1 SIM 0",IF('JJA #2'!E$81=jja!$B163,"JJA #2 SIM BUF",IF('JJA #2'!E$91=jja!$B163,"JJA #2 SIM 1",IF('JJA #2'!E$101=jja!$B163,"JJA #2 SIM 2",IF('JJA #2'!E$111=jja!$B163,"JJA #2 SIM 3",IF('JJA #2'!E$121=jja!$B163,"JJA #2 SIM 4",IF('JJA #2'!E$71=jja!$B163,"JJA #2 SIM 0","OFF"))))))))))))</f>
        <v>JJA #1 SIM 3</v>
      </c>
      <c r="F163" s="231" t="str">
        <f>IF(F$99=$B163,"JJA #1 SIM BUF",IF(F$109=$B163,"JJA #1 SIM 1",IF(F$119=$B163,"JJA #1 SIM 2",IF(F$129=$B163,"JJA #1 SIM 3",IF(F$139=$B163,"JJA #1 SIM 4",IF(F$89=$B163,"JJA #1 SIM 0",IF('JJA #2'!F$81=jja!$B163,"JJA #2 SIM BUF",IF('JJA #2'!F$91=jja!$B163,"JJA #2 SIM 1",IF('JJA #2'!F$101=jja!$B163,"JJA #2 SIM 2",IF('JJA #2'!F$111=jja!$B163,"JJA #2 SIM 3",IF('JJA #2'!F$121=jja!$B163,"JJA #2 SIM 4",IF('JJA #2'!F$71=jja!$B163,"JJA #2 SIM 0","OFF"))))))))))))</f>
        <v>OFF</v>
      </c>
      <c r="G163" s="231" t="str">
        <f>IF(G$99=$B163,"JJA #1 SIM BUF",IF(G$109=$B163,"JJA #1 SIM 1",IF(G$119=$B163,"JJA #1 SIM 2",IF(G$129=$B163,"JJA #1 SIM 3",IF(G$139=$B163,"JJA #1 SIM 4",IF(G$89=$B163,"JJA #1 SIM 0",IF('JJA #2'!G$81=jja!$B163,"JJA #2 SIM BUF",IF('JJA #2'!G$91=jja!$B163,"JJA #2 SIM 1",IF('JJA #2'!G$101=jja!$B163,"JJA #2 SIM 2",IF('JJA #2'!G$111=jja!$B163,"JJA #2 SIM 3",IF('JJA #2'!G$121=jja!$B163,"JJA #2 SIM 4",IF('JJA #2'!G$71=jja!$B163,"JJA #2 SIM 0","OFF"))))))))))))</f>
        <v>OFF</v>
      </c>
      <c r="H163" s="231" t="str">
        <f>IF(H$99=$B163,"JJA #1 SIM BUF",IF(H$109=$B163,"JJA #1 SIM 1",IF(H$119=$B163,"JJA #1 SIM 2",IF(H$129=$B163,"JJA #1 SIM 3",IF(H$139=$B163,"JJA #1 SIM 4",IF(H$89=$B163,"JJA #1 SIM 0",IF('JJA #2'!H$81=jja!$B163,"JJA #2 SIM BUF",IF('JJA #2'!H$91=jja!$B163,"JJA #2 SIM 1",IF('JJA #2'!H$101=jja!$B163,"JJA #2 SIM 2",IF('JJA #2'!H$111=jja!$B163,"JJA #2 SIM 3",IF('JJA #2'!H$121=jja!$B163,"JJA #2 SIM 4",IF('JJA #2'!H$71=jja!$B163,"JJA #2 SIM 0","OFF"))))))))))))</f>
        <v>OFF</v>
      </c>
      <c r="I163" s="231" t="str">
        <f>IF(I$99=$B163,"JJA #1 SIM BUF",IF(I$109=$B163,"JJA #1 SIM 1",IF(I$119=$B163,"JJA #1 SIM 2",IF(I$129=$B163,"JJA #1 SIM 3",IF(I$139=$B163,"JJA #1 SIM 4",IF(I$89=$B163,"JJA #1 SIM 0",IF('JJA #2'!I$81=jja!$B163,"JJA #2 SIM BUF",IF('JJA #2'!I$91=jja!$B163,"JJA #2 SIM 1",IF('JJA #2'!I$101=jja!$B163,"JJA #2 SIM 2",IF('JJA #2'!I$111=jja!$B163,"JJA #2 SIM 3",IF('JJA #2'!I$121=jja!$B163,"JJA #2 SIM 4",IF('JJA #2'!I$71=jja!$B163,"JJA #2 SIM 0","OFF"))))))))))))</f>
        <v>OFF</v>
      </c>
      <c r="J163" s="231" t="str">
        <f>IF(J$99=$B163,"JJA #1 SIM BUF",IF(J$109=$B163,"JJA #1 SIM 1",IF(J$119=$B163,"JJA #1 SIM 2",IF(J$129=$B163,"JJA #1 SIM 3",IF(J$139=$B163,"JJA #1 SIM 4",IF(J$89=$B163,"JJA #1 SIM 0",IF('JJA #2'!J$81=jja!$B163,"JJA #2 SIM BUF",IF('JJA #2'!J$91=jja!$B163,"JJA #2 SIM 1",IF('JJA #2'!J$101=jja!$B163,"JJA #2 SIM 2",IF('JJA #2'!J$111=jja!$B163,"JJA #2 SIM 3",IF('JJA #2'!J$121=jja!$B163,"JJA #2 SIM 4",IF('JJA #2'!J$71=jja!$B163,"JJA #2 SIM 0","OFF"))))))))))))</f>
        <v>OFF</v>
      </c>
      <c r="K163" s="231" t="str">
        <f>IF(K$99=$B163,"JJA #1 SIM BUF",IF(K$109=$B163,"JJA #1 SIM 1",IF(K$119=$B163,"JJA #1 SIM 2",IF(K$129=$B163,"JJA #1 SIM 3",IF(K$139=$B163,"JJA #1 SIM 4",IF(K$89=$B163,"JJA #1 SIM 0",IF('JJA #2'!K$81=jja!$B163,"JJA #2 SIM BUF",IF('JJA #2'!K$91=jja!$B163,"JJA #2 SIM 1",IF('JJA #2'!K$101=jja!$B163,"JJA #2 SIM 2",IF('JJA #2'!K$111=jja!$B163,"JJA #2 SIM 3",IF('JJA #2'!K$121=jja!$B163,"JJA #2 SIM 4",IF('JJA #2'!K$71=jja!$B163,"JJA #2 SIM 0","OFF"))))))))))))</f>
        <v>JJA #1 SIM BUF</v>
      </c>
      <c r="L163" s="231" t="str">
        <f>IF(L$99=$B163,"JJA #1 SIM BUF",IF(L$109=$B163,"JJA #1 SIM 1",IF(L$119=$B163,"JJA #1 SIM 2",IF(L$129=$B163,"JJA #1 SIM 3",IF(L$139=$B163,"JJA #1 SIM 4",IF(L$89=$B163,"JJA #1 SIM 0",IF('JJA #2'!L$81=jja!$B163,"JJA #2 SIM BUF",IF('JJA #2'!L$91=jja!$B163,"JJA #2 SIM 1",IF('JJA #2'!L$101=jja!$B163,"JJA #2 SIM 2",IF('JJA #2'!L$111=jja!$B163,"JJA #2 SIM 3",IF('JJA #2'!L$121=jja!$B163,"JJA #2 SIM 4",IF('JJA #2'!L$71=jja!$B163,"JJA #2 SIM 0","OFF"))))))))))))</f>
        <v>JJA #2 SIM 2</v>
      </c>
      <c r="M163" s="231" t="str">
        <f>IF(M$99=$B163,"JJA #1 SIM BUF",IF(M$109=$B163,"JJA #1 SIM 1",IF(M$119=$B163,"JJA #1 SIM 2",IF(M$129=$B163,"JJA #1 SIM 3",IF(M$139=$B163,"JJA #1 SIM 4",IF(M$89=$B163,"JJA #1 SIM 0",IF('JJA #2'!M$81=jja!$B163,"JJA #2 SIM BUF",IF('JJA #2'!M$91=jja!$B163,"JJA #2 SIM 1",IF('JJA #2'!M$101=jja!$B163,"JJA #2 SIM 2",IF('JJA #2'!M$111=jja!$B163,"JJA #2 SIM 3",IF('JJA #2'!M$121=jja!$B163,"JJA #2 SIM 4",IF('JJA #2'!M$71=jja!$B163,"JJA #2 SIM 0","OFF"))))))))))))</f>
        <v>OFF</v>
      </c>
      <c r="N163" s="231" t="str">
        <f>IF(N$99=$B163,"JJA #1 SIM BUF",IF(N$109=$B163,"JJA #1 SIM 1",IF(N$119=$B163,"JJA #1 SIM 2",IF(N$129=$B163,"JJA #1 SIM 3",IF(N$139=$B163,"JJA #1 SIM 4",IF(N$89=$B163,"JJA #1 SIM 0",IF('JJA #2'!N$81=jja!$B163,"JJA #2 SIM BUF",IF('JJA #2'!N$91=jja!$B163,"JJA #2 SIM 1",IF('JJA #2'!N$101=jja!$B163,"JJA #2 SIM 2",IF('JJA #2'!N$111=jja!$B163,"JJA #2 SIM 3",IF('JJA #2'!N$121=jja!$B163,"JJA #2 SIM 4",IF('JJA #2'!N$71=jja!$B163,"JJA #2 SIM 0","OFF"))))))))))))</f>
        <v>JJA #2 SIM 3</v>
      </c>
      <c r="O163" s="231" t="str">
        <f>IF(O$99=$B163,"JJA #1 SIM BUF",IF(O$109=$B163,"JJA #1 SIM 1",IF(O$119=$B163,"JJA #1 SIM 2",IF(O$129=$B163,"JJA #1 SIM 3",IF(O$139=$B163,"JJA #1 SIM 4",IF(O$89=$B163,"JJA #1 SIM 0",IF('JJA #2'!O$81=jja!$B163,"JJA #2 SIM BUF",IF('JJA #2'!O$91=jja!$B163,"JJA #2 SIM 1",IF('JJA #2'!O$101=jja!$B163,"JJA #2 SIM 2",IF('JJA #2'!O$111=jja!$B163,"JJA #2 SIM 3",IF('JJA #2'!O$121=jja!$B163,"JJA #2 SIM 4",IF('JJA #2'!O$71=jja!$B163,"JJA #2 SIM 0","OFF"))))))))))))</f>
        <v>JJA #2 SIM 3</v>
      </c>
      <c r="P163" s="231" t="str">
        <f>IF(P$99=$B163,"JJA #1 SIM BUF",IF(P$109=$B163,"JJA #1 SIM 1",IF(P$119=$B163,"JJA #1 SIM 2",IF(P$129=$B163,"JJA #1 SIM 3",IF(P$139=$B163,"JJA #1 SIM 4",IF(P$89=$B163,"JJA #1 SIM 0",IF('JJA #2'!P$81=jja!$B163,"JJA #2 SIM BUF",IF('JJA #2'!P$91=jja!$B163,"JJA #2 SIM 1",IF('JJA #2'!P$101=jja!$B163,"JJA #2 SIM 2",IF('JJA #2'!P$111=jja!$B163,"JJA #2 SIM 3",IF('JJA #2'!P$121=jja!$B163,"JJA #2 SIM 4",IF('JJA #2'!P$71=jja!$B163,"JJA #2 SIM 0","OFF"))))))))))))</f>
        <v>OFF</v>
      </c>
      <c r="Q163" s="312" t="str">
        <f>IF(Q$99=$B163,"JJA #1 SIM BUF",IF(Q$109=$B163,"JJA #1 SIM 1",IF(Q$119=$B163,"JJA #1 SIM 2",IF(Q$129=$B163,"JJA #1 SIM 3",IF(Q$139=$B163,"JJA #1 SIM 4",IF(Q$89=$B163,"JJA #1 SIM 0",IF('JJA #2'!Q$81=jja!$B163,"JJA #2 SIM BUF",IF('JJA #2'!Q$91=jja!$B163,"JJA #2 SIM 1",IF('JJA #2'!Q$101=jja!$B163,"JJA #2 SIM 2",IF('JJA #2'!Q$111=jja!$B163,"JJA #2 SIM 3",IF('JJA #2'!Q$121=jja!$B163,"JJA #2 SIM 4",IF('JJA #2'!Q$71=jja!$B163,"JJA #2 SIM 0","OFF"))))))))))))</f>
        <v>JJA #2 SIM 1</v>
      </c>
      <c r="S163" s="176"/>
      <c r="T163" s="176"/>
      <c r="U163" s="69"/>
      <c r="V163" s="69"/>
      <c r="W163" s="69"/>
      <c r="X163" s="69"/>
      <c r="Y163" s="69"/>
      <c r="Z163" s="69"/>
      <c r="AA163" s="88"/>
      <c r="AC163" s="22"/>
      <c r="AD163" s="22"/>
      <c r="AE163" s="22"/>
      <c r="AF163" s="22"/>
      <c r="AG163" s="22"/>
      <c r="AH163" s="22"/>
      <c r="AI163" s="22"/>
      <c r="AJ163" s="22"/>
      <c r="AK163" s="22"/>
      <c r="AL163" s="22"/>
    </row>
    <row r="164" spans="1:38" ht="26.25" hidden="1">
      <c r="A164" s="34"/>
      <c r="B164" s="121" t="s">
        <v>47</v>
      </c>
      <c r="C164" s="162" t="s">
        <v>187</v>
      </c>
      <c r="D164" s="231" t="str">
        <f>IF(D$99=$B164,"JJA #1 SIM BUF",IF(D$109=$B164,"JJA #1 SIM 1",IF(D$119=$B164,"JJA #1 SIM 2",IF(D$129=$B164,"JJA #1 SIM 3",IF(D$139=$B164,"JJA #1 SIM 4",IF(D$89=$B164,"JJA #1 SIM 0",IF('JJA #2'!D$81=jja!$B164,"JJA #2 SIM BUF",IF('JJA #2'!D$91=jja!$B164,"JJA #2 SIM 1",IF('JJA #2'!D$101=jja!$B164,"JJA #2 SIM 2",IF('JJA #2'!D$111=jja!$B164,"JJA #2 SIM 3",IF('JJA #2'!D$121=jja!$B164,"JJA #2 SIM 4",IF('JJA #2'!D$71=jja!$B164,"JJA #2 SIM 0","OFF"))))))))))))</f>
        <v>JJA #1 SIM 4</v>
      </c>
      <c r="E164" s="231" t="str">
        <f>IF(E$99=$B164,"JJA #1 SIM BUF",IF(E$109=$B164,"JJA #1 SIM 1",IF(E$119=$B164,"JJA #1 SIM 2",IF(E$129=$B164,"JJA #1 SIM 3",IF(E$139=$B164,"JJA #1 SIM 4",IF(E$89=$B164,"JJA #1 SIM 0",IF('JJA #2'!E$81=jja!$B164,"JJA #2 SIM BUF",IF('JJA #2'!E$91=jja!$B164,"JJA #2 SIM 1",IF('JJA #2'!E$101=jja!$B164,"JJA #2 SIM 2",IF('JJA #2'!E$111=jja!$B164,"JJA #2 SIM 3",IF('JJA #2'!E$121=jja!$B164,"JJA #2 SIM 4",IF('JJA #2'!E$71=jja!$B164,"JJA #2 SIM 0","OFF"))))))))))))</f>
        <v>OFF</v>
      </c>
      <c r="F164" s="231" t="str">
        <f>IF(F$99=$B164,"JJA #1 SIM BUF",IF(F$109=$B164,"JJA #1 SIM 1",IF(F$119=$B164,"JJA #1 SIM 2",IF(F$129=$B164,"JJA #1 SIM 3",IF(F$139=$B164,"JJA #1 SIM 4",IF(F$89=$B164,"JJA #1 SIM 0",IF('JJA #2'!F$81=jja!$B164,"JJA #2 SIM BUF",IF('JJA #2'!F$91=jja!$B164,"JJA #2 SIM 1",IF('JJA #2'!F$101=jja!$B164,"JJA #2 SIM 2",IF('JJA #2'!F$111=jja!$B164,"JJA #2 SIM 3",IF('JJA #2'!F$121=jja!$B164,"JJA #2 SIM 4",IF('JJA #2'!F$71=jja!$B164,"JJA #2 SIM 0","OFF"))))))))))))</f>
        <v>OFF</v>
      </c>
      <c r="G164" s="231" t="str">
        <f>IF(G$99=$B164,"JJA #1 SIM BUF",IF(G$109=$B164,"JJA #1 SIM 1",IF(G$119=$B164,"JJA #1 SIM 2",IF(G$129=$B164,"JJA #1 SIM 3",IF(G$139=$B164,"JJA #1 SIM 4",IF(G$89=$B164,"JJA #1 SIM 0",IF('JJA #2'!G$81=jja!$B164,"JJA #2 SIM BUF",IF('JJA #2'!G$91=jja!$B164,"JJA #2 SIM 1",IF('JJA #2'!G$101=jja!$B164,"JJA #2 SIM 2",IF('JJA #2'!G$111=jja!$B164,"JJA #2 SIM 3",IF('JJA #2'!G$121=jja!$B164,"JJA #2 SIM 4",IF('JJA #2'!G$71=jja!$B164,"JJA #2 SIM 0","OFF"))))))))))))</f>
        <v>JJA #1 SIM 1</v>
      </c>
      <c r="H164" s="231" t="str">
        <f>IF(H$99=$B164,"JJA #1 SIM BUF",IF(H$109=$B164,"JJA #1 SIM 1",IF(H$119=$B164,"JJA #1 SIM 2",IF(H$129=$B164,"JJA #1 SIM 3",IF(H$139=$B164,"JJA #1 SIM 4",IF(H$89=$B164,"JJA #1 SIM 0",IF('JJA #2'!H$81=jja!$B164,"JJA #2 SIM BUF",IF('JJA #2'!H$91=jja!$B164,"JJA #2 SIM 1",IF('JJA #2'!H$101=jja!$B164,"JJA #2 SIM 2",IF('JJA #2'!H$111=jja!$B164,"JJA #2 SIM 3",IF('JJA #2'!H$121=jja!$B164,"JJA #2 SIM 4",IF('JJA #2'!H$71=jja!$B164,"JJA #2 SIM 0","OFF"))))))))))))</f>
        <v>OFF</v>
      </c>
      <c r="I164" s="231" t="str">
        <f>IF(I$99=$B164,"JJA #1 SIM BUF",IF(I$109=$B164,"JJA #1 SIM 1",IF(I$119=$B164,"JJA #1 SIM 2",IF(I$129=$B164,"JJA #1 SIM 3",IF(I$139=$B164,"JJA #1 SIM 4",IF(I$89=$B164,"JJA #1 SIM 0",IF('JJA #2'!I$81=jja!$B164,"JJA #2 SIM BUF",IF('JJA #2'!I$91=jja!$B164,"JJA #2 SIM 1",IF('JJA #2'!I$101=jja!$B164,"JJA #2 SIM 2",IF('JJA #2'!I$111=jja!$B164,"JJA #2 SIM 3",IF('JJA #2'!I$121=jja!$B164,"JJA #2 SIM 4",IF('JJA #2'!I$71=jja!$B164,"JJA #2 SIM 0","OFF"))))))))))))</f>
        <v>JJA #1 SIM 3</v>
      </c>
      <c r="J164" s="231" t="str">
        <f>IF(J$99=$B164,"JJA #1 SIM BUF",IF(J$109=$B164,"JJA #1 SIM 1",IF(J$119=$B164,"JJA #1 SIM 2",IF(J$129=$B164,"JJA #1 SIM 3",IF(J$139=$B164,"JJA #1 SIM 4",IF(J$89=$B164,"JJA #1 SIM 0",IF('JJA #2'!J$81=jja!$B164,"JJA #2 SIM BUF",IF('JJA #2'!J$91=jja!$B164,"JJA #2 SIM 1",IF('JJA #2'!J$101=jja!$B164,"JJA #2 SIM 2",IF('JJA #2'!J$111=jja!$B164,"JJA #2 SIM 3",IF('JJA #2'!J$121=jja!$B164,"JJA #2 SIM 4",IF('JJA #2'!J$71=jja!$B164,"JJA #2 SIM 0","OFF"))))))))))))</f>
        <v>OFF</v>
      </c>
      <c r="K164" s="231" t="str">
        <f>IF(K$99=$B164,"JJA #1 SIM BUF",IF(K$109=$B164,"JJA #1 SIM 1",IF(K$119=$B164,"JJA #1 SIM 2",IF(K$129=$B164,"JJA #1 SIM 3",IF(K$139=$B164,"JJA #1 SIM 4",IF(K$89=$B164,"JJA #1 SIM 0",IF('JJA #2'!K$81=jja!$B164,"JJA #2 SIM BUF",IF('JJA #2'!K$91=jja!$B164,"JJA #2 SIM 1",IF('JJA #2'!K$101=jja!$B164,"JJA #2 SIM 2",IF('JJA #2'!K$111=jja!$B164,"JJA #2 SIM 3",IF('JJA #2'!K$121=jja!$B164,"JJA #2 SIM 4",IF('JJA #2'!K$71=jja!$B164,"JJA #2 SIM 0","OFF"))))))))))))</f>
        <v>JJA #1 SIM 3</v>
      </c>
      <c r="L164" s="231" t="str">
        <f>IF(L$99=$B164,"JJA #1 SIM BUF",IF(L$109=$B164,"JJA #1 SIM 1",IF(L$119=$B164,"JJA #1 SIM 2",IF(L$129=$B164,"JJA #1 SIM 3",IF(L$139=$B164,"JJA #1 SIM 4",IF(L$89=$B164,"JJA #1 SIM 0",IF('JJA #2'!L$81=jja!$B164,"JJA #2 SIM BUF",IF('JJA #2'!L$91=jja!$B164,"JJA #2 SIM 1",IF('JJA #2'!L$101=jja!$B164,"JJA #2 SIM 2",IF('JJA #2'!L$111=jja!$B164,"JJA #2 SIM 3",IF('JJA #2'!L$121=jja!$B164,"JJA #2 SIM 4",IF('JJA #2'!L$71=jja!$B164,"JJA #2 SIM 0","OFF"))))))))))))</f>
        <v>OFF</v>
      </c>
      <c r="M164" s="231" t="str">
        <f>IF(M$99=$B164,"JJA #1 SIM BUF",IF(M$109=$B164,"JJA #1 SIM 1",IF(M$119=$B164,"JJA #1 SIM 2",IF(M$129=$B164,"JJA #1 SIM 3",IF(M$139=$B164,"JJA #1 SIM 4",IF(M$89=$B164,"JJA #1 SIM 0",IF('JJA #2'!M$81=jja!$B164,"JJA #2 SIM BUF",IF('JJA #2'!M$91=jja!$B164,"JJA #2 SIM 1",IF('JJA #2'!M$101=jja!$B164,"JJA #2 SIM 2",IF('JJA #2'!M$111=jja!$B164,"JJA #2 SIM 3",IF('JJA #2'!M$121=jja!$B164,"JJA #2 SIM 4",IF('JJA #2'!M$71=jja!$B164,"JJA #2 SIM 0","OFF"))))))))))))</f>
        <v>JJA #1 SIM 4</v>
      </c>
      <c r="N164" s="231" t="str">
        <f>IF(N$99=$B164,"JJA #1 SIM BUF",IF(N$109=$B164,"JJA #1 SIM 1",IF(N$119=$B164,"JJA #1 SIM 2",IF(N$129=$B164,"JJA #1 SIM 3",IF(N$139=$B164,"JJA #1 SIM 4",IF(N$89=$B164,"JJA #1 SIM 0",IF('JJA #2'!N$81=jja!$B164,"JJA #2 SIM BUF",IF('JJA #2'!N$91=jja!$B164,"JJA #2 SIM 1",IF('JJA #2'!N$101=jja!$B164,"JJA #2 SIM 2",IF('JJA #2'!N$111=jja!$B164,"JJA #2 SIM 3",IF('JJA #2'!N$121=jja!$B164,"JJA #2 SIM 4",IF('JJA #2'!N$71=jja!$B164,"JJA #2 SIM 0","OFF"))))))))))))</f>
        <v>OFF</v>
      </c>
      <c r="O164" s="231" t="str">
        <f>IF(O$99=$B164,"JJA #1 SIM BUF",IF(O$109=$B164,"JJA #1 SIM 1",IF(O$119=$B164,"JJA #1 SIM 2",IF(O$129=$B164,"JJA #1 SIM 3",IF(O$139=$B164,"JJA #1 SIM 4",IF(O$89=$B164,"JJA #1 SIM 0",IF('JJA #2'!O$81=jja!$B164,"JJA #2 SIM BUF",IF('JJA #2'!O$91=jja!$B164,"JJA #2 SIM 1",IF('JJA #2'!O$101=jja!$B164,"JJA #2 SIM 2",IF('JJA #2'!O$111=jja!$B164,"JJA #2 SIM 3",IF('JJA #2'!O$121=jja!$B164,"JJA #2 SIM 4",IF('JJA #2'!O$71=jja!$B164,"JJA #2 SIM 0","OFF"))))))))))))</f>
        <v>OFF</v>
      </c>
      <c r="P164" s="231" t="str">
        <f>IF(P$99=$B164,"JJA #1 SIM BUF",IF(P$109=$B164,"JJA #1 SIM 1",IF(P$119=$B164,"JJA #1 SIM 2",IF(P$129=$B164,"JJA #1 SIM 3",IF(P$139=$B164,"JJA #1 SIM 4",IF(P$89=$B164,"JJA #1 SIM 0",IF('JJA #2'!P$81=jja!$B164,"JJA #2 SIM BUF",IF('JJA #2'!P$91=jja!$B164,"JJA #2 SIM 1",IF('JJA #2'!P$101=jja!$B164,"JJA #2 SIM 2",IF('JJA #2'!P$111=jja!$B164,"JJA #2 SIM 3",IF('JJA #2'!P$121=jja!$B164,"JJA #2 SIM 4",IF('JJA #2'!P$71=jja!$B164,"JJA #2 SIM 0","OFF"))))))))))))</f>
        <v>JJA #1 SIM BUF</v>
      </c>
      <c r="Q164" s="312" t="str">
        <f>IF(Q$99=$B164,"JJA #1 SIM BUF",IF(Q$109=$B164,"JJA #1 SIM 1",IF(Q$119=$B164,"JJA #1 SIM 2",IF(Q$129=$B164,"JJA #1 SIM 3",IF(Q$139=$B164,"JJA #1 SIM 4",IF(Q$89=$B164,"JJA #1 SIM 0",IF('JJA #2'!Q$81=jja!$B164,"JJA #2 SIM BUF",IF('JJA #2'!Q$91=jja!$B164,"JJA #2 SIM 1",IF('JJA #2'!Q$101=jja!$B164,"JJA #2 SIM 2",IF('JJA #2'!Q$111=jja!$B164,"JJA #2 SIM 3",IF('JJA #2'!Q$121=jja!$B164,"JJA #2 SIM 4",IF('JJA #2'!Q$71=jja!$B164,"JJA #2 SIM 0","OFF"))))))))))))</f>
        <v>JJA #1 SIM 3</v>
      </c>
      <c r="R164" s="176">
        <v>5</v>
      </c>
      <c r="S164" s="176"/>
      <c r="T164" s="176"/>
      <c r="U164" s="69"/>
      <c r="V164" s="69"/>
      <c r="W164" s="69"/>
      <c r="X164" s="69"/>
      <c r="Y164" s="69"/>
      <c r="Z164" s="69"/>
      <c r="AA164" s="88"/>
      <c r="AC164" s="22"/>
      <c r="AD164" s="22"/>
      <c r="AE164" s="22"/>
      <c r="AF164" s="22"/>
      <c r="AG164" s="22"/>
      <c r="AH164" s="22"/>
      <c r="AI164" s="22"/>
      <c r="AJ164" s="22"/>
      <c r="AK164" s="22"/>
      <c r="AL164" s="22"/>
    </row>
    <row r="165" spans="1:38" ht="26.25" hidden="1">
      <c r="A165" s="34"/>
      <c r="B165" s="38" t="s">
        <v>501</v>
      </c>
      <c r="C165" s="230" t="s">
        <v>174</v>
      </c>
      <c r="D165" s="163" t="str">
        <f>IF(D$99=$B165,"JJA #1 SIM BUF",IF(D$109=$B165,"JJA #1 SIM 1",IF(D$119=$B165,"JJA #1 SIM 2",IF(D$129=$B165,"JJA #1 SIM 3",IF(D$139=$B165,"JJA #1 SIM 4",IF(D$89=$B165,"JJA #1 SIM 0",IF('JJA #2'!D$81=jja!$B165,"JJA #2 SIM BUF",IF('JJA #2'!D$91=jja!$B165,"JJA #2 SIM 1",IF('JJA #2'!D$101=jja!$B165,"JJA #2 SIM 2",IF('JJA #2'!D$111=jja!$B165,"JJA #2 SIM 3",IF('JJA #2'!D$121=jja!$B165,"JJA #2 SIM 4",IF('JJA #2'!D$71=jja!$B165,"JJA #2 SIM 0","OFF"))))))))))))</f>
        <v>JJA #1 SIM 3</v>
      </c>
      <c r="E165" s="163" t="str">
        <f>IF(E$99=$B165,"JJA #1 SIM BUF",IF(E$109=$B165,"JJA #1 SIM 1",IF(E$119=$B165,"JJA #1 SIM 2",IF(E$129=$B165,"JJA #1 SIM 3",IF(E$139=$B165,"JJA #1 SIM 4",IF(E$89=$B165,"JJA #1 SIM 0",IF('JJA #2'!E$81=jja!$B165,"JJA #2 SIM BUF",IF('JJA #2'!E$91=jja!$B165,"JJA #2 SIM 1",IF('JJA #2'!E$101=jja!$B165,"JJA #2 SIM 2",IF('JJA #2'!E$111=jja!$B165,"JJA #2 SIM 3",IF('JJA #2'!E$121=jja!$B165,"JJA #2 SIM 4",IF('JJA #2'!E$71=jja!$B165,"JJA #2 SIM 0","OFF"))))))))))))</f>
        <v>JJA #2 SIM 4</v>
      </c>
      <c r="F165" s="163" t="str">
        <f>IF(F$99=$B165,"JJA #1 SIM BUF",IF(F$109=$B165,"JJA #1 SIM 1",IF(F$119=$B165,"JJA #1 SIM 2",IF(F$129=$B165,"JJA #1 SIM 3",IF(F$139=$B165,"JJA #1 SIM 4",IF(F$89=$B165,"JJA #1 SIM 0",IF('JJA #2'!F$81=jja!$B165,"JJA #2 SIM BUF",IF('JJA #2'!F$91=jja!$B165,"JJA #2 SIM 1",IF('JJA #2'!F$101=jja!$B165,"JJA #2 SIM 2",IF('JJA #2'!F$111=jja!$B165,"JJA #2 SIM 3",IF('JJA #2'!F$121=jja!$B165,"JJA #2 SIM 4",IF('JJA #2'!F$71=jja!$B165,"JJA #2 SIM 0","OFF"))))))))))))</f>
        <v>OFF</v>
      </c>
      <c r="G165" s="163" t="str">
        <f>IF(G$99=$B165,"JJA #1 SIM BUF",IF(G$109=$B165,"JJA #1 SIM 1",IF(G$119=$B165,"JJA #1 SIM 2",IF(G$129=$B165,"JJA #1 SIM 3",IF(G$139=$B165,"JJA #1 SIM 4",IF(G$89=$B165,"JJA #1 SIM 0",IF('JJA #2'!G$81=jja!$B165,"JJA #2 SIM BUF",IF('JJA #2'!G$91=jja!$B165,"JJA #2 SIM 1",IF('JJA #2'!G$101=jja!$B165,"JJA #2 SIM 2",IF('JJA #2'!G$111=jja!$B165,"JJA #2 SIM 3",IF('JJA #2'!G$121=jja!$B165,"JJA #2 SIM 4",IF('JJA #2'!G$71=jja!$B165,"JJA #2 SIM 0","OFF"))))))))))))</f>
        <v>JJA #2 SIM 3</v>
      </c>
      <c r="H165" s="163" t="str">
        <f>IF(H$99=$B165,"JJA #1 SIM BUF",IF(H$109=$B165,"JJA #1 SIM 1",IF(H$119=$B165,"JJA #1 SIM 2",IF(H$129=$B165,"JJA #1 SIM 3",IF(H$139=$B165,"JJA #1 SIM 4",IF(H$89=$B165,"JJA #1 SIM 0",IF('JJA #2'!H$81=jja!$B165,"JJA #2 SIM BUF",IF('JJA #2'!H$91=jja!$B165,"JJA #2 SIM 1",IF('JJA #2'!H$101=jja!$B165,"JJA #2 SIM 2",IF('JJA #2'!H$111=jja!$B165,"JJA #2 SIM 3",IF('JJA #2'!H$121=jja!$B165,"JJA #2 SIM 4",IF('JJA #2'!H$71=jja!$B165,"JJA #2 SIM 0","OFF"))))))))))))</f>
        <v>OFF</v>
      </c>
      <c r="I165" s="163" t="str">
        <f>IF(I$99=$B165,"JJA #1 SIM BUF",IF(I$109=$B165,"JJA #1 SIM 1",IF(I$119=$B165,"JJA #1 SIM 2",IF(I$129=$B165,"JJA #1 SIM 3",IF(I$139=$B165,"JJA #1 SIM 4",IF(I$89=$B165,"JJA #1 SIM 0",IF('JJA #2'!I$81=jja!$B165,"JJA #2 SIM BUF",IF('JJA #2'!I$91=jja!$B165,"JJA #2 SIM 1",IF('JJA #2'!I$101=jja!$B165,"JJA #2 SIM 2",IF('JJA #2'!I$111=jja!$B165,"JJA #2 SIM 3",IF('JJA #2'!I$121=jja!$B165,"JJA #2 SIM 4",IF('JJA #2'!I$71=jja!$B165,"JJA #2 SIM 0","OFF"))))))))))))</f>
        <v>JJA #2 SIM 4</v>
      </c>
      <c r="J165" s="163" t="str">
        <f>IF(J$99=$B165,"JJA #1 SIM BUF",IF(J$109=$B165,"JJA #1 SIM 1",IF(J$119=$B165,"JJA #1 SIM 2",IF(J$129=$B165,"JJA #1 SIM 3",IF(J$139=$B165,"JJA #1 SIM 4",IF(J$89=$B165,"JJA #1 SIM 0",IF('JJA #2'!J$81=jja!$B165,"JJA #2 SIM BUF",IF('JJA #2'!J$91=jja!$B165,"JJA #2 SIM 1",IF('JJA #2'!J$101=jja!$B165,"JJA #2 SIM 2",IF('JJA #2'!J$111=jja!$B165,"JJA #2 SIM 3",IF('JJA #2'!J$121=jja!$B165,"JJA #2 SIM 4",IF('JJA #2'!J$71=jja!$B165,"JJA #2 SIM 0","OFF"))))))))))))</f>
        <v>JJA #1 SIM 3</v>
      </c>
      <c r="K165" s="163" t="str">
        <f>IF(K$99=$B165,"JJA #1 SIM BUF",IF(K$109=$B165,"JJA #1 SIM 1",IF(K$119=$B165,"JJA #1 SIM 2",IF(K$129=$B165,"JJA #1 SIM 3",IF(K$139=$B165,"JJA #1 SIM 4",IF(K$89=$B165,"JJA #1 SIM 0",IF('JJA #2'!K$81=jja!$B165,"JJA #2 SIM BUF",IF('JJA #2'!K$91=jja!$B165,"JJA #2 SIM 1",IF('JJA #2'!K$101=jja!$B165,"JJA #2 SIM 2",IF('JJA #2'!K$111=jja!$B165,"JJA #2 SIM 3",IF('JJA #2'!K$121=jja!$B165,"JJA #2 SIM 4",IF('JJA #2'!K$71=jja!$B165,"JJA #2 SIM 0","OFF"))))))))))))</f>
        <v>OFF</v>
      </c>
      <c r="L165" s="163" t="str">
        <f>IF(L$99=$B165,"JJA #1 SIM BUF",IF(L$109=$B165,"JJA #1 SIM 1",IF(L$119=$B165,"JJA #1 SIM 2",IF(L$129=$B165,"JJA #1 SIM 3",IF(L$139=$B165,"JJA #1 SIM 4",IF(L$89=$B165,"JJA #1 SIM 0",IF('JJA #2'!L$81=jja!$B165,"JJA #2 SIM BUF",IF('JJA #2'!L$91=jja!$B165,"JJA #2 SIM 1",IF('JJA #2'!L$101=jja!$B165,"JJA #2 SIM 2",IF('JJA #2'!L$111=jja!$B165,"JJA #2 SIM 3",IF('JJA #2'!L$121=jja!$B165,"JJA #2 SIM 4",IF('JJA #2'!L$71=jja!$B165,"JJA #2 SIM 0","OFF"))))))))))))</f>
        <v>OFF</v>
      </c>
      <c r="M165" s="163" t="str">
        <f>IF(M$99=$B165,"JJA #1 SIM BUF",IF(M$109=$B165,"JJA #1 SIM 1",IF(M$119=$B165,"JJA #1 SIM 2",IF(M$129=$B165,"JJA #1 SIM 3",IF(M$139=$B165,"JJA #1 SIM 4",IF(M$89=$B165,"JJA #1 SIM 0",IF('JJA #2'!M$81=jja!$B165,"JJA #2 SIM BUF",IF('JJA #2'!M$91=jja!$B165,"JJA #2 SIM 1",IF('JJA #2'!M$101=jja!$B165,"JJA #2 SIM 2",IF('JJA #2'!M$111=jja!$B165,"JJA #2 SIM 3",IF('JJA #2'!M$121=jja!$B165,"JJA #2 SIM 4",IF('JJA #2'!M$71=jja!$B165,"JJA #2 SIM 0","OFF"))))))))))))</f>
        <v>OFF</v>
      </c>
      <c r="N165" s="163" t="str">
        <f>IF(N$99=$B165,"JJA #1 SIM BUF",IF(N$109=$B165,"JJA #1 SIM 1",IF(N$119=$B165,"JJA #1 SIM 2",IF(N$129=$B165,"JJA #1 SIM 3",IF(N$139=$B165,"JJA #1 SIM 4",IF(N$89=$B165,"JJA #1 SIM 0",IF('JJA #2'!N$81=jja!$B165,"JJA #2 SIM BUF",IF('JJA #2'!N$91=jja!$B165,"JJA #2 SIM 1",IF('JJA #2'!N$101=jja!$B165,"JJA #2 SIM 2",IF('JJA #2'!N$111=jja!$B165,"JJA #2 SIM 3",IF('JJA #2'!N$121=jja!$B165,"JJA #2 SIM 4",IF('JJA #2'!N$71=jja!$B165,"JJA #2 SIM 0","OFF"))))))))))))</f>
        <v>OFF</v>
      </c>
      <c r="O165" s="163" t="str">
        <f>IF(O$99=$B165,"JJA #1 SIM BUF",IF(O$109=$B165,"JJA #1 SIM 1",IF(O$119=$B165,"JJA #1 SIM 2",IF(O$129=$B165,"JJA #1 SIM 3",IF(O$139=$B165,"JJA #1 SIM 4",IF(O$89=$B165,"JJA #1 SIM 0",IF('JJA #2'!O$81=jja!$B165,"JJA #2 SIM BUF",IF('JJA #2'!O$91=jja!$B165,"JJA #2 SIM 1",IF('JJA #2'!O$101=jja!$B165,"JJA #2 SIM 2",IF('JJA #2'!O$111=jja!$B165,"JJA #2 SIM 3",IF('JJA #2'!O$121=jja!$B165,"JJA #2 SIM 4",IF('JJA #2'!O$71=jja!$B165,"JJA #2 SIM 0","OFF"))))))))))))</f>
        <v>OFF</v>
      </c>
      <c r="P165" s="163" t="str">
        <f>IF(P$99=$B165,"JJA #1 SIM BUF",IF(P$109=$B165,"JJA #1 SIM 1",IF(P$119=$B165,"JJA #1 SIM 2",IF(P$129=$B165,"JJA #1 SIM 3",IF(P$139=$B165,"JJA #1 SIM 4",IF(P$89=$B165,"JJA #1 SIM 0",IF('JJA #2'!P$81=jja!$B165,"JJA #2 SIM BUF",IF('JJA #2'!P$91=jja!$B165,"JJA #2 SIM 1",IF('JJA #2'!P$101=jja!$B165,"JJA #2 SIM 2",IF('JJA #2'!P$111=jja!$B165,"JJA #2 SIM 3",IF('JJA #2'!P$121=jja!$B165,"JJA #2 SIM 4",IF('JJA #2'!P$71=jja!$B165,"JJA #2 SIM 0","OFF"))))))))))))</f>
        <v>JJA #1 SIM 1</v>
      </c>
      <c r="Q165" s="330" t="str">
        <f>IF(Q$99=$B165,"JJA #1 SIM BUF",IF(Q$109=$B165,"JJA #1 SIM 1",IF(Q$119=$B165,"JJA #1 SIM 2",IF(Q$129=$B165,"JJA #1 SIM 3",IF(Q$139=$B165,"JJA #1 SIM 4",IF(Q$89=$B165,"JJA #1 SIM 0",IF('JJA #2'!Q$81=jja!$B165,"JJA #2 SIM BUF",IF('JJA #2'!Q$91=jja!$B165,"JJA #2 SIM 1",IF('JJA #2'!Q$101=jja!$B165,"JJA #2 SIM 2",IF('JJA #2'!Q$111=jja!$B165,"JJA #2 SIM 3",IF('JJA #2'!Q$121=jja!$B165,"JJA #2 SIM 4",IF('JJA #2'!Q$71=jja!$B165,"JJA #2 SIM 0","OFF"))))))))))))</f>
        <v>JJA #2 SIM 2</v>
      </c>
      <c r="S165" s="176"/>
      <c r="T165" s="176"/>
      <c r="U165" s="64"/>
      <c r="V165" s="64"/>
      <c r="W165" s="64"/>
      <c r="X165" s="64"/>
      <c r="Y165" s="64"/>
      <c r="Z165" s="64"/>
      <c r="AA165" s="22"/>
      <c r="AB165" s="22"/>
      <c r="AC165" s="22"/>
      <c r="AD165" s="22"/>
      <c r="AE165" s="22"/>
      <c r="AF165" s="22"/>
      <c r="AG165" s="22"/>
      <c r="AH165" s="22"/>
      <c r="AI165" s="22"/>
      <c r="AJ165" s="22"/>
      <c r="AK165" s="22"/>
      <c r="AL165" s="22"/>
    </row>
    <row r="166" spans="1:38" ht="27" hidden="1" thickBot="1">
      <c r="A166" s="34"/>
      <c r="B166" s="228" t="s">
        <v>503</v>
      </c>
      <c r="C166" s="229" t="s">
        <v>175</v>
      </c>
      <c r="D166" s="164" t="str">
        <f>IF(D$99=$B166,"JJA #1 SIM BUF",IF(D$109=$B166,"JJA #1 SIM 1",IF(D$119=$B166,"JJA #1 SIM 2",IF(D$129=$B166,"JJA #1 SIM 3",IF(D$139=$B166,"JJA #1 SIM 4",IF(D$89=$B166,"JJA #1 SIM 0",IF('JJA #2'!D$81=jja!$B166,"JJA #2 SIM BUF",IF('JJA #2'!D$91=jja!$B166,"JJA #2 SIM 1",IF('JJA #2'!D$101=jja!$B166,"JJA #2 SIM 2",IF('JJA #2'!D$111=jja!$B166,"JJA #2 SIM 3",IF('JJA #2'!D$121=jja!$B166,"JJA #2 SIM 4",IF('JJA #2'!D$71=jja!$B166,"JJA #2 SIM 0","OFF"))))))))))))</f>
        <v>OFF</v>
      </c>
      <c r="E166" s="164" t="str">
        <f>IF(E$99=$B166,"JJA #1 SIM BUF",IF(E$109=$B166,"JJA #1 SIM 1",IF(E$119=$B166,"JJA #1 SIM 2",IF(E$129=$B166,"JJA #1 SIM 3",IF(E$139=$B166,"JJA #1 SIM 4",IF(E$89=$B166,"JJA #1 SIM 0",IF('JJA #2'!E$81=jja!$B166,"JJA #2 SIM BUF",IF('JJA #2'!E$91=jja!$B166,"JJA #2 SIM 1",IF('JJA #2'!E$101=jja!$B166,"JJA #2 SIM 2",IF('JJA #2'!E$111=jja!$B166,"JJA #2 SIM 3",IF('JJA #2'!E$121=jja!$B166,"JJA #2 SIM 4",IF('JJA #2'!E$71=jja!$B166,"JJA #2 SIM 0","OFF"))))))))))))</f>
        <v>JJA #2 SIM 3</v>
      </c>
      <c r="F166" s="164" t="str">
        <f>IF(F$99=$B166,"JJA #1 SIM BUF",IF(F$109=$B166,"JJA #1 SIM 1",IF(F$119=$B166,"JJA #1 SIM 2",IF(F$129=$B166,"JJA #1 SIM 3",IF(F$139=$B166,"JJA #1 SIM 4",IF(F$89=$B166,"JJA #1 SIM 0",IF('JJA #2'!F$81=jja!$B166,"JJA #2 SIM BUF",IF('JJA #2'!F$91=jja!$B166,"JJA #2 SIM 1",IF('JJA #2'!F$101=jja!$B166,"JJA #2 SIM 2",IF('JJA #2'!F$111=jja!$B166,"JJA #2 SIM 3",IF('JJA #2'!F$121=jja!$B166,"JJA #2 SIM 4",IF('JJA #2'!F$71=jja!$B166,"JJA #2 SIM 0","OFF"))))))))))))</f>
        <v>JJA #1 SIM 4</v>
      </c>
      <c r="G166" s="164" t="str">
        <f>IF(G$99=$B166,"JJA #1 SIM BUF",IF(G$109=$B166,"JJA #1 SIM 1",IF(G$119=$B166,"JJA #1 SIM 2",IF(G$129=$B166,"JJA #1 SIM 3",IF(G$139=$B166,"JJA #1 SIM 4",IF(G$89=$B166,"JJA #1 SIM 0",IF('JJA #2'!G$81=jja!$B166,"JJA #2 SIM BUF",IF('JJA #2'!G$91=jja!$B166,"JJA #2 SIM 1",IF('JJA #2'!G$101=jja!$B166,"JJA #2 SIM 2",IF('JJA #2'!G$111=jja!$B166,"JJA #2 SIM 3",IF('JJA #2'!G$121=jja!$B166,"JJA #2 SIM 4",IF('JJA #2'!G$71=jja!$B166,"JJA #2 SIM 0","OFF"))))))))))))</f>
        <v>OFF</v>
      </c>
      <c r="H166" s="164" t="str">
        <f>IF(H$99=$B166,"JJA #1 SIM BUF",IF(H$109=$B166,"JJA #1 SIM 1",IF(H$119=$B166,"JJA #1 SIM 2",IF(H$129=$B166,"JJA #1 SIM 3",IF(H$139=$B166,"JJA #1 SIM 4",IF(H$89=$B166,"JJA #1 SIM 0",IF('JJA #2'!H$81=jja!$B166,"JJA #2 SIM BUF",IF('JJA #2'!H$91=jja!$B166,"JJA #2 SIM 1",IF('JJA #2'!H$101=jja!$B166,"JJA #2 SIM 2",IF('JJA #2'!H$111=jja!$B166,"JJA #2 SIM 3",IF('JJA #2'!H$121=jja!$B166,"JJA #2 SIM 4",IF('JJA #2'!H$71=jja!$B166,"JJA #2 SIM 0","OFF"))))))))))))</f>
        <v>JJA #2 SIM 2</v>
      </c>
      <c r="I166" s="164" t="str">
        <f>IF(I$99=$B166,"JJA #1 SIM BUF",IF(I$109=$B166,"JJA #1 SIM 1",IF(I$119=$B166,"JJA #1 SIM 2",IF(I$129=$B166,"JJA #1 SIM 3",IF(I$139=$B166,"JJA #1 SIM 4",IF(I$89=$B166,"JJA #1 SIM 0",IF('JJA #2'!I$81=jja!$B166,"JJA #2 SIM BUF",IF('JJA #2'!I$91=jja!$B166,"JJA #2 SIM 1",IF('JJA #2'!I$101=jja!$B166,"JJA #2 SIM 2",IF('JJA #2'!I$111=jja!$B166,"JJA #2 SIM 3",IF('JJA #2'!I$121=jja!$B166,"JJA #2 SIM 4",IF('JJA #2'!I$71=jja!$B166,"JJA #2 SIM 0","OFF"))))))))))))</f>
        <v>OFF</v>
      </c>
      <c r="J166" s="164" t="str">
        <f>IF(J$99=$B166,"JJA #1 SIM BUF",IF(J$109=$B166,"JJA #1 SIM 1",IF(J$119=$B166,"JJA #1 SIM 2",IF(J$129=$B166,"JJA #1 SIM 3",IF(J$139=$B166,"JJA #1 SIM 4",IF(J$89=$B166,"JJA #1 SIM 0",IF('JJA #2'!J$81=jja!$B166,"JJA #2 SIM BUF",IF('JJA #2'!J$91=jja!$B166,"JJA #2 SIM 1",IF('JJA #2'!J$101=jja!$B166,"JJA #2 SIM 2",IF('JJA #2'!J$111=jja!$B166,"JJA #2 SIM 3",IF('JJA #2'!J$121=jja!$B166,"JJA #2 SIM 4",IF('JJA #2'!J$71=jja!$B166,"JJA #2 SIM 0","OFF"))))))))))))</f>
        <v>JJA #2 SIM 1</v>
      </c>
      <c r="K166" s="164" t="str">
        <f>IF(K$99=$B166,"JJA #1 SIM BUF",IF(K$109=$B166,"JJA #1 SIM 1",IF(K$119=$B166,"JJA #1 SIM 2",IF(K$129=$B166,"JJA #1 SIM 3",IF(K$139=$B166,"JJA #1 SIM 4",IF(K$89=$B166,"JJA #1 SIM 0",IF('JJA #2'!K$81=jja!$B166,"JJA #2 SIM BUF",IF('JJA #2'!K$91=jja!$B166,"JJA #2 SIM 1",IF('JJA #2'!K$101=jja!$B166,"JJA #2 SIM 2",IF('JJA #2'!K$111=jja!$B166,"JJA #2 SIM 3",IF('JJA #2'!K$121=jja!$B166,"JJA #2 SIM 4",IF('JJA #2'!K$71=jja!$B166,"JJA #2 SIM 0","OFF"))))))))))))</f>
        <v>JJA #1 SIM 4</v>
      </c>
      <c r="L166" s="164" t="str">
        <f>IF(L$99=$B166,"JJA #1 SIM BUF",IF(L$109=$B166,"JJA #1 SIM 1",IF(L$119=$B166,"JJA #1 SIM 2",IF(L$129=$B166,"JJA #1 SIM 3",IF(L$139=$B166,"JJA #1 SIM 4",IF(L$89=$B166,"JJA #1 SIM 0",IF('JJA #2'!L$81=jja!$B166,"JJA #2 SIM BUF",IF('JJA #2'!L$91=jja!$B166,"JJA #2 SIM 1",IF('JJA #2'!L$101=jja!$B166,"JJA #2 SIM 2",IF('JJA #2'!L$111=jja!$B166,"JJA #2 SIM 3",IF('JJA #2'!L$121=jja!$B166,"JJA #2 SIM 4",IF('JJA #2'!L$71=jja!$B166,"JJA #2 SIM 0","OFF"))))))))))))</f>
        <v>JJA #1 SIM 4</v>
      </c>
      <c r="M166" s="164" t="str">
        <f>IF(M$99=$B166,"JJA #1 SIM BUF",IF(M$109=$B166,"JJA #1 SIM 1",IF(M$119=$B166,"JJA #1 SIM 2",IF(M$129=$B166,"JJA #1 SIM 3",IF(M$139=$B166,"JJA #1 SIM 4",IF(M$89=$B166,"JJA #1 SIM 0",IF('JJA #2'!M$81=jja!$B166,"JJA #2 SIM BUF",IF('JJA #2'!M$91=jja!$B166,"JJA #2 SIM 1",IF('JJA #2'!M$101=jja!$B166,"JJA #2 SIM 2",IF('JJA #2'!M$111=jja!$B166,"JJA #2 SIM 3",IF('JJA #2'!M$121=jja!$B166,"JJA #2 SIM 4",IF('JJA #2'!M$71=jja!$B166,"JJA #2 SIM 0","OFF"))))))))))))</f>
        <v>OFF</v>
      </c>
      <c r="N166" s="164" t="str">
        <f>IF(N$99=$B166,"JJA #1 SIM BUF",IF(N$109=$B166,"JJA #1 SIM 1",IF(N$119=$B166,"JJA #1 SIM 2",IF(N$129=$B166,"JJA #1 SIM 3",IF(N$139=$B166,"JJA #1 SIM 4",IF(N$89=$B166,"JJA #1 SIM 0",IF('JJA #2'!N$81=jja!$B166,"JJA #2 SIM BUF",IF('JJA #2'!N$91=jja!$B166,"JJA #2 SIM 1",IF('JJA #2'!N$101=jja!$B166,"JJA #2 SIM 2",IF('JJA #2'!N$111=jja!$B166,"JJA #2 SIM 3",IF('JJA #2'!N$121=jja!$B166,"JJA #2 SIM 4",IF('JJA #2'!N$71=jja!$B166,"JJA #2 SIM 0","OFF"))))))))))))</f>
        <v>OFF</v>
      </c>
      <c r="O166" s="164" t="str">
        <f>IF(O$99=$B166,"JJA #1 SIM BUF",IF(O$109=$B166,"JJA #1 SIM 1",IF(O$119=$B166,"JJA #1 SIM 2",IF(O$129=$B166,"JJA #1 SIM 3",IF(O$139=$B166,"JJA #1 SIM 4",IF(O$89=$B166,"JJA #1 SIM 0",IF('JJA #2'!O$81=jja!$B166,"JJA #2 SIM BUF",IF('JJA #2'!O$91=jja!$B166,"JJA #2 SIM 1",IF('JJA #2'!O$101=jja!$B166,"JJA #2 SIM 2",IF('JJA #2'!O$111=jja!$B166,"JJA #2 SIM 3",IF('JJA #2'!O$121=jja!$B166,"JJA #2 SIM 4",IF('JJA #2'!O$71=jja!$B166,"JJA #2 SIM 0","OFF"))))))))))))</f>
        <v>JJA #2 SIM 1</v>
      </c>
      <c r="P166" s="164" t="str">
        <f>IF(P$99=$B166,"JJA #1 SIM BUF",IF(P$109=$B166,"JJA #1 SIM 1",IF(P$119=$B166,"JJA #1 SIM 2",IF(P$129=$B166,"JJA #1 SIM 3",IF(P$139=$B166,"JJA #1 SIM 4",IF(P$89=$B166,"JJA #1 SIM 0",IF('JJA #2'!P$81=jja!$B166,"JJA #2 SIM BUF",IF('JJA #2'!P$91=jja!$B166,"JJA #2 SIM 1",IF('JJA #2'!P$101=jja!$B166,"JJA #2 SIM 2",IF('JJA #2'!P$111=jja!$B166,"JJA #2 SIM 3",IF('JJA #2'!P$121=jja!$B166,"JJA #2 SIM 4",IF('JJA #2'!P$71=jja!$B166,"JJA #2 SIM 0","OFF"))))))))))))</f>
        <v>JJA #2 SIM 1</v>
      </c>
      <c r="Q166" s="331" t="str">
        <f>IF(Q$99=$B166,"JJA #1 SIM BUF",IF(Q$109=$B166,"JJA #1 SIM 1",IF(Q$119=$B166,"JJA #1 SIM 2",IF(Q$129=$B166,"JJA #1 SIM 3",IF(Q$139=$B166,"JJA #1 SIM 4",IF(Q$89=$B166,"JJA #1 SIM 0",IF('JJA #2'!Q$81=jja!$B166,"JJA #2 SIM BUF",IF('JJA #2'!Q$91=jja!$B166,"JJA #2 SIM 1",IF('JJA #2'!Q$101=jja!$B166,"JJA #2 SIM 2",IF('JJA #2'!Q$111=jja!$B166,"JJA #2 SIM 3",IF('JJA #2'!Q$121=jja!$B166,"JJA #2 SIM 4",IF('JJA #2'!Q$71=jja!$B166,"JJA #2 SIM 0","OFF"))))))))))))</f>
        <v>OFF</v>
      </c>
      <c r="S166" s="176"/>
      <c r="T166" s="176"/>
      <c r="U166" s="64"/>
      <c r="V166" s="64"/>
      <c r="W166" s="64"/>
      <c r="X166" s="64"/>
      <c r="Y166" s="64"/>
      <c r="Z166" s="64"/>
      <c r="AA166" s="22"/>
      <c r="AB166" s="22"/>
      <c r="AC166" s="22"/>
      <c r="AD166" s="22"/>
      <c r="AE166" s="22"/>
      <c r="AF166" s="22"/>
      <c r="AG166" s="22"/>
      <c r="AH166" s="22"/>
      <c r="AI166" s="22"/>
      <c r="AJ166" s="22"/>
      <c r="AK166" s="22"/>
      <c r="AL166" s="22"/>
    </row>
    <row r="167" spans="1:38" hidden="1">
      <c r="T167" s="176"/>
      <c r="U167" s="88"/>
      <c r="V167" s="88"/>
      <c r="W167" s="88"/>
      <c r="X167" s="88"/>
      <c r="Y167" s="88"/>
      <c r="Z167" s="88"/>
      <c r="AA167" s="88"/>
      <c r="AB167" s="88"/>
    </row>
    <row r="168" spans="1:38" hidden="1">
      <c r="T168" s="176"/>
    </row>
    <row r="169" spans="1:38" hidden="1">
      <c r="T169" s="176"/>
    </row>
    <row r="170" spans="1:38" hidden="1">
      <c r="T170" s="176"/>
    </row>
    <row r="171" spans="1:38" hidden="1">
      <c r="T171" s="176"/>
    </row>
    <row r="172" spans="1:38" hidden="1"/>
    <row r="173" spans="1:38" hidden="1"/>
    <row r="174" spans="1:38" hidden="1"/>
    <row r="175" spans="1:38" hidden="1"/>
    <row r="176" spans="1:38" hidden="1"/>
    <row r="177" hidden="1"/>
    <row r="178" hidden="1"/>
    <row r="179" hidden="1"/>
    <row r="180" hidden="1"/>
    <row r="181" hidden="1"/>
    <row r="182" hidden="1"/>
    <row r="183" hidden="1"/>
    <row r="184" hidden="1"/>
    <row r="185" hidden="1"/>
    <row r="186" hidden="1"/>
    <row r="187" hidden="1"/>
    <row r="188" hidden="1"/>
    <row r="189" hidden="1"/>
    <row r="190" hidden="1"/>
    <row r="191" hidden="1"/>
  </sheetData>
  <mergeCells count="23">
    <mergeCell ref="U69:V69"/>
    <mergeCell ref="Z69:AA69"/>
    <mergeCell ref="B28:B36"/>
    <mergeCell ref="B1:D1"/>
    <mergeCell ref="E1:F1"/>
    <mergeCell ref="B6:B7"/>
    <mergeCell ref="B8:B16"/>
    <mergeCell ref="B18:B26"/>
    <mergeCell ref="V18:W18"/>
    <mergeCell ref="AA18:AB18"/>
    <mergeCell ref="B4:Q4"/>
    <mergeCell ref="B150:B151"/>
    <mergeCell ref="B139:B147"/>
    <mergeCell ref="B87:B88"/>
    <mergeCell ref="B38:B46"/>
    <mergeCell ref="B48:B56"/>
    <mergeCell ref="B58:B66"/>
    <mergeCell ref="B89:B97"/>
    <mergeCell ref="B109:B117"/>
    <mergeCell ref="B119:B127"/>
    <mergeCell ref="B129:B137"/>
    <mergeCell ref="B69:B70"/>
    <mergeCell ref="B99:B107"/>
  </mergeCells>
  <phoneticPr fontId="15" type="noConversion"/>
  <conditionalFormatting sqref="T71:T83 D71:Q85 U152:Z166 D152:Q166">
    <cfRule type="containsText" dxfId="1348" priority="8947" operator="containsText" text="CAE">
      <formula>NOT(ISERROR(SEARCH("CAE",D71)))</formula>
    </cfRule>
    <cfRule type="containsText" dxfId="1347" priority="8948" operator="containsText" text="JJA #1">
      <formula>NOT(ISERROR(SEARCH("JJA #1",D71)))</formula>
    </cfRule>
  </conditionalFormatting>
  <conditionalFormatting sqref="T49:T60">
    <cfRule type="uniqueValues" dxfId="1346" priority="4822"/>
  </conditionalFormatting>
  <conditionalFormatting sqref="W67:Y67">
    <cfRule type="duplicateValues" dxfId="1345" priority="4473"/>
  </conditionalFormatting>
  <conditionalFormatting sqref="T62:T67">
    <cfRule type="uniqueValues" dxfId="1344" priority="8949"/>
  </conditionalFormatting>
  <conditionalFormatting sqref="B6">
    <cfRule type="containsText" dxfId="1343" priority="156" operator="containsText" text="송원섭">
      <formula>NOT(ISERROR(SEARCH("송원섭",B6)))</formula>
    </cfRule>
    <cfRule type="containsText" dxfId="1342" priority="157" operator="containsText" text="이성진">
      <formula>NOT(ISERROR(SEARCH("이성진",B6)))</formula>
    </cfRule>
    <cfRule type="containsText" dxfId="1341" priority="158" operator="containsText" text="정성구">
      <formula>NOT(ISERROR(SEARCH("정성구",B6)))</formula>
    </cfRule>
  </conditionalFormatting>
  <conditionalFormatting sqref="B87">
    <cfRule type="containsText" dxfId="1340" priority="150" operator="containsText" text="송원섭">
      <formula>NOT(ISERROR(SEARCH("송원섭",B87)))</formula>
    </cfRule>
    <cfRule type="containsText" dxfId="1339" priority="151" operator="containsText" text="이성진">
      <formula>NOT(ISERROR(SEARCH("이성진",B87)))</formula>
    </cfRule>
    <cfRule type="containsText" dxfId="1338" priority="152" operator="containsText" text="정성구">
      <formula>NOT(ISERROR(SEARCH("정성구",B87)))</formula>
    </cfRule>
  </conditionalFormatting>
  <conditionalFormatting sqref="D71:Q85 D152:Q166">
    <cfRule type="containsText" dxfId="1337" priority="146" operator="containsText" text="JJA #2">
      <formula>NOT(ISERROR(SEARCH("JJA #2",D71)))</formula>
    </cfRule>
  </conditionalFormatting>
  <conditionalFormatting sqref="D152:Q166">
    <cfRule type="containsText" dxfId="1336" priority="145" operator="containsText" text="JJA #2">
      <formula>NOT(ISERROR(SEARCH("JJA #2",D152)))</formula>
    </cfRule>
  </conditionalFormatting>
  <conditionalFormatting sqref="H156:Q156">
    <cfRule type="containsText" dxfId="1335" priority="140" operator="containsText" text="JJA #2">
      <formula>NOT(ISERROR(SEARCH("JJA #2",H156)))</formula>
    </cfRule>
  </conditionalFormatting>
  <conditionalFormatting sqref="I153:I154 K152:Q153 D157:Q157 E154:Q154">
    <cfRule type="containsText" dxfId="1334" priority="143" operator="containsText" text="JJA #2">
      <formula>NOT(ISERROR(SEARCH("JJA #2",D152)))</formula>
    </cfRule>
  </conditionalFormatting>
  <conditionalFormatting sqref="H157:Q157">
    <cfRule type="containsText" dxfId="1333" priority="130" operator="containsText" text="JJA #2">
      <formula>NOT(ISERROR(SEARCH("JJA #2",H157)))</formula>
    </cfRule>
  </conditionalFormatting>
  <conditionalFormatting sqref="H159">
    <cfRule type="containsText" dxfId="1332" priority="103" operator="containsText" text="JJA #2">
      <formula>NOT(ISERROR(SEARCH("JJA #2",H159)))</formula>
    </cfRule>
  </conditionalFormatting>
  <conditionalFormatting sqref="Q78">
    <cfRule type="containsText" dxfId="1331" priority="102" operator="containsText" text="JJA #2">
      <formula>NOT(ISERROR(SEARCH("JJA #2",Q78)))</formula>
    </cfRule>
  </conditionalFormatting>
  <conditionalFormatting sqref="Q78">
    <cfRule type="containsText" dxfId="1330" priority="99" operator="containsText" text="JJA #2">
      <formula>NOT(ISERROR(SEARCH("JJA #2",Q78)))</formula>
    </cfRule>
  </conditionalFormatting>
  <conditionalFormatting sqref="Q78">
    <cfRule type="containsText" dxfId="1329" priority="101" operator="containsText" text="JJA #2">
      <formula>NOT(ISERROR(SEARCH("JJA #2",Q78)))</formula>
    </cfRule>
  </conditionalFormatting>
  <conditionalFormatting sqref="Q78">
    <cfRule type="containsText" dxfId="1328" priority="100" operator="containsText" text="JJA #2">
      <formula>NOT(ISERROR(SEARCH("JJA #2",Q78)))</formula>
    </cfRule>
  </conditionalFormatting>
  <conditionalFormatting sqref="Q78">
    <cfRule type="containsText" dxfId="1327" priority="98" operator="containsText" text="JJA #2">
      <formula>NOT(ISERROR(SEARCH("JJA #2",Q78)))</formula>
    </cfRule>
  </conditionalFormatting>
  <conditionalFormatting sqref="K152:Q154">
    <cfRule type="containsText" dxfId="1326" priority="96" operator="containsText" text="JJA #2">
      <formula>NOT(ISERROR(SEARCH("JJA #2",K152)))</formula>
    </cfRule>
  </conditionalFormatting>
  <conditionalFormatting sqref="K152:Q154">
    <cfRule type="containsText" dxfId="1325" priority="97" operator="containsText" text="JJA #2">
      <formula>NOT(ISERROR(SEARCH("JJA #2",K152)))</formula>
    </cfRule>
  </conditionalFormatting>
  <conditionalFormatting sqref="F152">
    <cfRule type="containsText" dxfId="1324" priority="95" operator="containsText" text="JJA #2">
      <formula>NOT(ISERROR(SEARCH("JJA #2",F152)))</formula>
    </cfRule>
  </conditionalFormatting>
  <conditionalFormatting sqref="I152">
    <cfRule type="containsText" dxfId="1323" priority="94" operator="containsText" text="JJA #2">
      <formula>NOT(ISERROR(SEARCH("JJA #2",I152)))</formula>
    </cfRule>
  </conditionalFormatting>
  <conditionalFormatting sqref="K154:P154">
    <cfRule type="containsText" dxfId="1322" priority="92" operator="containsText" text="JJA #2">
      <formula>NOT(ISERROR(SEARCH("JJA #2",K154)))</formula>
    </cfRule>
  </conditionalFormatting>
  <conditionalFormatting sqref="K154:P154">
    <cfRule type="containsText" dxfId="1321" priority="93" operator="containsText" text="JJA #2">
      <formula>NOT(ISERROR(SEARCH("JJA #2",K154)))</formula>
    </cfRule>
  </conditionalFormatting>
  <conditionalFormatting sqref="K152:Q154">
    <cfRule type="containsText" dxfId="1320" priority="90" operator="containsText" text="JJA #2">
      <formula>NOT(ISERROR(SEARCH("JJA #2",K152)))</formula>
    </cfRule>
  </conditionalFormatting>
  <conditionalFormatting sqref="K152:Q154">
    <cfRule type="containsText" dxfId="1319" priority="91" operator="containsText" text="JJA #2">
      <formula>NOT(ISERROR(SEARCH("JJA #2",K152)))</formula>
    </cfRule>
  </conditionalFormatting>
  <conditionalFormatting sqref="D158">
    <cfRule type="containsText" dxfId="1318" priority="77" operator="containsText" text="JJA #2">
      <formula>NOT(ISERROR(SEARCH("JJA #2",D158)))</formula>
    </cfRule>
  </conditionalFormatting>
  <conditionalFormatting sqref="D161:F161">
    <cfRule type="containsText" dxfId="1317" priority="76" operator="containsText" text="JJA #2">
      <formula>NOT(ISERROR(SEARCH("JJA #2",D161)))</formula>
    </cfRule>
  </conditionalFormatting>
  <conditionalFormatting sqref="K158">
    <cfRule type="containsText" dxfId="1316" priority="75" operator="containsText" text="JJA #2">
      <formula>NOT(ISERROR(SEARCH("JJA #2",K158)))</formula>
    </cfRule>
  </conditionalFormatting>
  <conditionalFormatting sqref="J161:L161">
    <cfRule type="containsText" dxfId="1315" priority="74" operator="containsText" text="JJA #2">
      <formula>NOT(ISERROR(SEARCH("JJA #2",J161)))</formula>
    </cfRule>
  </conditionalFormatting>
  <conditionalFormatting sqref="D158">
    <cfRule type="containsText" dxfId="1314" priority="73" operator="containsText" text="JJA #2">
      <formula>NOT(ISERROR(SEARCH("JJA #2",D158)))</formula>
    </cfRule>
  </conditionalFormatting>
  <conditionalFormatting sqref="D161:F161">
    <cfRule type="containsText" dxfId="1313" priority="72" operator="containsText" text="JJA #2">
      <formula>NOT(ISERROR(SEARCH("JJA #2",D161)))</formula>
    </cfRule>
  </conditionalFormatting>
  <conditionalFormatting sqref="D161:F161">
    <cfRule type="containsText" dxfId="1312" priority="71" operator="containsText" text="JJA #2">
      <formula>NOT(ISERROR(SEARCH("JJA #2",D161)))</formula>
    </cfRule>
  </conditionalFormatting>
  <conditionalFormatting sqref="K158">
    <cfRule type="containsText" dxfId="1311" priority="70" operator="containsText" text="JJA #2">
      <formula>NOT(ISERROR(SEARCH("JJA #2",K158)))</formula>
    </cfRule>
  </conditionalFormatting>
  <conditionalFormatting sqref="K158">
    <cfRule type="containsText" dxfId="1310" priority="69" operator="containsText" text="JJA #2">
      <formula>NOT(ISERROR(SEARCH("JJA #2",K158)))</formula>
    </cfRule>
  </conditionalFormatting>
  <conditionalFormatting sqref="J161:L161">
    <cfRule type="containsText" dxfId="1309" priority="68" operator="containsText" text="JJA #2">
      <formula>NOT(ISERROR(SEARCH("JJA #2",J161)))</formula>
    </cfRule>
  </conditionalFormatting>
  <conditionalFormatting sqref="J161:L161">
    <cfRule type="containsText" dxfId="1308" priority="67" operator="containsText" text="JJA #2">
      <formula>NOT(ISERROR(SEARCH("JJA #2",J161)))</formula>
    </cfRule>
  </conditionalFormatting>
  <conditionalFormatting sqref="D161:F161">
    <cfRule type="containsText" dxfId="1307" priority="66" operator="containsText" text="JJA #2">
      <formula>NOT(ISERROR(SEARCH("JJA #2",D161)))</formula>
    </cfRule>
  </conditionalFormatting>
  <conditionalFormatting sqref="D161:F161">
    <cfRule type="containsText" dxfId="1306" priority="65" operator="containsText" text="JJA #2">
      <formula>NOT(ISERROR(SEARCH("JJA #2",D161)))</formula>
    </cfRule>
  </conditionalFormatting>
  <conditionalFormatting sqref="J161:L161">
    <cfRule type="containsText" dxfId="1305" priority="64" operator="containsText" text="JJA #2">
      <formula>NOT(ISERROR(SEARCH("JJA #2",J161)))</formula>
    </cfRule>
  </conditionalFormatting>
  <conditionalFormatting sqref="J161:L161">
    <cfRule type="containsText" dxfId="1304" priority="63" operator="containsText" text="JJA #2">
      <formula>NOT(ISERROR(SEARCH("JJA #2",J161)))</formula>
    </cfRule>
  </conditionalFormatting>
  <conditionalFormatting sqref="J161:L161">
    <cfRule type="containsText" dxfId="1303" priority="62" operator="containsText" text="JJA #2">
      <formula>NOT(ISERROR(SEARCH("JJA #2",J161)))</formula>
    </cfRule>
  </conditionalFormatting>
  <conditionalFormatting sqref="B69">
    <cfRule type="containsText" dxfId="1302" priority="41" operator="containsText" text="송원섭">
      <formula>NOT(ISERROR(SEARCH("송원섭",B69)))</formula>
    </cfRule>
    <cfRule type="containsText" dxfId="1301" priority="42" operator="containsText" text="이성진">
      <formula>NOT(ISERROR(SEARCH("이성진",B69)))</formula>
    </cfRule>
    <cfRule type="containsText" dxfId="1300" priority="43" operator="containsText" text="정성구">
      <formula>NOT(ISERROR(SEARCH("정성구",B69)))</formula>
    </cfRule>
  </conditionalFormatting>
  <conditionalFormatting sqref="B150">
    <cfRule type="containsText" dxfId="1299" priority="35" operator="containsText" text="송원섭">
      <formula>NOT(ISERROR(SEARCH("송원섭",B150)))</formula>
    </cfRule>
    <cfRule type="containsText" dxfId="1298" priority="36" operator="containsText" text="이성진">
      <formula>NOT(ISERROR(SEARCH("이성진",B150)))</formula>
    </cfRule>
    <cfRule type="containsText" dxfId="1297" priority="37" operator="containsText" text="정성구">
      <formula>NOT(ISERROR(SEARCH("정성구",B150)))</formula>
    </cfRule>
  </conditionalFormatting>
  <conditionalFormatting sqref="E161:F161">
    <cfRule type="containsText" dxfId="1296" priority="34" operator="containsText" text="JJA #2">
      <formula>NOT(ISERROR(SEARCH("JJA #2",E161)))</formula>
    </cfRule>
  </conditionalFormatting>
  <conditionalFormatting sqref="F161">
    <cfRule type="containsText" dxfId="1295" priority="33" operator="containsText" text="JJA #2">
      <formula>NOT(ISERROR(SEARCH("JJA #2",F161)))</formula>
    </cfRule>
  </conditionalFormatting>
  <conditionalFormatting sqref="J161">
    <cfRule type="containsText" dxfId="1294" priority="32" operator="containsText" text="JJA #2">
      <formula>NOT(ISERROR(SEARCH("JJA #2",J161)))</formula>
    </cfRule>
  </conditionalFormatting>
  <conditionalFormatting sqref="L161">
    <cfRule type="containsText" dxfId="1293" priority="31" operator="containsText" text="JJA #2">
      <formula>NOT(ISERROR(SEARCH("JJA #2",L161)))</formula>
    </cfRule>
  </conditionalFormatting>
  <conditionalFormatting sqref="Q161">
    <cfRule type="containsText" dxfId="1292" priority="30" operator="containsText" text="JJA #2">
      <formula>NOT(ISERROR(SEARCH("JJA #2",Q161)))</formula>
    </cfRule>
  </conditionalFormatting>
  <conditionalFormatting sqref="D76">
    <cfRule type="containsText" dxfId="1291" priority="29" operator="containsText" text="JJA #2">
      <formula>NOT(ISERROR(SEARCH("JJA #2",D76)))</formula>
    </cfRule>
  </conditionalFormatting>
  <conditionalFormatting sqref="D76">
    <cfRule type="containsText" dxfId="1290" priority="25" operator="containsText" text="JJA #2">
      <formula>NOT(ISERROR(SEARCH("JJA #2",D76)))</formula>
    </cfRule>
  </conditionalFormatting>
  <conditionalFormatting sqref="D76">
    <cfRule type="containsText" dxfId="1289" priority="28" operator="containsText" text="JJA #2">
      <formula>NOT(ISERROR(SEARCH("JJA #2",D76)))</formula>
    </cfRule>
  </conditionalFormatting>
  <conditionalFormatting sqref="D76">
    <cfRule type="containsText" dxfId="1288" priority="27" operator="containsText" text="JJA #2">
      <formula>NOT(ISERROR(SEARCH("JJA #2",D76)))</formula>
    </cfRule>
  </conditionalFormatting>
  <conditionalFormatting sqref="D76">
    <cfRule type="containsText" dxfId="1287" priority="26" operator="containsText" text="JJA #2">
      <formula>NOT(ISERROR(SEARCH("JJA #2",D76)))</formula>
    </cfRule>
  </conditionalFormatting>
  <conditionalFormatting sqref="E154">
    <cfRule type="containsText" dxfId="1286" priority="24" operator="containsText" text="JJA #2">
      <formula>NOT(ISERROR(SEARCH("JJA #2",E154)))</formula>
    </cfRule>
  </conditionalFormatting>
  <conditionalFormatting sqref="I154">
    <cfRule type="containsText" dxfId="1285" priority="23" operator="containsText" text="JJA #2">
      <formula>NOT(ISERROR(SEARCH("JJA #2",I154)))</formula>
    </cfRule>
  </conditionalFormatting>
  <conditionalFormatting sqref="L154">
    <cfRule type="containsText" dxfId="1284" priority="22" operator="containsText" text="JJA #2">
      <formula>NOT(ISERROR(SEARCH("JJA #2",L154)))</formula>
    </cfRule>
  </conditionalFormatting>
  <conditionalFormatting sqref="P154">
    <cfRule type="containsText" dxfId="1283" priority="21" operator="containsText" text="JJA #2">
      <formula>NOT(ISERROR(SEARCH("JJA #2",P154)))</formula>
    </cfRule>
  </conditionalFormatting>
  <conditionalFormatting sqref="G85">
    <cfRule type="containsText" dxfId="1282" priority="20" operator="containsText" text="JJA #2">
      <formula>NOT(ISERROR(SEARCH("JJA #2",G85)))</formula>
    </cfRule>
  </conditionalFormatting>
  <conditionalFormatting sqref="G85">
    <cfRule type="containsText" dxfId="1281" priority="16" operator="containsText" text="JJA #2">
      <formula>NOT(ISERROR(SEARCH("JJA #2",G85)))</formula>
    </cfRule>
  </conditionalFormatting>
  <conditionalFormatting sqref="G85">
    <cfRule type="containsText" dxfId="1280" priority="19" operator="containsText" text="JJA #2">
      <formula>NOT(ISERROR(SEARCH("JJA #2",G85)))</formula>
    </cfRule>
  </conditionalFormatting>
  <conditionalFormatting sqref="G85">
    <cfRule type="containsText" dxfId="1279" priority="18" operator="containsText" text="JJA #2">
      <formula>NOT(ISERROR(SEARCH("JJA #2",G85)))</formula>
    </cfRule>
  </conditionalFormatting>
  <conditionalFormatting sqref="G85">
    <cfRule type="containsText" dxfId="1278" priority="17" operator="containsText" text="JJA #2">
      <formula>NOT(ISERROR(SEARCH("JJA #2",G85)))</formula>
    </cfRule>
  </conditionalFormatting>
  <conditionalFormatting sqref="N85">
    <cfRule type="containsText" dxfId="1277" priority="15" operator="containsText" text="JJA #2">
      <formula>NOT(ISERROR(SEARCH("JJA #2",N85)))</formula>
    </cfRule>
  </conditionalFormatting>
  <conditionalFormatting sqref="N85">
    <cfRule type="containsText" dxfId="1276" priority="11" operator="containsText" text="JJA #2">
      <formula>NOT(ISERROR(SEARCH("JJA #2",N85)))</formula>
    </cfRule>
  </conditionalFormatting>
  <conditionalFormatting sqref="N85">
    <cfRule type="containsText" dxfId="1275" priority="14" operator="containsText" text="JJA #2">
      <formula>NOT(ISERROR(SEARCH("JJA #2",N85)))</formula>
    </cfRule>
  </conditionalFormatting>
  <conditionalFormatting sqref="N85">
    <cfRule type="containsText" dxfId="1274" priority="13" operator="containsText" text="JJA #2">
      <formula>NOT(ISERROR(SEARCH("JJA #2",N85)))</formula>
    </cfRule>
  </conditionalFormatting>
  <conditionalFormatting sqref="N85">
    <cfRule type="containsText" dxfId="1273" priority="12" operator="containsText" text="JJA #2">
      <formula>NOT(ISERROR(SEARCH("JJA #2",N85)))</formula>
    </cfRule>
  </conditionalFormatting>
  <conditionalFormatting sqref="O85">
    <cfRule type="containsText" dxfId="1272" priority="10" operator="containsText" text="JJA #2">
      <formula>NOT(ISERROR(SEARCH("JJA #2",O85)))</formula>
    </cfRule>
  </conditionalFormatting>
  <conditionalFormatting sqref="O85">
    <cfRule type="containsText" dxfId="1271" priority="6" operator="containsText" text="JJA #2">
      <formula>NOT(ISERROR(SEARCH("JJA #2",O85)))</formula>
    </cfRule>
  </conditionalFormatting>
  <conditionalFormatting sqref="O85">
    <cfRule type="containsText" dxfId="1270" priority="9" operator="containsText" text="JJA #2">
      <formula>NOT(ISERROR(SEARCH("JJA #2",O85)))</formula>
    </cfRule>
  </conditionalFormatting>
  <conditionalFormatting sqref="O85">
    <cfRule type="containsText" dxfId="1269" priority="8" operator="containsText" text="JJA #2">
      <formula>NOT(ISERROR(SEARCH("JJA #2",O85)))</formula>
    </cfRule>
  </conditionalFormatting>
  <conditionalFormatting sqref="O85">
    <cfRule type="containsText" dxfId="1268" priority="7" operator="containsText" text="JJA #2">
      <formula>NOT(ISERROR(SEARCH("JJA #2",O85)))</formula>
    </cfRule>
  </conditionalFormatting>
  <conditionalFormatting sqref="P85">
    <cfRule type="containsText" dxfId="1267" priority="5" operator="containsText" text="JJA #2">
      <formula>NOT(ISERROR(SEARCH("JJA #2",P85)))</formula>
    </cfRule>
  </conditionalFormatting>
  <conditionalFormatting sqref="P85">
    <cfRule type="containsText" dxfId="1266" priority="1" operator="containsText" text="JJA #2">
      <formula>NOT(ISERROR(SEARCH("JJA #2",P85)))</formula>
    </cfRule>
  </conditionalFormatting>
  <conditionalFormatting sqref="P85">
    <cfRule type="containsText" dxfId="1265" priority="4" operator="containsText" text="JJA #2">
      <formula>NOT(ISERROR(SEARCH("JJA #2",P85)))</formula>
    </cfRule>
  </conditionalFormatting>
  <conditionalFormatting sqref="P85">
    <cfRule type="containsText" dxfId="1264" priority="3" operator="containsText" text="JJA #2">
      <formula>NOT(ISERROR(SEARCH("JJA #2",P85)))</formula>
    </cfRule>
  </conditionalFormatting>
  <conditionalFormatting sqref="P85">
    <cfRule type="containsText" dxfId="1263" priority="2" operator="containsText" text="JJA #2">
      <formula>NOT(ISERROR(SEARCH("JJA #2",P85)))</formula>
    </cfRule>
  </conditionalFormatting>
  <printOptions horizontalCentered="1" verticalCentered="1"/>
  <pageMargins left="0" right="0" top="0" bottom="0" header="0.31496062992125984" footer="0.31496062992125984"/>
  <pageSetup paperSize="9" scale="1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X131"/>
  <sheetViews>
    <sheetView tabSelected="1" topLeftCell="A55" zoomScale="40" zoomScaleNormal="40" zoomScaleSheetLayoutView="25" workbookViewId="0">
      <selection activeCell="N88" sqref="N88"/>
    </sheetView>
  </sheetViews>
  <sheetFormatPr defaultColWidth="8.875" defaultRowHeight="16.5"/>
  <cols>
    <col min="1" max="1" width="8.875" style="176"/>
    <col min="2" max="2" width="20" style="176" customWidth="1"/>
    <col min="3" max="3" width="24.25" style="176" hidden="1" customWidth="1"/>
    <col min="4" max="14" width="26" style="176" customWidth="1"/>
    <col min="15" max="15" width="27" style="176" customWidth="1"/>
    <col min="16" max="16" width="27.875" style="176" customWidth="1"/>
    <col min="17" max="18" width="27" style="176" customWidth="1"/>
    <col min="19" max="19" width="26" style="176" customWidth="1"/>
    <col min="20" max="24" width="9" style="176" customWidth="1"/>
    <col min="25" max="16384" width="8.875" style="176"/>
  </cols>
  <sheetData>
    <row r="1" spans="1:24" ht="15" hidden="1" customHeight="1" thickBot="1">
      <c r="A1" s="1"/>
      <c r="B1" s="569"/>
      <c r="C1" s="569"/>
      <c r="D1" s="569"/>
      <c r="E1" s="570">
        <f ca="1">TODAY()</f>
        <v>44989</v>
      </c>
      <c r="F1" s="570"/>
      <c r="G1" s="2"/>
      <c r="H1" s="3"/>
      <c r="I1" s="4"/>
      <c r="J1" s="3"/>
      <c r="K1" s="5"/>
      <c r="L1" s="6"/>
      <c r="M1" s="7"/>
      <c r="N1" s="8"/>
      <c r="O1" s="9"/>
      <c r="P1" s="8"/>
      <c r="Q1" s="111" t="s">
        <v>0</v>
      </c>
      <c r="R1" s="96"/>
      <c r="S1" s="96"/>
      <c r="T1" s="1"/>
      <c r="U1" s="1"/>
      <c r="V1" s="1"/>
      <c r="W1" s="1"/>
      <c r="X1" s="1"/>
    </row>
    <row r="2" spans="1:24" ht="1.5" hidden="1" customHeight="1">
      <c r="A2" s="1"/>
      <c r="B2" s="11"/>
      <c r="C2" s="11"/>
      <c r="D2" s="11"/>
      <c r="E2" s="11"/>
      <c r="F2" s="11"/>
      <c r="G2" s="12"/>
      <c r="H2" s="3"/>
      <c r="I2" s="13"/>
      <c r="J2" s="14"/>
      <c r="K2" s="5"/>
      <c r="L2" s="15"/>
      <c r="M2" s="16"/>
      <c r="N2" s="8"/>
      <c r="O2" s="17" t="s">
        <v>1</v>
      </c>
      <c r="P2" s="18" t="e">
        <f>#REF!/(154*4)</f>
        <v>#REF!</v>
      </c>
      <c r="Q2" s="19" t="e">
        <f>#REF!</f>
        <v>#REF!</v>
      </c>
      <c r="R2" s="116"/>
      <c r="S2" s="116"/>
      <c r="T2" s="1"/>
      <c r="U2" s="1"/>
      <c r="V2" s="1"/>
      <c r="W2" s="1"/>
      <c r="X2" s="1"/>
    </row>
    <row r="3" spans="1:24" ht="17.25" hidden="1" thickBot="1">
      <c r="A3" s="1"/>
      <c r="B3" s="11"/>
      <c r="C3" s="11"/>
      <c r="D3" s="11"/>
      <c r="E3" s="11"/>
      <c r="F3" s="11"/>
      <c r="G3" s="12"/>
      <c r="H3" s="3"/>
      <c r="I3" s="4"/>
      <c r="J3" s="4"/>
      <c r="K3" s="5"/>
      <c r="L3" s="20"/>
      <c r="M3" s="7"/>
      <c r="N3" s="8"/>
      <c r="O3" s="9"/>
      <c r="P3" s="8"/>
      <c r="Q3" s="21" t="e">
        <f>#REF!</f>
        <v>#REF!</v>
      </c>
      <c r="R3" s="116"/>
      <c r="S3" s="116"/>
      <c r="T3" s="1"/>
      <c r="U3" s="1"/>
      <c r="V3" s="1"/>
      <c r="W3" s="1"/>
      <c r="X3" s="1"/>
    </row>
    <row r="4" spans="1:24" s="30" customFormat="1" ht="54">
      <c r="A4" s="49"/>
      <c r="B4" s="574" t="s">
        <v>1162</v>
      </c>
      <c r="C4" s="574"/>
      <c r="D4" s="574"/>
      <c r="E4" s="574"/>
      <c r="F4" s="574"/>
      <c r="G4" s="574"/>
      <c r="H4" s="574"/>
      <c r="I4" s="574"/>
      <c r="J4" s="574"/>
      <c r="K4" s="574"/>
      <c r="L4" s="574"/>
      <c r="M4" s="574"/>
      <c r="N4" s="574"/>
      <c r="O4" s="574"/>
      <c r="P4" s="574"/>
      <c r="Q4" s="574"/>
      <c r="R4" s="370"/>
      <c r="S4" s="370"/>
    </row>
    <row r="5" spans="1:24" s="30" customFormat="1" ht="21" thickBot="1">
      <c r="A5" s="31"/>
      <c r="B5" s="43"/>
      <c r="C5" s="43"/>
      <c r="D5" s="68"/>
      <c r="E5" s="68"/>
      <c r="F5" s="68"/>
      <c r="G5" s="68"/>
      <c r="H5" s="44"/>
      <c r="I5" s="68"/>
      <c r="J5" s="68"/>
      <c r="K5" s="68"/>
      <c r="L5" s="68"/>
      <c r="M5" s="68"/>
      <c r="N5" s="68"/>
      <c r="O5" s="68"/>
      <c r="P5" s="117"/>
      <c r="Q5" s="55"/>
      <c r="R5" s="55"/>
      <c r="S5" s="55"/>
    </row>
    <row r="6" spans="1:24" s="28" customFormat="1" ht="24">
      <c r="A6" s="29"/>
      <c r="B6" s="559" t="s">
        <v>721</v>
      </c>
      <c r="C6" s="72" t="s">
        <v>31</v>
      </c>
      <c r="D6" s="165">
        <v>44958</v>
      </c>
      <c r="E6" s="165">
        <f>D6+1</f>
        <v>44959</v>
      </c>
      <c r="F6" s="165">
        <f t="shared" ref="F6:Q6" si="0">E6+1</f>
        <v>44960</v>
      </c>
      <c r="G6" s="168">
        <f t="shared" si="0"/>
        <v>44961</v>
      </c>
      <c r="H6" s="168">
        <f t="shared" si="0"/>
        <v>44962</v>
      </c>
      <c r="I6" s="165">
        <f t="shared" si="0"/>
        <v>44963</v>
      </c>
      <c r="J6" s="165">
        <f t="shared" si="0"/>
        <v>44964</v>
      </c>
      <c r="K6" s="165">
        <f t="shared" si="0"/>
        <v>44965</v>
      </c>
      <c r="L6" s="165">
        <f t="shared" si="0"/>
        <v>44966</v>
      </c>
      <c r="M6" s="165">
        <f t="shared" si="0"/>
        <v>44967</v>
      </c>
      <c r="N6" s="168">
        <f t="shared" si="0"/>
        <v>44968</v>
      </c>
      <c r="O6" s="168">
        <f t="shared" si="0"/>
        <v>44969</v>
      </c>
      <c r="P6" s="165">
        <f t="shared" si="0"/>
        <v>44970</v>
      </c>
      <c r="Q6" s="167">
        <f t="shared" si="0"/>
        <v>44971</v>
      </c>
      <c r="R6" s="55"/>
      <c r="S6" s="55"/>
    </row>
    <row r="7" spans="1:24" s="51" customFormat="1" ht="24.75" thickBot="1">
      <c r="A7" s="50"/>
      <c r="B7" s="567"/>
      <c r="C7" s="73" t="s">
        <v>24</v>
      </c>
      <c r="D7" s="244">
        <f>D6</f>
        <v>44958</v>
      </c>
      <c r="E7" s="244">
        <f t="shared" ref="E7:Q7" si="1">E6</f>
        <v>44959</v>
      </c>
      <c r="F7" s="325">
        <f t="shared" si="1"/>
        <v>44960</v>
      </c>
      <c r="G7" s="247">
        <f>G6</f>
        <v>44961</v>
      </c>
      <c r="H7" s="247">
        <f t="shared" si="1"/>
        <v>44962</v>
      </c>
      <c r="I7" s="244">
        <f t="shared" si="1"/>
        <v>44963</v>
      </c>
      <c r="J7" s="244">
        <f t="shared" si="1"/>
        <v>44964</v>
      </c>
      <c r="K7" s="244">
        <f t="shared" si="1"/>
        <v>44965</v>
      </c>
      <c r="L7" s="244">
        <f t="shared" si="1"/>
        <v>44966</v>
      </c>
      <c r="M7" s="244">
        <f t="shared" si="1"/>
        <v>44967</v>
      </c>
      <c r="N7" s="247">
        <f t="shared" si="1"/>
        <v>44968</v>
      </c>
      <c r="O7" s="247">
        <f t="shared" si="1"/>
        <v>44969</v>
      </c>
      <c r="P7" s="244">
        <f t="shared" si="1"/>
        <v>44970</v>
      </c>
      <c r="Q7" s="325">
        <f t="shared" si="1"/>
        <v>44971</v>
      </c>
      <c r="R7" s="55"/>
      <c r="S7" s="55"/>
    </row>
    <row r="8" spans="1:24" s="51" customFormat="1" ht="24">
      <c r="A8" s="50"/>
      <c r="B8" s="564" t="s">
        <v>171</v>
      </c>
      <c r="C8" s="74"/>
      <c r="D8" s="250"/>
      <c r="E8" s="250"/>
      <c r="F8" s="250"/>
      <c r="G8" s="250"/>
      <c r="H8" s="250"/>
      <c r="I8" s="250"/>
      <c r="J8" s="250"/>
      <c r="K8" s="250"/>
      <c r="L8" s="250"/>
      <c r="M8" s="250"/>
      <c r="N8" s="250"/>
      <c r="O8" s="250"/>
      <c r="P8" s="250"/>
      <c r="Q8" s="237"/>
      <c r="R8" s="55"/>
      <c r="S8" s="55"/>
    </row>
    <row r="9" spans="1:24" s="51" customFormat="1" ht="24">
      <c r="A9" s="50"/>
      <c r="B9" s="565"/>
      <c r="C9" s="74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256"/>
      <c r="R9" s="55"/>
      <c r="S9" s="55"/>
    </row>
    <row r="10" spans="1:24" s="51" customFormat="1" ht="24">
      <c r="A10" s="50"/>
      <c r="B10" s="565"/>
      <c r="C10" s="74"/>
      <c r="D10" s="148"/>
      <c r="E10" s="148"/>
      <c r="F10" s="148"/>
      <c r="G10" s="148"/>
      <c r="H10" s="148"/>
      <c r="I10" s="148"/>
      <c r="J10" s="148"/>
      <c r="K10" s="148"/>
      <c r="L10" s="148"/>
      <c r="M10" s="148"/>
      <c r="N10" s="148"/>
      <c r="O10" s="148"/>
      <c r="P10" s="148"/>
      <c r="Q10" s="257"/>
      <c r="R10" s="55"/>
      <c r="S10" s="55"/>
    </row>
    <row r="11" spans="1:24" s="51" customFormat="1" ht="24">
      <c r="A11" s="50"/>
      <c r="B11" s="565"/>
      <c r="C11" s="74"/>
      <c r="D11" s="148"/>
      <c r="E11" s="148"/>
      <c r="F11" s="148"/>
      <c r="G11" s="148"/>
      <c r="H11" s="148"/>
      <c r="I11" s="148"/>
      <c r="J11" s="148"/>
      <c r="K11" s="148"/>
      <c r="L11" s="148"/>
      <c r="M11" s="148"/>
      <c r="N11" s="148"/>
      <c r="O11" s="148"/>
      <c r="P11" s="148"/>
      <c r="Q11" s="257"/>
      <c r="R11" s="55"/>
      <c r="S11" s="55"/>
    </row>
    <row r="12" spans="1:24" s="51" customFormat="1" ht="24">
      <c r="A12" s="50"/>
      <c r="B12" s="565"/>
      <c r="C12" s="74"/>
      <c r="D12" s="147" t="s">
        <v>292</v>
      </c>
      <c r="E12" s="147" t="s">
        <v>292</v>
      </c>
      <c r="F12" s="147" t="s">
        <v>292</v>
      </c>
      <c r="G12" s="147" t="s">
        <v>292</v>
      </c>
      <c r="H12" s="147" t="s">
        <v>292</v>
      </c>
      <c r="I12" s="147" t="s">
        <v>292</v>
      </c>
      <c r="J12" s="147" t="s">
        <v>292</v>
      </c>
      <c r="K12" s="147" t="s">
        <v>292</v>
      </c>
      <c r="L12" s="147" t="s">
        <v>292</v>
      </c>
      <c r="M12" s="147" t="s">
        <v>292</v>
      </c>
      <c r="N12" s="147" t="s">
        <v>292</v>
      </c>
      <c r="O12" s="147" t="s">
        <v>292</v>
      </c>
      <c r="P12" s="147" t="s">
        <v>292</v>
      </c>
      <c r="Q12" s="256" t="s">
        <v>292</v>
      </c>
      <c r="R12" s="55"/>
      <c r="S12" s="55"/>
    </row>
    <row r="13" spans="1:24" s="51" customFormat="1" ht="24">
      <c r="A13" s="50"/>
      <c r="B13" s="565"/>
      <c r="C13" s="74"/>
      <c r="D13" s="147"/>
      <c r="E13" s="147"/>
      <c r="F13" s="147"/>
      <c r="G13" s="147"/>
      <c r="H13" s="147"/>
      <c r="I13" s="147"/>
      <c r="J13" s="147"/>
      <c r="K13" s="147"/>
      <c r="L13" s="147"/>
      <c r="M13" s="147"/>
      <c r="N13" s="147"/>
      <c r="O13" s="147"/>
      <c r="P13" s="147"/>
      <c r="Q13" s="256"/>
      <c r="R13" s="55"/>
      <c r="S13" s="55"/>
    </row>
    <row r="14" spans="1:24" s="51" customFormat="1" ht="24">
      <c r="A14" s="50"/>
      <c r="B14" s="565"/>
      <c r="C14" s="74"/>
      <c r="D14" s="148"/>
      <c r="E14" s="148"/>
      <c r="F14" s="148"/>
      <c r="G14" s="148"/>
      <c r="H14" s="148"/>
      <c r="I14" s="148"/>
      <c r="J14" s="148"/>
      <c r="K14" s="148"/>
      <c r="L14" s="148"/>
      <c r="M14" s="148"/>
      <c r="N14" s="148"/>
      <c r="O14" s="148"/>
      <c r="P14" s="148"/>
      <c r="Q14" s="257"/>
      <c r="R14" s="55"/>
      <c r="S14" s="55"/>
    </row>
    <row r="15" spans="1:24" s="51" customFormat="1" ht="24">
      <c r="A15" s="50"/>
      <c r="B15" s="565"/>
      <c r="C15" s="74"/>
      <c r="D15" s="148"/>
      <c r="E15" s="148"/>
      <c r="F15" s="148"/>
      <c r="G15" s="148"/>
      <c r="H15" s="148"/>
      <c r="I15" s="148"/>
      <c r="J15" s="148"/>
      <c r="K15" s="148"/>
      <c r="L15" s="148"/>
      <c r="M15" s="148"/>
      <c r="N15" s="148"/>
      <c r="O15" s="148"/>
      <c r="P15" s="148"/>
      <c r="Q15" s="257"/>
      <c r="R15" s="55"/>
      <c r="S15" s="55"/>
    </row>
    <row r="16" spans="1:24" s="51" customFormat="1" ht="24.75" thickBot="1">
      <c r="A16" s="50"/>
      <c r="B16" s="566"/>
      <c r="C16" s="74"/>
      <c r="D16" s="149"/>
      <c r="E16" s="149"/>
      <c r="F16" s="149"/>
      <c r="G16" s="149"/>
      <c r="H16" s="149"/>
      <c r="I16" s="149"/>
      <c r="J16" s="149"/>
      <c r="K16" s="149"/>
      <c r="L16" s="149"/>
      <c r="M16" s="149"/>
      <c r="N16" s="149"/>
      <c r="O16" s="149"/>
      <c r="P16" s="149"/>
      <c r="Q16" s="258"/>
      <c r="R16" s="55"/>
      <c r="S16" s="55"/>
    </row>
    <row r="17" spans="1:19" s="51" customFormat="1" ht="24.75" thickBot="1">
      <c r="A17" s="50"/>
      <c r="B17" s="79"/>
      <c r="C17" s="79"/>
      <c r="D17" s="252"/>
      <c r="E17" s="253"/>
      <c r="F17" s="253"/>
      <c r="G17" s="253"/>
      <c r="H17" s="253"/>
      <c r="I17" s="253"/>
      <c r="J17" s="253"/>
      <c r="K17" s="253"/>
      <c r="L17" s="253"/>
      <c r="M17" s="253"/>
      <c r="N17" s="253"/>
      <c r="O17" s="253"/>
      <c r="P17" s="253"/>
      <c r="Q17" s="254"/>
      <c r="R17" s="55"/>
      <c r="S17" s="55"/>
    </row>
    <row r="18" spans="1:19" s="51" customFormat="1" ht="24">
      <c r="A18" s="50"/>
      <c r="B18" s="564" t="s">
        <v>285</v>
      </c>
      <c r="C18" s="74"/>
      <c r="D18" s="273"/>
      <c r="E18" s="273"/>
      <c r="F18" s="273"/>
      <c r="G18" s="273"/>
      <c r="H18" s="273"/>
      <c r="I18" s="273"/>
      <c r="J18" s="273"/>
      <c r="K18" s="273"/>
      <c r="L18" s="273"/>
      <c r="M18" s="273"/>
      <c r="N18" s="273"/>
      <c r="O18" s="273"/>
      <c r="P18" s="273"/>
      <c r="Q18" s="274"/>
      <c r="R18" s="55"/>
      <c r="S18" s="55"/>
    </row>
    <row r="19" spans="1:19" s="51" customFormat="1" ht="24">
      <c r="A19" s="50"/>
      <c r="B19" s="565"/>
      <c r="C19" s="74"/>
      <c r="D19" s="110"/>
      <c r="E19" s="110"/>
      <c r="F19" s="110"/>
      <c r="G19" s="110"/>
      <c r="H19" s="110"/>
      <c r="I19" s="110"/>
      <c r="J19" s="110"/>
      <c r="K19" s="110"/>
      <c r="L19" s="110"/>
      <c r="M19" s="110"/>
      <c r="N19" s="110"/>
      <c r="O19" s="110"/>
      <c r="P19" s="110"/>
      <c r="Q19" s="227"/>
      <c r="R19" s="55"/>
      <c r="S19" s="55"/>
    </row>
    <row r="20" spans="1:19" s="51" customFormat="1" ht="24">
      <c r="A20" s="50"/>
      <c r="B20" s="565"/>
      <c r="C20" s="74"/>
      <c r="D20" s="70"/>
      <c r="E20" s="70"/>
      <c r="F20" s="70"/>
      <c r="G20" s="70"/>
      <c r="H20" s="70"/>
      <c r="I20" s="70"/>
      <c r="J20" s="70"/>
      <c r="K20" s="70"/>
      <c r="L20" s="70"/>
      <c r="M20" s="70"/>
      <c r="N20" s="70"/>
      <c r="O20" s="70"/>
      <c r="P20" s="70"/>
      <c r="Q20" s="226"/>
      <c r="R20" s="55"/>
      <c r="S20" s="55"/>
    </row>
    <row r="21" spans="1:19" s="51" customFormat="1" ht="24">
      <c r="A21" s="50"/>
      <c r="B21" s="565"/>
      <c r="C21" s="74"/>
      <c r="D21" s="110"/>
      <c r="E21" s="110"/>
      <c r="F21" s="110"/>
      <c r="G21" s="110"/>
      <c r="H21" s="110"/>
      <c r="I21" s="110"/>
      <c r="J21" s="110"/>
      <c r="K21" s="110"/>
      <c r="L21" s="110"/>
      <c r="M21" s="110"/>
      <c r="N21" s="110"/>
      <c r="O21" s="110"/>
      <c r="P21" s="110"/>
      <c r="Q21" s="227"/>
      <c r="R21" s="55"/>
      <c r="S21" s="55"/>
    </row>
    <row r="22" spans="1:19" s="51" customFormat="1" ht="24">
      <c r="A22" s="50"/>
      <c r="B22" s="565"/>
      <c r="C22" s="74"/>
      <c r="D22" s="110"/>
      <c r="E22" s="110"/>
      <c r="F22" s="110"/>
      <c r="G22" s="110"/>
      <c r="H22" s="110"/>
      <c r="I22" s="110"/>
      <c r="J22" s="110"/>
      <c r="K22" s="110"/>
      <c r="L22" s="110"/>
      <c r="M22" s="110"/>
      <c r="N22" s="110"/>
      <c r="O22" s="110"/>
      <c r="P22" s="110"/>
      <c r="Q22" s="227"/>
      <c r="R22" s="55"/>
      <c r="S22" s="55"/>
    </row>
    <row r="23" spans="1:19" s="51" customFormat="1" ht="24">
      <c r="A23" s="50"/>
      <c r="B23" s="565"/>
      <c r="C23" s="74"/>
      <c r="D23" s="110"/>
      <c r="E23" s="110"/>
      <c r="F23" s="110"/>
      <c r="G23" s="110"/>
      <c r="H23" s="110"/>
      <c r="I23" s="110"/>
      <c r="J23" s="110"/>
      <c r="K23" s="110"/>
      <c r="L23" s="110"/>
      <c r="M23" s="110"/>
      <c r="N23" s="110"/>
      <c r="O23" s="110"/>
      <c r="P23" s="110"/>
      <c r="Q23" s="227"/>
      <c r="R23" s="55"/>
      <c r="S23" s="55"/>
    </row>
    <row r="24" spans="1:19" s="51" customFormat="1" ht="24">
      <c r="A24" s="50"/>
      <c r="B24" s="565"/>
      <c r="C24" s="74"/>
      <c r="D24" s="232"/>
      <c r="E24" s="232"/>
      <c r="F24" s="232"/>
      <c r="G24" s="232"/>
      <c r="H24" s="232"/>
      <c r="I24" s="232"/>
      <c r="J24" s="232"/>
      <c r="K24" s="232"/>
      <c r="L24" s="232"/>
      <c r="M24" s="232"/>
      <c r="N24" s="232"/>
      <c r="O24" s="232"/>
      <c r="P24" s="232"/>
      <c r="Q24" s="233"/>
      <c r="R24" s="55"/>
      <c r="S24" s="55"/>
    </row>
    <row r="25" spans="1:19" s="51" customFormat="1" ht="24">
      <c r="A25" s="50"/>
      <c r="B25" s="565"/>
      <c r="C25" s="74"/>
      <c r="D25" s="232"/>
      <c r="E25" s="232"/>
      <c r="F25" s="232"/>
      <c r="G25" s="232"/>
      <c r="H25" s="232"/>
      <c r="I25" s="232"/>
      <c r="J25" s="232"/>
      <c r="K25" s="232"/>
      <c r="L25" s="232"/>
      <c r="M25" s="232"/>
      <c r="N25" s="232"/>
      <c r="O25" s="232"/>
      <c r="P25" s="232"/>
      <c r="Q25" s="233"/>
      <c r="R25" s="55"/>
      <c r="S25" s="55"/>
    </row>
    <row r="26" spans="1:19" s="51" customFormat="1" ht="24.75" thickBot="1">
      <c r="A26" s="50"/>
      <c r="B26" s="566"/>
      <c r="C26" s="75"/>
      <c r="D26" s="235"/>
      <c r="E26" s="235"/>
      <c r="F26" s="235"/>
      <c r="G26" s="235"/>
      <c r="H26" s="235"/>
      <c r="I26" s="235"/>
      <c r="J26" s="235"/>
      <c r="K26" s="235"/>
      <c r="L26" s="235"/>
      <c r="M26" s="235"/>
      <c r="N26" s="235"/>
      <c r="O26" s="235"/>
      <c r="P26" s="235"/>
      <c r="Q26" s="234"/>
      <c r="R26" s="55"/>
      <c r="S26" s="55"/>
    </row>
    <row r="27" spans="1:19" s="51" customFormat="1" ht="24.75" thickBot="1">
      <c r="A27" s="50"/>
      <c r="B27" s="79"/>
      <c r="C27" s="79"/>
      <c r="D27" s="253"/>
      <c r="E27" s="253"/>
      <c r="F27" s="253"/>
      <c r="G27" s="253"/>
      <c r="H27" s="253"/>
      <c r="I27" s="253"/>
      <c r="J27" s="253"/>
      <c r="K27" s="253"/>
      <c r="L27" s="253"/>
      <c r="M27" s="253"/>
      <c r="N27" s="315"/>
      <c r="O27" s="253"/>
      <c r="P27" s="253"/>
      <c r="Q27" s="254"/>
      <c r="R27" s="55"/>
      <c r="S27" s="55"/>
    </row>
    <row r="28" spans="1:19" s="62" customFormat="1" ht="24">
      <c r="A28" s="90"/>
      <c r="B28" s="562" t="s">
        <v>2</v>
      </c>
      <c r="C28" s="91" t="s">
        <v>3</v>
      </c>
      <c r="D28" s="286" t="s">
        <v>50</v>
      </c>
      <c r="E28" s="122" t="s">
        <v>908</v>
      </c>
      <c r="F28" s="250"/>
      <c r="G28" s="123" t="s">
        <v>526</v>
      </c>
      <c r="H28" s="124" t="s">
        <v>502</v>
      </c>
      <c r="I28" s="132" t="s">
        <v>524</v>
      </c>
      <c r="J28" s="126" t="s">
        <v>898</v>
      </c>
      <c r="K28" s="387" t="s">
        <v>501</v>
      </c>
      <c r="L28" s="411" t="s">
        <v>1107</v>
      </c>
      <c r="M28" s="133" t="s">
        <v>518</v>
      </c>
      <c r="N28" s="411" t="s">
        <v>1108</v>
      </c>
      <c r="O28" s="387" t="s">
        <v>501</v>
      </c>
      <c r="P28" s="411" t="s">
        <v>1111</v>
      </c>
      <c r="Q28" s="126" t="s">
        <v>898</v>
      </c>
      <c r="R28" s="55"/>
      <c r="S28" s="55"/>
    </row>
    <row r="29" spans="1:19" s="30" customFormat="1" ht="24">
      <c r="A29" s="32"/>
      <c r="B29" s="562"/>
      <c r="C29" s="77" t="s">
        <v>4</v>
      </c>
      <c r="D29" s="145" t="s">
        <v>1160</v>
      </c>
      <c r="E29" s="145" t="s">
        <v>1160</v>
      </c>
      <c r="F29" s="147"/>
      <c r="G29" s="145" t="s">
        <v>1160</v>
      </c>
      <c r="H29" s="145" t="s">
        <v>1160</v>
      </c>
      <c r="I29" s="145" t="s">
        <v>1160</v>
      </c>
      <c r="J29" s="145" t="s">
        <v>1160</v>
      </c>
      <c r="K29" s="145" t="s">
        <v>1160</v>
      </c>
      <c r="L29" s="281" t="s">
        <v>1160</v>
      </c>
      <c r="M29" s="145" t="s">
        <v>1160</v>
      </c>
      <c r="N29" s="145" t="s">
        <v>1160</v>
      </c>
      <c r="O29" s="145" t="s">
        <v>1160</v>
      </c>
      <c r="P29" s="145" t="s">
        <v>1160</v>
      </c>
      <c r="Q29" s="143" t="s">
        <v>1160</v>
      </c>
      <c r="R29" s="55"/>
      <c r="S29" s="55"/>
    </row>
    <row r="30" spans="1:19" s="30" customFormat="1" ht="24">
      <c r="A30" s="32"/>
      <c r="B30" s="562"/>
      <c r="C30" s="77" t="s">
        <v>18</v>
      </c>
      <c r="D30" s="280" t="s">
        <v>1152</v>
      </c>
      <c r="E30" s="377" t="s">
        <v>1163</v>
      </c>
      <c r="F30" s="452"/>
      <c r="G30" s="366" t="s">
        <v>779</v>
      </c>
      <c r="H30" s="366" t="s">
        <v>780</v>
      </c>
      <c r="I30" s="366" t="s">
        <v>781</v>
      </c>
      <c r="J30" s="377" t="s">
        <v>782</v>
      </c>
      <c r="K30" s="107">
        <v>28</v>
      </c>
      <c r="L30" s="353"/>
      <c r="M30" s="107">
        <v>29</v>
      </c>
      <c r="N30" s="353"/>
      <c r="O30" s="107">
        <v>31</v>
      </c>
      <c r="P30" s="353"/>
      <c r="Q30" s="368" t="s">
        <v>779</v>
      </c>
      <c r="R30" s="55"/>
      <c r="S30" s="55"/>
    </row>
    <row r="31" spans="1:19" s="30" customFormat="1" ht="24">
      <c r="A31" s="32"/>
      <c r="B31" s="562"/>
      <c r="C31" s="77" t="s">
        <v>5</v>
      </c>
      <c r="D31" s="107" t="s">
        <v>784</v>
      </c>
      <c r="E31" s="107">
        <v>1</v>
      </c>
      <c r="F31" s="148"/>
      <c r="G31" s="107">
        <v>4</v>
      </c>
      <c r="H31" s="107"/>
      <c r="I31" s="356"/>
      <c r="J31" s="107">
        <v>5</v>
      </c>
      <c r="K31" s="107" t="s">
        <v>777</v>
      </c>
      <c r="L31" s="353" t="s">
        <v>778</v>
      </c>
      <c r="M31" s="107" t="s">
        <v>777</v>
      </c>
      <c r="N31" s="353" t="s">
        <v>778</v>
      </c>
      <c r="O31" s="107" t="s">
        <v>777</v>
      </c>
      <c r="P31" s="353" t="s">
        <v>778</v>
      </c>
      <c r="Q31" s="144">
        <v>12</v>
      </c>
      <c r="R31" s="55"/>
      <c r="S31" s="55"/>
    </row>
    <row r="32" spans="1:19" s="30" customFormat="1" ht="24">
      <c r="A32" s="32"/>
      <c r="B32" s="562"/>
      <c r="C32" s="77" t="s">
        <v>6</v>
      </c>
      <c r="D32" s="107"/>
      <c r="E32" s="110" t="s">
        <v>1011</v>
      </c>
      <c r="F32" s="147" t="s">
        <v>292</v>
      </c>
      <c r="G32" s="110" t="s">
        <v>1012</v>
      </c>
      <c r="H32" s="110" t="s">
        <v>1013</v>
      </c>
      <c r="I32" s="367" t="s">
        <v>1013</v>
      </c>
      <c r="J32" s="110" t="s">
        <v>1014</v>
      </c>
      <c r="K32" s="110" t="s">
        <v>858</v>
      </c>
      <c r="L32" s="353" t="s">
        <v>858</v>
      </c>
      <c r="M32" s="110" t="s">
        <v>860</v>
      </c>
      <c r="N32" s="353" t="s">
        <v>860</v>
      </c>
      <c r="O32" s="110" t="s">
        <v>1101</v>
      </c>
      <c r="P32" s="353" t="s">
        <v>1102</v>
      </c>
      <c r="Q32" s="227" t="s">
        <v>1017</v>
      </c>
      <c r="R32" s="55"/>
      <c r="S32" s="55"/>
    </row>
    <row r="33" spans="1:19" s="30" customFormat="1" ht="24">
      <c r="A33" s="32"/>
      <c r="B33" s="562"/>
      <c r="C33" s="77" t="s">
        <v>7</v>
      </c>
      <c r="D33" s="432" t="s">
        <v>1129</v>
      </c>
      <c r="E33" s="255" t="s">
        <v>540</v>
      </c>
      <c r="F33" s="147"/>
      <c r="G33" s="255" t="s">
        <v>1015</v>
      </c>
      <c r="H33" s="255" t="s">
        <v>1016</v>
      </c>
      <c r="I33" s="357" t="s">
        <v>1016</v>
      </c>
      <c r="J33" s="255" t="s">
        <v>688</v>
      </c>
      <c r="K33" s="255" t="s">
        <v>859</v>
      </c>
      <c r="L33" s="354" t="s">
        <v>859</v>
      </c>
      <c r="M33" s="255" t="s">
        <v>861</v>
      </c>
      <c r="N33" s="354" t="s">
        <v>862</v>
      </c>
      <c r="O33" s="255" t="s">
        <v>863</v>
      </c>
      <c r="P33" s="354" t="s">
        <v>864</v>
      </c>
      <c r="Q33" s="259" t="s">
        <v>1018</v>
      </c>
      <c r="R33" s="55"/>
      <c r="S33" s="55"/>
    </row>
    <row r="34" spans="1:19" s="30" customFormat="1" ht="24">
      <c r="A34" s="32"/>
      <c r="B34" s="562"/>
      <c r="C34" s="77" t="s">
        <v>8</v>
      </c>
      <c r="D34" s="107" t="s">
        <v>1153</v>
      </c>
      <c r="E34" s="232"/>
      <c r="F34" s="148"/>
      <c r="G34" s="232"/>
      <c r="H34" s="232"/>
      <c r="I34" s="356"/>
      <c r="J34" s="232"/>
      <c r="K34" s="232"/>
      <c r="L34" s="353"/>
      <c r="M34" s="232"/>
      <c r="N34" s="353"/>
      <c r="O34" s="232"/>
      <c r="P34" s="353"/>
      <c r="Q34" s="233"/>
      <c r="R34" s="55"/>
      <c r="S34" s="55"/>
    </row>
    <row r="35" spans="1:19" s="30" customFormat="1" ht="24">
      <c r="A35" s="32"/>
      <c r="B35" s="562"/>
      <c r="C35" s="77" t="s">
        <v>9</v>
      </c>
      <c r="D35" s="134" t="s">
        <v>61</v>
      </c>
      <c r="E35" s="134" t="s">
        <v>61</v>
      </c>
      <c r="F35" s="148"/>
      <c r="G35" s="134" t="s">
        <v>61</v>
      </c>
      <c r="H35" s="134" t="s">
        <v>61</v>
      </c>
      <c r="I35" s="358" t="s">
        <v>61</v>
      </c>
      <c r="J35" s="134" t="s">
        <v>61</v>
      </c>
      <c r="K35" s="134" t="s">
        <v>61</v>
      </c>
      <c r="L35" s="355" t="s">
        <v>61</v>
      </c>
      <c r="M35" s="134" t="s">
        <v>61</v>
      </c>
      <c r="N35" s="355" t="s">
        <v>61</v>
      </c>
      <c r="O35" s="134" t="s">
        <v>61</v>
      </c>
      <c r="P35" s="355" t="s">
        <v>61</v>
      </c>
      <c r="Q35" s="260" t="s">
        <v>61</v>
      </c>
      <c r="R35" s="55"/>
      <c r="S35" s="55"/>
    </row>
    <row r="36" spans="1:19" s="30" customFormat="1" ht="24.75" thickBot="1">
      <c r="A36" s="32"/>
      <c r="B36" s="563"/>
      <c r="C36" s="78" t="s">
        <v>10</v>
      </c>
      <c r="D36" s="134"/>
      <c r="E36" s="235"/>
      <c r="F36" s="149"/>
      <c r="G36" s="235"/>
      <c r="H36" s="235"/>
      <c r="I36" s="235"/>
      <c r="J36" s="235"/>
      <c r="K36" s="235"/>
      <c r="L36" s="282"/>
      <c r="M36" s="235"/>
      <c r="N36" s="282"/>
      <c r="O36" s="235"/>
      <c r="P36" s="282"/>
      <c r="Q36" s="234"/>
      <c r="R36" s="55"/>
      <c r="S36" s="55"/>
    </row>
    <row r="37" spans="1:19" s="30" customFormat="1" ht="24.75" thickBot="1">
      <c r="A37" s="32"/>
      <c r="B37" s="79"/>
      <c r="C37" s="80"/>
      <c r="D37" s="414" t="s">
        <v>1154</v>
      </c>
      <c r="E37" s="316"/>
      <c r="F37" s="316"/>
      <c r="G37" s="445"/>
      <c r="H37" s="316"/>
      <c r="I37" s="316"/>
      <c r="J37" s="445"/>
      <c r="K37" s="445"/>
      <c r="L37" s="445"/>
      <c r="M37" s="316"/>
      <c r="N37" s="86"/>
      <c r="O37" s="316"/>
      <c r="P37" s="316"/>
      <c r="Q37" s="332"/>
      <c r="R37" s="55"/>
      <c r="S37" s="55"/>
    </row>
    <row r="38" spans="1:19" s="53" customFormat="1" ht="24">
      <c r="A38" s="52"/>
      <c r="B38" s="561" t="s">
        <v>37</v>
      </c>
      <c r="C38" s="82" t="s">
        <v>3</v>
      </c>
      <c r="D38" s="126" t="s">
        <v>898</v>
      </c>
      <c r="E38" s="126" t="s">
        <v>898</v>
      </c>
      <c r="F38" s="457" t="s">
        <v>518</v>
      </c>
      <c r="G38" s="482" t="s">
        <v>911</v>
      </c>
      <c r="H38" s="459" t="s">
        <v>911</v>
      </c>
      <c r="I38" s="439" t="s">
        <v>526</v>
      </c>
      <c r="J38" s="491" t="s">
        <v>46</v>
      </c>
      <c r="K38" s="493" t="s">
        <v>46</v>
      </c>
      <c r="L38" s="488" t="s">
        <v>898</v>
      </c>
      <c r="M38" s="466" t="s">
        <v>19</v>
      </c>
      <c r="N38" s="411" t="s">
        <v>1107</v>
      </c>
      <c r="O38" s="123" t="s">
        <v>526</v>
      </c>
      <c r="P38" s="411" t="s">
        <v>1108</v>
      </c>
      <c r="Q38" s="127" t="s">
        <v>52</v>
      </c>
      <c r="R38" s="55"/>
      <c r="S38" s="55"/>
    </row>
    <row r="39" spans="1:19" s="30" customFormat="1" ht="24">
      <c r="A39" s="32"/>
      <c r="B39" s="562"/>
      <c r="C39" s="77" t="s">
        <v>4</v>
      </c>
      <c r="D39" s="145" t="s">
        <v>1160</v>
      </c>
      <c r="E39" s="145" t="s">
        <v>1161</v>
      </c>
      <c r="F39" s="281" t="s">
        <v>564</v>
      </c>
      <c r="G39" s="145" t="s">
        <v>564</v>
      </c>
      <c r="H39" s="345" t="s">
        <v>564</v>
      </c>
      <c r="I39" s="281" t="s">
        <v>564</v>
      </c>
      <c r="J39" s="281" t="s">
        <v>564</v>
      </c>
      <c r="K39" s="145" t="s">
        <v>564</v>
      </c>
      <c r="L39" s="345" t="s">
        <v>564</v>
      </c>
      <c r="M39" s="345" t="s">
        <v>1160</v>
      </c>
      <c r="N39" s="145" t="s">
        <v>1160</v>
      </c>
      <c r="O39" s="145" t="s">
        <v>1160</v>
      </c>
      <c r="P39" s="145" t="s">
        <v>1160</v>
      </c>
      <c r="Q39" s="143" t="s">
        <v>564</v>
      </c>
      <c r="R39" s="55"/>
      <c r="S39" s="55"/>
    </row>
    <row r="40" spans="1:19" s="30" customFormat="1" ht="24">
      <c r="A40" s="32"/>
      <c r="B40" s="562"/>
      <c r="C40" s="77" t="s">
        <v>288</v>
      </c>
      <c r="D40" s="366" t="s">
        <v>779</v>
      </c>
      <c r="E40" s="366" t="s">
        <v>780</v>
      </c>
      <c r="F40" s="450" t="s">
        <v>781</v>
      </c>
      <c r="G40" s="366" t="s">
        <v>779</v>
      </c>
      <c r="H40" s="451" t="s">
        <v>780</v>
      </c>
      <c r="I40" s="450" t="s">
        <v>781</v>
      </c>
      <c r="J40" s="450" t="s">
        <v>779</v>
      </c>
      <c r="K40" s="366" t="s">
        <v>780</v>
      </c>
      <c r="L40" s="451" t="s">
        <v>781</v>
      </c>
      <c r="M40" s="346">
        <v>30</v>
      </c>
      <c r="N40" s="353"/>
      <c r="O40" s="107">
        <v>32</v>
      </c>
      <c r="P40" s="353"/>
      <c r="Q40" s="368" t="s">
        <v>779</v>
      </c>
      <c r="R40" s="55"/>
      <c r="S40" s="55"/>
    </row>
    <row r="41" spans="1:19" s="30" customFormat="1" ht="24">
      <c r="A41" s="32"/>
      <c r="B41" s="562"/>
      <c r="C41" s="77" t="s">
        <v>5</v>
      </c>
      <c r="D41" s="107">
        <v>1</v>
      </c>
      <c r="E41" s="107"/>
      <c r="F41" s="353"/>
      <c r="G41" s="107">
        <v>5</v>
      </c>
      <c r="H41" s="346"/>
      <c r="I41" s="353"/>
      <c r="J41" s="280">
        <v>7</v>
      </c>
      <c r="K41" s="107"/>
      <c r="L41" s="416"/>
      <c r="M41" s="346" t="s">
        <v>777</v>
      </c>
      <c r="N41" s="353" t="s">
        <v>778</v>
      </c>
      <c r="O41" s="107" t="s">
        <v>777</v>
      </c>
      <c r="P41" s="353" t="s">
        <v>778</v>
      </c>
      <c r="Q41" s="144">
        <v>13</v>
      </c>
      <c r="R41" s="55"/>
      <c r="S41" s="55"/>
    </row>
    <row r="42" spans="1:19" s="30" customFormat="1" ht="24">
      <c r="A42" s="32"/>
      <c r="B42" s="562"/>
      <c r="C42" s="77" t="s">
        <v>6</v>
      </c>
      <c r="D42" s="110" t="s">
        <v>1019</v>
      </c>
      <c r="E42" s="110" t="s">
        <v>1020</v>
      </c>
      <c r="F42" s="458" t="s">
        <v>1021</v>
      </c>
      <c r="G42" s="110" t="s">
        <v>1025</v>
      </c>
      <c r="H42" s="347" t="s">
        <v>671</v>
      </c>
      <c r="I42" s="458" t="s">
        <v>1025</v>
      </c>
      <c r="J42" s="283" t="s">
        <v>1169</v>
      </c>
      <c r="K42" s="110" t="s">
        <v>1170</v>
      </c>
      <c r="L42" s="489" t="s">
        <v>1171</v>
      </c>
      <c r="M42" s="347" t="s">
        <v>865</v>
      </c>
      <c r="N42" s="353" t="s">
        <v>865</v>
      </c>
      <c r="O42" s="110" t="s">
        <v>866</v>
      </c>
      <c r="P42" s="353" t="s">
        <v>866</v>
      </c>
      <c r="Q42" s="227" t="s">
        <v>543</v>
      </c>
      <c r="R42" s="55"/>
      <c r="S42" s="55"/>
    </row>
    <row r="43" spans="1:19" s="30" customFormat="1" ht="24">
      <c r="A43" s="32"/>
      <c r="B43" s="562"/>
      <c r="C43" s="77" t="s">
        <v>7</v>
      </c>
      <c r="D43" s="255" t="s">
        <v>1022</v>
      </c>
      <c r="E43" s="255" t="s">
        <v>1023</v>
      </c>
      <c r="F43" s="354" t="s">
        <v>1024</v>
      </c>
      <c r="G43" s="255" t="s">
        <v>1026</v>
      </c>
      <c r="H43" s="348" t="s">
        <v>1027</v>
      </c>
      <c r="I43" s="354" t="s">
        <v>1026</v>
      </c>
      <c r="J43" s="288" t="s">
        <v>1028</v>
      </c>
      <c r="K43" s="255" t="s">
        <v>1029</v>
      </c>
      <c r="L43" s="417" t="s">
        <v>1030</v>
      </c>
      <c r="M43" s="348" t="s">
        <v>867</v>
      </c>
      <c r="N43" s="354" t="s">
        <v>867</v>
      </c>
      <c r="O43" s="255" t="s">
        <v>1127</v>
      </c>
      <c r="P43" s="354" t="s">
        <v>1127</v>
      </c>
      <c r="Q43" s="259" t="s">
        <v>1031</v>
      </c>
      <c r="R43" s="55"/>
      <c r="S43" s="55"/>
    </row>
    <row r="44" spans="1:19" s="30" customFormat="1" ht="24">
      <c r="A44" s="32"/>
      <c r="B44" s="562"/>
      <c r="C44" s="77" t="s">
        <v>8</v>
      </c>
      <c r="D44" s="232"/>
      <c r="E44" s="232"/>
      <c r="F44" s="353"/>
      <c r="G44" s="232"/>
      <c r="H44" s="349"/>
      <c r="I44" s="353"/>
      <c r="J44" s="285"/>
      <c r="K44" s="232"/>
      <c r="L44" s="416"/>
      <c r="M44" s="349"/>
      <c r="N44" s="353"/>
      <c r="O44" s="232"/>
      <c r="P44" s="353"/>
      <c r="Q44" s="233"/>
      <c r="R44" s="55"/>
      <c r="S44" s="55"/>
    </row>
    <row r="45" spans="1:19" s="30" customFormat="1" ht="24">
      <c r="A45" s="32"/>
      <c r="B45" s="562"/>
      <c r="C45" s="77" t="s">
        <v>9</v>
      </c>
      <c r="D45" s="134" t="s">
        <v>61</v>
      </c>
      <c r="E45" s="134" t="s">
        <v>61</v>
      </c>
      <c r="F45" s="355" t="s">
        <v>61</v>
      </c>
      <c r="G45" s="134" t="s">
        <v>61</v>
      </c>
      <c r="H45" s="350" t="s">
        <v>61</v>
      </c>
      <c r="I45" s="355" t="s">
        <v>61</v>
      </c>
      <c r="J45" s="289" t="s">
        <v>61</v>
      </c>
      <c r="K45" s="134" t="s">
        <v>61</v>
      </c>
      <c r="L45" s="418" t="s">
        <v>61</v>
      </c>
      <c r="M45" s="350" t="s">
        <v>61</v>
      </c>
      <c r="N45" s="355" t="s">
        <v>61</v>
      </c>
      <c r="O45" s="134" t="s">
        <v>61</v>
      </c>
      <c r="P45" s="355" t="s">
        <v>61</v>
      </c>
      <c r="Q45" s="260" t="s">
        <v>61</v>
      </c>
      <c r="R45" s="55"/>
      <c r="S45" s="55"/>
    </row>
    <row r="46" spans="1:19" s="30" customFormat="1" ht="24.75" thickBot="1">
      <c r="A46" s="32"/>
      <c r="B46" s="563"/>
      <c r="C46" s="78" t="s">
        <v>10</v>
      </c>
      <c r="D46" s="235"/>
      <c r="E46" s="235"/>
      <c r="F46" s="282"/>
      <c r="G46" s="419"/>
      <c r="H46" s="351"/>
      <c r="I46" s="282"/>
      <c r="J46" s="492"/>
      <c r="K46" s="419"/>
      <c r="L46" s="490"/>
      <c r="M46" s="351"/>
      <c r="N46" s="282"/>
      <c r="O46" s="235"/>
      <c r="P46" s="282"/>
      <c r="Q46" s="234"/>
      <c r="R46" s="55"/>
      <c r="S46" s="55"/>
    </row>
    <row r="47" spans="1:19" s="30" customFormat="1" ht="24.75" thickBot="1">
      <c r="A47" s="32"/>
      <c r="B47" s="79"/>
      <c r="C47" s="80"/>
      <c r="D47" s="81"/>
      <c r="E47" s="81"/>
      <c r="F47" s="81"/>
      <c r="G47" s="245"/>
      <c r="H47" s="81"/>
      <c r="I47" s="81"/>
      <c r="J47" s="245"/>
      <c r="K47" s="245"/>
      <c r="L47" s="245"/>
      <c r="M47" s="81"/>
      <c r="N47" s="81"/>
      <c r="O47" s="81"/>
      <c r="P47" s="81"/>
      <c r="Q47" s="254"/>
      <c r="R47" s="55"/>
      <c r="S47" s="55"/>
    </row>
    <row r="48" spans="1:19" s="53" customFormat="1" ht="24">
      <c r="A48" s="52"/>
      <c r="B48" s="562" t="s">
        <v>30</v>
      </c>
      <c r="C48" s="76" t="s">
        <v>3</v>
      </c>
      <c r="D48" s="124" t="s">
        <v>502</v>
      </c>
      <c r="E48" s="124" t="s">
        <v>502</v>
      </c>
      <c r="F48" s="129" t="s">
        <v>517</v>
      </c>
      <c r="G48" s="128" t="s">
        <v>520</v>
      </c>
      <c r="H48" s="128" t="s">
        <v>520</v>
      </c>
      <c r="I48" s="137" t="s">
        <v>911</v>
      </c>
      <c r="J48" s="123" t="s">
        <v>526</v>
      </c>
      <c r="K48" s="132" t="s">
        <v>524</v>
      </c>
      <c r="L48" s="131" t="s">
        <v>523</v>
      </c>
      <c r="M48" s="127" t="s">
        <v>522</v>
      </c>
      <c r="N48" s="132" t="s">
        <v>906</v>
      </c>
      <c r="O48" s="132" t="s">
        <v>906</v>
      </c>
      <c r="P48" s="129" t="s">
        <v>517</v>
      </c>
      <c r="Q48" s="124" t="s">
        <v>502</v>
      </c>
      <c r="R48" s="55"/>
      <c r="S48" s="55"/>
    </row>
    <row r="49" spans="1:19" s="30" customFormat="1" ht="24">
      <c r="A49" s="32"/>
      <c r="B49" s="562"/>
      <c r="C49" s="77" t="s">
        <v>4</v>
      </c>
      <c r="D49" s="145" t="s">
        <v>564</v>
      </c>
      <c r="E49" s="145" t="s">
        <v>564</v>
      </c>
      <c r="F49" s="145" t="s">
        <v>564</v>
      </c>
      <c r="G49" s="145" t="s">
        <v>564</v>
      </c>
      <c r="H49" s="145" t="s">
        <v>564</v>
      </c>
      <c r="I49" s="145" t="s">
        <v>564</v>
      </c>
      <c r="J49" s="145" t="s">
        <v>564</v>
      </c>
      <c r="K49" s="145" t="s">
        <v>564</v>
      </c>
      <c r="L49" s="145" t="s">
        <v>564</v>
      </c>
      <c r="M49" s="145" t="s">
        <v>564</v>
      </c>
      <c r="N49" s="145" t="s">
        <v>564</v>
      </c>
      <c r="O49" s="145" t="s">
        <v>564</v>
      </c>
      <c r="P49" s="145" t="s">
        <v>564</v>
      </c>
      <c r="Q49" s="143" t="s">
        <v>564</v>
      </c>
      <c r="R49" s="55"/>
      <c r="S49" s="55"/>
    </row>
    <row r="50" spans="1:19" s="30" customFormat="1" ht="24">
      <c r="A50" s="32"/>
      <c r="B50" s="562"/>
      <c r="C50" s="77" t="s">
        <v>288</v>
      </c>
      <c r="D50" s="366" t="s">
        <v>779</v>
      </c>
      <c r="E50" s="366" t="s">
        <v>780</v>
      </c>
      <c r="F50" s="366" t="s">
        <v>781</v>
      </c>
      <c r="G50" s="366" t="s">
        <v>779</v>
      </c>
      <c r="H50" s="366" t="s">
        <v>780</v>
      </c>
      <c r="I50" s="366" t="s">
        <v>781</v>
      </c>
      <c r="J50" s="366" t="s">
        <v>779</v>
      </c>
      <c r="K50" s="366" t="s">
        <v>780</v>
      </c>
      <c r="L50" s="366" t="s">
        <v>781</v>
      </c>
      <c r="M50" s="377" t="s">
        <v>782</v>
      </c>
      <c r="N50" s="366" t="s">
        <v>779</v>
      </c>
      <c r="O50" s="366" t="s">
        <v>780</v>
      </c>
      <c r="P50" s="366" t="s">
        <v>781</v>
      </c>
      <c r="Q50" s="372" t="s">
        <v>722</v>
      </c>
      <c r="R50" s="55"/>
      <c r="S50" s="55"/>
    </row>
    <row r="51" spans="1:19" s="30" customFormat="1" ht="24">
      <c r="A51" s="32"/>
      <c r="B51" s="562"/>
      <c r="C51" s="77" t="s">
        <v>5</v>
      </c>
      <c r="D51" s="107">
        <v>2</v>
      </c>
      <c r="E51" s="107"/>
      <c r="F51" s="356"/>
      <c r="G51" s="107">
        <v>6</v>
      </c>
      <c r="H51" s="107"/>
      <c r="I51" s="356"/>
      <c r="J51" s="107">
        <v>8</v>
      </c>
      <c r="K51" s="107"/>
      <c r="L51" s="356"/>
      <c r="M51" s="107">
        <v>8</v>
      </c>
      <c r="N51" s="107">
        <v>10</v>
      </c>
      <c r="O51" s="107"/>
      <c r="P51" s="356"/>
      <c r="Q51" s="144"/>
      <c r="R51" s="176"/>
      <c r="S51" s="176"/>
    </row>
    <row r="52" spans="1:19" s="30" customFormat="1" ht="24">
      <c r="A52" s="32"/>
      <c r="B52" s="562"/>
      <c r="C52" s="77" t="s">
        <v>6</v>
      </c>
      <c r="D52" s="110" t="s">
        <v>1032</v>
      </c>
      <c r="E52" s="110" t="s">
        <v>1112</v>
      </c>
      <c r="F52" s="367" t="s">
        <v>1033</v>
      </c>
      <c r="G52" s="110" t="s">
        <v>1034</v>
      </c>
      <c r="H52" s="110" t="s">
        <v>1035</v>
      </c>
      <c r="I52" s="367" t="s">
        <v>1035</v>
      </c>
      <c r="J52" s="110" t="s">
        <v>1036</v>
      </c>
      <c r="K52" s="110" t="s">
        <v>1037</v>
      </c>
      <c r="L52" s="367" t="s">
        <v>1037</v>
      </c>
      <c r="M52" s="110" t="s">
        <v>1038</v>
      </c>
      <c r="N52" s="110" t="s">
        <v>1039</v>
      </c>
      <c r="O52" s="283" t="s">
        <v>1039</v>
      </c>
      <c r="P52" s="367" t="s">
        <v>1040</v>
      </c>
      <c r="Q52" s="227" t="s">
        <v>715</v>
      </c>
      <c r="R52" s="176"/>
      <c r="S52" s="176"/>
    </row>
    <row r="53" spans="1:19" s="30" customFormat="1" ht="24">
      <c r="A53" s="32"/>
      <c r="B53" s="562"/>
      <c r="C53" s="77" t="s">
        <v>7</v>
      </c>
      <c r="D53" s="255" t="s">
        <v>1041</v>
      </c>
      <c r="E53" s="255" t="s">
        <v>1041</v>
      </c>
      <c r="F53" s="357" t="s">
        <v>1042</v>
      </c>
      <c r="G53" s="255" t="s">
        <v>1043</v>
      </c>
      <c r="H53" s="255" t="s">
        <v>1044</v>
      </c>
      <c r="I53" s="357" t="s">
        <v>1043</v>
      </c>
      <c r="J53" s="255" t="s">
        <v>1045</v>
      </c>
      <c r="K53" s="255" t="s">
        <v>1045</v>
      </c>
      <c r="L53" s="357" t="s">
        <v>1045</v>
      </c>
      <c r="M53" s="255" t="s">
        <v>1046</v>
      </c>
      <c r="N53" s="255" t="s">
        <v>1047</v>
      </c>
      <c r="O53" s="288" t="s">
        <v>691</v>
      </c>
      <c r="P53" s="357" t="s">
        <v>691</v>
      </c>
      <c r="Q53" s="373" t="s">
        <v>724</v>
      </c>
      <c r="R53" s="176"/>
      <c r="S53" s="176"/>
    </row>
    <row r="54" spans="1:19" s="30" customFormat="1" ht="24">
      <c r="A54" s="32"/>
      <c r="B54" s="562"/>
      <c r="C54" s="77" t="s">
        <v>8</v>
      </c>
      <c r="D54" s="232"/>
      <c r="E54" s="232"/>
      <c r="F54" s="356"/>
      <c r="G54" s="232"/>
      <c r="H54" s="232"/>
      <c r="I54" s="356"/>
      <c r="J54" s="232"/>
      <c r="K54" s="232"/>
      <c r="L54" s="356"/>
      <c r="M54" s="232"/>
      <c r="N54" s="232"/>
      <c r="O54" s="232"/>
      <c r="P54" s="356"/>
      <c r="Q54" s="233"/>
      <c r="R54" s="176"/>
      <c r="S54" s="176"/>
    </row>
    <row r="55" spans="1:19" s="30" customFormat="1" ht="24">
      <c r="A55" s="32"/>
      <c r="B55" s="562"/>
      <c r="C55" s="77" t="s">
        <v>9</v>
      </c>
      <c r="D55" s="134" t="s">
        <v>61</v>
      </c>
      <c r="E55" s="134" t="s">
        <v>61</v>
      </c>
      <c r="F55" s="358" t="s">
        <v>61</v>
      </c>
      <c r="G55" s="134" t="s">
        <v>61</v>
      </c>
      <c r="H55" s="134" t="s">
        <v>61</v>
      </c>
      <c r="I55" s="358" t="s">
        <v>61</v>
      </c>
      <c r="J55" s="134" t="s">
        <v>61</v>
      </c>
      <c r="K55" s="134" t="s">
        <v>61</v>
      </c>
      <c r="L55" s="358" t="s">
        <v>61</v>
      </c>
      <c r="M55" s="134" t="s">
        <v>61</v>
      </c>
      <c r="N55" s="134" t="s">
        <v>61</v>
      </c>
      <c r="O55" s="134" t="s">
        <v>61</v>
      </c>
      <c r="P55" s="358" t="s">
        <v>61</v>
      </c>
      <c r="Q55" s="260" t="s">
        <v>61</v>
      </c>
      <c r="R55" s="176"/>
      <c r="S55" s="176"/>
    </row>
    <row r="56" spans="1:19" s="30" customFormat="1" ht="24.75" thickBot="1">
      <c r="A56" s="32"/>
      <c r="B56" s="562"/>
      <c r="C56" s="83" t="s">
        <v>10</v>
      </c>
      <c r="D56" s="235"/>
      <c r="E56" s="235"/>
      <c r="F56" s="235"/>
      <c r="G56" s="235"/>
      <c r="H56" s="235"/>
      <c r="I56" s="235"/>
      <c r="J56" s="235"/>
      <c r="K56" s="235"/>
      <c r="L56" s="235"/>
      <c r="M56" s="235"/>
      <c r="N56" s="235"/>
      <c r="O56" s="235"/>
      <c r="P56" s="235"/>
      <c r="Q56" s="234"/>
      <c r="R56" s="176"/>
      <c r="S56" s="176"/>
    </row>
    <row r="57" spans="1:19" s="30" customFormat="1" ht="24.75" thickBot="1">
      <c r="A57" s="32"/>
      <c r="B57" s="79"/>
      <c r="C57" s="245"/>
      <c r="D57" s="81"/>
      <c r="E57" s="81"/>
      <c r="F57" s="245"/>
      <c r="G57" s="245"/>
      <c r="H57" s="81"/>
      <c r="I57" s="81"/>
      <c r="J57" s="81"/>
      <c r="K57" s="81"/>
      <c r="L57" s="81"/>
      <c r="M57" s="81"/>
      <c r="N57" s="81"/>
      <c r="O57" s="81"/>
      <c r="P57" s="81"/>
      <c r="Q57" s="251"/>
      <c r="R57" s="176"/>
      <c r="S57" s="176"/>
    </row>
    <row r="58" spans="1:19" s="30" customFormat="1" ht="24">
      <c r="A58" s="52"/>
      <c r="B58" s="561" t="s">
        <v>290</v>
      </c>
      <c r="C58" s="82" t="s">
        <v>3</v>
      </c>
      <c r="D58" s="132" t="s">
        <v>906</v>
      </c>
      <c r="E58" s="132" t="s">
        <v>906</v>
      </c>
      <c r="F58" s="122" t="s">
        <v>46</v>
      </c>
      <c r="G58" s="129" t="s">
        <v>517</v>
      </c>
      <c r="H58" s="122" t="s">
        <v>908</v>
      </c>
      <c r="I58" s="411" t="s">
        <v>1110</v>
      </c>
      <c r="J58" s="127" t="s">
        <v>522</v>
      </c>
      <c r="K58" s="127" t="s">
        <v>522</v>
      </c>
      <c r="L58" s="137" t="s">
        <v>911</v>
      </c>
      <c r="M58" s="387" t="s">
        <v>905</v>
      </c>
      <c r="N58" s="133" t="s">
        <v>903</v>
      </c>
      <c r="O58" s="122" t="s">
        <v>908</v>
      </c>
      <c r="P58" s="133" t="s">
        <v>518</v>
      </c>
      <c r="Q58" s="128" t="s">
        <v>901</v>
      </c>
      <c r="R58" s="176"/>
      <c r="S58" s="176"/>
    </row>
    <row r="59" spans="1:19" s="30" customFormat="1" ht="24">
      <c r="A59" s="32"/>
      <c r="B59" s="562"/>
      <c r="C59" s="77" t="s">
        <v>4</v>
      </c>
      <c r="D59" s="145" t="s">
        <v>564</v>
      </c>
      <c r="E59" s="145" t="s">
        <v>564</v>
      </c>
      <c r="F59" s="145" t="s">
        <v>564</v>
      </c>
      <c r="G59" s="145" t="s">
        <v>564</v>
      </c>
      <c r="H59" s="145" t="s">
        <v>1160</v>
      </c>
      <c r="I59" s="281" t="s">
        <v>1160</v>
      </c>
      <c r="J59" s="145" t="s">
        <v>564</v>
      </c>
      <c r="K59" s="145" t="s">
        <v>564</v>
      </c>
      <c r="L59" s="145" t="s">
        <v>564</v>
      </c>
      <c r="M59" s="145" t="s">
        <v>564</v>
      </c>
      <c r="N59" s="145" t="s">
        <v>564</v>
      </c>
      <c r="O59" s="145" t="s">
        <v>564</v>
      </c>
      <c r="P59" s="145" t="s">
        <v>564</v>
      </c>
      <c r="Q59" s="143" t="s">
        <v>564</v>
      </c>
      <c r="R59" s="176"/>
      <c r="S59" s="176"/>
    </row>
    <row r="60" spans="1:19" s="30" customFormat="1" ht="24">
      <c r="A60" s="32"/>
      <c r="B60" s="562"/>
      <c r="C60" s="77" t="s">
        <v>288</v>
      </c>
      <c r="D60" s="366" t="s">
        <v>779</v>
      </c>
      <c r="E60" s="366" t="s">
        <v>780</v>
      </c>
      <c r="F60" s="366" t="s">
        <v>781</v>
      </c>
      <c r="G60" s="377" t="s">
        <v>782</v>
      </c>
      <c r="H60" s="107">
        <v>27</v>
      </c>
      <c r="I60" s="353"/>
      <c r="J60" s="366" t="s">
        <v>779</v>
      </c>
      <c r="K60" s="366" t="s">
        <v>780</v>
      </c>
      <c r="L60" s="450" t="s">
        <v>781</v>
      </c>
      <c r="M60" s="377" t="s">
        <v>1163</v>
      </c>
      <c r="N60" s="377" t="s">
        <v>1163</v>
      </c>
      <c r="O60" s="377" t="s">
        <v>1163</v>
      </c>
      <c r="P60" s="451" t="s">
        <v>779</v>
      </c>
      <c r="Q60" s="368" t="s">
        <v>780</v>
      </c>
      <c r="R60" s="176"/>
      <c r="S60" s="176"/>
    </row>
    <row r="61" spans="1:19" s="30" customFormat="1" ht="24">
      <c r="A61" s="32"/>
      <c r="B61" s="562"/>
      <c r="C61" s="77" t="s">
        <v>5</v>
      </c>
      <c r="D61" s="107">
        <v>3</v>
      </c>
      <c r="E61" s="107"/>
      <c r="F61" s="356"/>
      <c r="G61" s="107">
        <v>2</v>
      </c>
      <c r="H61" s="107" t="s">
        <v>777</v>
      </c>
      <c r="I61" s="353" t="s">
        <v>778</v>
      </c>
      <c r="J61" s="107">
        <v>9</v>
      </c>
      <c r="K61" s="107"/>
      <c r="L61" s="356"/>
      <c r="M61" s="107">
        <v>9</v>
      </c>
      <c r="N61" s="107">
        <v>10</v>
      </c>
      <c r="O61" s="107">
        <v>11</v>
      </c>
      <c r="P61" s="107">
        <v>11</v>
      </c>
      <c r="Q61" s="144"/>
      <c r="R61" s="176"/>
      <c r="S61" s="176"/>
    </row>
    <row r="62" spans="1:19" s="30" customFormat="1" ht="24">
      <c r="A62" s="32"/>
      <c r="B62" s="562"/>
      <c r="C62" s="77" t="s">
        <v>6</v>
      </c>
      <c r="D62" s="110" t="s">
        <v>1048</v>
      </c>
      <c r="E62" s="110" t="s">
        <v>1049</v>
      </c>
      <c r="F62" s="367" t="s">
        <v>1050</v>
      </c>
      <c r="G62" s="110" t="s">
        <v>1051</v>
      </c>
      <c r="H62" s="110" t="s">
        <v>868</v>
      </c>
      <c r="I62" s="353" t="s">
        <v>868</v>
      </c>
      <c r="J62" s="110" t="s">
        <v>1054</v>
      </c>
      <c r="K62" s="110" t="s">
        <v>1054</v>
      </c>
      <c r="L62" s="367" t="s">
        <v>1054</v>
      </c>
      <c r="M62" s="110" t="s">
        <v>1055</v>
      </c>
      <c r="N62" s="110" t="s">
        <v>1056</v>
      </c>
      <c r="O62" s="110" t="s">
        <v>1057</v>
      </c>
      <c r="P62" s="110" t="s">
        <v>654</v>
      </c>
      <c r="Q62" s="227" t="s">
        <v>1058</v>
      </c>
      <c r="R62" s="176"/>
      <c r="S62" s="176"/>
    </row>
    <row r="63" spans="1:19" s="30" customFormat="1" ht="24">
      <c r="A63" s="32"/>
      <c r="B63" s="562"/>
      <c r="C63" s="77" t="s">
        <v>7</v>
      </c>
      <c r="D63" s="255" t="s">
        <v>660</v>
      </c>
      <c r="E63" s="255" t="s">
        <v>1052</v>
      </c>
      <c r="F63" s="357" t="s">
        <v>1052</v>
      </c>
      <c r="G63" s="255" t="s">
        <v>1053</v>
      </c>
      <c r="H63" s="255" t="s">
        <v>869</v>
      </c>
      <c r="I63" s="354" t="s">
        <v>869</v>
      </c>
      <c r="J63" s="255" t="s">
        <v>1059</v>
      </c>
      <c r="K63" s="255" t="s">
        <v>1059</v>
      </c>
      <c r="L63" s="357" t="s">
        <v>1059</v>
      </c>
      <c r="M63" s="255" t="s">
        <v>1060</v>
      </c>
      <c r="N63" s="255" t="s">
        <v>1061</v>
      </c>
      <c r="O63" s="255" t="s">
        <v>1062</v>
      </c>
      <c r="P63" s="255" t="s">
        <v>1063</v>
      </c>
      <c r="Q63" s="259" t="s">
        <v>1064</v>
      </c>
      <c r="R63" s="176"/>
      <c r="S63" s="176"/>
    </row>
    <row r="64" spans="1:19" s="30" customFormat="1" ht="24">
      <c r="A64" s="32"/>
      <c r="B64" s="562"/>
      <c r="C64" s="77" t="s">
        <v>8</v>
      </c>
      <c r="D64" s="232"/>
      <c r="E64" s="232"/>
      <c r="F64" s="356"/>
      <c r="G64" s="232"/>
      <c r="H64" s="232"/>
      <c r="I64" s="353"/>
      <c r="J64" s="232"/>
      <c r="K64" s="232"/>
      <c r="L64" s="356"/>
      <c r="M64" s="232"/>
      <c r="N64" s="232"/>
      <c r="O64" s="232"/>
      <c r="P64" s="232"/>
      <c r="Q64" s="233"/>
      <c r="R64" s="176"/>
      <c r="S64" s="176"/>
    </row>
    <row r="65" spans="1:24" s="53" customFormat="1" ht="24">
      <c r="A65" s="54"/>
      <c r="B65" s="562"/>
      <c r="C65" s="84" t="s">
        <v>9</v>
      </c>
      <c r="D65" s="134" t="s">
        <v>61</v>
      </c>
      <c r="E65" s="134" t="s">
        <v>61</v>
      </c>
      <c r="F65" s="358" t="s">
        <v>61</v>
      </c>
      <c r="G65" s="134" t="s">
        <v>61</v>
      </c>
      <c r="H65" s="134" t="s">
        <v>61</v>
      </c>
      <c r="I65" s="355" t="s">
        <v>61</v>
      </c>
      <c r="J65" s="134" t="s">
        <v>61</v>
      </c>
      <c r="K65" s="134" t="s">
        <v>61</v>
      </c>
      <c r="L65" s="358" t="s">
        <v>61</v>
      </c>
      <c r="M65" s="134" t="s">
        <v>61</v>
      </c>
      <c r="N65" s="134" t="s">
        <v>61</v>
      </c>
      <c r="O65" s="134" t="s">
        <v>61</v>
      </c>
      <c r="P65" s="134" t="s">
        <v>61</v>
      </c>
      <c r="Q65" s="260" t="s">
        <v>61</v>
      </c>
      <c r="R65" s="176"/>
      <c r="S65" s="176"/>
      <c r="T65" s="30"/>
    </row>
    <row r="66" spans="1:24" s="30" customFormat="1" ht="24.75" thickBot="1">
      <c r="A66" s="32"/>
      <c r="B66" s="562"/>
      <c r="C66" s="78" t="s">
        <v>10</v>
      </c>
      <c r="D66" s="235"/>
      <c r="E66" s="235"/>
      <c r="F66" s="235"/>
      <c r="G66" s="235"/>
      <c r="H66" s="235"/>
      <c r="I66" s="282"/>
      <c r="J66" s="235"/>
      <c r="K66" s="235"/>
      <c r="L66" s="235"/>
      <c r="M66" s="235"/>
      <c r="N66" s="235"/>
      <c r="O66" s="235"/>
      <c r="P66" s="235"/>
      <c r="Q66" s="234"/>
      <c r="R66" s="176"/>
      <c r="S66" s="176"/>
    </row>
    <row r="67" spans="1:24" s="30" customFormat="1" ht="24.75" thickBot="1">
      <c r="A67" s="52"/>
      <c r="B67" s="79"/>
      <c r="C67" s="80"/>
      <c r="D67" s="86"/>
      <c r="E67" s="86"/>
      <c r="F67" s="86"/>
      <c r="G67" s="86"/>
      <c r="H67" s="301"/>
      <c r="I67" s="272"/>
      <c r="J67" s="86"/>
      <c r="K67" s="87"/>
      <c r="L67" s="86"/>
      <c r="M67" s="86"/>
      <c r="N67" s="86"/>
      <c r="O67" s="86"/>
      <c r="P67" s="89"/>
      <c r="Q67" s="89"/>
      <c r="R67" s="176"/>
      <c r="S67" s="176"/>
    </row>
    <row r="68" spans="1:24" s="27" customFormat="1" ht="17.25" thickBot="1">
      <c r="A68" s="33"/>
      <c r="B68" s="23"/>
      <c r="C68" s="23"/>
      <c r="D68" s="24"/>
      <c r="E68" s="25"/>
      <c r="F68" s="25"/>
      <c r="G68" s="25"/>
      <c r="H68" s="25"/>
      <c r="I68" s="25"/>
      <c r="J68" s="25"/>
      <c r="K68" s="26"/>
      <c r="L68" s="26"/>
      <c r="M68" s="25"/>
      <c r="N68" s="25"/>
      <c r="O68" s="25"/>
      <c r="P68" s="25"/>
      <c r="Q68" s="25"/>
      <c r="R68" s="176"/>
      <c r="S68" s="176"/>
      <c r="T68" s="22"/>
      <c r="U68" s="22"/>
      <c r="V68" s="22"/>
      <c r="W68" s="22"/>
      <c r="X68" s="22"/>
    </row>
    <row r="69" spans="1:24" s="30" customFormat="1" ht="24">
      <c r="A69" s="32"/>
      <c r="B69" s="559" t="s">
        <v>721</v>
      </c>
      <c r="C69" s="294" t="s">
        <v>31</v>
      </c>
      <c r="D69" s="295">
        <v>44972</v>
      </c>
      <c r="E69" s="295">
        <f>D69+1</f>
        <v>44973</v>
      </c>
      <c r="F69" s="295">
        <f t="shared" ref="F69:Q69" si="2">E69+1</f>
        <v>44974</v>
      </c>
      <c r="G69" s="299">
        <f t="shared" si="2"/>
        <v>44975</v>
      </c>
      <c r="H69" s="299">
        <f t="shared" si="2"/>
        <v>44976</v>
      </c>
      <c r="I69" s="295">
        <f t="shared" si="2"/>
        <v>44977</v>
      </c>
      <c r="J69" s="295">
        <f t="shared" si="2"/>
        <v>44978</v>
      </c>
      <c r="K69" s="295">
        <f t="shared" si="2"/>
        <v>44979</v>
      </c>
      <c r="L69" s="295">
        <f t="shared" si="2"/>
        <v>44980</v>
      </c>
      <c r="M69" s="295">
        <f t="shared" si="2"/>
        <v>44981</v>
      </c>
      <c r="N69" s="299">
        <f t="shared" si="2"/>
        <v>44982</v>
      </c>
      <c r="O69" s="299">
        <f t="shared" si="2"/>
        <v>44983</v>
      </c>
      <c r="P69" s="295">
        <f t="shared" si="2"/>
        <v>44984</v>
      </c>
      <c r="Q69" s="295">
        <f t="shared" si="2"/>
        <v>44985</v>
      </c>
      <c r="R69" s="176"/>
      <c r="S69" s="176"/>
    </row>
    <row r="70" spans="1:24" s="30" customFormat="1" ht="24.75" thickBot="1">
      <c r="A70" s="32"/>
      <c r="B70" s="560"/>
      <c r="C70" s="296" t="s">
        <v>24</v>
      </c>
      <c r="D70" s="297">
        <f>D69</f>
        <v>44972</v>
      </c>
      <c r="E70" s="297">
        <f t="shared" ref="E70:Q70" si="3">E69</f>
        <v>44973</v>
      </c>
      <c r="F70" s="326">
        <f t="shared" si="3"/>
        <v>44974</v>
      </c>
      <c r="G70" s="328">
        <f t="shared" si="3"/>
        <v>44975</v>
      </c>
      <c r="H70" s="300">
        <f t="shared" si="3"/>
        <v>44976</v>
      </c>
      <c r="I70" s="297">
        <f t="shared" si="3"/>
        <v>44977</v>
      </c>
      <c r="J70" s="297">
        <f t="shared" si="3"/>
        <v>44978</v>
      </c>
      <c r="K70" s="297">
        <f t="shared" si="3"/>
        <v>44979</v>
      </c>
      <c r="L70" s="297">
        <f t="shared" si="3"/>
        <v>44980</v>
      </c>
      <c r="M70" s="297">
        <f t="shared" si="3"/>
        <v>44981</v>
      </c>
      <c r="N70" s="527">
        <f t="shared" si="3"/>
        <v>44982</v>
      </c>
      <c r="O70" s="300">
        <f t="shared" si="3"/>
        <v>44983</v>
      </c>
      <c r="P70" s="297">
        <f t="shared" si="3"/>
        <v>44984</v>
      </c>
      <c r="Q70" s="298">
        <f t="shared" si="3"/>
        <v>44985</v>
      </c>
      <c r="R70" s="176"/>
      <c r="S70" s="176"/>
    </row>
    <row r="71" spans="1:24" s="30" customFormat="1" ht="24.6" customHeight="1" thickTop="1">
      <c r="A71" s="32"/>
      <c r="B71" s="564" t="s">
        <v>515</v>
      </c>
      <c r="C71" s="85"/>
      <c r="D71" s="250"/>
      <c r="E71" s="250"/>
      <c r="F71" s="250"/>
      <c r="G71" s="250"/>
      <c r="H71" s="250"/>
      <c r="I71" s="250"/>
      <c r="J71" s="250"/>
      <c r="K71" s="250"/>
      <c r="L71" s="250"/>
      <c r="M71" s="290"/>
      <c r="N71" s="529"/>
      <c r="O71" s="525"/>
      <c r="P71" s="250"/>
      <c r="Q71" s="237"/>
      <c r="R71" s="176"/>
      <c r="S71" s="176"/>
    </row>
    <row r="72" spans="1:24" s="30" customFormat="1" ht="24.6" customHeight="1">
      <c r="A72" s="32"/>
      <c r="B72" s="565"/>
      <c r="C72" s="74"/>
      <c r="D72" s="147"/>
      <c r="E72" s="147"/>
      <c r="F72" s="147"/>
      <c r="G72" s="147"/>
      <c r="H72" s="147"/>
      <c r="I72" s="147"/>
      <c r="J72" s="147"/>
      <c r="K72" s="147"/>
      <c r="L72" s="147"/>
      <c r="M72" s="291"/>
      <c r="N72" s="530"/>
      <c r="O72" s="317"/>
      <c r="P72" s="147"/>
      <c r="Q72" s="256"/>
      <c r="R72" s="176"/>
      <c r="S72" s="176"/>
    </row>
    <row r="73" spans="1:24" s="30" customFormat="1" ht="24.6" customHeight="1">
      <c r="A73" s="32"/>
      <c r="B73" s="565"/>
      <c r="C73" s="74"/>
      <c r="D73" s="148"/>
      <c r="E73" s="148"/>
      <c r="F73" s="148"/>
      <c r="G73" s="148"/>
      <c r="H73" s="148"/>
      <c r="I73" s="148"/>
      <c r="J73" s="148"/>
      <c r="K73" s="148"/>
      <c r="L73" s="148"/>
      <c r="M73" s="292"/>
      <c r="N73" s="531"/>
      <c r="O73" s="452"/>
      <c r="P73" s="148"/>
      <c r="Q73" s="257"/>
      <c r="R73" s="176"/>
      <c r="S73" s="176"/>
    </row>
    <row r="74" spans="1:24" s="30" customFormat="1" ht="24.6" customHeight="1">
      <c r="A74" s="32"/>
      <c r="B74" s="565"/>
      <c r="C74" s="74"/>
      <c r="D74" s="148"/>
      <c r="E74" s="148"/>
      <c r="F74" s="148"/>
      <c r="G74" s="148"/>
      <c r="H74" s="148"/>
      <c r="I74" s="148"/>
      <c r="J74" s="148"/>
      <c r="K74" s="148"/>
      <c r="L74" s="148"/>
      <c r="M74" s="292"/>
      <c r="N74" s="531"/>
      <c r="O74" s="452"/>
      <c r="P74" s="148"/>
      <c r="Q74" s="257"/>
      <c r="R74" s="176"/>
      <c r="S74" s="176"/>
    </row>
    <row r="75" spans="1:24" s="30" customFormat="1" ht="24.6" customHeight="1">
      <c r="A75" s="32"/>
      <c r="B75" s="565"/>
      <c r="C75" s="74"/>
      <c r="D75" s="147" t="s">
        <v>292</v>
      </c>
      <c r="E75" s="147" t="s">
        <v>292</v>
      </c>
      <c r="F75" s="147" t="s">
        <v>292</v>
      </c>
      <c r="G75" s="147" t="s">
        <v>292</v>
      </c>
      <c r="H75" s="147" t="s">
        <v>292</v>
      </c>
      <c r="I75" s="147" t="s">
        <v>292</v>
      </c>
      <c r="J75" s="147" t="s">
        <v>292</v>
      </c>
      <c r="K75" s="147" t="s">
        <v>292</v>
      </c>
      <c r="L75" s="147" t="s">
        <v>292</v>
      </c>
      <c r="M75" s="291" t="s">
        <v>292</v>
      </c>
      <c r="N75" s="530" t="s">
        <v>292</v>
      </c>
      <c r="O75" s="317" t="s">
        <v>292</v>
      </c>
      <c r="P75" s="147" t="s">
        <v>292</v>
      </c>
      <c r="Q75" s="256" t="s">
        <v>292</v>
      </c>
      <c r="R75" s="176"/>
      <c r="S75" s="176"/>
    </row>
    <row r="76" spans="1:24" s="30" customFormat="1" ht="24.6" customHeight="1">
      <c r="A76" s="32"/>
      <c r="B76" s="565"/>
      <c r="C76" s="74"/>
      <c r="D76" s="147"/>
      <c r="E76" s="147"/>
      <c r="F76" s="147"/>
      <c r="G76" s="147"/>
      <c r="H76" s="147"/>
      <c r="I76" s="147"/>
      <c r="J76" s="147"/>
      <c r="K76" s="147"/>
      <c r="L76" s="147"/>
      <c r="M76" s="291"/>
      <c r="N76" s="530" t="s">
        <v>1178</v>
      </c>
      <c r="O76" s="317"/>
      <c r="P76" s="147"/>
      <c r="Q76" s="256"/>
      <c r="R76" s="176"/>
      <c r="S76" s="176"/>
    </row>
    <row r="77" spans="1:24" s="30" customFormat="1" ht="24.6" customHeight="1">
      <c r="A77" s="32"/>
      <c r="B77" s="565"/>
      <c r="C77" s="74"/>
      <c r="D77" s="148"/>
      <c r="E77" s="148"/>
      <c r="F77" s="148"/>
      <c r="G77" s="148"/>
      <c r="H77" s="148"/>
      <c r="I77" s="148"/>
      <c r="J77" s="148"/>
      <c r="K77" s="148"/>
      <c r="L77" s="148"/>
      <c r="M77" s="292"/>
      <c r="N77" s="530"/>
      <c r="O77" s="452"/>
      <c r="P77" s="148"/>
      <c r="Q77" s="257"/>
      <c r="R77" s="176"/>
      <c r="S77" s="176"/>
    </row>
    <row r="78" spans="1:24" s="30" customFormat="1" ht="24.6" customHeight="1">
      <c r="A78" s="32"/>
      <c r="B78" s="565"/>
      <c r="C78" s="74"/>
      <c r="D78" s="148"/>
      <c r="E78" s="148"/>
      <c r="F78" s="148"/>
      <c r="G78" s="148"/>
      <c r="H78" s="148"/>
      <c r="I78" s="148"/>
      <c r="J78" s="148"/>
      <c r="K78" s="148"/>
      <c r="L78" s="148"/>
      <c r="M78" s="292"/>
      <c r="N78" s="531"/>
      <c r="O78" s="452"/>
      <c r="P78" s="148"/>
      <c r="Q78" s="257"/>
      <c r="R78" s="176"/>
      <c r="S78" s="176"/>
    </row>
    <row r="79" spans="1:24" s="53" customFormat="1" ht="24.6" customHeight="1" thickBot="1">
      <c r="A79" s="52"/>
      <c r="B79" s="566"/>
      <c r="C79" s="75"/>
      <c r="D79" s="149"/>
      <c r="E79" s="149"/>
      <c r="F79" s="149"/>
      <c r="G79" s="149"/>
      <c r="H79" s="149"/>
      <c r="I79" s="149"/>
      <c r="J79" s="149"/>
      <c r="K79" s="149"/>
      <c r="L79" s="149"/>
      <c r="M79" s="293"/>
      <c r="N79" s="532"/>
      <c r="O79" s="526"/>
      <c r="P79" s="149"/>
      <c r="Q79" s="258"/>
      <c r="R79" s="176"/>
      <c r="S79" s="176"/>
    </row>
    <row r="80" spans="1:24" s="53" customFormat="1" ht="24.6" customHeight="1" thickBot="1">
      <c r="A80" s="52"/>
      <c r="B80" s="79"/>
      <c r="C80" s="79"/>
      <c r="D80" s="252"/>
      <c r="E80" s="253"/>
      <c r="F80" s="253"/>
      <c r="G80" s="253"/>
      <c r="H80" s="253"/>
      <c r="I80" s="253"/>
      <c r="J80" s="253"/>
      <c r="K80" s="253"/>
      <c r="L80" s="253"/>
      <c r="M80" s="253"/>
      <c r="N80" s="528"/>
      <c r="O80" s="253"/>
      <c r="P80" s="253"/>
      <c r="Q80" s="254"/>
      <c r="R80" s="176"/>
      <c r="S80" s="176"/>
    </row>
    <row r="81" spans="1:19" s="53" customFormat="1" ht="24.6" customHeight="1" thickTop="1">
      <c r="A81" s="52"/>
      <c r="B81" s="564" t="s">
        <v>516</v>
      </c>
      <c r="C81" s="74"/>
      <c r="D81" s="273"/>
      <c r="E81" s="273"/>
      <c r="F81" s="273"/>
      <c r="G81" s="273"/>
      <c r="H81" s="273"/>
      <c r="I81" s="273"/>
      <c r="J81" s="453"/>
      <c r="K81" s="547" t="s">
        <v>520</v>
      </c>
      <c r="L81" s="376" t="s">
        <v>1181</v>
      </c>
      <c r="M81" s="548" t="s">
        <v>1109</v>
      </c>
      <c r="N81" s="454"/>
      <c r="O81" s="273"/>
      <c r="P81" s="273"/>
      <c r="Q81" s="274"/>
      <c r="R81" s="176"/>
      <c r="S81" s="176"/>
    </row>
    <row r="82" spans="1:19" s="53" customFormat="1" ht="24.6" customHeight="1">
      <c r="A82" s="52"/>
      <c r="B82" s="565"/>
      <c r="C82" s="74"/>
      <c r="D82" s="110"/>
      <c r="E82" s="110"/>
      <c r="F82" s="110"/>
      <c r="G82" s="110"/>
      <c r="H82" s="110"/>
      <c r="I82" s="110"/>
      <c r="J82" s="283"/>
      <c r="K82" s="498" t="s">
        <v>1160</v>
      </c>
      <c r="L82" s="534" t="s">
        <v>1160</v>
      </c>
      <c r="M82" s="498" t="s">
        <v>1182</v>
      </c>
      <c r="N82" s="347"/>
      <c r="O82" s="110"/>
      <c r="P82" s="110"/>
      <c r="Q82" s="227"/>
      <c r="R82" s="176"/>
      <c r="S82" s="176"/>
    </row>
    <row r="83" spans="1:19" s="53" customFormat="1" ht="24.6" customHeight="1">
      <c r="A83" s="52"/>
      <c r="B83" s="565"/>
      <c r="C83" s="74"/>
      <c r="D83" s="70"/>
      <c r="E83" s="70"/>
      <c r="F83" s="70"/>
      <c r="G83" s="70"/>
      <c r="H83" s="70"/>
      <c r="I83" s="70"/>
      <c r="J83" s="284"/>
      <c r="K83" s="500"/>
      <c r="L83" s="542" t="s">
        <v>566</v>
      </c>
      <c r="M83" s="549"/>
      <c r="N83" s="71"/>
      <c r="O83" s="70"/>
      <c r="P83" s="70"/>
      <c r="Q83" s="226"/>
      <c r="R83" s="176"/>
      <c r="S83" s="176"/>
    </row>
    <row r="84" spans="1:19" s="53" customFormat="1" ht="24.6" customHeight="1">
      <c r="A84" s="52"/>
      <c r="B84" s="565"/>
      <c r="C84" s="74"/>
      <c r="D84" s="110"/>
      <c r="E84" s="110"/>
      <c r="F84" s="110"/>
      <c r="G84" s="110"/>
      <c r="H84" s="110"/>
      <c r="I84" s="110"/>
      <c r="J84" s="283"/>
      <c r="K84" s="500" t="s">
        <v>1139</v>
      </c>
      <c r="L84" s="543"/>
      <c r="M84" s="549" t="s">
        <v>1141</v>
      </c>
      <c r="N84" s="347"/>
      <c r="O84" s="110"/>
      <c r="P84" s="110"/>
      <c r="Q84" s="227"/>
      <c r="R84" s="176"/>
      <c r="S84" s="176"/>
    </row>
    <row r="85" spans="1:19" s="53" customFormat="1" ht="24.6" customHeight="1">
      <c r="A85" s="52"/>
      <c r="B85" s="565"/>
      <c r="C85" s="74"/>
      <c r="D85" s="110"/>
      <c r="E85" s="110"/>
      <c r="F85" s="110"/>
      <c r="G85" s="110"/>
      <c r="H85" s="110"/>
      <c r="I85" s="110"/>
      <c r="J85" s="283"/>
      <c r="K85" s="519" t="s">
        <v>870</v>
      </c>
      <c r="L85" s="543" t="s">
        <v>567</v>
      </c>
      <c r="M85" s="549" t="s">
        <v>870</v>
      </c>
      <c r="N85" s="347"/>
      <c r="O85" s="110"/>
      <c r="P85" s="110"/>
      <c r="Q85" s="227"/>
      <c r="R85" s="176"/>
      <c r="S85" s="176"/>
    </row>
    <row r="86" spans="1:19" s="53" customFormat="1" ht="24.6" customHeight="1">
      <c r="A86" s="52"/>
      <c r="B86" s="565"/>
      <c r="C86" s="74"/>
      <c r="D86" s="110"/>
      <c r="E86" s="110"/>
      <c r="F86" s="110"/>
      <c r="G86" s="110"/>
      <c r="H86" s="110"/>
      <c r="I86" s="110"/>
      <c r="J86" s="283"/>
      <c r="K86" s="502" t="s">
        <v>1183</v>
      </c>
      <c r="L86" s="538"/>
      <c r="M86" s="550" t="s">
        <v>1183</v>
      </c>
      <c r="N86" s="347"/>
      <c r="O86" s="110"/>
      <c r="P86" s="110"/>
      <c r="Q86" s="227"/>
      <c r="R86" s="176"/>
      <c r="S86" s="176"/>
    </row>
    <row r="87" spans="1:19" s="53" customFormat="1" ht="24.6" customHeight="1">
      <c r="A87" s="52"/>
      <c r="B87" s="565"/>
      <c r="C87" s="74"/>
      <c r="D87" s="232"/>
      <c r="E87" s="232"/>
      <c r="F87" s="232"/>
      <c r="G87" s="232"/>
      <c r="H87" s="232"/>
      <c r="I87" s="232"/>
      <c r="J87" s="285"/>
      <c r="K87" s="503"/>
      <c r="L87" s="539"/>
      <c r="M87" s="549"/>
      <c r="N87" s="349"/>
      <c r="O87" s="232"/>
      <c r="P87" s="232"/>
      <c r="Q87" s="233"/>
      <c r="R87" s="176"/>
      <c r="S87" s="176"/>
    </row>
    <row r="88" spans="1:19" s="53" customFormat="1" ht="24.6" customHeight="1">
      <c r="A88" s="52"/>
      <c r="B88" s="565"/>
      <c r="C88" s="74"/>
      <c r="D88" s="232"/>
      <c r="E88" s="232"/>
      <c r="F88" s="232"/>
      <c r="G88" s="232"/>
      <c r="H88" s="232"/>
      <c r="I88" s="232"/>
      <c r="J88" s="285"/>
      <c r="K88" s="504" t="s">
        <v>1184</v>
      </c>
      <c r="L88" s="540" t="s">
        <v>565</v>
      </c>
      <c r="M88" s="551" t="s">
        <v>1185</v>
      </c>
      <c r="N88" s="349"/>
      <c r="O88" s="232"/>
      <c r="P88" s="232"/>
      <c r="Q88" s="233"/>
      <c r="R88" s="176"/>
      <c r="S88" s="176"/>
    </row>
    <row r="89" spans="1:19" s="53" customFormat="1" ht="24.6" customHeight="1" thickBot="1">
      <c r="A89" s="52"/>
      <c r="B89" s="566"/>
      <c r="C89" s="74"/>
      <c r="D89" s="235"/>
      <c r="E89" s="235"/>
      <c r="F89" s="235"/>
      <c r="G89" s="235"/>
      <c r="H89" s="235"/>
      <c r="I89" s="235"/>
      <c r="J89" s="282"/>
      <c r="K89" s="505"/>
      <c r="L89" s="444"/>
      <c r="M89" s="505"/>
      <c r="N89" s="351"/>
      <c r="O89" s="235"/>
      <c r="P89" s="235"/>
      <c r="Q89" s="234"/>
      <c r="R89" s="176"/>
      <c r="S89" s="176"/>
    </row>
    <row r="90" spans="1:19" s="53" customFormat="1" ht="24" customHeight="1" thickBot="1">
      <c r="A90" s="52"/>
      <c r="B90" s="79"/>
      <c r="C90" s="79"/>
      <c r="D90" s="253"/>
      <c r="E90" s="253"/>
      <c r="F90" s="253"/>
      <c r="G90" s="253"/>
      <c r="H90" s="253"/>
      <c r="I90" s="253"/>
      <c r="J90" s="253"/>
      <c r="K90" s="528"/>
      <c r="L90" s="253"/>
      <c r="M90" s="528"/>
      <c r="N90" s="315"/>
      <c r="O90" s="253"/>
      <c r="P90" s="253"/>
      <c r="Q90" s="254"/>
      <c r="R90" s="176"/>
      <c r="S90" s="176"/>
    </row>
    <row r="91" spans="1:19" s="30" customFormat="1" ht="24.6" customHeight="1">
      <c r="A91" s="32"/>
      <c r="B91" s="562" t="s">
        <v>2</v>
      </c>
      <c r="C91" s="76" t="s">
        <v>3</v>
      </c>
      <c r="D91" s="127" t="s">
        <v>522</v>
      </c>
      <c r="E91" s="133" t="s">
        <v>49</v>
      </c>
      <c r="F91" s="133" t="s">
        <v>518</v>
      </c>
      <c r="G91" s="132" t="s">
        <v>906</v>
      </c>
      <c r="H91" s="128" t="s">
        <v>900</v>
      </c>
      <c r="I91" s="429"/>
      <c r="J91" s="124" t="s">
        <v>502</v>
      </c>
      <c r="K91" s="411" t="s">
        <v>1109</v>
      </c>
      <c r="L91" s="250"/>
      <c r="M91" s="133" t="s">
        <v>518</v>
      </c>
      <c r="N91" s="411" t="s">
        <v>1108</v>
      </c>
      <c r="O91" s="124" t="s">
        <v>502</v>
      </c>
      <c r="P91" s="124" t="s">
        <v>502</v>
      </c>
      <c r="Q91" s="122" t="s">
        <v>908</v>
      </c>
      <c r="R91" s="176"/>
      <c r="S91" s="176"/>
    </row>
    <row r="92" spans="1:19" s="30" customFormat="1" ht="24.6" customHeight="1">
      <c r="A92" s="32"/>
      <c r="B92" s="562"/>
      <c r="C92" s="77" t="s">
        <v>4</v>
      </c>
      <c r="D92" s="145" t="s">
        <v>564</v>
      </c>
      <c r="E92" s="145" t="s">
        <v>564</v>
      </c>
      <c r="F92" s="145" t="s">
        <v>564</v>
      </c>
      <c r="G92" s="145" t="s">
        <v>564</v>
      </c>
      <c r="H92" s="145" t="s">
        <v>1130</v>
      </c>
      <c r="I92" s="145" t="s">
        <v>564</v>
      </c>
      <c r="J92" s="145" t="s">
        <v>1131</v>
      </c>
      <c r="K92" s="145" t="s">
        <v>564</v>
      </c>
      <c r="L92" s="147"/>
      <c r="M92" s="145" t="s">
        <v>564</v>
      </c>
      <c r="N92" s="145" t="s">
        <v>564</v>
      </c>
      <c r="O92" s="145" t="s">
        <v>564</v>
      </c>
      <c r="P92" s="145" t="s">
        <v>564</v>
      </c>
      <c r="Q92" s="143" t="s">
        <v>564</v>
      </c>
      <c r="R92" s="176"/>
      <c r="S92" s="176"/>
    </row>
    <row r="93" spans="1:19" s="30" customFormat="1" ht="24.6" customHeight="1">
      <c r="A93" s="32"/>
      <c r="B93" s="562"/>
      <c r="C93" s="77" t="s">
        <v>519</v>
      </c>
      <c r="D93" s="366" t="s">
        <v>780</v>
      </c>
      <c r="E93" s="366" t="s">
        <v>781</v>
      </c>
      <c r="F93" s="377" t="s">
        <v>782</v>
      </c>
      <c r="G93" s="377" t="s">
        <v>782</v>
      </c>
      <c r="H93" s="107"/>
      <c r="I93" s="280"/>
      <c r="J93" s="107">
        <v>39</v>
      </c>
      <c r="K93" s="353"/>
      <c r="L93" s="148"/>
      <c r="M93" s="107">
        <v>38</v>
      </c>
      <c r="N93" s="353"/>
      <c r="O93" s="366" t="s">
        <v>779</v>
      </c>
      <c r="P93" s="366" t="s">
        <v>780</v>
      </c>
      <c r="Q93" s="368" t="s">
        <v>781</v>
      </c>
      <c r="R93" s="176"/>
      <c r="S93" s="176"/>
    </row>
    <row r="94" spans="1:19" s="30" customFormat="1" ht="24.6" customHeight="1">
      <c r="A94" s="32"/>
      <c r="B94" s="562"/>
      <c r="C94" s="77" t="s">
        <v>5</v>
      </c>
      <c r="D94" s="107"/>
      <c r="E94" s="356"/>
      <c r="F94" s="107">
        <v>12</v>
      </c>
      <c r="G94" s="107">
        <v>14</v>
      </c>
      <c r="H94" s="107" t="s">
        <v>1134</v>
      </c>
      <c r="I94" s="280"/>
      <c r="J94" s="107" t="s">
        <v>777</v>
      </c>
      <c r="K94" s="353" t="s">
        <v>778</v>
      </c>
      <c r="L94" s="148"/>
      <c r="M94" s="107" t="s">
        <v>777</v>
      </c>
      <c r="N94" s="353" t="s">
        <v>778</v>
      </c>
      <c r="O94" s="107">
        <v>18</v>
      </c>
      <c r="P94" s="107"/>
      <c r="Q94" s="361"/>
      <c r="R94" s="176"/>
      <c r="S94" s="176"/>
    </row>
    <row r="95" spans="1:19" s="30" customFormat="1" ht="24.6" customHeight="1">
      <c r="A95" s="32"/>
      <c r="B95" s="562"/>
      <c r="C95" s="77" t="s">
        <v>6</v>
      </c>
      <c r="D95" s="110" t="s">
        <v>1065</v>
      </c>
      <c r="E95" s="367" t="s">
        <v>1065</v>
      </c>
      <c r="F95" s="110" t="s">
        <v>1066</v>
      </c>
      <c r="G95" s="110" t="s">
        <v>1067</v>
      </c>
      <c r="H95" s="110" t="s">
        <v>797</v>
      </c>
      <c r="I95" s="280"/>
      <c r="J95" s="110" t="s">
        <v>891</v>
      </c>
      <c r="K95" s="353" t="s">
        <v>891</v>
      </c>
      <c r="L95" s="147" t="s">
        <v>292</v>
      </c>
      <c r="M95" s="110" t="s">
        <v>893</v>
      </c>
      <c r="N95" s="353" t="s">
        <v>894</v>
      </c>
      <c r="O95" s="110" t="s">
        <v>1071</v>
      </c>
      <c r="P95" s="110" t="s">
        <v>1071</v>
      </c>
      <c r="Q95" s="369" t="s">
        <v>1071</v>
      </c>
      <c r="R95" s="176"/>
      <c r="S95" s="176"/>
    </row>
    <row r="96" spans="1:19" s="30" customFormat="1" ht="24.6" customHeight="1">
      <c r="A96" s="32"/>
      <c r="B96" s="562"/>
      <c r="C96" s="77" t="s">
        <v>7</v>
      </c>
      <c r="D96" s="255" t="s">
        <v>1068</v>
      </c>
      <c r="E96" s="357" t="s">
        <v>1068</v>
      </c>
      <c r="F96" s="255" t="s">
        <v>1069</v>
      </c>
      <c r="G96" s="255" t="s">
        <v>1070</v>
      </c>
      <c r="H96" s="336" t="s">
        <v>1106</v>
      </c>
      <c r="I96" s="431"/>
      <c r="J96" s="386" t="s">
        <v>892</v>
      </c>
      <c r="K96" s="354" t="s">
        <v>892</v>
      </c>
      <c r="L96" s="147"/>
      <c r="M96" s="255" t="s">
        <v>895</v>
      </c>
      <c r="N96" s="354" t="s">
        <v>895</v>
      </c>
      <c r="O96" s="255" t="s">
        <v>1072</v>
      </c>
      <c r="P96" s="255" t="s">
        <v>1073</v>
      </c>
      <c r="Q96" s="362" t="s">
        <v>1073</v>
      </c>
      <c r="R96" s="176"/>
      <c r="S96" s="176"/>
    </row>
    <row r="97" spans="1:19" s="30" customFormat="1" ht="24.6" customHeight="1">
      <c r="A97" s="32"/>
      <c r="B97" s="562"/>
      <c r="C97" s="77" t="s">
        <v>8</v>
      </c>
      <c r="D97" s="232"/>
      <c r="E97" s="356"/>
      <c r="F97" s="232"/>
      <c r="G97" s="232"/>
      <c r="H97" s="232"/>
      <c r="I97" s="280" t="s">
        <v>1151</v>
      </c>
      <c r="J97" s="232"/>
      <c r="K97" s="353"/>
      <c r="L97" s="148"/>
      <c r="M97" s="232"/>
      <c r="N97" s="353"/>
      <c r="O97" s="232"/>
      <c r="P97" s="232"/>
      <c r="Q97" s="361"/>
      <c r="R97" s="176"/>
      <c r="S97" s="176"/>
    </row>
    <row r="98" spans="1:19" s="30" customFormat="1" ht="24.6" customHeight="1">
      <c r="A98" s="32"/>
      <c r="B98" s="562"/>
      <c r="C98" s="77" t="s">
        <v>9</v>
      </c>
      <c r="D98" s="134" t="s">
        <v>61</v>
      </c>
      <c r="E98" s="358" t="s">
        <v>61</v>
      </c>
      <c r="F98" s="134" t="s">
        <v>61</v>
      </c>
      <c r="G98" s="134" t="s">
        <v>61</v>
      </c>
      <c r="H98" s="134" t="s">
        <v>61</v>
      </c>
      <c r="I98" s="285" t="s">
        <v>61</v>
      </c>
      <c r="J98" s="134" t="s">
        <v>61</v>
      </c>
      <c r="K98" s="355" t="s">
        <v>61</v>
      </c>
      <c r="L98" s="148"/>
      <c r="M98" s="134" t="s">
        <v>61</v>
      </c>
      <c r="N98" s="355" t="s">
        <v>61</v>
      </c>
      <c r="O98" s="134" t="s">
        <v>61</v>
      </c>
      <c r="P98" s="134" t="s">
        <v>61</v>
      </c>
      <c r="Q98" s="363" t="s">
        <v>61</v>
      </c>
      <c r="R98" s="176"/>
      <c r="S98" s="176"/>
    </row>
    <row r="99" spans="1:19" s="30" customFormat="1" ht="24.6" customHeight="1" thickBot="1">
      <c r="A99" s="32"/>
      <c r="B99" s="562"/>
      <c r="C99" s="77" t="s">
        <v>10</v>
      </c>
      <c r="D99" s="235"/>
      <c r="E99" s="235"/>
      <c r="F99" s="235"/>
      <c r="G99" s="235"/>
      <c r="H99" s="235"/>
      <c r="I99" s="282"/>
      <c r="J99" s="235"/>
      <c r="K99" s="282"/>
      <c r="L99" s="149"/>
      <c r="M99" s="235"/>
      <c r="N99" s="282"/>
      <c r="O99" s="235"/>
      <c r="P99" s="235"/>
      <c r="Q99" s="234"/>
      <c r="R99" s="176"/>
      <c r="S99" s="176"/>
    </row>
    <row r="100" spans="1:19" s="53" customFormat="1" ht="24.6" customHeight="1" thickBot="1">
      <c r="A100" s="52"/>
      <c r="B100" s="79"/>
      <c r="C100" s="80"/>
      <c r="D100" s="316"/>
      <c r="E100" s="316"/>
      <c r="F100" s="316"/>
      <c r="G100" s="316"/>
      <c r="H100" s="445"/>
      <c r="I100" s="316"/>
      <c r="J100" s="316"/>
      <c r="K100" s="316"/>
      <c r="L100" s="81"/>
      <c r="M100" s="81"/>
      <c r="N100" s="86"/>
      <c r="O100" s="316"/>
      <c r="P100" s="316"/>
      <c r="Q100" s="332"/>
      <c r="R100" s="176"/>
      <c r="S100" s="176"/>
    </row>
    <row r="101" spans="1:19" s="30" customFormat="1" ht="24.6" customHeight="1">
      <c r="A101" s="32"/>
      <c r="B101" s="562" t="s">
        <v>521</v>
      </c>
      <c r="C101" s="76" t="s">
        <v>3</v>
      </c>
      <c r="D101" s="129" t="s">
        <v>19</v>
      </c>
      <c r="E101" s="126" t="s">
        <v>898</v>
      </c>
      <c r="F101" s="131" t="s">
        <v>523</v>
      </c>
      <c r="G101" s="439" t="s">
        <v>526</v>
      </c>
      <c r="H101" s="494" t="s">
        <v>502</v>
      </c>
      <c r="I101" s="415" t="s">
        <v>1109</v>
      </c>
      <c r="J101" s="133" t="s">
        <v>518</v>
      </c>
      <c r="K101" s="411" t="s">
        <v>1111</v>
      </c>
      <c r="L101" s="122" t="s">
        <v>908</v>
      </c>
      <c r="M101" s="411" t="s">
        <v>1107</v>
      </c>
      <c r="N101" s="123" t="s">
        <v>526</v>
      </c>
      <c r="O101" s="123" t="s">
        <v>526</v>
      </c>
      <c r="P101" s="129" t="s">
        <v>19</v>
      </c>
      <c r="Q101" s="387" t="s">
        <v>905</v>
      </c>
      <c r="R101" s="176"/>
      <c r="S101" s="176"/>
    </row>
    <row r="102" spans="1:19" s="30" customFormat="1" ht="24.6" customHeight="1">
      <c r="A102" s="32"/>
      <c r="B102" s="562"/>
      <c r="C102" s="77" t="s">
        <v>4</v>
      </c>
      <c r="D102" s="145" t="s">
        <v>564</v>
      </c>
      <c r="E102" s="145" t="s">
        <v>564</v>
      </c>
      <c r="F102" s="145" t="s">
        <v>564</v>
      </c>
      <c r="G102" s="281" t="s">
        <v>564</v>
      </c>
      <c r="H102" s="145" t="s">
        <v>564</v>
      </c>
      <c r="I102" s="345" t="s">
        <v>1133</v>
      </c>
      <c r="J102" s="145" t="s">
        <v>564</v>
      </c>
      <c r="K102" s="145" t="s">
        <v>564</v>
      </c>
      <c r="L102" s="145" t="s">
        <v>564</v>
      </c>
      <c r="M102" s="145" t="s">
        <v>564</v>
      </c>
      <c r="N102" s="145" t="s">
        <v>564</v>
      </c>
      <c r="O102" s="145" t="s">
        <v>564</v>
      </c>
      <c r="P102" s="145" t="s">
        <v>564</v>
      </c>
      <c r="Q102" s="143" t="s">
        <v>564</v>
      </c>
      <c r="R102" s="176"/>
      <c r="S102" s="176"/>
    </row>
    <row r="103" spans="1:19" s="30" customFormat="1" ht="24.6" customHeight="1">
      <c r="A103" s="32"/>
      <c r="B103" s="562"/>
      <c r="C103" s="77" t="s">
        <v>519</v>
      </c>
      <c r="D103" s="366" t="s">
        <v>780</v>
      </c>
      <c r="E103" s="366" t="s">
        <v>781</v>
      </c>
      <c r="F103" s="377" t="s">
        <v>782</v>
      </c>
      <c r="G103" s="440" t="s">
        <v>782</v>
      </c>
      <c r="H103" s="107">
        <v>37</v>
      </c>
      <c r="I103" s="441"/>
      <c r="J103" s="107">
        <v>40</v>
      </c>
      <c r="K103" s="353"/>
      <c r="L103" s="107">
        <v>42</v>
      </c>
      <c r="M103" s="353"/>
      <c r="N103" s="366" t="s">
        <v>779</v>
      </c>
      <c r="O103" s="366" t="s">
        <v>780</v>
      </c>
      <c r="P103" s="366" t="s">
        <v>781</v>
      </c>
      <c r="Q103" s="378" t="s">
        <v>782</v>
      </c>
      <c r="R103" s="176"/>
      <c r="S103" s="176"/>
    </row>
    <row r="104" spans="1:19" s="30" customFormat="1" ht="24.6" customHeight="1">
      <c r="A104" s="32"/>
      <c r="B104" s="562"/>
      <c r="C104" s="77" t="s">
        <v>5</v>
      </c>
      <c r="D104" s="107"/>
      <c r="E104" s="356"/>
      <c r="F104" s="107">
        <v>13</v>
      </c>
      <c r="G104" s="280">
        <v>15</v>
      </c>
      <c r="H104" s="107" t="s">
        <v>777</v>
      </c>
      <c r="I104" s="441" t="s">
        <v>778</v>
      </c>
      <c r="J104" s="107" t="s">
        <v>777</v>
      </c>
      <c r="K104" s="353" t="s">
        <v>778</v>
      </c>
      <c r="L104" s="107" t="s">
        <v>777</v>
      </c>
      <c r="M104" s="353" t="s">
        <v>778</v>
      </c>
      <c r="N104" s="107">
        <v>16</v>
      </c>
      <c r="O104" s="107"/>
      <c r="P104" s="356"/>
      <c r="Q104" s="144">
        <v>20</v>
      </c>
      <c r="R104" s="176"/>
      <c r="S104" s="176"/>
    </row>
    <row r="105" spans="1:19" s="30" customFormat="1" ht="24.6" customHeight="1">
      <c r="A105" s="32"/>
      <c r="B105" s="562"/>
      <c r="C105" s="77" t="s">
        <v>6</v>
      </c>
      <c r="D105" s="110" t="s">
        <v>543</v>
      </c>
      <c r="E105" s="367" t="s">
        <v>1074</v>
      </c>
      <c r="F105" s="110" t="s">
        <v>1075</v>
      </c>
      <c r="G105" s="283" t="s">
        <v>1076</v>
      </c>
      <c r="H105" s="110" t="s">
        <v>880</v>
      </c>
      <c r="I105" s="441" t="s">
        <v>881</v>
      </c>
      <c r="J105" s="110" t="s">
        <v>882</v>
      </c>
      <c r="K105" s="353" t="s">
        <v>883</v>
      </c>
      <c r="L105" s="110" t="s">
        <v>884</v>
      </c>
      <c r="M105" s="353" t="s">
        <v>885</v>
      </c>
      <c r="N105" s="110" t="s">
        <v>1135</v>
      </c>
      <c r="O105" s="110" t="s">
        <v>1136</v>
      </c>
      <c r="P105" s="367" t="s">
        <v>1137</v>
      </c>
      <c r="Q105" s="110" t="s">
        <v>1079</v>
      </c>
      <c r="R105" s="176"/>
      <c r="S105" s="176"/>
    </row>
    <row r="106" spans="1:19" s="30" customFormat="1" ht="24.6" customHeight="1">
      <c r="A106" s="32"/>
      <c r="B106" s="562"/>
      <c r="C106" s="77" t="s">
        <v>7</v>
      </c>
      <c r="D106" s="255" t="s">
        <v>535</v>
      </c>
      <c r="E106" s="357" t="s">
        <v>535</v>
      </c>
      <c r="F106" s="255" t="s">
        <v>1077</v>
      </c>
      <c r="G106" s="288" t="s">
        <v>1078</v>
      </c>
      <c r="H106" s="386" t="s">
        <v>886</v>
      </c>
      <c r="I106" s="442" t="s">
        <v>887</v>
      </c>
      <c r="J106" s="255" t="s">
        <v>888</v>
      </c>
      <c r="K106" s="354" t="s">
        <v>889</v>
      </c>
      <c r="L106" s="255" t="s">
        <v>890</v>
      </c>
      <c r="M106" s="354" t="s">
        <v>890</v>
      </c>
      <c r="N106" s="255" t="s">
        <v>1080</v>
      </c>
      <c r="O106" s="255" t="s">
        <v>1081</v>
      </c>
      <c r="P106" s="357" t="s">
        <v>1081</v>
      </c>
      <c r="Q106" s="255" t="s">
        <v>1082</v>
      </c>
      <c r="R106" s="176"/>
      <c r="S106" s="176"/>
    </row>
    <row r="107" spans="1:19" s="30" customFormat="1" ht="24.6" customHeight="1">
      <c r="A107" s="32"/>
      <c r="B107" s="562"/>
      <c r="C107" s="77" t="s">
        <v>8</v>
      </c>
      <c r="D107" s="232"/>
      <c r="E107" s="356"/>
      <c r="F107" s="232"/>
      <c r="G107" s="285"/>
      <c r="H107" s="232"/>
      <c r="I107" s="441"/>
      <c r="J107" s="232"/>
      <c r="K107" s="353"/>
      <c r="L107" s="232"/>
      <c r="M107" s="353"/>
      <c r="N107" s="232"/>
      <c r="O107" s="232"/>
      <c r="P107" s="356"/>
      <c r="Q107" s="233"/>
      <c r="R107" s="176"/>
      <c r="S107" s="176"/>
    </row>
    <row r="108" spans="1:19" s="30" customFormat="1" ht="24.6" customHeight="1">
      <c r="A108" s="32"/>
      <c r="B108" s="562"/>
      <c r="C108" s="77" t="s">
        <v>9</v>
      </c>
      <c r="D108" s="134" t="s">
        <v>61</v>
      </c>
      <c r="E108" s="358" t="s">
        <v>61</v>
      </c>
      <c r="F108" s="134" t="s">
        <v>61</v>
      </c>
      <c r="G108" s="289" t="s">
        <v>61</v>
      </c>
      <c r="H108" s="134" t="s">
        <v>61</v>
      </c>
      <c r="I108" s="443" t="s">
        <v>61</v>
      </c>
      <c r="J108" s="134" t="s">
        <v>61</v>
      </c>
      <c r="K108" s="355" t="s">
        <v>61</v>
      </c>
      <c r="L108" s="134" t="s">
        <v>61</v>
      </c>
      <c r="M108" s="355" t="s">
        <v>61</v>
      </c>
      <c r="N108" s="134" t="s">
        <v>61</v>
      </c>
      <c r="O108" s="134" t="s">
        <v>61</v>
      </c>
      <c r="P108" s="358" t="s">
        <v>61</v>
      </c>
      <c r="Q108" s="260" t="s">
        <v>61</v>
      </c>
      <c r="R108" s="176"/>
      <c r="S108" s="176"/>
    </row>
    <row r="109" spans="1:19" s="30" customFormat="1" ht="24.6" customHeight="1" thickBot="1">
      <c r="A109" s="32"/>
      <c r="B109" s="562"/>
      <c r="C109" s="77" t="s">
        <v>10</v>
      </c>
      <c r="D109" s="235"/>
      <c r="E109" s="235"/>
      <c r="F109" s="235"/>
      <c r="G109" s="282"/>
      <c r="H109" s="419"/>
      <c r="I109" s="444"/>
      <c r="J109" s="235"/>
      <c r="K109" s="282"/>
      <c r="L109" s="235"/>
      <c r="M109" s="282"/>
      <c r="N109" s="235"/>
      <c r="O109" s="235"/>
      <c r="P109" s="235"/>
      <c r="Q109" s="234"/>
      <c r="R109" s="176"/>
      <c r="S109" s="176"/>
    </row>
    <row r="110" spans="1:19" s="53" customFormat="1" ht="24.6" customHeight="1" thickBot="1">
      <c r="A110" s="52"/>
      <c r="B110" s="79"/>
      <c r="C110" s="80"/>
      <c r="D110" s="81"/>
      <c r="E110" s="81"/>
      <c r="F110" s="81"/>
      <c r="G110" s="81"/>
      <c r="H110" s="245"/>
      <c r="I110" s="81"/>
      <c r="J110" s="81"/>
      <c r="K110" s="81"/>
      <c r="L110" s="81"/>
      <c r="M110" s="81"/>
      <c r="N110" s="81"/>
      <c r="O110" s="81"/>
      <c r="P110" s="81"/>
      <c r="Q110" s="254"/>
      <c r="R110" s="176"/>
      <c r="S110" s="176"/>
    </row>
    <row r="111" spans="1:19" s="30" customFormat="1" ht="24.6" customHeight="1">
      <c r="A111" s="32"/>
      <c r="B111" s="562" t="s">
        <v>527</v>
      </c>
      <c r="C111" s="76" t="s">
        <v>3</v>
      </c>
      <c r="D111" s="132" t="s">
        <v>906</v>
      </c>
      <c r="E111" s="124" t="s">
        <v>918</v>
      </c>
      <c r="F111" s="411" t="s">
        <v>1109</v>
      </c>
      <c r="G111" s="387" t="s">
        <v>905</v>
      </c>
      <c r="H111" s="411" t="s">
        <v>1107</v>
      </c>
      <c r="I111" s="129" t="s">
        <v>19</v>
      </c>
      <c r="J111" s="129" t="s">
        <v>19</v>
      </c>
      <c r="K111" s="126" t="s">
        <v>898</v>
      </c>
      <c r="L111" s="128" t="s">
        <v>520</v>
      </c>
      <c r="M111" s="411" t="s">
        <v>1110</v>
      </c>
      <c r="N111" s="122" t="s">
        <v>908</v>
      </c>
      <c r="O111" s="122" t="s">
        <v>908</v>
      </c>
      <c r="P111" s="133" t="s">
        <v>518</v>
      </c>
      <c r="Q111" s="273"/>
      <c r="R111" s="176"/>
      <c r="S111" s="176"/>
    </row>
    <row r="112" spans="1:19" s="30" customFormat="1" ht="24.6" customHeight="1">
      <c r="A112" s="32"/>
      <c r="B112" s="562"/>
      <c r="C112" s="77" t="s">
        <v>4</v>
      </c>
      <c r="D112" s="145" t="s">
        <v>564</v>
      </c>
      <c r="E112" s="145" t="s">
        <v>1160</v>
      </c>
      <c r="F112" s="145" t="s">
        <v>1160</v>
      </c>
      <c r="G112" s="145" t="s">
        <v>1160</v>
      </c>
      <c r="H112" s="145" t="s">
        <v>1160</v>
      </c>
      <c r="I112" s="145" t="s">
        <v>564</v>
      </c>
      <c r="J112" s="145" t="s">
        <v>564</v>
      </c>
      <c r="K112" s="145" t="s">
        <v>564</v>
      </c>
      <c r="L112" s="145" t="s">
        <v>1160</v>
      </c>
      <c r="M112" s="145" t="s">
        <v>1160</v>
      </c>
      <c r="N112" s="145" t="s">
        <v>564</v>
      </c>
      <c r="O112" s="145" t="s">
        <v>564</v>
      </c>
      <c r="P112" s="145" t="s">
        <v>564</v>
      </c>
      <c r="Q112" s="110"/>
      <c r="R112" s="176"/>
      <c r="S112" s="176"/>
    </row>
    <row r="113" spans="1:19" s="30" customFormat="1" ht="24.6" customHeight="1">
      <c r="A113" s="32"/>
      <c r="B113" s="562"/>
      <c r="C113" s="77" t="s">
        <v>519</v>
      </c>
      <c r="D113" s="335" t="s">
        <v>723</v>
      </c>
      <c r="E113" s="107">
        <v>33</v>
      </c>
      <c r="F113" s="353"/>
      <c r="G113" s="107">
        <v>35</v>
      </c>
      <c r="H113" s="353"/>
      <c r="I113" s="366" t="s">
        <v>779</v>
      </c>
      <c r="J113" s="366" t="s">
        <v>780</v>
      </c>
      <c r="K113" s="366" t="s">
        <v>781</v>
      </c>
      <c r="L113" s="107">
        <v>43</v>
      </c>
      <c r="M113" s="353"/>
      <c r="N113" s="366" t="s">
        <v>779</v>
      </c>
      <c r="O113" s="366" t="s">
        <v>780</v>
      </c>
      <c r="P113" s="366" t="s">
        <v>781</v>
      </c>
      <c r="Q113" s="70"/>
      <c r="R113" s="176"/>
      <c r="S113" s="176"/>
    </row>
    <row r="114" spans="1:19" s="30" customFormat="1" ht="24.6" customHeight="1">
      <c r="A114" s="32"/>
      <c r="B114" s="562"/>
      <c r="C114" s="77" t="s">
        <v>5</v>
      </c>
      <c r="D114" s="107"/>
      <c r="E114" s="107" t="s">
        <v>777</v>
      </c>
      <c r="F114" s="353" t="s">
        <v>778</v>
      </c>
      <c r="G114" s="107" t="s">
        <v>777</v>
      </c>
      <c r="H114" s="353" t="s">
        <v>778</v>
      </c>
      <c r="I114" s="107">
        <v>14</v>
      </c>
      <c r="J114" s="107"/>
      <c r="K114" s="356"/>
      <c r="L114" s="107" t="s">
        <v>777</v>
      </c>
      <c r="M114" s="353" t="s">
        <v>778</v>
      </c>
      <c r="N114" s="107">
        <v>17</v>
      </c>
      <c r="O114" s="107"/>
      <c r="P114" s="356"/>
      <c r="Q114" s="110"/>
      <c r="R114" s="176"/>
      <c r="S114" s="176"/>
    </row>
    <row r="115" spans="1:19" s="30" customFormat="1" ht="24.6" customHeight="1">
      <c r="A115" s="32"/>
      <c r="B115" s="562"/>
      <c r="C115" s="77" t="s">
        <v>6</v>
      </c>
      <c r="D115" s="107" t="s">
        <v>715</v>
      </c>
      <c r="E115" s="110" t="s">
        <v>708</v>
      </c>
      <c r="F115" s="353" t="s">
        <v>1100</v>
      </c>
      <c r="G115" s="110" t="s">
        <v>870</v>
      </c>
      <c r="H115" s="353" t="s">
        <v>870</v>
      </c>
      <c r="I115" s="110" t="s">
        <v>1083</v>
      </c>
      <c r="J115" s="110" t="s">
        <v>1083</v>
      </c>
      <c r="K115" s="367" t="s">
        <v>1083</v>
      </c>
      <c r="L115" s="110" t="s">
        <v>896</v>
      </c>
      <c r="M115" s="353" t="s">
        <v>896</v>
      </c>
      <c r="N115" s="110" t="s">
        <v>1084</v>
      </c>
      <c r="O115" s="110" t="s">
        <v>1084</v>
      </c>
      <c r="P115" s="367" t="s">
        <v>1084</v>
      </c>
      <c r="Q115" s="110"/>
      <c r="R115" s="176"/>
      <c r="S115" s="176"/>
    </row>
    <row r="116" spans="1:19" s="30" customFormat="1" ht="24.6" customHeight="1">
      <c r="A116" s="32"/>
      <c r="B116" s="562"/>
      <c r="C116" s="77" t="s">
        <v>7</v>
      </c>
      <c r="D116" s="336" t="s">
        <v>724</v>
      </c>
      <c r="E116" s="255" t="s">
        <v>871</v>
      </c>
      <c r="F116" s="354" t="s">
        <v>871</v>
      </c>
      <c r="G116" s="255" t="s">
        <v>872</v>
      </c>
      <c r="H116" s="354" t="s">
        <v>872</v>
      </c>
      <c r="I116" s="255" t="s">
        <v>686</v>
      </c>
      <c r="J116" s="255" t="s">
        <v>686</v>
      </c>
      <c r="K116" s="357" t="s">
        <v>686</v>
      </c>
      <c r="L116" s="255" t="s">
        <v>1124</v>
      </c>
      <c r="M116" s="354" t="s">
        <v>1125</v>
      </c>
      <c r="N116" s="255" t="s">
        <v>1085</v>
      </c>
      <c r="O116" s="255" t="s">
        <v>1085</v>
      </c>
      <c r="P116" s="357" t="s">
        <v>1086</v>
      </c>
      <c r="Q116" s="110"/>
      <c r="R116" s="176"/>
      <c r="S116" s="176"/>
    </row>
    <row r="117" spans="1:19" s="30" customFormat="1" ht="24.6" customHeight="1">
      <c r="A117" s="32"/>
      <c r="B117" s="562"/>
      <c r="C117" s="77" t="s">
        <v>8</v>
      </c>
      <c r="D117" s="232"/>
      <c r="E117" s="232"/>
      <c r="F117" s="353"/>
      <c r="G117" s="232"/>
      <c r="H117" s="353"/>
      <c r="I117" s="232"/>
      <c r="J117" s="232"/>
      <c r="K117" s="356"/>
      <c r="L117" s="232"/>
      <c r="M117" s="353"/>
      <c r="N117" s="232"/>
      <c r="O117" s="232"/>
      <c r="P117" s="356"/>
      <c r="Q117" s="232"/>
      <c r="R117" s="176"/>
      <c r="S117" s="176"/>
    </row>
    <row r="118" spans="1:19" s="30" customFormat="1" ht="24.6" customHeight="1">
      <c r="A118" s="32"/>
      <c r="B118" s="562"/>
      <c r="C118" s="77" t="s">
        <v>9</v>
      </c>
      <c r="D118" s="134" t="s">
        <v>61</v>
      </c>
      <c r="E118" s="134" t="s">
        <v>61</v>
      </c>
      <c r="F118" s="355" t="s">
        <v>61</v>
      </c>
      <c r="G118" s="134" t="s">
        <v>61</v>
      </c>
      <c r="H118" s="355" t="s">
        <v>61</v>
      </c>
      <c r="I118" s="134" t="s">
        <v>61</v>
      </c>
      <c r="J118" s="134" t="s">
        <v>61</v>
      </c>
      <c r="K118" s="358" t="s">
        <v>61</v>
      </c>
      <c r="L118" s="134" t="s">
        <v>61</v>
      </c>
      <c r="M118" s="355" t="s">
        <v>61</v>
      </c>
      <c r="N118" s="134" t="s">
        <v>61</v>
      </c>
      <c r="O118" s="134" t="s">
        <v>61</v>
      </c>
      <c r="P118" s="358" t="s">
        <v>61</v>
      </c>
      <c r="Q118" s="232"/>
      <c r="R118" s="176"/>
      <c r="S118" s="176"/>
    </row>
    <row r="119" spans="1:19" s="30" customFormat="1" ht="24.6" customHeight="1" thickBot="1">
      <c r="A119" s="52"/>
      <c r="B119" s="562"/>
      <c r="C119" s="83" t="s">
        <v>10</v>
      </c>
      <c r="D119" s="235"/>
      <c r="E119" s="235"/>
      <c r="F119" s="282"/>
      <c r="G119" s="235"/>
      <c r="H119" s="282"/>
      <c r="I119" s="235"/>
      <c r="J119" s="235"/>
      <c r="K119" s="235"/>
      <c r="L119" s="235"/>
      <c r="M119" s="282"/>
      <c r="N119" s="235"/>
      <c r="O119" s="235"/>
      <c r="P119" s="235"/>
      <c r="Q119" s="235"/>
      <c r="R119" s="176"/>
      <c r="S119" s="176"/>
    </row>
    <row r="120" spans="1:19" s="30" customFormat="1" ht="24.6" customHeight="1" thickBot="1">
      <c r="A120" s="52"/>
      <c r="B120" s="79"/>
      <c r="C120" s="80"/>
      <c r="D120" s="81"/>
      <c r="E120" s="81"/>
      <c r="F120" s="245"/>
      <c r="G120" s="245"/>
      <c r="H120" s="81"/>
      <c r="I120" s="81"/>
      <c r="J120" s="81"/>
      <c r="K120" s="81"/>
      <c r="L120" s="81"/>
      <c r="M120" s="81"/>
      <c r="N120" s="81"/>
      <c r="O120" s="81"/>
      <c r="P120" s="81"/>
      <c r="Q120" s="251"/>
      <c r="R120" s="176"/>
      <c r="S120" s="176"/>
    </row>
    <row r="121" spans="1:19" s="30" customFormat="1" ht="24.6" customHeight="1">
      <c r="A121" s="52"/>
      <c r="B121" s="561" t="s">
        <v>528</v>
      </c>
      <c r="C121" s="82" t="s">
        <v>3</v>
      </c>
      <c r="D121" s="131" t="s">
        <v>523</v>
      </c>
      <c r="E121" s="387" t="s">
        <v>905</v>
      </c>
      <c r="F121" s="411" t="s">
        <v>1107</v>
      </c>
      <c r="G121" s="127" t="s">
        <v>522</v>
      </c>
      <c r="H121" s="411" t="s">
        <v>1111</v>
      </c>
      <c r="I121" s="387" t="s">
        <v>501</v>
      </c>
      <c r="J121" s="132" t="s">
        <v>906</v>
      </c>
      <c r="K121" s="411" t="s">
        <v>1107</v>
      </c>
      <c r="L121" s="126" t="s">
        <v>898</v>
      </c>
      <c r="M121" s="126" t="s">
        <v>898</v>
      </c>
      <c r="N121" s="128" t="s">
        <v>520</v>
      </c>
      <c r="O121" s="273"/>
      <c r="P121" s="131" t="s">
        <v>523</v>
      </c>
      <c r="Q121" s="273"/>
      <c r="R121" s="176"/>
      <c r="S121" s="176"/>
    </row>
    <row r="122" spans="1:19" s="30" customFormat="1" ht="24.6" customHeight="1">
      <c r="A122" s="32"/>
      <c r="B122" s="562"/>
      <c r="C122" s="77" t="s">
        <v>4</v>
      </c>
      <c r="D122" s="145" t="s">
        <v>564</v>
      </c>
      <c r="E122" s="145" t="s">
        <v>1160</v>
      </c>
      <c r="F122" s="145" t="s">
        <v>1160</v>
      </c>
      <c r="G122" s="145" t="s">
        <v>1160</v>
      </c>
      <c r="H122" s="145" t="s">
        <v>1160</v>
      </c>
      <c r="I122" s="145" t="s">
        <v>564</v>
      </c>
      <c r="J122" s="145" t="s">
        <v>1160</v>
      </c>
      <c r="K122" s="145" t="s">
        <v>1160</v>
      </c>
      <c r="L122" s="145" t="s">
        <v>564</v>
      </c>
      <c r="M122" s="145" t="s">
        <v>564</v>
      </c>
      <c r="N122" s="145" t="s">
        <v>564</v>
      </c>
      <c r="O122" s="110"/>
      <c r="P122" s="145" t="s">
        <v>564</v>
      </c>
      <c r="Q122" s="110"/>
      <c r="R122" s="176"/>
      <c r="S122" s="176"/>
    </row>
    <row r="123" spans="1:19" s="30" customFormat="1" ht="24.6" customHeight="1">
      <c r="A123" s="32"/>
      <c r="B123" s="562"/>
      <c r="C123" s="77" t="s">
        <v>519</v>
      </c>
      <c r="D123" s="366" t="s">
        <v>781</v>
      </c>
      <c r="E123" s="107">
        <v>34</v>
      </c>
      <c r="F123" s="353"/>
      <c r="G123" s="107">
        <v>36</v>
      </c>
      <c r="H123" s="353"/>
      <c r="I123" s="377" t="s">
        <v>782</v>
      </c>
      <c r="J123" s="107">
        <v>41</v>
      </c>
      <c r="K123" s="353"/>
      <c r="L123" s="366" t="s">
        <v>779</v>
      </c>
      <c r="M123" s="366" t="s">
        <v>780</v>
      </c>
      <c r="N123" s="366" t="s">
        <v>781</v>
      </c>
      <c r="O123" s="70"/>
      <c r="P123" s="377" t="s">
        <v>782</v>
      </c>
      <c r="Q123" s="70"/>
      <c r="R123" s="176"/>
      <c r="S123" s="176"/>
    </row>
    <row r="124" spans="1:19" s="30" customFormat="1" ht="24.6" customHeight="1">
      <c r="A124" s="32"/>
      <c r="B124" s="562"/>
      <c r="C124" s="77" t="s">
        <v>5</v>
      </c>
      <c r="D124" s="356"/>
      <c r="E124" s="107" t="s">
        <v>777</v>
      </c>
      <c r="F124" s="353" t="s">
        <v>778</v>
      </c>
      <c r="G124" s="107" t="s">
        <v>777</v>
      </c>
      <c r="H124" s="353" t="s">
        <v>778</v>
      </c>
      <c r="I124" s="107">
        <v>16</v>
      </c>
      <c r="J124" s="107" t="s">
        <v>777</v>
      </c>
      <c r="K124" s="353" t="s">
        <v>778</v>
      </c>
      <c r="L124" s="107">
        <v>15</v>
      </c>
      <c r="M124" s="107"/>
      <c r="N124" s="356"/>
      <c r="O124" s="110"/>
      <c r="P124" s="107">
        <v>19</v>
      </c>
      <c r="Q124" s="110"/>
      <c r="R124" s="176"/>
      <c r="S124" s="176"/>
    </row>
    <row r="125" spans="1:19" s="30" customFormat="1" ht="24.6" customHeight="1">
      <c r="A125" s="32"/>
      <c r="B125" s="562"/>
      <c r="C125" s="77" t="s">
        <v>6</v>
      </c>
      <c r="D125" s="367" t="s">
        <v>1087</v>
      </c>
      <c r="E125" s="110" t="s">
        <v>873</v>
      </c>
      <c r="F125" s="385" t="s">
        <v>873</v>
      </c>
      <c r="G125" s="110" t="s">
        <v>874</v>
      </c>
      <c r="H125" s="353" t="s">
        <v>875</v>
      </c>
      <c r="I125" s="110" t="s">
        <v>1088</v>
      </c>
      <c r="J125" s="110" t="s">
        <v>915</v>
      </c>
      <c r="K125" s="353" t="s">
        <v>826</v>
      </c>
      <c r="L125" s="110" t="s">
        <v>1090</v>
      </c>
      <c r="M125" s="110" t="s">
        <v>1090</v>
      </c>
      <c r="N125" s="367" t="s">
        <v>1090</v>
      </c>
      <c r="O125" s="110"/>
      <c r="P125" s="110" t="s">
        <v>1093</v>
      </c>
      <c r="Q125" s="110"/>
      <c r="R125" s="176"/>
      <c r="S125" s="176"/>
    </row>
    <row r="126" spans="1:19" s="30" customFormat="1" ht="24" customHeight="1">
      <c r="A126" s="32"/>
      <c r="B126" s="562"/>
      <c r="C126" s="77" t="s">
        <v>7</v>
      </c>
      <c r="D126" s="357" t="s">
        <v>1063</v>
      </c>
      <c r="E126" s="255" t="s">
        <v>876</v>
      </c>
      <c r="F126" s="354" t="s">
        <v>877</v>
      </c>
      <c r="G126" s="255" t="s">
        <v>878</v>
      </c>
      <c r="H126" s="354" t="s">
        <v>879</v>
      </c>
      <c r="I126" s="255" t="s">
        <v>1089</v>
      </c>
      <c r="J126" s="255" t="s">
        <v>1126</v>
      </c>
      <c r="K126" s="354" t="s">
        <v>1126</v>
      </c>
      <c r="L126" s="255" t="s">
        <v>1091</v>
      </c>
      <c r="M126" s="255" t="s">
        <v>1091</v>
      </c>
      <c r="N126" s="357" t="s">
        <v>1092</v>
      </c>
      <c r="O126" s="110"/>
      <c r="P126" s="255" t="s">
        <v>1094</v>
      </c>
      <c r="Q126" s="110"/>
      <c r="R126" s="176"/>
      <c r="S126" s="176"/>
    </row>
    <row r="127" spans="1:19" s="30" customFormat="1" ht="24.6" customHeight="1">
      <c r="A127" s="32"/>
      <c r="B127" s="562"/>
      <c r="C127" s="77" t="s">
        <v>8</v>
      </c>
      <c r="D127" s="356"/>
      <c r="E127" s="232"/>
      <c r="F127" s="353"/>
      <c r="G127" s="232"/>
      <c r="H127" s="353"/>
      <c r="I127" s="232"/>
      <c r="J127" s="232"/>
      <c r="K127" s="353"/>
      <c r="L127" s="232"/>
      <c r="M127" s="232"/>
      <c r="N127" s="356"/>
      <c r="O127" s="232"/>
      <c r="P127" s="232"/>
      <c r="Q127" s="232"/>
      <c r="R127" s="176"/>
      <c r="S127" s="176"/>
    </row>
    <row r="128" spans="1:19" s="30" customFormat="1" ht="24.6" customHeight="1">
      <c r="A128" s="52"/>
      <c r="B128" s="562"/>
      <c r="C128" s="77" t="s">
        <v>9</v>
      </c>
      <c r="D128" s="358" t="s">
        <v>61</v>
      </c>
      <c r="E128" s="134" t="s">
        <v>61</v>
      </c>
      <c r="F128" s="355" t="s">
        <v>61</v>
      </c>
      <c r="G128" s="134" t="s">
        <v>61</v>
      </c>
      <c r="H128" s="355" t="s">
        <v>61</v>
      </c>
      <c r="I128" s="134" t="s">
        <v>61</v>
      </c>
      <c r="J128" s="134" t="s">
        <v>61</v>
      </c>
      <c r="K128" s="355" t="s">
        <v>61</v>
      </c>
      <c r="L128" s="134" t="s">
        <v>61</v>
      </c>
      <c r="M128" s="134" t="s">
        <v>61</v>
      </c>
      <c r="N128" s="358" t="s">
        <v>61</v>
      </c>
      <c r="O128" s="232"/>
      <c r="P128" s="134" t="s">
        <v>61</v>
      </c>
      <c r="Q128" s="232"/>
      <c r="R128" s="176"/>
      <c r="S128" s="176"/>
    </row>
    <row r="129" spans="1:19" s="30" customFormat="1" ht="24.6" customHeight="1" thickBot="1">
      <c r="A129" s="52"/>
      <c r="B129" s="563"/>
      <c r="C129" s="78" t="s">
        <v>10</v>
      </c>
      <c r="D129" s="235"/>
      <c r="E129" s="235"/>
      <c r="F129" s="282"/>
      <c r="G129" s="235"/>
      <c r="H129" s="282"/>
      <c r="I129" s="235"/>
      <c r="J129" s="235"/>
      <c r="K129" s="282"/>
      <c r="L129" s="235"/>
      <c r="M129" s="235"/>
      <c r="N129" s="235"/>
      <c r="O129" s="235"/>
      <c r="P129" s="235"/>
      <c r="Q129" s="235"/>
      <c r="R129" s="176"/>
      <c r="S129" s="176"/>
    </row>
    <row r="130" spans="1:19" s="30" customFormat="1" ht="24" customHeight="1" thickBot="1">
      <c r="A130" s="52"/>
      <c r="B130" s="79"/>
      <c r="C130" s="80"/>
      <c r="D130" s="86"/>
      <c r="E130" s="86"/>
      <c r="F130" s="86"/>
      <c r="G130" s="86"/>
      <c r="H130" s="301"/>
      <c r="I130" s="272"/>
      <c r="J130" s="86"/>
      <c r="K130" s="87"/>
      <c r="L130" s="86"/>
      <c r="M130" s="86"/>
      <c r="N130" s="86"/>
      <c r="O130" s="86"/>
      <c r="P130" s="89"/>
      <c r="Q130" s="89"/>
      <c r="R130" s="176"/>
      <c r="S130" s="176"/>
    </row>
    <row r="131" spans="1:19" s="27" customFormat="1" ht="20.25">
      <c r="B131" s="56"/>
      <c r="C131" s="57"/>
      <c r="D131" s="58"/>
      <c r="E131" s="59"/>
      <c r="F131" s="63"/>
      <c r="G131" s="59"/>
      <c r="H131" s="59"/>
      <c r="I131" s="59"/>
      <c r="J131" s="59"/>
      <c r="K131" s="60"/>
      <c r="L131" s="65"/>
      <c r="M131" s="59"/>
      <c r="N131" s="59"/>
      <c r="O131" s="59"/>
      <c r="P131" s="59"/>
      <c r="Q131" s="59"/>
      <c r="R131" s="176"/>
      <c r="S131" s="176"/>
    </row>
  </sheetData>
  <mergeCells count="17">
    <mergeCell ref="B69:B70"/>
    <mergeCell ref="B121:B129"/>
    <mergeCell ref="B71:B79"/>
    <mergeCell ref="B81:B89"/>
    <mergeCell ref="B91:B99"/>
    <mergeCell ref="B101:B109"/>
    <mergeCell ref="B111:B119"/>
    <mergeCell ref="B18:B26"/>
    <mergeCell ref="B28:B36"/>
    <mergeCell ref="B38:B46"/>
    <mergeCell ref="B48:B56"/>
    <mergeCell ref="B58:B66"/>
    <mergeCell ref="B1:D1"/>
    <mergeCell ref="E1:F1"/>
    <mergeCell ref="B6:B7"/>
    <mergeCell ref="B8:B16"/>
    <mergeCell ref="B4:Q4"/>
  </mergeCells>
  <phoneticPr fontId="15" type="noConversion"/>
  <conditionalFormatting sqref="B6">
    <cfRule type="containsText" dxfId="1262" priority="4" operator="containsText" text="송원섭">
      <formula>NOT(ISERROR(SEARCH("송원섭",B6)))</formula>
    </cfRule>
    <cfRule type="containsText" dxfId="1261" priority="5" operator="containsText" text="이성진">
      <formula>NOT(ISERROR(SEARCH("이성진",B6)))</formula>
    </cfRule>
    <cfRule type="containsText" dxfId="1260" priority="6" operator="containsText" text="정성구">
      <formula>NOT(ISERROR(SEARCH("정성구",B6)))</formula>
    </cfRule>
  </conditionalFormatting>
  <conditionalFormatting sqref="B69">
    <cfRule type="containsText" dxfId="1259" priority="1" operator="containsText" text="송원섭">
      <formula>NOT(ISERROR(SEARCH("송원섭",B69)))</formula>
    </cfRule>
    <cfRule type="containsText" dxfId="1258" priority="2" operator="containsText" text="이성진">
      <formula>NOT(ISERROR(SEARCH("이성진",B69)))</formula>
    </cfRule>
    <cfRule type="containsText" dxfId="1257" priority="3" operator="containsText" text="정성구">
      <formula>NOT(ISERROR(SEARCH("정성구",B69)))</formula>
    </cfRule>
  </conditionalFormatting>
  <printOptions horizontalCentered="1" verticalCentered="1"/>
  <pageMargins left="0" right="0" top="0" bottom="0" header="0.31496062992125984" footer="0.31496062992125984"/>
  <pageSetup paperSize="9" scale="18" orientation="landscape" r:id="rId1"/>
  <colBreaks count="1" manualBreakCount="1">
    <brk id="6" min="3" max="129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I37"/>
  <sheetViews>
    <sheetView topLeftCell="A13" zoomScaleNormal="100" workbookViewId="0">
      <selection activeCell="I18" sqref="I18"/>
    </sheetView>
  </sheetViews>
  <sheetFormatPr defaultColWidth="8.875" defaultRowHeight="16.5"/>
  <cols>
    <col min="1" max="1" width="12.25" style="176" customWidth="1"/>
    <col min="2" max="2" width="12.5" style="176" customWidth="1"/>
    <col min="3" max="3" width="12.75" style="176" customWidth="1"/>
    <col min="4" max="4" width="11.875" style="176" customWidth="1"/>
    <col min="5" max="5" width="12.125" style="176" customWidth="1"/>
    <col min="6" max="6" width="9.875" style="176" customWidth="1"/>
    <col min="7" max="16384" width="8.875" style="176"/>
  </cols>
  <sheetData>
    <row r="1" spans="1:9" ht="20.25">
      <c r="A1" s="575" t="s">
        <v>710</v>
      </c>
      <c r="B1" s="575"/>
      <c r="C1" s="575"/>
      <c r="D1" s="575"/>
      <c r="E1" s="575"/>
      <c r="F1" s="575"/>
    </row>
    <row r="2" spans="1:9">
      <c r="A2" s="180" t="s">
        <v>41</v>
      </c>
      <c r="B2" s="181" t="s">
        <v>42</v>
      </c>
      <c r="C2" s="181" t="s">
        <v>39</v>
      </c>
      <c r="D2" s="181" t="s">
        <v>40</v>
      </c>
      <c r="E2" s="181" t="s">
        <v>43</v>
      </c>
      <c r="F2" s="182" t="s">
        <v>44</v>
      </c>
      <c r="H2" s="576" t="s">
        <v>498</v>
      </c>
      <c r="I2" s="577"/>
    </row>
    <row r="3" spans="1:9">
      <c r="A3" s="177">
        <v>44870</v>
      </c>
      <c r="B3" s="224"/>
      <c r="C3" s="303"/>
      <c r="D3" s="304"/>
      <c r="E3" s="174"/>
      <c r="F3" s="178" t="s">
        <v>594</v>
      </c>
      <c r="H3" s="187" t="s">
        <v>499</v>
      </c>
      <c r="I3" s="188">
        <v>30</v>
      </c>
    </row>
    <row r="4" spans="1:9">
      <c r="A4" s="177">
        <v>44835</v>
      </c>
      <c r="B4" s="224"/>
      <c r="C4" s="173"/>
      <c r="D4" s="303"/>
      <c r="E4" s="174"/>
      <c r="F4" s="178" t="s">
        <v>594</v>
      </c>
      <c r="H4" s="187" t="s">
        <v>584</v>
      </c>
      <c r="I4" s="188">
        <v>40</v>
      </c>
    </row>
    <row r="5" spans="1:9">
      <c r="A5" s="177">
        <v>44836</v>
      </c>
      <c r="B5" s="225"/>
      <c r="C5" s="173"/>
      <c r="D5" s="303"/>
      <c r="E5" s="174"/>
      <c r="F5" s="178" t="s">
        <v>594</v>
      </c>
    </row>
    <row r="6" spans="1:9">
      <c r="A6" s="177">
        <v>44836</v>
      </c>
      <c r="B6" s="225"/>
      <c r="C6" s="173"/>
      <c r="D6" s="303"/>
      <c r="E6" s="174"/>
      <c r="F6" s="178" t="s">
        <v>594</v>
      </c>
    </row>
    <row r="7" spans="1:9">
      <c r="A7" s="177">
        <v>44836</v>
      </c>
      <c r="B7" s="224"/>
      <c r="C7" s="173"/>
      <c r="D7" s="303"/>
      <c r="E7" s="174"/>
      <c r="F7" s="178" t="s">
        <v>594</v>
      </c>
    </row>
    <row r="8" spans="1:9">
      <c r="A8" s="177">
        <v>44836</v>
      </c>
      <c r="B8" s="224"/>
      <c r="C8" s="173"/>
      <c r="D8" s="303"/>
      <c r="E8" s="174"/>
      <c r="F8" s="178" t="s">
        <v>594</v>
      </c>
    </row>
    <row r="9" spans="1:9">
      <c r="A9" s="177">
        <v>44837</v>
      </c>
      <c r="B9" s="225"/>
      <c r="C9" s="173"/>
      <c r="D9" s="305"/>
      <c r="E9" s="174"/>
      <c r="F9" s="178" t="s">
        <v>594</v>
      </c>
    </row>
    <row r="10" spans="1:9">
      <c r="A10" s="177">
        <v>44837</v>
      </c>
      <c r="B10" s="224"/>
      <c r="C10" s="303"/>
      <c r="D10" s="305"/>
      <c r="E10" s="174"/>
      <c r="F10" s="178" t="s">
        <v>594</v>
      </c>
    </row>
    <row r="11" spans="1:9">
      <c r="A11" s="177">
        <v>44839</v>
      </c>
      <c r="B11" s="224"/>
      <c r="C11" s="173"/>
      <c r="D11" s="303"/>
      <c r="E11" s="174"/>
      <c r="F11" s="178" t="s">
        <v>594</v>
      </c>
    </row>
    <row r="12" spans="1:9">
      <c r="A12" s="177">
        <v>44840</v>
      </c>
      <c r="B12" s="224"/>
      <c r="C12" s="173"/>
      <c r="D12" s="303"/>
      <c r="E12" s="174"/>
      <c r="F12" s="178" t="s">
        <v>594</v>
      </c>
    </row>
    <row r="13" spans="1:9">
      <c r="A13" s="177">
        <v>44859</v>
      </c>
      <c r="B13" s="224"/>
      <c r="C13" s="173"/>
      <c r="D13" s="303"/>
      <c r="E13" s="174"/>
      <c r="F13" s="178" t="s">
        <v>594</v>
      </c>
    </row>
    <row r="14" spans="1:9">
      <c r="A14" s="177">
        <v>44860</v>
      </c>
      <c r="B14" s="224"/>
      <c r="C14" s="303"/>
      <c r="D14" s="303"/>
      <c r="E14" s="174"/>
      <c r="F14" s="178" t="s">
        <v>594</v>
      </c>
    </row>
    <row r="15" spans="1:9">
      <c r="A15" s="177">
        <v>44863</v>
      </c>
      <c r="B15" s="225"/>
      <c r="C15" s="303"/>
      <c r="D15" s="303"/>
      <c r="E15" s="174"/>
      <c r="F15" s="178" t="s">
        <v>594</v>
      </c>
    </row>
    <row r="16" spans="1:9">
      <c r="A16" s="177">
        <v>44864</v>
      </c>
      <c r="B16" s="225"/>
      <c r="C16" s="173"/>
      <c r="D16" s="303"/>
      <c r="E16" s="174"/>
      <c r="F16" s="178" t="s">
        <v>594</v>
      </c>
    </row>
    <row r="17" spans="1:6">
      <c r="A17" s="177">
        <v>44864</v>
      </c>
      <c r="B17" s="225"/>
      <c r="C17" s="303"/>
      <c r="D17" s="303"/>
      <c r="E17" s="174"/>
      <c r="F17" s="178" t="s">
        <v>594</v>
      </c>
    </row>
    <row r="18" spans="1:6">
      <c r="A18" s="177">
        <v>44864</v>
      </c>
      <c r="B18" s="225"/>
      <c r="C18" s="173"/>
      <c r="D18" s="305"/>
      <c r="E18" s="174"/>
      <c r="F18" s="178" t="s">
        <v>594</v>
      </c>
    </row>
    <row r="19" spans="1:6">
      <c r="A19" s="177">
        <v>44865</v>
      </c>
      <c r="B19" s="225"/>
      <c r="C19" s="173"/>
      <c r="D19" s="305"/>
      <c r="E19" s="174"/>
      <c r="F19" s="178" t="s">
        <v>594</v>
      </c>
    </row>
    <row r="20" spans="1:6">
      <c r="A20" s="177">
        <v>44865</v>
      </c>
      <c r="B20" s="225"/>
      <c r="C20" s="173"/>
      <c r="D20" s="305"/>
      <c r="E20" s="174"/>
      <c r="F20" s="178" t="s">
        <v>594</v>
      </c>
    </row>
    <row r="21" spans="1:6">
      <c r="A21" s="177">
        <v>44865</v>
      </c>
      <c r="B21" s="224"/>
      <c r="C21" s="173"/>
      <c r="D21" s="305"/>
      <c r="E21" s="174"/>
      <c r="F21" s="178" t="s">
        <v>594</v>
      </c>
    </row>
    <row r="22" spans="1:6">
      <c r="A22" s="177">
        <v>44836</v>
      </c>
      <c r="B22" s="224"/>
      <c r="C22" s="173"/>
      <c r="D22" s="303"/>
      <c r="E22" s="173"/>
      <c r="F22" s="178" t="s">
        <v>594</v>
      </c>
    </row>
    <row r="23" spans="1:6">
      <c r="A23" s="177">
        <v>44837</v>
      </c>
      <c r="B23" s="224"/>
      <c r="C23" s="173"/>
      <c r="D23" s="303"/>
      <c r="E23" s="174"/>
      <c r="F23" s="178" t="s">
        <v>594</v>
      </c>
    </row>
    <row r="24" spans="1:6">
      <c r="A24" s="177">
        <v>44842</v>
      </c>
      <c r="B24" s="224"/>
      <c r="C24" s="173"/>
      <c r="D24" s="303"/>
      <c r="E24" s="174"/>
      <c r="F24" s="178" t="s">
        <v>594</v>
      </c>
    </row>
    <row r="25" spans="1:6">
      <c r="A25" s="177">
        <v>44846</v>
      </c>
      <c r="B25" s="224"/>
      <c r="C25" s="173"/>
      <c r="D25" s="303"/>
      <c r="E25" s="173"/>
      <c r="F25" s="178" t="s">
        <v>594</v>
      </c>
    </row>
    <row r="26" spans="1:6">
      <c r="A26" s="177">
        <v>44848</v>
      </c>
      <c r="B26" s="224"/>
      <c r="C26" s="173"/>
      <c r="D26" s="305"/>
      <c r="E26" s="174"/>
      <c r="F26" s="178" t="s">
        <v>594</v>
      </c>
    </row>
    <row r="27" spans="1:6">
      <c r="A27" s="177">
        <v>44849</v>
      </c>
      <c r="B27" s="224"/>
      <c r="C27" s="173"/>
      <c r="D27" s="303"/>
      <c r="E27" s="174"/>
      <c r="F27" s="178" t="s">
        <v>594</v>
      </c>
    </row>
    <row r="28" spans="1:6">
      <c r="A28" s="177">
        <v>44851</v>
      </c>
      <c r="B28" s="224"/>
      <c r="C28" s="173"/>
      <c r="D28" s="305"/>
      <c r="E28" s="174"/>
      <c r="F28" s="178" t="s">
        <v>594</v>
      </c>
    </row>
    <row r="29" spans="1:6">
      <c r="A29" s="177">
        <v>44854</v>
      </c>
      <c r="B29" s="224"/>
      <c r="C29" s="173"/>
      <c r="D29" s="303"/>
      <c r="E29" s="174"/>
      <c r="F29" s="178" t="s">
        <v>594</v>
      </c>
    </row>
    <row r="30" spans="1:6">
      <c r="A30" s="177">
        <v>44854</v>
      </c>
      <c r="B30" s="224"/>
      <c r="C30" s="173"/>
      <c r="D30" s="305"/>
      <c r="E30" s="174"/>
      <c r="F30" s="178" t="s">
        <v>594</v>
      </c>
    </row>
    <row r="31" spans="1:6">
      <c r="A31" s="177">
        <v>44855</v>
      </c>
      <c r="B31" s="224"/>
      <c r="C31" s="173"/>
      <c r="D31" s="305"/>
      <c r="E31" s="174"/>
      <c r="F31" s="178" t="s">
        <v>594</v>
      </c>
    </row>
    <row r="32" spans="1:6">
      <c r="A32" s="177">
        <v>44859</v>
      </c>
      <c r="B32" s="224"/>
      <c r="C32" s="173"/>
      <c r="D32" s="303"/>
      <c r="E32" s="173"/>
      <c r="F32" s="178" t="s">
        <v>594</v>
      </c>
    </row>
    <row r="33" spans="1:6">
      <c r="A33" s="177">
        <v>44860</v>
      </c>
      <c r="B33" s="224"/>
      <c r="C33" s="173"/>
      <c r="D33" s="303"/>
      <c r="E33" s="174"/>
      <c r="F33" s="178" t="s">
        <v>594</v>
      </c>
    </row>
    <row r="34" spans="1:6">
      <c r="A34" s="177">
        <v>44862</v>
      </c>
      <c r="B34" s="224"/>
      <c r="C34" s="173"/>
      <c r="D34" s="303"/>
      <c r="E34" s="173"/>
      <c r="F34" s="178" t="s">
        <v>594</v>
      </c>
    </row>
    <row r="35" spans="1:6">
      <c r="A35" s="177">
        <v>44863</v>
      </c>
      <c r="B35" s="224"/>
      <c r="C35" s="173"/>
      <c r="D35" s="306"/>
      <c r="E35" s="302"/>
      <c r="F35" s="178" t="s">
        <v>594</v>
      </c>
    </row>
    <row r="36" spans="1:6">
      <c r="A36" s="177">
        <v>44865</v>
      </c>
      <c r="B36" s="224"/>
      <c r="C36" s="173"/>
      <c r="D36" s="303"/>
      <c r="E36" s="173"/>
      <c r="F36" s="178" t="s">
        <v>594</v>
      </c>
    </row>
    <row r="37" spans="1:6">
      <c r="A37" s="177">
        <v>44865</v>
      </c>
      <c r="B37" s="224"/>
      <c r="C37" s="173"/>
      <c r="D37" s="307"/>
      <c r="E37" s="174"/>
      <c r="F37" s="178" t="s">
        <v>594</v>
      </c>
    </row>
  </sheetData>
  <mergeCells count="2">
    <mergeCell ref="A1:F1"/>
    <mergeCell ref="H2:I2"/>
  </mergeCells>
  <phoneticPr fontId="15" type="noConversion"/>
  <conditionalFormatting sqref="D5">
    <cfRule type="duplicateValues" dxfId="1256" priority="154"/>
  </conditionalFormatting>
  <conditionalFormatting sqref="D5">
    <cfRule type="duplicateValues" dxfId="1255" priority="155"/>
  </conditionalFormatting>
  <conditionalFormatting sqref="D11">
    <cfRule type="duplicateValues" dxfId="1254" priority="118"/>
  </conditionalFormatting>
  <conditionalFormatting sqref="D11">
    <cfRule type="duplicateValues" dxfId="1253" priority="119"/>
  </conditionalFormatting>
  <conditionalFormatting sqref="D11">
    <cfRule type="duplicateValues" dxfId="1252" priority="116"/>
  </conditionalFormatting>
  <conditionalFormatting sqref="D11">
    <cfRule type="duplicateValues" dxfId="1251" priority="117"/>
  </conditionalFormatting>
  <conditionalFormatting sqref="D4">
    <cfRule type="duplicateValues" dxfId="1250" priority="158"/>
  </conditionalFormatting>
  <conditionalFormatting sqref="D4">
    <cfRule type="duplicateValues" dxfId="1249" priority="159"/>
  </conditionalFormatting>
  <conditionalFormatting sqref="D11">
    <cfRule type="duplicateValues" dxfId="1248" priority="156"/>
  </conditionalFormatting>
  <conditionalFormatting sqref="D11">
    <cfRule type="duplicateValues" dxfId="1247" priority="157"/>
  </conditionalFormatting>
  <conditionalFormatting sqref="D6">
    <cfRule type="duplicateValues" dxfId="1246" priority="152"/>
  </conditionalFormatting>
  <conditionalFormatting sqref="D6">
    <cfRule type="duplicateValues" dxfId="1245" priority="153"/>
  </conditionalFormatting>
  <conditionalFormatting sqref="D6">
    <cfRule type="duplicateValues" dxfId="1244" priority="150"/>
  </conditionalFormatting>
  <conditionalFormatting sqref="D6">
    <cfRule type="duplicateValues" dxfId="1243" priority="151"/>
  </conditionalFormatting>
  <conditionalFormatting sqref="D6">
    <cfRule type="duplicateValues" dxfId="1242" priority="148"/>
  </conditionalFormatting>
  <conditionalFormatting sqref="D6">
    <cfRule type="duplicateValues" dxfId="1241" priority="149"/>
  </conditionalFormatting>
  <conditionalFormatting sqref="D6">
    <cfRule type="duplicateValues" dxfId="1240" priority="146"/>
  </conditionalFormatting>
  <conditionalFormatting sqref="D6">
    <cfRule type="duplicateValues" dxfId="1239" priority="147"/>
  </conditionalFormatting>
  <conditionalFormatting sqref="D5">
    <cfRule type="duplicateValues" dxfId="1238" priority="144"/>
  </conditionalFormatting>
  <conditionalFormatting sqref="D5">
    <cfRule type="duplicateValues" dxfId="1237" priority="145"/>
  </conditionalFormatting>
  <conditionalFormatting sqref="D5">
    <cfRule type="duplicateValues" dxfId="1236" priority="142"/>
  </conditionalFormatting>
  <conditionalFormatting sqref="D5">
    <cfRule type="duplicateValues" dxfId="1235" priority="143"/>
  </conditionalFormatting>
  <conditionalFormatting sqref="D12">
    <cfRule type="duplicateValues" dxfId="1234" priority="140"/>
  </conditionalFormatting>
  <conditionalFormatting sqref="D12">
    <cfRule type="duplicateValues" dxfId="1233" priority="141"/>
  </conditionalFormatting>
  <conditionalFormatting sqref="D12">
    <cfRule type="duplicateValues" dxfId="1232" priority="138"/>
  </conditionalFormatting>
  <conditionalFormatting sqref="D12">
    <cfRule type="duplicateValues" dxfId="1231" priority="139"/>
  </conditionalFormatting>
  <conditionalFormatting sqref="D12">
    <cfRule type="duplicateValues" dxfId="1230" priority="136"/>
  </conditionalFormatting>
  <conditionalFormatting sqref="D12">
    <cfRule type="duplicateValues" dxfId="1229" priority="137"/>
  </conditionalFormatting>
  <conditionalFormatting sqref="D12">
    <cfRule type="duplicateValues" dxfId="1228" priority="134"/>
  </conditionalFormatting>
  <conditionalFormatting sqref="D12">
    <cfRule type="duplicateValues" dxfId="1227" priority="135"/>
  </conditionalFormatting>
  <conditionalFormatting sqref="D11">
    <cfRule type="duplicateValues" dxfId="1226" priority="132"/>
  </conditionalFormatting>
  <conditionalFormatting sqref="D11">
    <cfRule type="duplicateValues" dxfId="1225" priority="133"/>
  </conditionalFormatting>
  <conditionalFormatting sqref="D12">
    <cfRule type="duplicateValues" dxfId="1224" priority="130"/>
  </conditionalFormatting>
  <conditionalFormatting sqref="D12">
    <cfRule type="duplicateValues" dxfId="1223" priority="131"/>
  </conditionalFormatting>
  <conditionalFormatting sqref="D11">
    <cfRule type="duplicateValues" dxfId="1222" priority="128"/>
  </conditionalFormatting>
  <conditionalFormatting sqref="D11">
    <cfRule type="duplicateValues" dxfId="1221" priority="129"/>
  </conditionalFormatting>
  <conditionalFormatting sqref="D5">
    <cfRule type="duplicateValues" dxfId="1220" priority="126"/>
  </conditionalFormatting>
  <conditionalFormatting sqref="D5">
    <cfRule type="duplicateValues" dxfId="1219" priority="127"/>
  </conditionalFormatting>
  <conditionalFormatting sqref="D5">
    <cfRule type="duplicateValues" dxfId="1218" priority="124"/>
  </conditionalFormatting>
  <conditionalFormatting sqref="D5">
    <cfRule type="duplicateValues" dxfId="1217" priority="125"/>
  </conditionalFormatting>
  <conditionalFormatting sqref="D5">
    <cfRule type="duplicateValues" dxfId="1216" priority="122"/>
  </conditionalFormatting>
  <conditionalFormatting sqref="D5">
    <cfRule type="duplicateValues" dxfId="1215" priority="123"/>
  </conditionalFormatting>
  <conditionalFormatting sqref="D5">
    <cfRule type="duplicateValues" dxfId="1214" priority="120"/>
  </conditionalFormatting>
  <conditionalFormatting sqref="D5">
    <cfRule type="duplicateValues" dxfId="1213" priority="121"/>
  </conditionalFormatting>
  <conditionalFormatting sqref="D13">
    <cfRule type="duplicateValues" dxfId="1212" priority="114"/>
  </conditionalFormatting>
  <conditionalFormatting sqref="D13">
    <cfRule type="duplicateValues" dxfId="1211" priority="115"/>
  </conditionalFormatting>
  <conditionalFormatting sqref="D13">
    <cfRule type="duplicateValues" dxfId="1210" priority="112"/>
  </conditionalFormatting>
  <conditionalFormatting sqref="D13">
    <cfRule type="duplicateValues" dxfId="1209" priority="113"/>
  </conditionalFormatting>
  <conditionalFormatting sqref="D13">
    <cfRule type="duplicateValues" dxfId="1208" priority="110"/>
  </conditionalFormatting>
  <conditionalFormatting sqref="D13">
    <cfRule type="duplicateValues" dxfId="1207" priority="111"/>
  </conditionalFormatting>
  <conditionalFormatting sqref="D13">
    <cfRule type="duplicateValues" dxfId="1206" priority="108"/>
  </conditionalFormatting>
  <conditionalFormatting sqref="D13">
    <cfRule type="duplicateValues" dxfId="1205" priority="109"/>
  </conditionalFormatting>
  <conditionalFormatting sqref="D10 D8">
    <cfRule type="duplicateValues" dxfId="1204" priority="161"/>
  </conditionalFormatting>
  <conditionalFormatting sqref="D7">
    <cfRule type="duplicateValues" dxfId="1203" priority="106"/>
  </conditionalFormatting>
  <conditionalFormatting sqref="D7">
    <cfRule type="duplicateValues" dxfId="1202" priority="107"/>
  </conditionalFormatting>
  <conditionalFormatting sqref="D7">
    <cfRule type="duplicateValues" dxfId="1201" priority="104"/>
  </conditionalFormatting>
  <conditionalFormatting sqref="D7">
    <cfRule type="duplicateValues" dxfId="1200" priority="105"/>
  </conditionalFormatting>
  <conditionalFormatting sqref="D7">
    <cfRule type="duplicateValues" dxfId="1199" priority="102"/>
  </conditionalFormatting>
  <conditionalFormatting sqref="D7">
    <cfRule type="duplicateValues" dxfId="1198" priority="103"/>
  </conditionalFormatting>
  <conditionalFormatting sqref="D7">
    <cfRule type="duplicateValues" dxfId="1197" priority="100"/>
  </conditionalFormatting>
  <conditionalFormatting sqref="D7">
    <cfRule type="duplicateValues" dxfId="1196" priority="101"/>
  </conditionalFormatting>
  <conditionalFormatting sqref="D12">
    <cfRule type="duplicateValues" dxfId="1195" priority="81"/>
  </conditionalFormatting>
  <conditionalFormatting sqref="D12">
    <cfRule type="duplicateValues" dxfId="1194" priority="82"/>
  </conditionalFormatting>
  <conditionalFormatting sqref="D12">
    <cfRule type="duplicateValues" dxfId="1193" priority="79"/>
  </conditionalFormatting>
  <conditionalFormatting sqref="D12">
    <cfRule type="duplicateValues" dxfId="1192" priority="80"/>
  </conditionalFormatting>
  <conditionalFormatting sqref="D12">
    <cfRule type="duplicateValues" dxfId="1191" priority="97"/>
  </conditionalFormatting>
  <conditionalFormatting sqref="D12">
    <cfRule type="duplicateValues" dxfId="1190" priority="98"/>
  </conditionalFormatting>
  <conditionalFormatting sqref="D13">
    <cfRule type="duplicateValues" dxfId="1189" priority="95"/>
  </conditionalFormatting>
  <conditionalFormatting sqref="D13">
    <cfRule type="duplicateValues" dxfId="1188" priority="96"/>
  </conditionalFormatting>
  <conditionalFormatting sqref="D13">
    <cfRule type="duplicateValues" dxfId="1187" priority="93"/>
  </conditionalFormatting>
  <conditionalFormatting sqref="D13">
    <cfRule type="duplicateValues" dxfId="1186" priority="94"/>
  </conditionalFormatting>
  <conditionalFormatting sqref="D13">
    <cfRule type="duplicateValues" dxfId="1185" priority="91"/>
  </conditionalFormatting>
  <conditionalFormatting sqref="D13">
    <cfRule type="duplicateValues" dxfId="1184" priority="92"/>
  </conditionalFormatting>
  <conditionalFormatting sqref="D13">
    <cfRule type="duplicateValues" dxfId="1183" priority="89"/>
  </conditionalFormatting>
  <conditionalFormatting sqref="D13">
    <cfRule type="duplicateValues" dxfId="1182" priority="90"/>
  </conditionalFormatting>
  <conditionalFormatting sqref="D12">
    <cfRule type="duplicateValues" dxfId="1181" priority="87"/>
  </conditionalFormatting>
  <conditionalFormatting sqref="D12">
    <cfRule type="duplicateValues" dxfId="1180" priority="88"/>
  </conditionalFormatting>
  <conditionalFormatting sqref="D13">
    <cfRule type="duplicateValues" dxfId="1179" priority="85"/>
  </conditionalFormatting>
  <conditionalFormatting sqref="D13">
    <cfRule type="duplicateValues" dxfId="1178" priority="86"/>
  </conditionalFormatting>
  <conditionalFormatting sqref="D12">
    <cfRule type="duplicateValues" dxfId="1177" priority="83"/>
  </conditionalFormatting>
  <conditionalFormatting sqref="D12">
    <cfRule type="duplicateValues" dxfId="1176" priority="84"/>
  </conditionalFormatting>
  <conditionalFormatting sqref="D14">
    <cfRule type="duplicateValues" dxfId="1175" priority="77"/>
  </conditionalFormatting>
  <conditionalFormatting sqref="D14">
    <cfRule type="duplicateValues" dxfId="1174" priority="78"/>
  </conditionalFormatting>
  <conditionalFormatting sqref="D14">
    <cfRule type="duplicateValues" dxfId="1173" priority="75"/>
  </conditionalFormatting>
  <conditionalFormatting sqref="D14">
    <cfRule type="duplicateValues" dxfId="1172" priority="76"/>
  </conditionalFormatting>
  <conditionalFormatting sqref="D14">
    <cfRule type="duplicateValues" dxfId="1171" priority="73"/>
  </conditionalFormatting>
  <conditionalFormatting sqref="D14">
    <cfRule type="duplicateValues" dxfId="1170" priority="74"/>
  </conditionalFormatting>
  <conditionalFormatting sqref="D14">
    <cfRule type="duplicateValues" dxfId="1169" priority="71"/>
  </conditionalFormatting>
  <conditionalFormatting sqref="D14">
    <cfRule type="duplicateValues" dxfId="1168" priority="72"/>
  </conditionalFormatting>
  <conditionalFormatting sqref="D11">
    <cfRule type="duplicateValues" dxfId="1167" priority="99"/>
  </conditionalFormatting>
  <conditionalFormatting sqref="D13">
    <cfRule type="duplicateValues" dxfId="1166" priority="69"/>
  </conditionalFormatting>
  <conditionalFormatting sqref="D13">
    <cfRule type="duplicateValues" dxfId="1165" priority="70"/>
  </conditionalFormatting>
  <conditionalFormatting sqref="D13">
    <cfRule type="duplicateValues" dxfId="1164" priority="67"/>
  </conditionalFormatting>
  <conditionalFormatting sqref="D13">
    <cfRule type="duplicateValues" dxfId="1163" priority="68"/>
  </conditionalFormatting>
  <conditionalFormatting sqref="D13">
    <cfRule type="duplicateValues" dxfId="1162" priority="65"/>
  </conditionalFormatting>
  <conditionalFormatting sqref="D13">
    <cfRule type="duplicateValues" dxfId="1161" priority="66"/>
  </conditionalFormatting>
  <conditionalFormatting sqref="D13">
    <cfRule type="duplicateValues" dxfId="1160" priority="63"/>
  </conditionalFormatting>
  <conditionalFormatting sqref="D13">
    <cfRule type="duplicateValues" dxfId="1159" priority="64"/>
  </conditionalFormatting>
  <conditionalFormatting sqref="D13">
    <cfRule type="duplicateValues" dxfId="1158" priority="61"/>
  </conditionalFormatting>
  <conditionalFormatting sqref="D13">
    <cfRule type="duplicateValues" dxfId="1157" priority="62"/>
  </conditionalFormatting>
  <conditionalFormatting sqref="D14">
    <cfRule type="duplicateValues" dxfId="1156" priority="59"/>
  </conditionalFormatting>
  <conditionalFormatting sqref="D14">
    <cfRule type="duplicateValues" dxfId="1155" priority="60"/>
  </conditionalFormatting>
  <conditionalFormatting sqref="D14">
    <cfRule type="duplicateValues" dxfId="1154" priority="57"/>
  </conditionalFormatting>
  <conditionalFormatting sqref="D14">
    <cfRule type="duplicateValues" dxfId="1153" priority="58"/>
  </conditionalFormatting>
  <conditionalFormatting sqref="D14">
    <cfRule type="duplicateValues" dxfId="1152" priority="55"/>
  </conditionalFormatting>
  <conditionalFormatting sqref="D14">
    <cfRule type="duplicateValues" dxfId="1151" priority="56"/>
  </conditionalFormatting>
  <conditionalFormatting sqref="D14">
    <cfRule type="duplicateValues" dxfId="1150" priority="53"/>
  </conditionalFormatting>
  <conditionalFormatting sqref="D14">
    <cfRule type="duplicateValues" dxfId="1149" priority="54"/>
  </conditionalFormatting>
  <conditionalFormatting sqref="D13">
    <cfRule type="duplicateValues" dxfId="1148" priority="35"/>
  </conditionalFormatting>
  <conditionalFormatting sqref="D13">
    <cfRule type="duplicateValues" dxfId="1147" priority="36"/>
  </conditionalFormatting>
  <conditionalFormatting sqref="D13">
    <cfRule type="duplicateValues" dxfId="1146" priority="33"/>
  </conditionalFormatting>
  <conditionalFormatting sqref="D13">
    <cfRule type="duplicateValues" dxfId="1145" priority="34"/>
  </conditionalFormatting>
  <conditionalFormatting sqref="D13">
    <cfRule type="duplicateValues" dxfId="1144" priority="51"/>
  </conditionalFormatting>
  <conditionalFormatting sqref="D13">
    <cfRule type="duplicateValues" dxfId="1143" priority="52"/>
  </conditionalFormatting>
  <conditionalFormatting sqref="D14">
    <cfRule type="duplicateValues" dxfId="1142" priority="49"/>
  </conditionalFormatting>
  <conditionalFormatting sqref="D14">
    <cfRule type="duplicateValues" dxfId="1141" priority="50"/>
  </conditionalFormatting>
  <conditionalFormatting sqref="D14">
    <cfRule type="duplicateValues" dxfId="1140" priority="47"/>
  </conditionalFormatting>
  <conditionalFormatting sqref="D14">
    <cfRule type="duplicateValues" dxfId="1139" priority="48"/>
  </conditionalFormatting>
  <conditionalFormatting sqref="D14">
    <cfRule type="duplicateValues" dxfId="1138" priority="45"/>
  </conditionalFormatting>
  <conditionalFormatting sqref="D14">
    <cfRule type="duplicateValues" dxfId="1137" priority="46"/>
  </conditionalFormatting>
  <conditionalFormatting sqref="D14">
    <cfRule type="duplicateValues" dxfId="1136" priority="43"/>
  </conditionalFormatting>
  <conditionalFormatting sqref="D14">
    <cfRule type="duplicateValues" dxfId="1135" priority="44"/>
  </conditionalFormatting>
  <conditionalFormatting sqref="D13">
    <cfRule type="duplicateValues" dxfId="1134" priority="41"/>
  </conditionalFormatting>
  <conditionalFormatting sqref="D13">
    <cfRule type="duplicateValues" dxfId="1133" priority="42"/>
  </conditionalFormatting>
  <conditionalFormatting sqref="D14">
    <cfRule type="duplicateValues" dxfId="1132" priority="39"/>
  </conditionalFormatting>
  <conditionalFormatting sqref="D14">
    <cfRule type="duplicateValues" dxfId="1131" priority="40"/>
  </conditionalFormatting>
  <conditionalFormatting sqref="D13">
    <cfRule type="duplicateValues" dxfId="1130" priority="37"/>
  </conditionalFormatting>
  <conditionalFormatting sqref="D13">
    <cfRule type="duplicateValues" dxfId="1129" priority="38"/>
  </conditionalFormatting>
  <conditionalFormatting sqref="D15">
    <cfRule type="duplicateValues" dxfId="1128" priority="31"/>
  </conditionalFormatting>
  <conditionalFormatting sqref="D15">
    <cfRule type="duplicateValues" dxfId="1127" priority="32"/>
  </conditionalFormatting>
  <conditionalFormatting sqref="D15">
    <cfRule type="duplicateValues" dxfId="1126" priority="29"/>
  </conditionalFormatting>
  <conditionalFormatting sqref="D15">
    <cfRule type="duplicateValues" dxfId="1125" priority="30"/>
  </conditionalFormatting>
  <conditionalFormatting sqref="D15">
    <cfRule type="duplicateValues" dxfId="1124" priority="27"/>
  </conditionalFormatting>
  <conditionalFormatting sqref="D15">
    <cfRule type="duplicateValues" dxfId="1123" priority="28"/>
  </conditionalFormatting>
  <conditionalFormatting sqref="D15">
    <cfRule type="duplicateValues" dxfId="1122" priority="25"/>
  </conditionalFormatting>
  <conditionalFormatting sqref="D15">
    <cfRule type="duplicateValues" dxfId="1121" priority="26"/>
  </conditionalFormatting>
  <conditionalFormatting sqref="D16">
    <cfRule type="duplicateValues" dxfId="1120" priority="23"/>
  </conditionalFormatting>
  <conditionalFormatting sqref="D16">
    <cfRule type="duplicateValues" dxfId="1119" priority="24"/>
  </conditionalFormatting>
  <conditionalFormatting sqref="D16">
    <cfRule type="duplicateValues" dxfId="1118" priority="21"/>
  </conditionalFormatting>
  <conditionalFormatting sqref="D16">
    <cfRule type="duplicateValues" dxfId="1117" priority="22"/>
  </conditionalFormatting>
  <conditionalFormatting sqref="D16">
    <cfRule type="duplicateValues" dxfId="1116" priority="19"/>
  </conditionalFormatting>
  <conditionalFormatting sqref="D16">
    <cfRule type="duplicateValues" dxfId="1115" priority="20"/>
  </conditionalFormatting>
  <conditionalFormatting sqref="D16">
    <cfRule type="duplicateValues" dxfId="1114" priority="17"/>
  </conditionalFormatting>
  <conditionalFormatting sqref="D16">
    <cfRule type="duplicateValues" dxfId="1113" priority="18"/>
  </conditionalFormatting>
  <conditionalFormatting sqref="D17">
    <cfRule type="duplicateValues" dxfId="1112" priority="15"/>
  </conditionalFormatting>
  <conditionalFormatting sqref="D17">
    <cfRule type="duplicateValues" dxfId="1111" priority="16"/>
  </conditionalFormatting>
  <conditionalFormatting sqref="D17">
    <cfRule type="duplicateValues" dxfId="1110" priority="13"/>
  </conditionalFormatting>
  <conditionalFormatting sqref="D17">
    <cfRule type="duplicateValues" dxfId="1109" priority="14"/>
  </conditionalFormatting>
  <conditionalFormatting sqref="D17">
    <cfRule type="duplicateValues" dxfId="1108" priority="11"/>
  </conditionalFormatting>
  <conditionalFormatting sqref="D17">
    <cfRule type="duplicateValues" dxfId="1107" priority="12"/>
  </conditionalFormatting>
  <conditionalFormatting sqref="D17">
    <cfRule type="duplicateValues" dxfId="1106" priority="9"/>
  </conditionalFormatting>
  <conditionalFormatting sqref="D17">
    <cfRule type="duplicateValues" dxfId="1105" priority="10"/>
  </conditionalFormatting>
  <conditionalFormatting sqref="D24">
    <cfRule type="duplicateValues" dxfId="1104" priority="7"/>
  </conditionalFormatting>
  <conditionalFormatting sqref="D24">
    <cfRule type="duplicateValues" dxfId="1103" priority="8"/>
  </conditionalFormatting>
  <conditionalFormatting sqref="D24">
    <cfRule type="duplicateValues" dxfId="1102" priority="5"/>
  </conditionalFormatting>
  <conditionalFormatting sqref="D24">
    <cfRule type="duplicateValues" dxfId="1101" priority="6"/>
  </conditionalFormatting>
  <conditionalFormatting sqref="D24">
    <cfRule type="duplicateValues" dxfId="1100" priority="3"/>
  </conditionalFormatting>
  <conditionalFormatting sqref="D24">
    <cfRule type="duplicateValues" dxfId="1099" priority="4"/>
  </conditionalFormatting>
  <conditionalFormatting sqref="D24">
    <cfRule type="duplicateValues" dxfId="1098" priority="1"/>
  </conditionalFormatting>
  <conditionalFormatting sqref="D24">
    <cfRule type="duplicateValues" dxfId="1097" priority="2"/>
  </conditionalFormatting>
  <conditionalFormatting sqref="C38:C1048576">
    <cfRule type="duplicateValues" dxfId="1096" priority="8941"/>
  </conditionalFormatting>
  <conditionalFormatting sqref="D3:D5">
    <cfRule type="duplicateValues" dxfId="1095" priority="8943"/>
  </conditionalFormatting>
  <conditionalFormatting sqref="C2:D2 D3:D5">
    <cfRule type="duplicateValues" dxfId="1094" priority="8944"/>
  </conditionalFormatting>
  <printOptions horizontalCentered="1"/>
  <pageMargins left="0.39370078740157483" right="0.39370078740157483" top="0.74803149606299213" bottom="0.74803149606299213" header="0.31496062992125984" footer="0.31496062992125984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X222"/>
  <sheetViews>
    <sheetView zoomScaleNormal="100" workbookViewId="0">
      <selection activeCell="I18" sqref="I18"/>
    </sheetView>
  </sheetViews>
  <sheetFormatPr defaultColWidth="8.875" defaultRowHeight="16.5"/>
  <cols>
    <col min="1" max="1" width="10.125" style="176" customWidth="1"/>
    <col min="2" max="2" width="10.5" style="176" customWidth="1"/>
    <col min="3" max="3" width="10.875" style="176" hidden="1" customWidth="1"/>
    <col min="4" max="4" width="12" style="176" customWidth="1"/>
    <col min="5" max="6" width="10.875" style="176" customWidth="1"/>
    <col min="7" max="7" width="12" style="176" customWidth="1"/>
    <col min="8" max="9" width="8.875" style="176"/>
    <col min="10" max="10" width="15.125" style="176" bestFit="1" customWidth="1"/>
    <col min="11" max="11" width="8.875" style="176"/>
    <col min="12" max="12" width="8.875" style="185" hidden="1" customWidth="1"/>
    <col min="13" max="15" width="9" style="185" hidden="1" customWidth="1"/>
    <col min="16" max="16" width="11.625" style="185" hidden="1" customWidth="1"/>
    <col min="17" max="17" width="11.625" style="186" hidden="1" customWidth="1"/>
    <col min="18" max="18" width="3.125" style="176" hidden="1" customWidth="1"/>
    <col min="19" max="19" width="8.875" style="203" hidden="1" customWidth="1"/>
    <col min="20" max="21" width="8" style="185" hidden="1" customWidth="1"/>
    <col min="22" max="23" width="8.875" style="185" hidden="1" customWidth="1"/>
    <col min="24" max="24" width="11.625" style="185" hidden="1" customWidth="1"/>
    <col min="25" max="25" width="8.875" style="176" customWidth="1"/>
    <col min="26" max="16384" width="8.875" style="176"/>
  </cols>
  <sheetData>
    <row r="1" spans="1:24" ht="20.25">
      <c r="A1" s="575" t="s">
        <v>617</v>
      </c>
      <c r="B1" s="575"/>
      <c r="C1" s="575"/>
      <c r="D1" s="575"/>
      <c r="E1" s="575"/>
      <c r="F1" s="575"/>
      <c r="G1" s="575"/>
      <c r="H1" s="575"/>
    </row>
    <row r="2" spans="1:24" ht="16.5" customHeight="1">
      <c r="A2" s="180" t="s">
        <v>618</v>
      </c>
      <c r="B2" s="181" t="s">
        <v>619</v>
      </c>
      <c r="C2" s="179" t="s">
        <v>620</v>
      </c>
      <c r="D2" s="181" t="s">
        <v>621</v>
      </c>
      <c r="E2" s="181" t="s">
        <v>622</v>
      </c>
      <c r="F2" s="181" t="s">
        <v>623</v>
      </c>
      <c r="G2" s="181" t="s">
        <v>624</v>
      </c>
      <c r="H2" s="182" t="s">
        <v>625</v>
      </c>
      <c r="J2" s="578" t="s">
        <v>626</v>
      </c>
      <c r="L2" s="576" t="s">
        <v>627</v>
      </c>
      <c r="M2" s="579"/>
      <c r="N2" s="579"/>
      <c r="O2" s="579"/>
      <c r="P2" s="579"/>
      <c r="Q2" s="577"/>
      <c r="S2" s="576" t="s">
        <v>628</v>
      </c>
      <c r="T2" s="579"/>
      <c r="U2" s="579"/>
      <c r="V2" s="579"/>
      <c r="W2" s="579"/>
      <c r="X2" s="577"/>
    </row>
    <row r="3" spans="1:24">
      <c r="A3" s="177">
        <v>44898</v>
      </c>
      <c r="B3" s="224" t="s">
        <v>630</v>
      </c>
      <c r="C3" s="171"/>
      <c r="D3" s="174" t="s">
        <v>631</v>
      </c>
      <c r="E3" s="174" t="s">
        <v>632</v>
      </c>
      <c r="F3" s="174"/>
      <c r="G3" s="174" t="s">
        <v>633</v>
      </c>
      <c r="H3" s="178" t="s">
        <v>634</v>
      </c>
      <c r="J3" s="578"/>
      <c r="L3" s="580" t="s">
        <v>298</v>
      </c>
      <c r="M3" s="187" t="s">
        <v>299</v>
      </c>
      <c r="N3" s="187" t="s">
        <v>300</v>
      </c>
      <c r="O3" s="318" t="s">
        <v>635</v>
      </c>
      <c r="P3" s="188"/>
      <c r="Q3" s="189"/>
      <c r="S3" s="583" t="s">
        <v>298</v>
      </c>
      <c r="T3" s="187" t="s">
        <v>299</v>
      </c>
      <c r="U3" s="187" t="s">
        <v>300</v>
      </c>
      <c r="V3" s="576" t="s">
        <v>635</v>
      </c>
      <c r="W3" s="577"/>
      <c r="X3" s="188"/>
    </row>
    <row r="4" spans="1:24">
      <c r="A4" s="177">
        <v>44898</v>
      </c>
      <c r="B4" s="224" t="s">
        <v>637</v>
      </c>
      <c r="C4" s="171"/>
      <c r="D4" s="174" t="s">
        <v>638</v>
      </c>
      <c r="E4" s="174" t="s">
        <v>639</v>
      </c>
      <c r="F4" s="174"/>
      <c r="G4" s="174" t="s">
        <v>633</v>
      </c>
      <c r="H4" s="178" t="s">
        <v>634</v>
      </c>
      <c r="J4" s="187">
        <f>(COUNTA(표1_3454524[[CREW1]:[CREW2]])-COUNTIF(표1_3454524[[CREW1]:[CREW2]],"*(SUB)*"))</f>
        <v>11</v>
      </c>
      <c r="L4" s="581"/>
      <c r="M4" s="188" t="s">
        <v>301</v>
      </c>
      <c r="N4" s="188" t="s">
        <v>301</v>
      </c>
      <c r="O4" s="319" t="s">
        <v>585</v>
      </c>
      <c r="P4" s="188" t="s">
        <v>572</v>
      </c>
      <c r="Q4" s="189"/>
      <c r="S4" s="584"/>
      <c r="T4" s="188" t="s">
        <v>301</v>
      </c>
      <c r="U4" s="188" t="s">
        <v>301</v>
      </c>
      <c r="V4" s="586" t="s">
        <v>585</v>
      </c>
      <c r="W4" s="587"/>
      <c r="X4" s="188" t="s">
        <v>572</v>
      </c>
    </row>
    <row r="5" spans="1:24">
      <c r="A5" s="177">
        <v>44899</v>
      </c>
      <c r="B5" s="224" t="s">
        <v>640</v>
      </c>
      <c r="C5" s="171"/>
      <c r="D5" s="174" t="s">
        <v>611</v>
      </c>
      <c r="E5" s="174"/>
      <c r="F5" s="174" t="s">
        <v>610</v>
      </c>
      <c r="G5" s="174" t="s">
        <v>501</v>
      </c>
      <c r="H5" s="178" t="s">
        <v>504</v>
      </c>
      <c r="L5" s="582"/>
      <c r="M5" s="188" t="s">
        <v>302</v>
      </c>
      <c r="N5" s="188" t="s">
        <v>302</v>
      </c>
      <c r="O5" s="188" t="s">
        <v>573</v>
      </c>
      <c r="P5" s="188" t="s">
        <v>574</v>
      </c>
      <c r="Q5" s="190" t="s">
        <v>575</v>
      </c>
      <c r="S5" s="585"/>
      <c r="T5" s="188" t="s">
        <v>302</v>
      </c>
      <c r="U5" s="188" t="s">
        <v>302</v>
      </c>
      <c r="V5" s="188" t="s">
        <v>573</v>
      </c>
      <c r="W5" s="188" t="s">
        <v>576</v>
      </c>
      <c r="X5" s="188" t="s">
        <v>574</v>
      </c>
    </row>
    <row r="6" spans="1:24">
      <c r="A6" s="177">
        <v>44900</v>
      </c>
      <c r="B6" s="224" t="s">
        <v>641</v>
      </c>
      <c r="C6" s="171"/>
      <c r="D6" s="174" t="s">
        <v>608</v>
      </c>
      <c r="E6" s="174"/>
      <c r="F6" s="174" t="s">
        <v>642</v>
      </c>
      <c r="G6" s="174" t="s">
        <v>503</v>
      </c>
      <c r="H6" s="178" t="s">
        <v>504</v>
      </c>
      <c r="L6" s="192" t="s">
        <v>233</v>
      </c>
      <c r="M6" s="196" t="s">
        <v>297</v>
      </c>
      <c r="N6" s="196"/>
      <c r="O6" s="196" t="s">
        <v>296</v>
      </c>
      <c r="P6" s="197">
        <v>44579</v>
      </c>
      <c r="Q6" s="195">
        <v>44565</v>
      </c>
      <c r="S6" s="204" t="s">
        <v>344</v>
      </c>
      <c r="T6" s="205" t="s">
        <v>577</v>
      </c>
      <c r="U6" s="206"/>
      <c r="V6" s="206" t="s">
        <v>578</v>
      </c>
      <c r="W6" s="207" t="s">
        <v>586</v>
      </c>
      <c r="X6" s="191">
        <v>44603</v>
      </c>
    </row>
    <row r="7" spans="1:24">
      <c r="A7" s="177">
        <v>44906</v>
      </c>
      <c r="B7" s="224" t="s">
        <v>641</v>
      </c>
      <c r="C7" s="171"/>
      <c r="D7" s="174" t="s">
        <v>643</v>
      </c>
      <c r="E7" s="174"/>
      <c r="F7" s="174" t="s">
        <v>597</v>
      </c>
      <c r="G7" s="174" t="s">
        <v>48</v>
      </c>
      <c r="H7" s="178" t="s">
        <v>504</v>
      </c>
      <c r="L7" s="192" t="s">
        <v>245</v>
      </c>
      <c r="M7" s="196" t="s">
        <v>297</v>
      </c>
      <c r="N7" s="196"/>
      <c r="O7" s="196" t="s">
        <v>296</v>
      </c>
      <c r="P7" s="197">
        <v>44583</v>
      </c>
      <c r="Q7" s="195">
        <v>44565</v>
      </c>
      <c r="S7" s="208" t="s">
        <v>345</v>
      </c>
      <c r="T7" s="209" t="s">
        <v>577</v>
      </c>
      <c r="U7" s="146"/>
      <c r="V7" s="146" t="s">
        <v>578</v>
      </c>
      <c r="W7" s="210" t="s">
        <v>586</v>
      </c>
      <c r="X7" s="195">
        <v>44616</v>
      </c>
    </row>
    <row r="8" spans="1:24">
      <c r="A8" s="177">
        <v>44912</v>
      </c>
      <c r="B8" s="224" t="s">
        <v>641</v>
      </c>
      <c r="C8" s="171"/>
      <c r="D8" s="174" t="s">
        <v>644</v>
      </c>
      <c r="E8" s="174"/>
      <c r="F8" s="174" t="s">
        <v>645</v>
      </c>
      <c r="G8" s="174" t="s">
        <v>47</v>
      </c>
      <c r="H8" s="178" t="s">
        <v>504</v>
      </c>
      <c r="L8" s="192" t="s">
        <v>313</v>
      </c>
      <c r="M8" s="196" t="s">
        <v>113</v>
      </c>
      <c r="N8" s="196"/>
      <c r="O8" s="196" t="s">
        <v>296</v>
      </c>
      <c r="P8" s="197">
        <v>44583</v>
      </c>
      <c r="Q8" s="195">
        <v>44563</v>
      </c>
      <c r="S8" s="208" t="s">
        <v>346</v>
      </c>
      <c r="T8" s="209" t="s">
        <v>577</v>
      </c>
      <c r="U8" s="146"/>
      <c r="V8" s="146" t="s">
        <v>578</v>
      </c>
      <c r="W8" s="210" t="s">
        <v>586</v>
      </c>
      <c r="X8" s="195">
        <v>44614</v>
      </c>
    </row>
    <row r="9" spans="1:24">
      <c r="A9" s="177">
        <v>44916</v>
      </c>
      <c r="B9" s="224" t="s">
        <v>713</v>
      </c>
      <c r="C9" s="171"/>
      <c r="D9" s="174" t="s">
        <v>712</v>
      </c>
      <c r="E9" s="175"/>
      <c r="F9" s="175" t="s">
        <v>714</v>
      </c>
      <c r="G9" s="174" t="s">
        <v>51</v>
      </c>
      <c r="H9" s="178" t="s">
        <v>504</v>
      </c>
      <c r="L9" s="192" t="s">
        <v>247</v>
      </c>
      <c r="M9" s="196" t="s">
        <v>114</v>
      </c>
      <c r="N9" s="196"/>
      <c r="O9" s="196" t="s">
        <v>296</v>
      </c>
      <c r="P9" s="197">
        <v>44584</v>
      </c>
      <c r="Q9" s="195">
        <v>44563</v>
      </c>
      <c r="S9" s="208" t="s">
        <v>347</v>
      </c>
      <c r="T9" s="209" t="s">
        <v>577</v>
      </c>
      <c r="U9" s="146"/>
      <c r="V9" s="146" t="s">
        <v>578</v>
      </c>
      <c r="W9" s="210" t="s">
        <v>586</v>
      </c>
      <c r="X9" s="195">
        <v>44616</v>
      </c>
    </row>
    <row r="10" spans="1:24">
      <c r="A10" s="177">
        <v>44924</v>
      </c>
      <c r="B10" s="224" t="s">
        <v>641</v>
      </c>
      <c r="C10" s="171"/>
      <c r="D10" s="174" t="s">
        <v>616</v>
      </c>
      <c r="E10" s="175"/>
      <c r="F10" s="175" t="s">
        <v>715</v>
      </c>
      <c r="G10" s="174" t="s">
        <v>716</v>
      </c>
      <c r="H10" s="178" t="s">
        <v>504</v>
      </c>
      <c r="L10" s="192" t="s">
        <v>248</v>
      </c>
      <c r="M10" s="196" t="s">
        <v>114</v>
      </c>
      <c r="N10" s="196"/>
      <c r="O10" s="196" t="s">
        <v>296</v>
      </c>
      <c r="P10" s="197">
        <v>44584</v>
      </c>
      <c r="Q10" s="195">
        <v>44566</v>
      </c>
      <c r="S10" s="208" t="s">
        <v>348</v>
      </c>
      <c r="T10" s="209" t="s">
        <v>587</v>
      </c>
      <c r="U10" s="146"/>
      <c r="V10" s="146" t="s">
        <v>578</v>
      </c>
      <c r="W10" s="210" t="s">
        <v>586</v>
      </c>
      <c r="X10" s="195">
        <v>44618</v>
      </c>
    </row>
    <row r="11" spans="1:24">
      <c r="A11" s="177">
        <v>44924</v>
      </c>
      <c r="B11" s="224" t="s">
        <v>717</v>
      </c>
      <c r="C11" s="171"/>
      <c r="D11" s="174" t="s">
        <v>711</v>
      </c>
      <c r="E11" s="174"/>
      <c r="F11" s="174" t="s">
        <v>718</v>
      </c>
      <c r="G11" s="173" t="s">
        <v>719</v>
      </c>
      <c r="H11" s="178" t="s">
        <v>504</v>
      </c>
      <c r="L11" s="192" t="s">
        <v>271</v>
      </c>
      <c r="M11" s="196" t="s">
        <v>114</v>
      </c>
      <c r="N11" s="196"/>
      <c r="O11" s="196" t="s">
        <v>296</v>
      </c>
      <c r="P11" s="197">
        <v>44590</v>
      </c>
      <c r="Q11" s="195">
        <v>44565</v>
      </c>
      <c r="S11" s="208" t="s">
        <v>353</v>
      </c>
      <c r="T11" s="209" t="s">
        <v>587</v>
      </c>
      <c r="U11" s="146"/>
      <c r="V11" s="146" t="s">
        <v>578</v>
      </c>
      <c r="W11" s="210" t="s">
        <v>586</v>
      </c>
      <c r="X11" s="195">
        <v>44618</v>
      </c>
    </row>
    <row r="12" spans="1:24">
      <c r="A12" s="177"/>
      <c r="B12" s="224"/>
      <c r="C12" s="171"/>
      <c r="D12" s="174"/>
      <c r="E12" s="174"/>
      <c r="F12" s="174"/>
      <c r="G12" s="173"/>
      <c r="H12" s="178"/>
      <c r="L12" s="192" t="s">
        <v>255</v>
      </c>
      <c r="M12" s="196" t="s">
        <v>114</v>
      </c>
      <c r="N12" s="196"/>
      <c r="O12" s="196" t="s">
        <v>296</v>
      </c>
      <c r="P12" s="197">
        <v>44586</v>
      </c>
      <c r="Q12" s="195">
        <v>44567</v>
      </c>
      <c r="S12" s="208" t="s">
        <v>349</v>
      </c>
      <c r="T12" s="209" t="s">
        <v>588</v>
      </c>
      <c r="U12" s="146"/>
      <c r="V12" s="146" t="s">
        <v>578</v>
      </c>
      <c r="W12" s="210" t="s">
        <v>586</v>
      </c>
      <c r="X12" s="195">
        <v>44618</v>
      </c>
    </row>
    <row r="13" spans="1:24">
      <c r="A13" s="177"/>
      <c r="B13" s="224"/>
      <c r="C13" s="171"/>
      <c r="D13" s="174"/>
      <c r="E13" s="174"/>
      <c r="F13" s="174"/>
      <c r="G13" s="173"/>
      <c r="H13" s="178"/>
      <c r="L13" s="192" t="s">
        <v>265</v>
      </c>
      <c r="M13" s="196" t="s">
        <v>113</v>
      </c>
      <c r="N13" s="196"/>
      <c r="O13" s="196" t="s">
        <v>296</v>
      </c>
      <c r="P13" s="197">
        <v>44588</v>
      </c>
      <c r="Q13" s="195">
        <v>44564</v>
      </c>
      <c r="S13" s="208" t="s">
        <v>350</v>
      </c>
      <c r="T13" s="209" t="s">
        <v>577</v>
      </c>
      <c r="U13" s="146"/>
      <c r="V13" s="146" t="s">
        <v>578</v>
      </c>
      <c r="W13" s="210" t="s">
        <v>586</v>
      </c>
      <c r="X13" s="195">
        <v>44615</v>
      </c>
    </row>
    <row r="14" spans="1:24">
      <c r="A14" s="177"/>
      <c r="B14" s="224"/>
      <c r="C14" s="171"/>
      <c r="D14" s="174"/>
      <c r="E14" s="174"/>
      <c r="F14" s="174"/>
      <c r="G14" s="173"/>
      <c r="H14" s="178"/>
      <c r="L14" s="192" t="s">
        <v>270</v>
      </c>
      <c r="M14" s="196" t="s">
        <v>114</v>
      </c>
      <c r="N14" s="196"/>
      <c r="O14" s="196" t="s">
        <v>296</v>
      </c>
      <c r="P14" s="197">
        <v>44589</v>
      </c>
      <c r="Q14" s="195">
        <v>44570</v>
      </c>
      <c r="S14" s="208" t="s">
        <v>351</v>
      </c>
      <c r="T14" s="209" t="s">
        <v>577</v>
      </c>
      <c r="U14" s="146"/>
      <c r="V14" s="146" t="s">
        <v>578</v>
      </c>
      <c r="W14" s="210" t="s">
        <v>586</v>
      </c>
      <c r="X14" s="195">
        <v>44616</v>
      </c>
    </row>
    <row r="15" spans="1:24">
      <c r="A15" s="177"/>
      <c r="B15" s="224"/>
      <c r="C15" s="171"/>
      <c r="D15" s="174"/>
      <c r="E15" s="174"/>
      <c r="F15" s="174"/>
      <c r="G15" s="173"/>
      <c r="H15" s="178"/>
      <c r="L15" s="192" t="s">
        <v>274</v>
      </c>
      <c r="M15" s="196" t="s">
        <v>114</v>
      </c>
      <c r="N15" s="196"/>
      <c r="O15" s="196" t="s">
        <v>296</v>
      </c>
      <c r="P15" s="197">
        <v>44590</v>
      </c>
      <c r="Q15" s="195">
        <v>44570</v>
      </c>
      <c r="S15" s="208" t="s">
        <v>352</v>
      </c>
      <c r="T15" s="209" t="s">
        <v>587</v>
      </c>
      <c r="U15" s="146"/>
      <c r="V15" s="146" t="s">
        <v>578</v>
      </c>
      <c r="W15" s="210" t="s">
        <v>586</v>
      </c>
      <c r="X15" s="195">
        <v>44612</v>
      </c>
    </row>
    <row r="16" spans="1:24">
      <c r="A16" s="177"/>
      <c r="B16" s="224"/>
      <c r="C16" s="171"/>
      <c r="D16" s="174"/>
      <c r="E16" s="174"/>
      <c r="F16" s="174"/>
      <c r="G16" s="174"/>
      <c r="H16" s="178"/>
      <c r="L16" s="192"/>
      <c r="M16" s="196"/>
      <c r="N16" s="196"/>
      <c r="O16" s="196"/>
      <c r="P16" s="197"/>
      <c r="Q16" s="195"/>
      <c r="S16" s="208"/>
      <c r="T16" s="209"/>
      <c r="U16" s="146"/>
      <c r="V16" s="209"/>
      <c r="W16" s="210"/>
      <c r="X16" s="195"/>
    </row>
    <row r="17" spans="1:24">
      <c r="A17" s="177"/>
      <c r="B17" s="224"/>
      <c r="C17" s="171"/>
      <c r="D17" s="174"/>
      <c r="E17" s="174"/>
      <c r="F17" s="174"/>
      <c r="G17" s="174"/>
      <c r="H17" s="178"/>
      <c r="L17" s="192"/>
      <c r="M17" s="196"/>
      <c r="N17" s="196"/>
      <c r="O17" s="196"/>
      <c r="P17" s="197"/>
      <c r="Q17" s="195"/>
      <c r="S17" s="208"/>
      <c r="T17" s="209"/>
      <c r="U17" s="146"/>
      <c r="V17" s="209"/>
      <c r="W17" s="210"/>
      <c r="X17" s="195"/>
    </row>
    <row r="18" spans="1:24">
      <c r="A18" s="177"/>
      <c r="B18" s="224"/>
      <c r="C18" s="171"/>
      <c r="D18" s="174"/>
      <c r="E18" s="174"/>
      <c r="F18" s="174"/>
      <c r="G18" s="174"/>
      <c r="H18" s="178"/>
      <c r="L18" s="192"/>
      <c r="M18" s="196"/>
      <c r="N18" s="196"/>
      <c r="O18" s="196"/>
      <c r="P18" s="197"/>
      <c r="Q18" s="195"/>
      <c r="S18" s="208"/>
      <c r="T18" s="209"/>
      <c r="U18" s="146"/>
      <c r="V18" s="209"/>
      <c r="W18" s="210"/>
      <c r="X18" s="195"/>
    </row>
    <row r="19" spans="1:24">
      <c r="A19" s="177"/>
      <c r="B19" s="224"/>
      <c r="C19" s="171"/>
      <c r="D19" s="174"/>
      <c r="E19" s="174"/>
      <c r="F19" s="172"/>
      <c r="G19" s="174"/>
      <c r="H19" s="178"/>
      <c r="L19" s="192"/>
      <c r="M19" s="196"/>
      <c r="N19" s="196"/>
      <c r="O19" s="196"/>
      <c r="P19" s="197"/>
      <c r="Q19" s="195"/>
      <c r="S19" s="208"/>
      <c r="T19" s="209"/>
      <c r="U19" s="146"/>
      <c r="V19" s="209"/>
      <c r="W19" s="210"/>
      <c r="X19" s="195"/>
    </row>
    <row r="20" spans="1:24">
      <c r="A20" s="177"/>
      <c r="B20" s="224"/>
      <c r="C20" s="171"/>
      <c r="D20" s="174"/>
      <c r="E20" s="174"/>
      <c r="F20" s="172"/>
      <c r="G20" s="174"/>
      <c r="H20" s="178"/>
      <c r="L20" s="192"/>
      <c r="M20" s="196"/>
      <c r="N20" s="196"/>
      <c r="O20" s="196"/>
      <c r="P20" s="197"/>
      <c r="Q20" s="195"/>
      <c r="S20" s="208"/>
      <c r="T20" s="209"/>
      <c r="U20" s="146"/>
      <c r="V20" s="209"/>
      <c r="W20" s="210"/>
      <c r="X20" s="195"/>
    </row>
    <row r="21" spans="1:24">
      <c r="A21" s="177"/>
      <c r="B21" s="224"/>
      <c r="C21" s="171"/>
      <c r="D21" s="174"/>
      <c r="E21" s="174"/>
      <c r="F21" s="174"/>
      <c r="G21" s="174"/>
      <c r="H21" s="178"/>
      <c r="L21" s="192"/>
      <c r="M21" s="196"/>
      <c r="N21" s="196"/>
      <c r="O21" s="196"/>
      <c r="P21" s="197"/>
      <c r="Q21" s="195"/>
      <c r="S21" s="208"/>
      <c r="T21" s="209"/>
      <c r="U21" s="146"/>
      <c r="V21" s="209"/>
      <c r="W21" s="210"/>
      <c r="X21" s="195"/>
    </row>
    <row r="22" spans="1:24">
      <c r="A22" s="177"/>
      <c r="B22" s="224"/>
      <c r="C22" s="171"/>
      <c r="D22" s="174"/>
      <c r="E22" s="174"/>
      <c r="F22" s="174"/>
      <c r="G22" s="174"/>
      <c r="H22" s="178"/>
      <c r="L22" s="192"/>
      <c r="M22" s="196"/>
      <c r="N22" s="196"/>
      <c r="O22" s="196"/>
      <c r="P22" s="197"/>
      <c r="Q22" s="195"/>
      <c r="S22" s="208"/>
      <c r="T22" s="209"/>
      <c r="U22" s="146"/>
      <c r="V22" s="209"/>
      <c r="W22" s="210"/>
      <c r="X22" s="195"/>
    </row>
    <row r="23" spans="1:24">
      <c r="A23" s="177"/>
      <c r="B23" s="224"/>
      <c r="C23" s="171"/>
      <c r="D23" s="174"/>
      <c r="E23" s="174"/>
      <c r="F23" s="174"/>
      <c r="G23" s="174"/>
      <c r="H23" s="178"/>
      <c r="L23" s="192"/>
      <c r="M23" s="196"/>
      <c r="N23" s="196"/>
      <c r="O23" s="196"/>
      <c r="P23" s="197"/>
      <c r="Q23" s="195"/>
      <c r="S23" s="208"/>
      <c r="T23" s="209"/>
      <c r="U23" s="146"/>
      <c r="V23" s="209"/>
      <c r="W23" s="210"/>
      <c r="X23" s="195"/>
    </row>
    <row r="24" spans="1:24">
      <c r="A24" s="177"/>
      <c r="B24" s="224"/>
      <c r="C24" s="171"/>
      <c r="D24" s="174"/>
      <c r="E24" s="174"/>
      <c r="F24" s="174"/>
      <c r="G24" s="174"/>
      <c r="H24" s="178"/>
      <c r="L24" s="192"/>
      <c r="M24" s="196"/>
      <c r="N24" s="196"/>
      <c r="O24" s="196"/>
      <c r="P24" s="197"/>
      <c r="Q24" s="195"/>
      <c r="S24" s="208"/>
      <c r="T24" s="209"/>
      <c r="U24" s="146"/>
      <c r="V24" s="209"/>
      <c r="W24" s="210"/>
      <c r="X24" s="195"/>
    </row>
    <row r="25" spans="1:24">
      <c r="A25" s="177"/>
      <c r="B25" s="224"/>
      <c r="C25" s="171"/>
      <c r="D25" s="174"/>
      <c r="E25" s="174"/>
      <c r="F25" s="174"/>
      <c r="G25" s="174"/>
      <c r="H25" s="178"/>
      <c r="L25" s="192"/>
      <c r="M25" s="196"/>
      <c r="N25" s="196"/>
      <c r="O25" s="196"/>
      <c r="P25" s="197"/>
      <c r="Q25" s="195"/>
      <c r="S25" s="208"/>
      <c r="T25" s="209"/>
      <c r="U25" s="146"/>
      <c r="V25" s="209"/>
      <c r="W25" s="210"/>
      <c r="X25" s="195"/>
    </row>
    <row r="26" spans="1:24">
      <c r="A26" s="177"/>
      <c r="B26" s="225"/>
      <c r="C26" s="171"/>
      <c r="D26" s="174"/>
      <c r="E26" s="174"/>
      <c r="F26" s="174"/>
      <c r="G26" s="174"/>
      <c r="H26" s="178"/>
      <c r="L26" s="192"/>
      <c r="M26" s="196"/>
      <c r="N26" s="196"/>
      <c r="O26" s="196"/>
      <c r="P26" s="197"/>
      <c r="Q26" s="195"/>
      <c r="S26" s="208"/>
      <c r="T26" s="209"/>
      <c r="U26" s="146"/>
      <c r="V26" s="209"/>
      <c r="W26" s="210"/>
      <c r="X26" s="195"/>
    </row>
    <row r="27" spans="1:24">
      <c r="A27" s="177"/>
      <c r="B27" s="225"/>
      <c r="C27" s="171"/>
      <c r="D27" s="174"/>
      <c r="E27" s="174"/>
      <c r="F27" s="174"/>
      <c r="G27" s="174"/>
      <c r="H27" s="178"/>
      <c r="L27" s="192"/>
      <c r="M27" s="196"/>
      <c r="N27" s="196"/>
      <c r="O27" s="196"/>
      <c r="P27" s="197"/>
      <c r="Q27" s="195"/>
      <c r="S27" s="208"/>
      <c r="T27" s="209"/>
      <c r="U27" s="146"/>
      <c r="V27" s="209"/>
      <c r="W27" s="210"/>
      <c r="X27" s="195"/>
    </row>
    <row r="28" spans="1:24">
      <c r="A28" s="177"/>
      <c r="B28" s="225"/>
      <c r="C28" s="171"/>
      <c r="D28" s="174"/>
      <c r="E28" s="174"/>
      <c r="F28" s="174"/>
      <c r="G28" s="174"/>
      <c r="H28" s="178"/>
      <c r="L28" s="192"/>
      <c r="M28" s="196"/>
      <c r="N28" s="196"/>
      <c r="O28" s="196"/>
      <c r="P28" s="197"/>
      <c r="Q28" s="195"/>
      <c r="S28" s="208"/>
      <c r="T28" s="209"/>
      <c r="U28" s="146"/>
      <c r="V28" s="209"/>
      <c r="W28" s="210"/>
      <c r="X28" s="195"/>
    </row>
    <row r="29" spans="1:24">
      <c r="A29" s="177"/>
      <c r="B29" s="225"/>
      <c r="C29" s="171"/>
      <c r="D29" s="174"/>
      <c r="E29" s="174"/>
      <c r="F29" s="174"/>
      <c r="G29" s="174"/>
      <c r="H29" s="178"/>
      <c r="L29" s="192"/>
      <c r="M29" s="196"/>
      <c r="N29" s="196"/>
      <c r="O29" s="196"/>
      <c r="P29" s="197"/>
      <c r="Q29" s="195"/>
      <c r="S29" s="208"/>
      <c r="T29" s="209"/>
      <c r="U29" s="146"/>
      <c r="V29" s="209"/>
      <c r="W29" s="210"/>
      <c r="X29" s="195"/>
    </row>
    <row r="30" spans="1:24">
      <c r="A30" s="177"/>
      <c r="B30" s="225"/>
      <c r="C30" s="171"/>
      <c r="D30" s="174"/>
      <c r="E30" s="174"/>
      <c r="F30" s="174"/>
      <c r="G30" s="174"/>
      <c r="H30" s="178"/>
      <c r="L30" s="192"/>
      <c r="M30" s="196"/>
      <c r="N30" s="196"/>
      <c r="O30" s="196"/>
      <c r="P30" s="197"/>
      <c r="Q30" s="195"/>
      <c r="S30" s="208"/>
      <c r="T30" s="209"/>
      <c r="U30" s="146"/>
      <c r="V30" s="209"/>
      <c r="W30" s="210"/>
      <c r="X30" s="195"/>
    </row>
    <row r="31" spans="1:24">
      <c r="A31" s="177"/>
      <c r="B31" s="225"/>
      <c r="C31" s="171"/>
      <c r="D31" s="174"/>
      <c r="E31" s="174"/>
      <c r="F31" s="174"/>
      <c r="G31" s="174"/>
      <c r="H31" s="178"/>
      <c r="L31" s="192"/>
      <c r="M31" s="196"/>
      <c r="N31" s="196"/>
      <c r="O31" s="196"/>
      <c r="P31" s="197"/>
      <c r="Q31" s="195"/>
      <c r="S31" s="208"/>
      <c r="T31" s="209"/>
      <c r="U31" s="146"/>
      <c r="V31" s="209"/>
      <c r="W31" s="210"/>
      <c r="X31" s="195"/>
    </row>
    <row r="32" spans="1:24">
      <c r="A32" s="177"/>
      <c r="B32" s="225"/>
      <c r="C32" s="171"/>
      <c r="D32" s="174"/>
      <c r="E32" s="174"/>
      <c r="F32" s="174"/>
      <c r="G32" s="174"/>
      <c r="H32" s="178"/>
      <c r="L32" s="192"/>
      <c r="M32" s="196"/>
      <c r="N32" s="196"/>
      <c r="O32" s="196"/>
      <c r="P32" s="197"/>
      <c r="Q32" s="195"/>
      <c r="S32" s="208"/>
      <c r="T32" s="209"/>
      <c r="U32" s="146"/>
      <c r="V32" s="209"/>
      <c r="W32" s="210"/>
      <c r="X32" s="195"/>
    </row>
    <row r="33" spans="12:24">
      <c r="L33" s="192" t="s">
        <v>335</v>
      </c>
      <c r="M33" s="196" t="s">
        <v>325</v>
      </c>
      <c r="N33" s="196"/>
      <c r="O33" s="196" t="s">
        <v>296</v>
      </c>
      <c r="P33" s="197">
        <v>44599</v>
      </c>
      <c r="Q33" s="195">
        <v>44584</v>
      </c>
      <c r="S33" s="208" t="s">
        <v>354</v>
      </c>
      <c r="T33" s="209" t="s">
        <v>114</v>
      </c>
      <c r="U33" s="146"/>
      <c r="V33" s="209" t="s">
        <v>579</v>
      </c>
      <c r="W33" s="210" t="s">
        <v>586</v>
      </c>
      <c r="X33" s="195">
        <v>44597</v>
      </c>
    </row>
    <row r="34" spans="12:24">
      <c r="L34" s="192" t="s">
        <v>336</v>
      </c>
      <c r="M34" s="196" t="s">
        <v>297</v>
      </c>
      <c r="N34" s="196"/>
      <c r="O34" s="196" t="s">
        <v>296</v>
      </c>
      <c r="P34" s="197">
        <v>44599</v>
      </c>
      <c r="Q34" s="195">
        <v>44584</v>
      </c>
      <c r="S34" s="208" t="s">
        <v>355</v>
      </c>
      <c r="T34" s="209" t="s">
        <v>577</v>
      </c>
      <c r="U34" s="146"/>
      <c r="V34" s="209" t="s">
        <v>579</v>
      </c>
      <c r="W34" s="210" t="s">
        <v>586</v>
      </c>
      <c r="X34" s="195">
        <v>44596</v>
      </c>
    </row>
    <row r="35" spans="12:24">
      <c r="L35" s="192" t="s">
        <v>339</v>
      </c>
      <c r="M35" s="196" t="s">
        <v>113</v>
      </c>
      <c r="N35" s="196"/>
      <c r="O35" s="196" t="s">
        <v>296</v>
      </c>
      <c r="P35" s="197">
        <v>44600</v>
      </c>
      <c r="Q35" s="195">
        <v>44588</v>
      </c>
      <c r="S35" s="208" t="s">
        <v>254</v>
      </c>
      <c r="T35" s="209" t="s">
        <v>587</v>
      </c>
      <c r="U35" s="146"/>
      <c r="V35" s="209" t="s">
        <v>579</v>
      </c>
      <c r="W35" s="210" t="s">
        <v>586</v>
      </c>
      <c r="X35" s="195">
        <v>44586</v>
      </c>
    </row>
    <row r="36" spans="12:24">
      <c r="L36" s="192" t="s">
        <v>341</v>
      </c>
      <c r="M36" s="196" t="s">
        <v>114</v>
      </c>
      <c r="N36" s="196"/>
      <c r="O36" s="196" t="s">
        <v>296</v>
      </c>
      <c r="P36" s="197">
        <v>44602</v>
      </c>
      <c r="Q36" s="195">
        <v>44588</v>
      </c>
      <c r="S36" s="208" t="s">
        <v>356</v>
      </c>
      <c r="T36" s="209" t="s">
        <v>588</v>
      </c>
      <c r="U36" s="146"/>
      <c r="V36" s="209" t="s">
        <v>579</v>
      </c>
      <c r="W36" s="210" t="s">
        <v>586</v>
      </c>
      <c r="X36" s="195">
        <v>44594</v>
      </c>
    </row>
    <row r="37" spans="12:24">
      <c r="L37" s="220" t="s">
        <v>343</v>
      </c>
      <c r="M37" s="221" t="s">
        <v>114</v>
      </c>
      <c r="N37" s="221"/>
      <c r="O37" s="221" t="s">
        <v>296</v>
      </c>
      <c r="P37" s="222">
        <v>44603</v>
      </c>
      <c r="Q37" s="223">
        <v>44588</v>
      </c>
      <c r="S37" s="208" t="s">
        <v>357</v>
      </c>
      <c r="T37" s="209" t="s">
        <v>588</v>
      </c>
      <c r="U37" s="146"/>
      <c r="V37" s="209" t="s">
        <v>579</v>
      </c>
      <c r="W37" s="210" t="s">
        <v>586</v>
      </c>
      <c r="X37" s="195">
        <v>44601</v>
      </c>
    </row>
    <row r="38" spans="12:24">
      <c r="L38" s="192" t="s">
        <v>196</v>
      </c>
      <c r="M38" s="193" t="s">
        <v>294</v>
      </c>
      <c r="N38" s="193"/>
      <c r="O38" s="193" t="s">
        <v>303</v>
      </c>
      <c r="P38" s="194">
        <v>44535</v>
      </c>
      <c r="Q38" s="195"/>
      <c r="S38" s="208" t="s">
        <v>358</v>
      </c>
      <c r="T38" s="209" t="s">
        <v>588</v>
      </c>
      <c r="U38" s="146"/>
      <c r="V38" s="209" t="s">
        <v>579</v>
      </c>
      <c r="W38" s="210" t="s">
        <v>586</v>
      </c>
      <c r="X38" s="195">
        <v>44601</v>
      </c>
    </row>
    <row r="39" spans="12:24">
      <c r="L39" s="192" t="s">
        <v>198</v>
      </c>
      <c r="M39" s="193" t="s">
        <v>294</v>
      </c>
      <c r="N39" s="193"/>
      <c r="O39" s="193" t="s">
        <v>303</v>
      </c>
      <c r="P39" s="194">
        <v>44543</v>
      </c>
      <c r="Q39" s="195"/>
      <c r="S39" s="208" t="s">
        <v>359</v>
      </c>
      <c r="T39" s="209" t="s">
        <v>588</v>
      </c>
      <c r="U39" s="146"/>
      <c r="V39" s="209" t="s">
        <v>579</v>
      </c>
      <c r="W39" s="210" t="s">
        <v>586</v>
      </c>
      <c r="X39" s="195">
        <v>44596</v>
      </c>
    </row>
    <row r="40" spans="12:24">
      <c r="L40" s="192" t="s">
        <v>197</v>
      </c>
      <c r="M40" s="193" t="s">
        <v>294</v>
      </c>
      <c r="N40" s="193"/>
      <c r="O40" s="193" t="s">
        <v>303</v>
      </c>
      <c r="P40" s="194">
        <v>44543</v>
      </c>
      <c r="Q40" s="195"/>
      <c r="S40" s="208" t="s">
        <v>266</v>
      </c>
      <c r="T40" s="209" t="s">
        <v>588</v>
      </c>
      <c r="U40" s="146"/>
      <c r="V40" s="209" t="s">
        <v>579</v>
      </c>
      <c r="W40" s="210" t="s">
        <v>586</v>
      </c>
      <c r="X40" s="195">
        <v>44588</v>
      </c>
    </row>
    <row r="41" spans="12:24">
      <c r="L41" s="192" t="s">
        <v>148</v>
      </c>
      <c r="M41" s="193" t="s">
        <v>294</v>
      </c>
      <c r="N41" s="193"/>
      <c r="O41" s="193" t="s">
        <v>303</v>
      </c>
      <c r="P41" s="194">
        <v>44545</v>
      </c>
      <c r="Q41" s="195"/>
      <c r="S41" s="208" t="s">
        <v>360</v>
      </c>
      <c r="T41" s="209" t="s">
        <v>577</v>
      </c>
      <c r="U41" s="146"/>
      <c r="V41" s="209" t="s">
        <v>579</v>
      </c>
      <c r="W41" s="210" t="s">
        <v>586</v>
      </c>
      <c r="X41" s="195">
        <v>44600</v>
      </c>
    </row>
    <row r="42" spans="12:24">
      <c r="L42" s="192" t="s">
        <v>199</v>
      </c>
      <c r="M42" s="193" t="s">
        <v>294</v>
      </c>
      <c r="N42" s="193"/>
      <c r="O42" s="193" t="s">
        <v>303</v>
      </c>
      <c r="P42" s="194">
        <v>44545</v>
      </c>
      <c r="Q42" s="195"/>
      <c r="S42" s="208" t="s">
        <v>228</v>
      </c>
      <c r="T42" s="209" t="s">
        <v>588</v>
      </c>
      <c r="U42" s="146"/>
      <c r="V42" s="209" t="s">
        <v>579</v>
      </c>
      <c r="W42" s="210" t="s">
        <v>586</v>
      </c>
      <c r="X42" s="195">
        <v>44573</v>
      </c>
    </row>
    <row r="43" spans="12:24">
      <c r="L43" s="192" t="s">
        <v>200</v>
      </c>
      <c r="M43" s="193" t="s">
        <v>294</v>
      </c>
      <c r="N43" s="193"/>
      <c r="O43" s="193" t="s">
        <v>303</v>
      </c>
      <c r="P43" s="194">
        <v>44548</v>
      </c>
      <c r="Q43" s="195"/>
      <c r="S43" s="208" t="s">
        <v>361</v>
      </c>
      <c r="T43" s="211" t="s">
        <v>589</v>
      </c>
      <c r="U43" s="146"/>
      <c r="V43" s="209" t="s">
        <v>579</v>
      </c>
      <c r="W43" s="210" t="s">
        <v>586</v>
      </c>
      <c r="X43" s="195">
        <v>44599</v>
      </c>
    </row>
    <row r="44" spans="12:24">
      <c r="L44" s="192" t="s">
        <v>201</v>
      </c>
      <c r="M44" s="193" t="s">
        <v>294</v>
      </c>
      <c r="N44" s="193"/>
      <c r="O44" s="193" t="s">
        <v>303</v>
      </c>
      <c r="P44" s="194">
        <v>44551</v>
      </c>
      <c r="Q44" s="195"/>
      <c r="S44" s="208" t="s">
        <v>272</v>
      </c>
      <c r="T44" s="209" t="s">
        <v>588</v>
      </c>
      <c r="U44" s="146"/>
      <c r="V44" s="209" t="s">
        <v>579</v>
      </c>
      <c r="W44" s="210" t="s">
        <v>586</v>
      </c>
      <c r="X44" s="195">
        <v>44590</v>
      </c>
    </row>
    <row r="45" spans="12:24">
      <c r="L45" s="192" t="s">
        <v>202</v>
      </c>
      <c r="M45" s="193" t="s">
        <v>294</v>
      </c>
      <c r="N45" s="193"/>
      <c r="O45" s="193" t="s">
        <v>303</v>
      </c>
      <c r="P45" s="194">
        <v>44552</v>
      </c>
      <c r="Q45" s="195"/>
      <c r="S45" s="208" t="s">
        <v>570</v>
      </c>
      <c r="T45" s="209" t="s">
        <v>588</v>
      </c>
      <c r="U45" s="146"/>
      <c r="V45" s="209" t="s">
        <v>579</v>
      </c>
      <c r="W45" s="210" t="s">
        <v>586</v>
      </c>
      <c r="X45" s="195">
        <v>44597</v>
      </c>
    </row>
    <row r="46" spans="12:24">
      <c r="L46" s="192" t="s">
        <v>203</v>
      </c>
      <c r="M46" s="193" t="s">
        <v>295</v>
      </c>
      <c r="N46" s="193"/>
      <c r="O46" s="193" t="s">
        <v>303</v>
      </c>
      <c r="P46" s="194">
        <v>44561</v>
      </c>
      <c r="Q46" s="195"/>
      <c r="S46" s="208" t="s">
        <v>362</v>
      </c>
      <c r="T46" s="209" t="s">
        <v>588</v>
      </c>
      <c r="U46" s="146"/>
      <c r="V46" s="209" t="s">
        <v>579</v>
      </c>
      <c r="W46" s="210" t="s">
        <v>586</v>
      </c>
      <c r="X46" s="195">
        <v>44596</v>
      </c>
    </row>
    <row r="47" spans="12:24">
      <c r="L47" s="192" t="s">
        <v>204</v>
      </c>
      <c r="M47" s="193" t="s">
        <v>294</v>
      </c>
      <c r="N47" s="193"/>
      <c r="O47" s="193" t="s">
        <v>303</v>
      </c>
      <c r="P47" s="194">
        <v>44561</v>
      </c>
      <c r="Q47" s="195"/>
      <c r="S47" s="208" t="s">
        <v>363</v>
      </c>
      <c r="T47" s="209" t="s">
        <v>588</v>
      </c>
      <c r="U47" s="146"/>
      <c r="V47" s="209" t="s">
        <v>579</v>
      </c>
      <c r="W47" s="210" t="s">
        <v>586</v>
      </c>
      <c r="X47" s="195">
        <v>44594</v>
      </c>
    </row>
    <row r="48" spans="12:24">
      <c r="L48" s="192" t="s">
        <v>206</v>
      </c>
      <c r="M48" s="193" t="s">
        <v>294</v>
      </c>
      <c r="N48" s="193"/>
      <c r="O48" s="193" t="s">
        <v>303</v>
      </c>
      <c r="P48" s="194">
        <v>44561</v>
      </c>
      <c r="Q48" s="195"/>
      <c r="S48" s="208" t="s">
        <v>364</v>
      </c>
      <c r="T48" s="209" t="s">
        <v>114</v>
      </c>
      <c r="U48" s="146"/>
      <c r="V48" s="209" t="s">
        <v>579</v>
      </c>
      <c r="W48" s="210" t="s">
        <v>586</v>
      </c>
      <c r="X48" s="195">
        <v>44603</v>
      </c>
    </row>
    <row r="49" spans="12:24">
      <c r="L49" s="192" t="s">
        <v>208</v>
      </c>
      <c r="M49" s="193" t="s">
        <v>294</v>
      </c>
      <c r="N49" s="193"/>
      <c r="O49" s="193" t="s">
        <v>303</v>
      </c>
      <c r="P49" s="194">
        <v>44561</v>
      </c>
      <c r="Q49" s="195"/>
      <c r="S49" s="208" t="s">
        <v>365</v>
      </c>
      <c r="T49" s="209" t="s">
        <v>588</v>
      </c>
      <c r="U49" s="146"/>
      <c r="V49" s="209" t="s">
        <v>579</v>
      </c>
      <c r="W49" s="210" t="s">
        <v>586</v>
      </c>
      <c r="X49" s="195">
        <v>44599</v>
      </c>
    </row>
    <row r="50" spans="12:24">
      <c r="L50" s="192" t="s">
        <v>209</v>
      </c>
      <c r="M50" s="193" t="s">
        <v>294</v>
      </c>
      <c r="N50" s="193"/>
      <c r="O50" s="193" t="s">
        <v>303</v>
      </c>
      <c r="P50" s="194">
        <v>44561</v>
      </c>
      <c r="Q50" s="195"/>
      <c r="S50" s="208" t="s">
        <v>590</v>
      </c>
      <c r="T50" s="209" t="s">
        <v>587</v>
      </c>
      <c r="U50" s="146"/>
      <c r="V50" s="209" t="s">
        <v>579</v>
      </c>
      <c r="W50" s="210" t="s">
        <v>586</v>
      </c>
      <c r="X50" s="195">
        <v>44599</v>
      </c>
    </row>
    <row r="51" spans="12:24">
      <c r="L51" s="192" t="s">
        <v>306</v>
      </c>
      <c r="M51" s="193" t="s">
        <v>294</v>
      </c>
      <c r="N51" s="193"/>
      <c r="O51" s="193" t="s">
        <v>303</v>
      </c>
      <c r="P51" s="194">
        <v>44561</v>
      </c>
      <c r="Q51" s="195"/>
      <c r="S51" s="208" t="s">
        <v>366</v>
      </c>
      <c r="T51" s="209" t="s">
        <v>113</v>
      </c>
      <c r="U51" s="146"/>
      <c r="V51" s="209" t="s">
        <v>579</v>
      </c>
      <c r="W51" s="210" t="s">
        <v>586</v>
      </c>
      <c r="X51" s="195">
        <v>44602</v>
      </c>
    </row>
    <row r="52" spans="12:24">
      <c r="L52" s="192" t="s">
        <v>205</v>
      </c>
      <c r="M52" s="193" t="s">
        <v>294</v>
      </c>
      <c r="N52" s="193"/>
      <c r="O52" s="193" t="s">
        <v>303</v>
      </c>
      <c r="P52" s="194">
        <v>44561</v>
      </c>
      <c r="Q52" s="195"/>
      <c r="S52" s="208" t="s">
        <v>291</v>
      </c>
      <c r="T52" s="209" t="s">
        <v>588</v>
      </c>
      <c r="U52" s="146"/>
      <c r="V52" s="209" t="s">
        <v>579</v>
      </c>
      <c r="W52" s="210" t="s">
        <v>586</v>
      </c>
      <c r="X52" s="195">
        <v>44581</v>
      </c>
    </row>
    <row r="53" spans="12:24">
      <c r="L53" s="192" t="s">
        <v>207</v>
      </c>
      <c r="M53" s="193" t="s">
        <v>295</v>
      </c>
      <c r="N53" s="193"/>
      <c r="O53" s="193" t="s">
        <v>303</v>
      </c>
      <c r="P53" s="194">
        <v>44561</v>
      </c>
      <c r="Q53" s="195"/>
      <c r="S53" s="208" t="s">
        <v>367</v>
      </c>
      <c r="T53" s="209" t="s">
        <v>587</v>
      </c>
      <c r="U53" s="146"/>
      <c r="V53" s="209" t="s">
        <v>579</v>
      </c>
      <c r="W53" s="210" t="s">
        <v>586</v>
      </c>
      <c r="X53" s="195">
        <v>44597</v>
      </c>
    </row>
    <row r="54" spans="12:24">
      <c r="L54" s="192" t="s">
        <v>307</v>
      </c>
      <c r="M54" s="193" t="s">
        <v>294</v>
      </c>
      <c r="N54" s="193"/>
      <c r="O54" s="193" t="s">
        <v>303</v>
      </c>
      <c r="P54" s="194">
        <v>44562</v>
      </c>
      <c r="Q54" s="195"/>
      <c r="S54" s="208" t="s">
        <v>368</v>
      </c>
      <c r="T54" s="209" t="s">
        <v>577</v>
      </c>
      <c r="U54" s="146"/>
      <c r="V54" s="209" t="s">
        <v>579</v>
      </c>
      <c r="W54" s="210" t="s">
        <v>586</v>
      </c>
      <c r="X54" s="195">
        <v>44597</v>
      </c>
    </row>
    <row r="55" spans="12:24">
      <c r="L55" s="192" t="s">
        <v>211</v>
      </c>
      <c r="M55" s="193" t="s">
        <v>294</v>
      </c>
      <c r="N55" s="193"/>
      <c r="O55" s="193" t="s">
        <v>303</v>
      </c>
      <c r="P55" s="194">
        <v>44562</v>
      </c>
      <c r="Q55" s="195"/>
      <c r="S55" s="208" t="s">
        <v>369</v>
      </c>
      <c r="T55" s="209" t="s">
        <v>587</v>
      </c>
      <c r="U55" s="146"/>
      <c r="V55" s="209" t="s">
        <v>579</v>
      </c>
      <c r="W55" s="210" t="s">
        <v>586</v>
      </c>
      <c r="X55" s="195">
        <v>44597</v>
      </c>
    </row>
    <row r="56" spans="12:24">
      <c r="L56" s="192" t="s">
        <v>210</v>
      </c>
      <c r="M56" s="193" t="s">
        <v>294</v>
      </c>
      <c r="N56" s="193"/>
      <c r="O56" s="193" t="s">
        <v>303</v>
      </c>
      <c r="P56" s="194">
        <v>44562</v>
      </c>
      <c r="Q56" s="195"/>
      <c r="S56" s="208" t="s">
        <v>370</v>
      </c>
      <c r="T56" s="209" t="s">
        <v>577</v>
      </c>
      <c r="U56" s="146"/>
      <c r="V56" s="209" t="s">
        <v>579</v>
      </c>
      <c r="W56" s="210" t="s">
        <v>586</v>
      </c>
      <c r="X56" s="195">
        <v>44597</v>
      </c>
    </row>
    <row r="57" spans="12:24">
      <c r="L57" s="192" t="s">
        <v>212</v>
      </c>
      <c r="M57" s="193" t="s">
        <v>294</v>
      </c>
      <c r="N57" s="193"/>
      <c r="O57" s="193" t="s">
        <v>303</v>
      </c>
      <c r="P57" s="194">
        <v>44563</v>
      </c>
      <c r="Q57" s="195">
        <v>44562</v>
      </c>
      <c r="S57" s="208" t="s">
        <v>371</v>
      </c>
      <c r="T57" s="209" t="s">
        <v>588</v>
      </c>
      <c r="U57" s="146"/>
      <c r="V57" s="209" t="s">
        <v>579</v>
      </c>
      <c r="W57" s="210" t="s">
        <v>586</v>
      </c>
      <c r="X57" s="195">
        <v>44605</v>
      </c>
    </row>
    <row r="58" spans="12:24">
      <c r="L58" s="192" t="s">
        <v>308</v>
      </c>
      <c r="M58" s="193" t="s">
        <v>294</v>
      </c>
      <c r="N58" s="193"/>
      <c r="O58" s="193" t="s">
        <v>303</v>
      </c>
      <c r="P58" s="194">
        <v>44564</v>
      </c>
      <c r="Q58" s="195">
        <v>44562</v>
      </c>
      <c r="S58" s="208" t="s">
        <v>253</v>
      </c>
      <c r="T58" s="209" t="s">
        <v>588</v>
      </c>
      <c r="U58" s="146"/>
      <c r="V58" s="209" t="s">
        <v>579</v>
      </c>
      <c r="W58" s="210" t="s">
        <v>586</v>
      </c>
      <c r="X58" s="195">
        <v>44585</v>
      </c>
    </row>
    <row r="59" spans="12:24">
      <c r="L59" s="192" t="s">
        <v>213</v>
      </c>
      <c r="M59" s="193" t="s">
        <v>294</v>
      </c>
      <c r="N59" s="193"/>
      <c r="O59" s="193" t="s">
        <v>303</v>
      </c>
      <c r="P59" s="194">
        <v>44564</v>
      </c>
      <c r="Q59" s="195">
        <v>44562</v>
      </c>
      <c r="S59" s="208" t="s">
        <v>372</v>
      </c>
      <c r="T59" s="209" t="s">
        <v>587</v>
      </c>
      <c r="U59" s="146"/>
      <c r="V59" s="209" t="s">
        <v>579</v>
      </c>
      <c r="W59" s="210" t="s">
        <v>586</v>
      </c>
      <c r="X59" s="195">
        <v>44597</v>
      </c>
    </row>
    <row r="60" spans="12:24">
      <c r="L60" s="192" t="s">
        <v>214</v>
      </c>
      <c r="M60" s="193" t="s">
        <v>296</v>
      </c>
      <c r="N60" s="193"/>
      <c r="O60" s="193" t="s">
        <v>303</v>
      </c>
      <c r="P60" s="194">
        <v>44565</v>
      </c>
      <c r="Q60" s="195">
        <v>44562</v>
      </c>
      <c r="S60" s="208" t="s">
        <v>280</v>
      </c>
      <c r="T60" s="209" t="s">
        <v>588</v>
      </c>
      <c r="U60" s="146"/>
      <c r="V60" s="209" t="s">
        <v>579</v>
      </c>
      <c r="W60" s="210" t="s">
        <v>586</v>
      </c>
      <c r="X60" s="195">
        <v>44593</v>
      </c>
    </row>
    <row r="61" spans="12:24">
      <c r="L61" s="192" t="s">
        <v>309</v>
      </c>
      <c r="M61" s="193" t="s">
        <v>294</v>
      </c>
      <c r="N61" s="193"/>
      <c r="O61" s="193" t="s">
        <v>303</v>
      </c>
      <c r="P61" s="194">
        <v>44565</v>
      </c>
      <c r="Q61" s="195">
        <v>44562</v>
      </c>
      <c r="S61" s="208" t="s">
        <v>277</v>
      </c>
      <c r="T61" s="209" t="s">
        <v>588</v>
      </c>
      <c r="U61" s="146"/>
      <c r="V61" s="209" t="s">
        <v>579</v>
      </c>
      <c r="W61" s="210" t="s">
        <v>586</v>
      </c>
      <c r="X61" s="195">
        <v>44592</v>
      </c>
    </row>
    <row r="62" spans="12:24">
      <c r="L62" s="192" t="s">
        <v>215</v>
      </c>
      <c r="M62" s="193" t="s">
        <v>294</v>
      </c>
      <c r="N62" s="193"/>
      <c r="O62" s="193" t="s">
        <v>303</v>
      </c>
      <c r="P62" s="194">
        <v>44565</v>
      </c>
      <c r="Q62" s="195">
        <v>44562</v>
      </c>
      <c r="S62" s="208" t="s">
        <v>263</v>
      </c>
      <c r="T62" s="209" t="s">
        <v>588</v>
      </c>
      <c r="U62" s="146"/>
      <c r="V62" s="209" t="s">
        <v>579</v>
      </c>
      <c r="W62" s="210" t="s">
        <v>586</v>
      </c>
      <c r="X62" s="195">
        <v>44587</v>
      </c>
    </row>
    <row r="63" spans="12:24">
      <c r="L63" s="192" t="s">
        <v>218</v>
      </c>
      <c r="M63" s="193" t="s">
        <v>294</v>
      </c>
      <c r="N63" s="193"/>
      <c r="O63" s="193" t="s">
        <v>303</v>
      </c>
      <c r="P63" s="194">
        <v>44565</v>
      </c>
      <c r="Q63" s="195">
        <v>44562</v>
      </c>
      <c r="S63" s="208" t="s">
        <v>282</v>
      </c>
      <c r="T63" s="209" t="s">
        <v>588</v>
      </c>
      <c r="U63" s="146"/>
      <c r="V63" s="209" t="s">
        <v>579</v>
      </c>
      <c r="W63" s="210" t="s">
        <v>586</v>
      </c>
      <c r="X63" s="195">
        <v>44593</v>
      </c>
    </row>
    <row r="64" spans="12:24">
      <c r="L64" s="192" t="s">
        <v>217</v>
      </c>
      <c r="M64" s="193" t="s">
        <v>294</v>
      </c>
      <c r="N64" s="193"/>
      <c r="O64" s="193" t="s">
        <v>303</v>
      </c>
      <c r="P64" s="194">
        <v>44565</v>
      </c>
      <c r="Q64" s="195">
        <v>44562</v>
      </c>
      <c r="S64" s="208" t="s">
        <v>278</v>
      </c>
      <c r="T64" s="209" t="s">
        <v>588</v>
      </c>
      <c r="U64" s="146"/>
      <c r="V64" s="209" t="s">
        <v>579</v>
      </c>
      <c r="W64" s="210" t="s">
        <v>586</v>
      </c>
      <c r="X64" s="195">
        <v>44592</v>
      </c>
    </row>
    <row r="65" spans="12:24">
      <c r="L65" s="192" t="s">
        <v>216</v>
      </c>
      <c r="M65" s="193" t="s">
        <v>294</v>
      </c>
      <c r="N65" s="193"/>
      <c r="O65" s="193" t="s">
        <v>303</v>
      </c>
      <c r="P65" s="194">
        <v>44565</v>
      </c>
      <c r="Q65" s="195">
        <v>44562</v>
      </c>
      <c r="S65" s="208" t="s">
        <v>373</v>
      </c>
      <c r="T65" s="209" t="s">
        <v>588</v>
      </c>
      <c r="U65" s="146"/>
      <c r="V65" s="209" t="s">
        <v>579</v>
      </c>
      <c r="W65" s="210" t="s">
        <v>586</v>
      </c>
      <c r="X65" s="195">
        <v>44600</v>
      </c>
    </row>
    <row r="66" spans="12:24">
      <c r="L66" s="192" t="s">
        <v>310</v>
      </c>
      <c r="M66" s="196" t="s">
        <v>294</v>
      </c>
      <c r="N66" s="196"/>
      <c r="O66" s="196" t="s">
        <v>303</v>
      </c>
      <c r="P66" s="197">
        <v>44566</v>
      </c>
      <c r="Q66" s="195">
        <v>44562</v>
      </c>
      <c r="S66" s="208" t="s">
        <v>374</v>
      </c>
      <c r="T66" s="209" t="s">
        <v>588</v>
      </c>
      <c r="U66" s="146"/>
      <c r="V66" s="209" t="s">
        <v>579</v>
      </c>
      <c r="W66" s="210" t="s">
        <v>586</v>
      </c>
      <c r="X66" s="195">
        <v>44597</v>
      </c>
    </row>
    <row r="67" spans="12:24">
      <c r="L67" s="192" t="s">
        <v>219</v>
      </c>
      <c r="M67" s="196" t="s">
        <v>294</v>
      </c>
      <c r="N67" s="196"/>
      <c r="O67" s="196" t="s">
        <v>303</v>
      </c>
      <c r="P67" s="197">
        <v>44566</v>
      </c>
      <c r="Q67" s="195">
        <v>44562</v>
      </c>
      <c r="S67" s="208" t="s">
        <v>375</v>
      </c>
      <c r="T67" s="209" t="s">
        <v>588</v>
      </c>
      <c r="U67" s="146"/>
      <c r="V67" s="209" t="s">
        <v>579</v>
      </c>
      <c r="W67" s="210" t="s">
        <v>586</v>
      </c>
      <c r="X67" s="195">
        <v>44602</v>
      </c>
    </row>
    <row r="68" spans="12:24">
      <c r="L68" s="192" t="s">
        <v>220</v>
      </c>
      <c r="M68" s="196" t="s">
        <v>294</v>
      </c>
      <c r="N68" s="196"/>
      <c r="O68" s="196" t="s">
        <v>303</v>
      </c>
      <c r="P68" s="197">
        <v>44567</v>
      </c>
      <c r="Q68" s="195">
        <v>44566</v>
      </c>
      <c r="S68" s="208" t="s">
        <v>376</v>
      </c>
      <c r="T68" s="209" t="s">
        <v>114</v>
      </c>
      <c r="U68" s="146"/>
      <c r="V68" s="209" t="s">
        <v>579</v>
      </c>
      <c r="W68" s="210" t="s">
        <v>586</v>
      </c>
      <c r="X68" s="195">
        <v>44603</v>
      </c>
    </row>
    <row r="69" spans="12:24">
      <c r="L69" s="192" t="s">
        <v>222</v>
      </c>
      <c r="M69" s="196" t="s">
        <v>294</v>
      </c>
      <c r="N69" s="196"/>
      <c r="O69" s="196" t="s">
        <v>303</v>
      </c>
      <c r="P69" s="197">
        <v>44568</v>
      </c>
      <c r="Q69" s="195">
        <v>44566</v>
      </c>
      <c r="S69" s="208" t="s">
        <v>377</v>
      </c>
      <c r="T69" s="209" t="s">
        <v>114</v>
      </c>
      <c r="U69" s="146"/>
      <c r="V69" s="209" t="s">
        <v>579</v>
      </c>
      <c r="W69" s="210" t="s">
        <v>586</v>
      </c>
      <c r="X69" s="195">
        <v>44596</v>
      </c>
    </row>
    <row r="70" spans="12:24">
      <c r="L70" s="192" t="s">
        <v>221</v>
      </c>
      <c r="M70" s="196" t="s">
        <v>294</v>
      </c>
      <c r="N70" s="196"/>
      <c r="O70" s="196" t="s">
        <v>303</v>
      </c>
      <c r="P70" s="197">
        <v>44568</v>
      </c>
      <c r="Q70" s="195">
        <v>44566</v>
      </c>
      <c r="S70" s="213" t="s">
        <v>407</v>
      </c>
      <c r="T70" s="209" t="s">
        <v>580</v>
      </c>
      <c r="U70" s="146"/>
      <c r="V70" s="209" t="s">
        <v>579</v>
      </c>
      <c r="W70" s="198"/>
      <c r="X70" s="195">
        <v>44599</v>
      </c>
    </row>
    <row r="71" spans="12:24">
      <c r="L71" s="192" t="s">
        <v>224</v>
      </c>
      <c r="M71" s="196" t="s">
        <v>294</v>
      </c>
      <c r="N71" s="196"/>
      <c r="O71" s="196" t="s">
        <v>303</v>
      </c>
      <c r="P71" s="197">
        <v>44572</v>
      </c>
      <c r="Q71" s="195">
        <v>44562</v>
      </c>
      <c r="S71" s="213" t="s">
        <v>408</v>
      </c>
      <c r="T71" s="209" t="s">
        <v>580</v>
      </c>
      <c r="U71" s="146"/>
      <c r="V71" s="209" t="s">
        <v>579</v>
      </c>
      <c r="W71" s="198"/>
      <c r="X71" s="195">
        <v>44599</v>
      </c>
    </row>
    <row r="72" spans="12:24">
      <c r="L72" s="192" t="s">
        <v>223</v>
      </c>
      <c r="M72" s="196" t="s">
        <v>294</v>
      </c>
      <c r="N72" s="196"/>
      <c r="O72" s="196" t="s">
        <v>303</v>
      </c>
      <c r="P72" s="197">
        <v>44572</v>
      </c>
      <c r="Q72" s="195">
        <v>44562</v>
      </c>
      <c r="S72" s="214" t="s">
        <v>409</v>
      </c>
      <c r="T72" s="209" t="s">
        <v>580</v>
      </c>
      <c r="U72" s="146"/>
      <c r="V72" s="209" t="s">
        <v>579</v>
      </c>
      <c r="W72" s="198"/>
      <c r="X72" s="195">
        <v>44604</v>
      </c>
    </row>
    <row r="73" spans="12:24">
      <c r="L73" s="192" t="s">
        <v>225</v>
      </c>
      <c r="M73" s="196" t="s">
        <v>297</v>
      </c>
      <c r="N73" s="196"/>
      <c r="O73" s="196" t="s">
        <v>303</v>
      </c>
      <c r="P73" s="197">
        <v>44573</v>
      </c>
      <c r="Q73" s="195">
        <v>44567</v>
      </c>
      <c r="S73" s="213" t="s">
        <v>410</v>
      </c>
      <c r="T73" s="209" t="s">
        <v>580</v>
      </c>
      <c r="U73" s="146"/>
      <c r="V73" s="209" t="s">
        <v>579</v>
      </c>
      <c r="W73" s="198"/>
      <c r="X73" s="195">
        <v>44604</v>
      </c>
    </row>
    <row r="74" spans="12:24">
      <c r="L74" s="192" t="s">
        <v>226</v>
      </c>
      <c r="M74" s="196" t="s">
        <v>294</v>
      </c>
      <c r="N74" s="196"/>
      <c r="O74" s="196" t="s">
        <v>303</v>
      </c>
      <c r="P74" s="197">
        <v>44573</v>
      </c>
      <c r="Q74" s="195">
        <v>44570</v>
      </c>
      <c r="S74" s="213" t="s">
        <v>411</v>
      </c>
      <c r="T74" s="209" t="s">
        <v>580</v>
      </c>
      <c r="U74" s="146"/>
      <c r="V74" s="209" t="s">
        <v>579</v>
      </c>
      <c r="W74" s="198"/>
      <c r="X74" s="195">
        <v>44602</v>
      </c>
    </row>
    <row r="75" spans="12:24">
      <c r="L75" s="192" t="s">
        <v>227</v>
      </c>
      <c r="M75" s="196" t="s">
        <v>294</v>
      </c>
      <c r="N75" s="196"/>
      <c r="O75" s="196" t="s">
        <v>303</v>
      </c>
      <c r="P75" s="197">
        <v>44573</v>
      </c>
      <c r="Q75" s="195">
        <v>44562</v>
      </c>
      <c r="S75" s="213" t="s">
        <v>412</v>
      </c>
      <c r="T75" s="209" t="s">
        <v>580</v>
      </c>
      <c r="U75" s="146"/>
      <c r="V75" s="209" t="s">
        <v>579</v>
      </c>
      <c r="W75" s="198"/>
      <c r="X75" s="195">
        <v>44603</v>
      </c>
    </row>
    <row r="76" spans="12:24">
      <c r="L76" s="192" t="s">
        <v>311</v>
      </c>
      <c r="M76" s="196" t="s">
        <v>294</v>
      </c>
      <c r="N76" s="196"/>
      <c r="O76" s="196" t="s">
        <v>303</v>
      </c>
      <c r="P76" s="197">
        <v>44575</v>
      </c>
      <c r="Q76" s="195">
        <v>44562</v>
      </c>
      <c r="S76" s="214" t="s">
        <v>413</v>
      </c>
      <c r="T76" s="209" t="s">
        <v>580</v>
      </c>
      <c r="U76" s="146"/>
      <c r="V76" s="209" t="s">
        <v>579</v>
      </c>
      <c r="W76" s="198"/>
      <c r="X76" s="195">
        <v>44603</v>
      </c>
    </row>
    <row r="77" spans="12:24">
      <c r="L77" s="192" t="s">
        <v>312</v>
      </c>
      <c r="M77" s="196" t="s">
        <v>294</v>
      </c>
      <c r="N77" s="196"/>
      <c r="O77" s="196" t="s">
        <v>303</v>
      </c>
      <c r="P77" s="197">
        <v>44576</v>
      </c>
      <c r="Q77" s="195">
        <v>44571</v>
      </c>
      <c r="S77" s="213" t="s">
        <v>414</v>
      </c>
      <c r="T77" s="209" t="s">
        <v>580</v>
      </c>
      <c r="U77" s="146"/>
      <c r="V77" s="209" t="s">
        <v>579</v>
      </c>
      <c r="W77" s="198"/>
      <c r="X77" s="195">
        <v>44604</v>
      </c>
    </row>
    <row r="78" spans="12:24">
      <c r="L78" s="192" t="s">
        <v>230</v>
      </c>
      <c r="M78" s="196" t="s">
        <v>114</v>
      </c>
      <c r="N78" s="196"/>
      <c r="O78" s="196" t="s">
        <v>303</v>
      </c>
      <c r="P78" s="197">
        <v>44577</v>
      </c>
      <c r="Q78" s="195">
        <v>44570</v>
      </c>
      <c r="S78" s="213" t="s">
        <v>415</v>
      </c>
      <c r="T78" s="209" t="s">
        <v>580</v>
      </c>
      <c r="U78" s="146"/>
      <c r="V78" s="209" t="s">
        <v>579</v>
      </c>
      <c r="W78" s="198"/>
      <c r="X78" s="195">
        <v>44605</v>
      </c>
    </row>
    <row r="79" spans="12:24">
      <c r="L79" s="192" t="s">
        <v>229</v>
      </c>
      <c r="M79" s="196" t="s">
        <v>297</v>
      </c>
      <c r="N79" s="196"/>
      <c r="O79" s="196" t="s">
        <v>303</v>
      </c>
      <c r="P79" s="197">
        <v>44577</v>
      </c>
      <c r="Q79" s="195">
        <v>44563</v>
      </c>
      <c r="S79" s="213" t="s">
        <v>416</v>
      </c>
      <c r="T79" s="209" t="s">
        <v>580</v>
      </c>
      <c r="U79" s="146"/>
      <c r="V79" s="209" t="s">
        <v>579</v>
      </c>
      <c r="W79" s="198"/>
      <c r="X79" s="195">
        <v>44604</v>
      </c>
    </row>
    <row r="80" spans="12:24">
      <c r="L80" s="192" t="s">
        <v>231</v>
      </c>
      <c r="M80" s="196" t="s">
        <v>297</v>
      </c>
      <c r="N80" s="196"/>
      <c r="O80" s="196" t="s">
        <v>303</v>
      </c>
      <c r="P80" s="197">
        <v>44578</v>
      </c>
      <c r="Q80" s="195">
        <v>44563</v>
      </c>
      <c r="S80" s="213" t="s">
        <v>417</v>
      </c>
      <c r="T80" s="209" t="s">
        <v>580</v>
      </c>
      <c r="U80" s="146"/>
      <c r="V80" s="209" t="s">
        <v>579</v>
      </c>
      <c r="W80" s="198"/>
      <c r="X80" s="195">
        <v>44605</v>
      </c>
    </row>
    <row r="81" spans="12:24">
      <c r="L81" s="192" t="s">
        <v>235</v>
      </c>
      <c r="M81" s="196" t="s">
        <v>114</v>
      </c>
      <c r="N81" s="196"/>
      <c r="O81" s="196" t="s">
        <v>303</v>
      </c>
      <c r="P81" s="197">
        <v>44579</v>
      </c>
      <c r="Q81" s="195">
        <v>44565</v>
      </c>
      <c r="S81" s="213" t="s">
        <v>418</v>
      </c>
      <c r="T81" s="209" t="s">
        <v>580</v>
      </c>
      <c r="U81" s="146"/>
      <c r="V81" s="209" t="s">
        <v>579</v>
      </c>
      <c r="W81" s="198"/>
      <c r="X81" s="195">
        <v>44604</v>
      </c>
    </row>
    <row r="82" spans="12:24">
      <c r="L82" s="192" t="s">
        <v>234</v>
      </c>
      <c r="M82" s="196" t="s">
        <v>297</v>
      </c>
      <c r="N82" s="196"/>
      <c r="O82" s="196" t="s">
        <v>303</v>
      </c>
      <c r="P82" s="197">
        <v>44579</v>
      </c>
      <c r="Q82" s="195">
        <v>44566</v>
      </c>
      <c r="S82" s="213" t="s">
        <v>259</v>
      </c>
      <c r="T82" s="209" t="s">
        <v>580</v>
      </c>
      <c r="U82" s="146"/>
      <c r="V82" s="209" t="s">
        <v>579</v>
      </c>
      <c r="W82" s="196"/>
      <c r="X82" s="195">
        <v>44587</v>
      </c>
    </row>
    <row r="83" spans="12:24">
      <c r="L83" s="192" t="s">
        <v>232</v>
      </c>
      <c r="M83" s="196" t="s">
        <v>294</v>
      </c>
      <c r="N83" s="196"/>
      <c r="O83" s="196" t="s">
        <v>303</v>
      </c>
      <c r="P83" s="197">
        <v>44579</v>
      </c>
      <c r="Q83" s="195">
        <v>44571</v>
      </c>
      <c r="S83" s="213" t="s">
        <v>419</v>
      </c>
      <c r="T83" s="209" t="s">
        <v>571</v>
      </c>
      <c r="U83" s="146"/>
      <c r="V83" s="209" t="s">
        <v>579</v>
      </c>
      <c r="W83" s="196"/>
      <c r="X83" s="195">
        <v>44598</v>
      </c>
    </row>
    <row r="84" spans="12:24">
      <c r="L84" s="192" t="s">
        <v>237</v>
      </c>
      <c r="M84" s="196" t="s">
        <v>297</v>
      </c>
      <c r="N84" s="196"/>
      <c r="O84" s="196" t="s">
        <v>303</v>
      </c>
      <c r="P84" s="197">
        <v>44580</v>
      </c>
      <c r="Q84" s="195">
        <v>44565</v>
      </c>
      <c r="S84" s="213" t="s">
        <v>420</v>
      </c>
      <c r="T84" s="209" t="s">
        <v>580</v>
      </c>
      <c r="U84" s="146"/>
      <c r="V84" s="209" t="s">
        <v>579</v>
      </c>
      <c r="W84" s="196"/>
      <c r="X84" s="195">
        <v>44601</v>
      </c>
    </row>
    <row r="85" spans="12:24">
      <c r="L85" s="192" t="s">
        <v>236</v>
      </c>
      <c r="M85" s="196" t="s">
        <v>114</v>
      </c>
      <c r="N85" s="196"/>
      <c r="O85" s="196" t="s">
        <v>303</v>
      </c>
      <c r="P85" s="197">
        <v>44580</v>
      </c>
      <c r="Q85" s="195">
        <v>44567</v>
      </c>
      <c r="S85" s="213" t="s">
        <v>421</v>
      </c>
      <c r="T85" s="209" t="s">
        <v>580</v>
      </c>
      <c r="U85" s="209"/>
      <c r="V85" s="209" t="s">
        <v>579</v>
      </c>
      <c r="W85" s="196"/>
      <c r="X85" s="195">
        <v>44600</v>
      </c>
    </row>
    <row r="86" spans="12:24">
      <c r="L86" s="192" t="s">
        <v>239</v>
      </c>
      <c r="M86" s="196" t="s">
        <v>297</v>
      </c>
      <c r="N86" s="196"/>
      <c r="O86" s="196" t="s">
        <v>303</v>
      </c>
      <c r="P86" s="197">
        <v>44581</v>
      </c>
      <c r="Q86" s="195">
        <v>44567</v>
      </c>
      <c r="S86" s="213" t="s">
        <v>422</v>
      </c>
      <c r="T86" s="209" t="s">
        <v>580</v>
      </c>
      <c r="U86" s="146"/>
      <c r="V86" s="209" t="s">
        <v>579</v>
      </c>
      <c r="W86" s="196"/>
      <c r="X86" s="195">
        <v>44604</v>
      </c>
    </row>
    <row r="87" spans="12:24">
      <c r="L87" s="192" t="s">
        <v>238</v>
      </c>
      <c r="M87" s="196" t="s">
        <v>294</v>
      </c>
      <c r="N87" s="196"/>
      <c r="O87" s="196" t="s">
        <v>303</v>
      </c>
      <c r="P87" s="197">
        <v>44581</v>
      </c>
      <c r="Q87" s="195">
        <v>44571</v>
      </c>
      <c r="S87" s="213" t="s">
        <v>423</v>
      </c>
      <c r="T87" s="209" t="s">
        <v>580</v>
      </c>
      <c r="U87" s="146"/>
      <c r="V87" s="209" t="s">
        <v>579</v>
      </c>
      <c r="W87" s="196"/>
      <c r="X87" s="195">
        <v>44604</v>
      </c>
    </row>
    <row r="88" spans="12:24">
      <c r="L88" s="192" t="s">
        <v>241</v>
      </c>
      <c r="M88" s="196" t="s">
        <v>114</v>
      </c>
      <c r="N88" s="196"/>
      <c r="O88" s="196" t="s">
        <v>303</v>
      </c>
      <c r="P88" s="197">
        <v>44582</v>
      </c>
      <c r="Q88" s="195">
        <v>44563</v>
      </c>
      <c r="S88" s="213" t="s">
        <v>463</v>
      </c>
      <c r="T88" s="209" t="s">
        <v>580</v>
      </c>
      <c r="U88" s="146"/>
      <c r="V88" s="209" t="s">
        <v>579</v>
      </c>
      <c r="W88" s="196"/>
      <c r="X88" s="195">
        <v>44601</v>
      </c>
    </row>
    <row r="89" spans="12:24">
      <c r="L89" s="192" t="s">
        <v>242</v>
      </c>
      <c r="M89" s="196" t="s">
        <v>114</v>
      </c>
      <c r="N89" s="196"/>
      <c r="O89" s="196" t="s">
        <v>303</v>
      </c>
      <c r="P89" s="197">
        <v>44582</v>
      </c>
      <c r="Q89" s="195">
        <v>44567</v>
      </c>
      <c r="S89" s="213" t="s">
        <v>464</v>
      </c>
      <c r="T89" s="209" t="s">
        <v>580</v>
      </c>
      <c r="U89" s="146"/>
      <c r="V89" s="209" t="s">
        <v>579</v>
      </c>
      <c r="W89" s="196"/>
      <c r="X89" s="195">
        <v>44604</v>
      </c>
    </row>
    <row r="90" spans="12:24">
      <c r="L90" s="192" t="s">
        <v>240</v>
      </c>
      <c r="M90" s="196" t="s">
        <v>114</v>
      </c>
      <c r="N90" s="196"/>
      <c r="O90" s="196" t="s">
        <v>303</v>
      </c>
      <c r="P90" s="197">
        <v>44582</v>
      </c>
      <c r="Q90" s="195">
        <v>44570</v>
      </c>
      <c r="S90" s="213" t="s">
        <v>465</v>
      </c>
      <c r="T90" s="209" t="s">
        <v>580</v>
      </c>
      <c r="U90" s="146"/>
      <c r="V90" s="209" t="s">
        <v>579</v>
      </c>
      <c r="W90" s="196"/>
      <c r="X90" s="195">
        <v>44598</v>
      </c>
    </row>
    <row r="91" spans="12:24">
      <c r="L91" s="192" t="s">
        <v>243</v>
      </c>
      <c r="M91" s="196" t="s">
        <v>114</v>
      </c>
      <c r="N91" s="196"/>
      <c r="O91" s="196" t="s">
        <v>303</v>
      </c>
      <c r="P91" s="197">
        <v>44583</v>
      </c>
      <c r="Q91" s="195">
        <v>44567</v>
      </c>
      <c r="S91" s="213" t="s">
        <v>466</v>
      </c>
      <c r="T91" s="209" t="s">
        <v>580</v>
      </c>
      <c r="U91" s="146"/>
      <c r="V91" s="209" t="s">
        <v>579</v>
      </c>
      <c r="W91" s="196"/>
      <c r="X91" s="195">
        <v>44603</v>
      </c>
    </row>
    <row r="92" spans="12:24">
      <c r="L92" s="192" t="s">
        <v>244</v>
      </c>
      <c r="M92" s="196" t="s">
        <v>113</v>
      </c>
      <c r="N92" s="196"/>
      <c r="O92" s="196" t="s">
        <v>303</v>
      </c>
      <c r="P92" s="197">
        <v>44583</v>
      </c>
      <c r="Q92" s="195">
        <v>44563</v>
      </c>
      <c r="S92" s="213" t="s">
        <v>251</v>
      </c>
      <c r="T92" s="209" t="s">
        <v>580</v>
      </c>
      <c r="U92" s="146"/>
      <c r="V92" s="209" t="s">
        <v>579</v>
      </c>
      <c r="W92" s="196"/>
      <c r="X92" s="195">
        <v>44585</v>
      </c>
    </row>
    <row r="93" spans="12:24">
      <c r="L93" s="192" t="s">
        <v>246</v>
      </c>
      <c r="M93" s="196" t="s">
        <v>297</v>
      </c>
      <c r="N93" s="196"/>
      <c r="O93" s="196" t="s">
        <v>303</v>
      </c>
      <c r="P93" s="197">
        <v>44584</v>
      </c>
      <c r="Q93" s="195">
        <v>44563</v>
      </c>
      <c r="S93" s="213" t="s">
        <v>467</v>
      </c>
      <c r="T93" s="209" t="s">
        <v>580</v>
      </c>
      <c r="U93" s="146"/>
      <c r="V93" s="209" t="s">
        <v>579</v>
      </c>
      <c r="W93" s="196"/>
      <c r="X93" s="195">
        <v>44601</v>
      </c>
    </row>
    <row r="94" spans="12:24">
      <c r="L94" s="192" t="s">
        <v>252</v>
      </c>
      <c r="M94" s="196" t="s">
        <v>114</v>
      </c>
      <c r="N94" s="196"/>
      <c r="O94" s="196" t="s">
        <v>303</v>
      </c>
      <c r="P94" s="197">
        <v>44585</v>
      </c>
      <c r="Q94" s="195">
        <v>44564</v>
      </c>
      <c r="S94" s="213" t="s">
        <v>468</v>
      </c>
      <c r="T94" s="209" t="s">
        <v>580</v>
      </c>
      <c r="U94" s="146"/>
      <c r="V94" s="209" t="s">
        <v>579</v>
      </c>
      <c r="W94" s="196"/>
      <c r="X94" s="195">
        <v>44604</v>
      </c>
    </row>
    <row r="95" spans="12:24">
      <c r="L95" s="192" t="s">
        <v>250</v>
      </c>
      <c r="M95" s="196" t="s">
        <v>297</v>
      </c>
      <c r="N95" s="196"/>
      <c r="O95" s="196" t="s">
        <v>303</v>
      </c>
      <c r="P95" s="197">
        <v>44585</v>
      </c>
      <c r="Q95" s="195">
        <v>44564</v>
      </c>
      <c r="S95" s="213" t="s">
        <v>469</v>
      </c>
      <c r="T95" s="209" t="s">
        <v>580</v>
      </c>
      <c r="U95" s="146"/>
      <c r="V95" s="209" t="s">
        <v>579</v>
      </c>
      <c r="W95" s="196"/>
      <c r="X95" s="195">
        <v>44603</v>
      </c>
    </row>
    <row r="96" spans="12:24">
      <c r="L96" s="192" t="s">
        <v>249</v>
      </c>
      <c r="M96" s="196" t="s">
        <v>294</v>
      </c>
      <c r="N96" s="196"/>
      <c r="O96" s="196" t="s">
        <v>303</v>
      </c>
      <c r="P96" s="197">
        <v>44585</v>
      </c>
      <c r="Q96" s="195">
        <v>44571</v>
      </c>
      <c r="S96" s="213" t="s">
        <v>470</v>
      </c>
      <c r="T96" s="209" t="s">
        <v>580</v>
      </c>
      <c r="U96" s="146"/>
      <c r="V96" s="209" t="s">
        <v>579</v>
      </c>
      <c r="W96" s="196"/>
      <c r="X96" s="195">
        <v>44605</v>
      </c>
    </row>
    <row r="97" spans="12:24">
      <c r="L97" s="192" t="s">
        <v>257</v>
      </c>
      <c r="M97" s="196" t="s">
        <v>114</v>
      </c>
      <c r="N97" s="196"/>
      <c r="O97" s="196" t="s">
        <v>303</v>
      </c>
      <c r="P97" s="197">
        <v>44586</v>
      </c>
      <c r="Q97" s="195">
        <v>44564</v>
      </c>
      <c r="S97" s="213" t="s">
        <v>471</v>
      </c>
      <c r="T97" s="209" t="s">
        <v>580</v>
      </c>
      <c r="U97" s="146"/>
      <c r="V97" s="209" t="s">
        <v>579</v>
      </c>
      <c r="W97" s="196"/>
      <c r="X97" s="195">
        <v>44605</v>
      </c>
    </row>
    <row r="98" spans="12:24">
      <c r="L98" s="192" t="s">
        <v>256</v>
      </c>
      <c r="M98" s="196" t="s">
        <v>297</v>
      </c>
      <c r="N98" s="196"/>
      <c r="O98" s="196" t="s">
        <v>303</v>
      </c>
      <c r="P98" s="197">
        <v>44586</v>
      </c>
      <c r="Q98" s="195">
        <v>44564</v>
      </c>
      <c r="S98" s="214" t="s">
        <v>472</v>
      </c>
      <c r="T98" s="209" t="s">
        <v>580</v>
      </c>
      <c r="U98" s="146"/>
      <c r="V98" s="209" t="s">
        <v>579</v>
      </c>
      <c r="W98" s="196"/>
      <c r="X98" s="195">
        <v>44605</v>
      </c>
    </row>
    <row r="99" spans="12:24">
      <c r="L99" s="192" t="s">
        <v>262</v>
      </c>
      <c r="M99" s="196" t="s">
        <v>297</v>
      </c>
      <c r="N99" s="196"/>
      <c r="O99" s="196" t="s">
        <v>303</v>
      </c>
      <c r="P99" s="197">
        <v>44587</v>
      </c>
      <c r="Q99" s="195">
        <v>44565</v>
      </c>
      <c r="S99" s="213" t="s">
        <v>473</v>
      </c>
      <c r="T99" s="209" t="s">
        <v>580</v>
      </c>
      <c r="U99" s="146"/>
      <c r="V99" s="209" t="s">
        <v>579</v>
      </c>
      <c r="W99" s="196"/>
      <c r="X99" s="195">
        <v>44602</v>
      </c>
    </row>
    <row r="100" spans="12:24">
      <c r="L100" s="192" t="s">
        <v>258</v>
      </c>
      <c r="M100" s="196" t="s">
        <v>297</v>
      </c>
      <c r="N100" s="196"/>
      <c r="O100" s="196" t="s">
        <v>303</v>
      </c>
      <c r="P100" s="197">
        <v>44587</v>
      </c>
      <c r="Q100" s="195">
        <v>44564</v>
      </c>
      <c r="S100" s="213" t="s">
        <v>474</v>
      </c>
      <c r="T100" s="209" t="s">
        <v>580</v>
      </c>
      <c r="U100" s="146"/>
      <c r="V100" s="209" t="s">
        <v>579</v>
      </c>
      <c r="W100" s="196"/>
      <c r="X100" s="195">
        <v>44603</v>
      </c>
    </row>
    <row r="101" spans="12:24">
      <c r="L101" s="192" t="s">
        <v>260</v>
      </c>
      <c r="M101" s="196" t="s">
        <v>114</v>
      </c>
      <c r="N101" s="196"/>
      <c r="O101" s="196" t="s">
        <v>303</v>
      </c>
      <c r="P101" s="197">
        <v>44587</v>
      </c>
      <c r="Q101" s="195">
        <v>44564</v>
      </c>
      <c r="S101" s="213" t="s">
        <v>475</v>
      </c>
      <c r="T101" s="209" t="s">
        <v>580</v>
      </c>
      <c r="U101" s="146"/>
      <c r="V101" s="209" t="s">
        <v>579</v>
      </c>
      <c r="W101" s="196"/>
      <c r="X101" s="195">
        <v>44605</v>
      </c>
    </row>
    <row r="102" spans="12:24">
      <c r="L102" s="192" t="s">
        <v>314</v>
      </c>
      <c r="M102" s="196" t="s">
        <v>114</v>
      </c>
      <c r="N102" s="196"/>
      <c r="O102" s="196" t="s">
        <v>303</v>
      </c>
      <c r="P102" s="197">
        <v>44588</v>
      </c>
      <c r="Q102" s="195">
        <v>44564</v>
      </c>
      <c r="S102" s="213" t="s">
        <v>476</v>
      </c>
      <c r="T102" s="209" t="s">
        <v>580</v>
      </c>
      <c r="U102" s="146"/>
      <c r="V102" s="209" t="s">
        <v>579</v>
      </c>
      <c r="W102" s="196"/>
      <c r="X102" s="195">
        <v>44605</v>
      </c>
    </row>
    <row r="103" spans="12:24">
      <c r="L103" s="192" t="s">
        <v>268</v>
      </c>
      <c r="M103" s="196" t="s">
        <v>113</v>
      </c>
      <c r="N103" s="196"/>
      <c r="O103" s="196" t="s">
        <v>303</v>
      </c>
      <c r="P103" s="197">
        <v>44589</v>
      </c>
      <c r="Q103" s="195">
        <v>44567</v>
      </c>
      <c r="S103" s="215" t="s">
        <v>480</v>
      </c>
      <c r="T103" s="209" t="s">
        <v>578</v>
      </c>
      <c r="U103" s="146" t="s">
        <v>293</v>
      </c>
      <c r="V103" s="209" t="s">
        <v>579</v>
      </c>
      <c r="W103" s="196"/>
      <c r="X103" s="195">
        <v>44625</v>
      </c>
    </row>
    <row r="104" spans="12:24">
      <c r="L104" s="192" t="s">
        <v>269</v>
      </c>
      <c r="M104" s="196" t="s">
        <v>297</v>
      </c>
      <c r="N104" s="196"/>
      <c r="O104" s="196" t="s">
        <v>303</v>
      </c>
      <c r="P104" s="197">
        <v>44589</v>
      </c>
      <c r="Q104" s="195">
        <v>44570</v>
      </c>
      <c r="S104" s="208" t="s">
        <v>169</v>
      </c>
      <c r="T104" s="209"/>
      <c r="U104" s="146" t="s">
        <v>581</v>
      </c>
      <c r="V104" s="146" t="s">
        <v>591</v>
      </c>
      <c r="W104" s="210" t="s">
        <v>586</v>
      </c>
      <c r="X104" s="195">
        <v>44615</v>
      </c>
    </row>
    <row r="105" spans="12:24">
      <c r="L105" s="192" t="s">
        <v>267</v>
      </c>
      <c r="M105" s="196" t="s">
        <v>294</v>
      </c>
      <c r="N105" s="196"/>
      <c r="O105" s="196" t="s">
        <v>303</v>
      </c>
      <c r="P105" s="197">
        <v>44589</v>
      </c>
      <c r="Q105" s="195">
        <v>44567</v>
      </c>
      <c r="S105" s="213" t="s">
        <v>378</v>
      </c>
      <c r="T105" s="209" t="s">
        <v>580</v>
      </c>
      <c r="U105" s="146" t="s">
        <v>580</v>
      </c>
      <c r="V105" s="146" t="s">
        <v>580</v>
      </c>
      <c r="W105" s="198"/>
      <c r="X105" s="195">
        <v>44627</v>
      </c>
    </row>
    <row r="106" spans="12:24">
      <c r="L106" s="192" t="s">
        <v>273</v>
      </c>
      <c r="M106" s="196" t="s">
        <v>114</v>
      </c>
      <c r="N106" s="196"/>
      <c r="O106" s="196" t="s">
        <v>303</v>
      </c>
      <c r="P106" s="197">
        <v>44590</v>
      </c>
      <c r="Q106" s="195">
        <v>44566</v>
      </c>
      <c r="S106" s="213" t="s">
        <v>379</v>
      </c>
      <c r="T106" s="209" t="s">
        <v>580</v>
      </c>
      <c r="U106" s="146" t="s">
        <v>580</v>
      </c>
      <c r="V106" s="146" t="s">
        <v>580</v>
      </c>
      <c r="W106" s="198"/>
      <c r="X106" s="195">
        <v>44630</v>
      </c>
    </row>
    <row r="107" spans="12:24">
      <c r="L107" s="192" t="s">
        <v>315</v>
      </c>
      <c r="M107" s="196" t="s">
        <v>294</v>
      </c>
      <c r="N107" s="196"/>
      <c r="O107" s="196" t="s">
        <v>303</v>
      </c>
      <c r="P107" s="197">
        <v>44590</v>
      </c>
      <c r="Q107" s="195">
        <v>44570</v>
      </c>
      <c r="S107" s="213" t="s">
        <v>380</v>
      </c>
      <c r="T107" s="209" t="s">
        <v>580</v>
      </c>
      <c r="U107" s="146" t="s">
        <v>580</v>
      </c>
      <c r="V107" s="146" t="s">
        <v>580</v>
      </c>
      <c r="W107" s="198"/>
      <c r="X107" s="195">
        <v>44614</v>
      </c>
    </row>
    <row r="108" spans="12:24">
      <c r="L108" s="192" t="s">
        <v>316</v>
      </c>
      <c r="M108" s="196" t="s">
        <v>114</v>
      </c>
      <c r="N108" s="196"/>
      <c r="O108" s="196" t="s">
        <v>303</v>
      </c>
      <c r="P108" s="197">
        <v>44591</v>
      </c>
      <c r="Q108" s="195">
        <v>44566</v>
      </c>
      <c r="S108" s="213" t="s">
        <v>381</v>
      </c>
      <c r="T108" s="209" t="s">
        <v>580</v>
      </c>
      <c r="U108" s="209" t="s">
        <v>580</v>
      </c>
      <c r="V108" s="146" t="s">
        <v>580</v>
      </c>
      <c r="W108" s="198"/>
      <c r="X108" s="195">
        <v>44620</v>
      </c>
    </row>
    <row r="109" spans="12:24">
      <c r="L109" s="192" t="s">
        <v>275</v>
      </c>
      <c r="M109" s="196" t="s">
        <v>294</v>
      </c>
      <c r="N109" s="196"/>
      <c r="O109" s="196" t="s">
        <v>303</v>
      </c>
      <c r="P109" s="197">
        <v>44592</v>
      </c>
      <c r="Q109" s="195">
        <v>44571</v>
      </c>
      <c r="S109" s="213" t="s">
        <v>382</v>
      </c>
      <c r="T109" s="209" t="s">
        <v>580</v>
      </c>
      <c r="U109" s="209" t="s">
        <v>580</v>
      </c>
      <c r="V109" s="146" t="s">
        <v>580</v>
      </c>
      <c r="W109" s="198"/>
      <c r="X109" s="195">
        <v>44623</v>
      </c>
    </row>
    <row r="110" spans="12:24">
      <c r="L110" s="192" t="s">
        <v>276</v>
      </c>
      <c r="M110" s="196" t="s">
        <v>294</v>
      </c>
      <c r="N110" s="196"/>
      <c r="O110" s="196" t="s">
        <v>303</v>
      </c>
      <c r="P110" s="197">
        <v>44592</v>
      </c>
      <c r="Q110" s="195">
        <v>44571</v>
      </c>
      <c r="S110" s="213" t="s">
        <v>383</v>
      </c>
      <c r="T110" s="209" t="s">
        <v>580</v>
      </c>
      <c r="U110" s="146" t="s">
        <v>580</v>
      </c>
      <c r="V110" s="146" t="s">
        <v>580</v>
      </c>
      <c r="W110" s="198"/>
      <c r="X110" s="195">
        <v>44624</v>
      </c>
    </row>
    <row r="111" spans="12:24">
      <c r="L111" s="192" t="s">
        <v>281</v>
      </c>
      <c r="M111" s="196" t="s">
        <v>114</v>
      </c>
      <c r="N111" s="196"/>
      <c r="O111" s="196" t="s">
        <v>303</v>
      </c>
      <c r="P111" s="197">
        <v>44593</v>
      </c>
      <c r="Q111" s="195">
        <v>44565</v>
      </c>
      <c r="S111" s="213" t="s">
        <v>384</v>
      </c>
      <c r="T111" s="209" t="s">
        <v>580</v>
      </c>
      <c r="U111" s="146" t="s">
        <v>580</v>
      </c>
      <c r="V111" s="146" t="s">
        <v>580</v>
      </c>
      <c r="W111" s="198"/>
      <c r="X111" s="195">
        <v>44626</v>
      </c>
    </row>
    <row r="112" spans="12:24">
      <c r="L112" s="192" t="s">
        <v>279</v>
      </c>
      <c r="M112" s="196" t="s">
        <v>295</v>
      </c>
      <c r="N112" s="196"/>
      <c r="O112" s="196" t="s">
        <v>303</v>
      </c>
      <c r="P112" s="197">
        <v>44593</v>
      </c>
      <c r="Q112" s="195">
        <v>44565</v>
      </c>
      <c r="S112" s="213" t="s">
        <v>385</v>
      </c>
      <c r="T112" s="209" t="s">
        <v>580</v>
      </c>
      <c r="U112" s="146" t="s">
        <v>580</v>
      </c>
      <c r="V112" s="146" t="s">
        <v>580</v>
      </c>
      <c r="W112" s="198"/>
      <c r="X112" s="195">
        <v>44620</v>
      </c>
    </row>
    <row r="113" spans="12:24">
      <c r="L113" s="192" t="s">
        <v>317</v>
      </c>
      <c r="M113" s="196" t="s">
        <v>294</v>
      </c>
      <c r="N113" s="196"/>
      <c r="O113" s="196" t="s">
        <v>303</v>
      </c>
      <c r="P113" s="197">
        <v>44594</v>
      </c>
      <c r="Q113" s="195">
        <v>44563</v>
      </c>
      <c r="S113" s="213" t="s">
        <v>386</v>
      </c>
      <c r="T113" s="209" t="s">
        <v>580</v>
      </c>
      <c r="U113" s="146" t="s">
        <v>580</v>
      </c>
      <c r="V113" s="146" t="s">
        <v>580</v>
      </c>
      <c r="W113" s="198"/>
      <c r="X113" s="195">
        <v>44625</v>
      </c>
    </row>
    <row r="114" spans="12:24">
      <c r="L114" s="192" t="s">
        <v>318</v>
      </c>
      <c r="M114" s="196" t="s">
        <v>114</v>
      </c>
      <c r="N114" s="196"/>
      <c r="O114" s="196" t="s">
        <v>303</v>
      </c>
      <c r="P114" s="197">
        <v>44595</v>
      </c>
      <c r="Q114" s="195">
        <v>44583</v>
      </c>
      <c r="S114" s="213" t="s">
        <v>387</v>
      </c>
      <c r="T114" s="209" t="s">
        <v>580</v>
      </c>
      <c r="U114" s="146" t="s">
        <v>580</v>
      </c>
      <c r="V114" s="146" t="s">
        <v>580</v>
      </c>
      <c r="W114" s="198"/>
      <c r="X114" s="195">
        <v>44626</v>
      </c>
    </row>
    <row r="115" spans="12:24">
      <c r="L115" s="192" t="s">
        <v>319</v>
      </c>
      <c r="M115" s="196" t="s">
        <v>114</v>
      </c>
      <c r="N115" s="196"/>
      <c r="O115" s="196" t="s">
        <v>303</v>
      </c>
      <c r="P115" s="197">
        <v>44595</v>
      </c>
      <c r="Q115" s="195">
        <v>44583</v>
      </c>
      <c r="S115" s="213" t="s">
        <v>388</v>
      </c>
      <c r="T115" s="209" t="s">
        <v>580</v>
      </c>
      <c r="U115" s="146" t="s">
        <v>580</v>
      </c>
      <c r="V115" s="146" t="s">
        <v>580</v>
      </c>
      <c r="W115" s="198"/>
      <c r="X115" s="195">
        <v>44616</v>
      </c>
    </row>
    <row r="116" spans="12:24">
      <c r="L116" s="192" t="s">
        <v>320</v>
      </c>
      <c r="M116" s="196" t="s">
        <v>113</v>
      </c>
      <c r="N116" s="196"/>
      <c r="O116" s="196" t="s">
        <v>303</v>
      </c>
      <c r="P116" s="197">
        <v>44595</v>
      </c>
      <c r="Q116" s="195">
        <v>44583</v>
      </c>
      <c r="S116" s="213" t="s">
        <v>389</v>
      </c>
      <c r="T116" s="209" t="s">
        <v>580</v>
      </c>
      <c r="U116" s="146" t="s">
        <v>580</v>
      </c>
      <c r="V116" s="146" t="s">
        <v>580</v>
      </c>
      <c r="W116" s="198"/>
      <c r="X116" s="195">
        <v>44622</v>
      </c>
    </row>
    <row r="117" spans="12:24">
      <c r="L117" s="192" t="s">
        <v>321</v>
      </c>
      <c r="M117" s="196" t="s">
        <v>297</v>
      </c>
      <c r="N117" s="196"/>
      <c r="O117" s="196" t="s">
        <v>303</v>
      </c>
      <c r="P117" s="197">
        <v>44595</v>
      </c>
      <c r="Q117" s="195">
        <v>44590</v>
      </c>
      <c r="S117" s="213" t="s">
        <v>390</v>
      </c>
      <c r="T117" s="209" t="s">
        <v>580</v>
      </c>
      <c r="U117" s="146" t="s">
        <v>580</v>
      </c>
      <c r="V117" s="146" t="s">
        <v>580</v>
      </c>
      <c r="W117" s="198"/>
      <c r="X117" s="195">
        <v>44626</v>
      </c>
    </row>
    <row r="118" spans="12:24">
      <c r="L118" s="192" t="s">
        <v>322</v>
      </c>
      <c r="M118" s="196" t="s">
        <v>303</v>
      </c>
      <c r="N118" s="196"/>
      <c r="O118" s="196" t="s">
        <v>303</v>
      </c>
      <c r="P118" s="197">
        <v>44595</v>
      </c>
      <c r="Q118" s="195">
        <v>44474</v>
      </c>
      <c r="S118" s="213" t="s">
        <v>391</v>
      </c>
      <c r="T118" s="209" t="s">
        <v>580</v>
      </c>
      <c r="U118" s="146" t="s">
        <v>580</v>
      </c>
      <c r="V118" s="146" t="s">
        <v>580</v>
      </c>
      <c r="W118" s="198"/>
      <c r="X118" s="195">
        <v>44623</v>
      </c>
    </row>
    <row r="119" spans="12:24">
      <c r="L119" s="192" t="s">
        <v>323</v>
      </c>
      <c r="M119" s="196" t="s">
        <v>297</v>
      </c>
      <c r="N119" s="196"/>
      <c r="O119" s="196" t="s">
        <v>303</v>
      </c>
      <c r="P119" s="197">
        <v>44596</v>
      </c>
      <c r="Q119" s="195">
        <v>44590</v>
      </c>
      <c r="S119" s="213" t="s">
        <v>392</v>
      </c>
      <c r="T119" s="209" t="s">
        <v>580</v>
      </c>
      <c r="U119" s="146" t="s">
        <v>580</v>
      </c>
      <c r="V119" s="146" t="s">
        <v>580</v>
      </c>
      <c r="W119" s="198"/>
      <c r="X119" s="195">
        <v>44618</v>
      </c>
    </row>
    <row r="120" spans="12:24">
      <c r="L120" s="192" t="s">
        <v>324</v>
      </c>
      <c r="M120" s="196" t="s">
        <v>325</v>
      </c>
      <c r="N120" s="196"/>
      <c r="O120" s="196" t="s">
        <v>303</v>
      </c>
      <c r="P120" s="197">
        <v>44596</v>
      </c>
      <c r="Q120" s="195">
        <v>44584</v>
      </c>
      <c r="S120" s="213" t="s">
        <v>393</v>
      </c>
      <c r="T120" s="209" t="s">
        <v>580</v>
      </c>
      <c r="U120" s="146" t="s">
        <v>580</v>
      </c>
      <c r="V120" s="146" t="s">
        <v>580</v>
      </c>
      <c r="W120" s="198"/>
      <c r="X120" s="195">
        <v>44619</v>
      </c>
    </row>
    <row r="121" spans="12:24">
      <c r="L121" s="192" t="s">
        <v>326</v>
      </c>
      <c r="M121" s="196" t="s">
        <v>114</v>
      </c>
      <c r="N121" s="196"/>
      <c r="O121" s="196" t="s">
        <v>303</v>
      </c>
      <c r="P121" s="197">
        <v>44596</v>
      </c>
      <c r="Q121" s="195">
        <v>44584</v>
      </c>
      <c r="S121" s="213" t="s">
        <v>394</v>
      </c>
      <c r="T121" s="209" t="s">
        <v>580</v>
      </c>
      <c r="U121" s="146" t="s">
        <v>580</v>
      </c>
      <c r="V121" s="146" t="s">
        <v>580</v>
      </c>
      <c r="W121" s="198"/>
      <c r="X121" s="195">
        <v>44622</v>
      </c>
    </row>
    <row r="122" spans="12:24">
      <c r="L122" s="192" t="s">
        <v>327</v>
      </c>
      <c r="M122" s="196" t="s">
        <v>113</v>
      </c>
      <c r="N122" s="196"/>
      <c r="O122" s="196" t="s">
        <v>303</v>
      </c>
      <c r="P122" s="197">
        <v>44596</v>
      </c>
      <c r="Q122" s="195">
        <v>44584</v>
      </c>
      <c r="S122" s="213" t="s">
        <v>395</v>
      </c>
      <c r="T122" s="209" t="s">
        <v>580</v>
      </c>
      <c r="U122" s="146" t="s">
        <v>580</v>
      </c>
      <c r="V122" s="146" t="s">
        <v>580</v>
      </c>
      <c r="W122" s="198"/>
      <c r="X122" s="195">
        <v>44624</v>
      </c>
    </row>
    <row r="123" spans="12:24">
      <c r="L123" s="192" t="s">
        <v>328</v>
      </c>
      <c r="M123" s="196" t="s">
        <v>113</v>
      </c>
      <c r="N123" s="196"/>
      <c r="O123" s="196" t="s">
        <v>303</v>
      </c>
      <c r="P123" s="197">
        <v>44596</v>
      </c>
      <c r="Q123" s="195">
        <v>44583</v>
      </c>
      <c r="S123" s="213" t="s">
        <v>191</v>
      </c>
      <c r="T123" s="209" t="s">
        <v>580</v>
      </c>
      <c r="U123" s="146" t="s">
        <v>580</v>
      </c>
      <c r="V123" s="146" t="s">
        <v>580</v>
      </c>
      <c r="W123" s="198"/>
      <c r="X123" s="195">
        <v>44612</v>
      </c>
    </row>
    <row r="124" spans="12:24">
      <c r="L124" s="192" t="s">
        <v>329</v>
      </c>
      <c r="M124" s="196" t="s">
        <v>294</v>
      </c>
      <c r="N124" s="196"/>
      <c r="O124" s="196" t="s">
        <v>303</v>
      </c>
      <c r="P124" s="197">
        <v>44596</v>
      </c>
      <c r="Q124" s="195">
        <v>44590</v>
      </c>
      <c r="S124" s="213" t="s">
        <v>396</v>
      </c>
      <c r="T124" s="209" t="s">
        <v>580</v>
      </c>
      <c r="U124" s="146" t="s">
        <v>580</v>
      </c>
      <c r="V124" s="146" t="s">
        <v>580</v>
      </c>
      <c r="W124" s="198"/>
      <c r="X124" s="195">
        <v>44621</v>
      </c>
    </row>
    <row r="125" spans="12:24">
      <c r="L125" s="192" t="s">
        <v>330</v>
      </c>
      <c r="M125" s="196" t="s">
        <v>294</v>
      </c>
      <c r="N125" s="196"/>
      <c r="O125" s="196" t="s">
        <v>303</v>
      </c>
      <c r="P125" s="197">
        <v>44596</v>
      </c>
      <c r="Q125" s="195">
        <v>44588</v>
      </c>
      <c r="S125" s="213" t="s">
        <v>91</v>
      </c>
      <c r="T125" s="146"/>
      <c r="U125" s="146" t="s">
        <v>587</v>
      </c>
      <c r="V125" s="146" t="s">
        <v>580</v>
      </c>
      <c r="W125" s="198"/>
      <c r="X125" s="195">
        <v>44616</v>
      </c>
    </row>
    <row r="126" spans="12:24">
      <c r="L126" s="192" t="s">
        <v>331</v>
      </c>
      <c r="M126" s="196" t="s">
        <v>294</v>
      </c>
      <c r="N126" s="196"/>
      <c r="O126" s="196" t="s">
        <v>303</v>
      </c>
      <c r="P126" s="197">
        <v>44596</v>
      </c>
      <c r="Q126" s="195">
        <v>44583</v>
      </c>
      <c r="S126" s="213" t="s">
        <v>397</v>
      </c>
      <c r="T126" s="209" t="s">
        <v>580</v>
      </c>
      <c r="U126" s="146" t="s">
        <v>580</v>
      </c>
      <c r="V126" s="146" t="s">
        <v>580</v>
      </c>
      <c r="W126" s="198"/>
      <c r="X126" s="195">
        <v>44624</v>
      </c>
    </row>
    <row r="127" spans="12:24">
      <c r="L127" s="192" t="s">
        <v>332</v>
      </c>
      <c r="M127" s="196" t="s">
        <v>294</v>
      </c>
      <c r="N127" s="196"/>
      <c r="O127" s="196" t="s">
        <v>303</v>
      </c>
      <c r="P127" s="197">
        <v>44596</v>
      </c>
      <c r="Q127" s="195">
        <v>44584</v>
      </c>
      <c r="S127" s="213" t="s">
        <v>65</v>
      </c>
      <c r="T127" s="209"/>
      <c r="U127" s="146" t="s">
        <v>577</v>
      </c>
      <c r="V127" s="146" t="s">
        <v>580</v>
      </c>
      <c r="W127" s="198"/>
      <c r="X127" s="195">
        <v>44633</v>
      </c>
    </row>
    <row r="128" spans="12:24">
      <c r="L128" s="192" t="s">
        <v>333</v>
      </c>
      <c r="M128" s="196" t="s">
        <v>325</v>
      </c>
      <c r="N128" s="196"/>
      <c r="O128" s="196" t="s">
        <v>303</v>
      </c>
      <c r="P128" s="197">
        <v>44597</v>
      </c>
      <c r="Q128" s="195">
        <v>44583</v>
      </c>
      <c r="S128" s="213" t="s">
        <v>398</v>
      </c>
      <c r="T128" s="209" t="s">
        <v>580</v>
      </c>
      <c r="U128" s="146" t="s">
        <v>580</v>
      </c>
      <c r="V128" s="146" t="s">
        <v>580</v>
      </c>
      <c r="W128" s="198"/>
      <c r="X128" s="195">
        <v>44624</v>
      </c>
    </row>
    <row r="129" spans="12:24">
      <c r="L129" s="192" t="s">
        <v>334</v>
      </c>
      <c r="M129" s="196" t="s">
        <v>294</v>
      </c>
      <c r="N129" s="196"/>
      <c r="O129" s="196" t="s">
        <v>303</v>
      </c>
      <c r="P129" s="197">
        <v>44597</v>
      </c>
      <c r="Q129" s="195">
        <v>44584</v>
      </c>
      <c r="S129" s="213" t="s">
        <v>66</v>
      </c>
      <c r="T129" s="209"/>
      <c r="U129" s="146" t="s">
        <v>577</v>
      </c>
      <c r="V129" s="146" t="s">
        <v>580</v>
      </c>
      <c r="W129" s="198"/>
      <c r="X129" s="195">
        <v>44633</v>
      </c>
    </row>
    <row r="130" spans="12:24">
      <c r="L130" s="192" t="s">
        <v>337</v>
      </c>
      <c r="M130" s="196" t="s">
        <v>113</v>
      </c>
      <c r="N130" s="196"/>
      <c r="O130" s="196" t="s">
        <v>303</v>
      </c>
      <c r="P130" s="197">
        <v>44599</v>
      </c>
      <c r="Q130" s="195">
        <v>44588</v>
      </c>
      <c r="S130" s="213" t="s">
        <v>399</v>
      </c>
      <c r="T130" s="209" t="s">
        <v>580</v>
      </c>
      <c r="U130" s="146" t="s">
        <v>580</v>
      </c>
      <c r="V130" s="146" t="s">
        <v>580</v>
      </c>
      <c r="W130" s="198"/>
      <c r="X130" s="195">
        <v>44623</v>
      </c>
    </row>
    <row r="131" spans="12:24">
      <c r="L131" s="192" t="s">
        <v>338</v>
      </c>
      <c r="M131" s="196" t="s">
        <v>113</v>
      </c>
      <c r="N131" s="196"/>
      <c r="O131" s="196" t="s">
        <v>303</v>
      </c>
      <c r="P131" s="197">
        <v>44600</v>
      </c>
      <c r="Q131" s="195">
        <v>44588</v>
      </c>
      <c r="S131" s="213" t="s">
        <v>400</v>
      </c>
      <c r="T131" s="209" t="s">
        <v>580</v>
      </c>
      <c r="U131" s="146" t="s">
        <v>580</v>
      </c>
      <c r="V131" s="146" t="s">
        <v>580</v>
      </c>
      <c r="W131" s="198"/>
      <c r="X131" s="195">
        <v>44612</v>
      </c>
    </row>
    <row r="132" spans="12:24">
      <c r="L132" s="192" t="s">
        <v>340</v>
      </c>
      <c r="M132" s="196" t="s">
        <v>114</v>
      </c>
      <c r="N132" s="196"/>
      <c r="O132" s="196" t="s">
        <v>303</v>
      </c>
      <c r="P132" s="197">
        <v>44601</v>
      </c>
      <c r="Q132" s="195">
        <v>44588</v>
      </c>
      <c r="S132" s="213" t="s">
        <v>192</v>
      </c>
      <c r="T132" s="209" t="s">
        <v>580</v>
      </c>
      <c r="U132" s="146" t="s">
        <v>580</v>
      </c>
      <c r="V132" s="146" t="s">
        <v>580</v>
      </c>
      <c r="W132" s="198"/>
      <c r="X132" s="195">
        <v>44616</v>
      </c>
    </row>
    <row r="133" spans="12:24">
      <c r="L133" s="192" t="s">
        <v>342</v>
      </c>
      <c r="M133" s="196" t="s">
        <v>113</v>
      </c>
      <c r="N133" s="196"/>
      <c r="O133" s="196" t="s">
        <v>303</v>
      </c>
      <c r="P133" s="197">
        <v>44602</v>
      </c>
      <c r="Q133" s="195">
        <v>44588</v>
      </c>
      <c r="S133" s="213" t="s">
        <v>161</v>
      </c>
      <c r="T133" s="209"/>
      <c r="U133" s="209" t="s">
        <v>113</v>
      </c>
      <c r="V133" s="146" t="s">
        <v>580</v>
      </c>
      <c r="W133" s="198"/>
      <c r="X133" s="195">
        <v>44632</v>
      </c>
    </row>
    <row r="134" spans="12:24">
      <c r="L134" s="192" t="s">
        <v>72</v>
      </c>
      <c r="M134" s="193"/>
      <c r="N134" s="193" t="s">
        <v>303</v>
      </c>
      <c r="O134" s="193" t="s">
        <v>294</v>
      </c>
      <c r="P134" s="194">
        <v>44559</v>
      </c>
      <c r="Q134" s="195"/>
      <c r="S134" s="213" t="s">
        <v>103</v>
      </c>
      <c r="T134" s="209"/>
      <c r="U134" s="146" t="s">
        <v>113</v>
      </c>
      <c r="V134" s="146" t="s">
        <v>580</v>
      </c>
      <c r="W134" s="198"/>
      <c r="X134" s="195">
        <v>44622</v>
      </c>
    </row>
    <row r="135" spans="12:24">
      <c r="L135" s="192" t="s">
        <v>304</v>
      </c>
      <c r="M135" s="193" t="s">
        <v>294</v>
      </c>
      <c r="N135" s="193" t="s">
        <v>294</v>
      </c>
      <c r="O135" s="193" t="s">
        <v>294</v>
      </c>
      <c r="P135" s="194">
        <v>44561</v>
      </c>
      <c r="Q135" s="195"/>
      <c r="S135" s="213" t="s">
        <v>401</v>
      </c>
      <c r="T135" s="209" t="s">
        <v>580</v>
      </c>
      <c r="U135" s="146" t="s">
        <v>580</v>
      </c>
      <c r="V135" s="146" t="s">
        <v>580</v>
      </c>
      <c r="W135" s="198"/>
      <c r="X135" s="195">
        <v>44623</v>
      </c>
    </row>
    <row r="136" spans="12:24">
      <c r="L136" s="192" t="s">
        <v>305</v>
      </c>
      <c r="M136" s="193" t="s">
        <v>294</v>
      </c>
      <c r="N136" s="193" t="s">
        <v>294</v>
      </c>
      <c r="O136" s="193" t="s">
        <v>294</v>
      </c>
      <c r="P136" s="194">
        <v>44561</v>
      </c>
      <c r="Q136" s="195"/>
      <c r="S136" s="213" t="s">
        <v>402</v>
      </c>
      <c r="T136" s="209" t="s">
        <v>580</v>
      </c>
      <c r="U136" s="146" t="s">
        <v>580</v>
      </c>
      <c r="V136" s="146" t="s">
        <v>580</v>
      </c>
      <c r="W136" s="198"/>
      <c r="X136" s="195">
        <v>44623</v>
      </c>
    </row>
    <row r="137" spans="12:24">
      <c r="L137" s="192" t="s">
        <v>100</v>
      </c>
      <c r="M137" s="196" t="s">
        <v>294</v>
      </c>
      <c r="N137" s="196" t="s">
        <v>294</v>
      </c>
      <c r="O137" s="196" t="s">
        <v>294</v>
      </c>
      <c r="P137" s="197">
        <v>44568</v>
      </c>
      <c r="Q137" s="195">
        <v>44470</v>
      </c>
      <c r="S137" s="213" t="s">
        <v>403</v>
      </c>
      <c r="T137" s="209" t="s">
        <v>580</v>
      </c>
      <c r="U137" s="146" t="s">
        <v>580</v>
      </c>
      <c r="V137" s="146" t="s">
        <v>580</v>
      </c>
      <c r="W137" s="198"/>
      <c r="X137" s="195">
        <v>44632</v>
      </c>
    </row>
    <row r="138" spans="12:24">
      <c r="L138" s="192" t="s">
        <v>142</v>
      </c>
      <c r="M138" s="196" t="s">
        <v>294</v>
      </c>
      <c r="N138" s="196" t="s">
        <v>294</v>
      </c>
      <c r="O138" s="196" t="s">
        <v>294</v>
      </c>
      <c r="P138" s="197">
        <v>44574</v>
      </c>
      <c r="Q138" s="195">
        <v>44475</v>
      </c>
      <c r="S138" s="213" t="s">
        <v>404</v>
      </c>
      <c r="T138" s="209" t="s">
        <v>580</v>
      </c>
      <c r="U138" s="146" t="s">
        <v>580</v>
      </c>
      <c r="V138" s="146" t="s">
        <v>580</v>
      </c>
      <c r="W138" s="198"/>
      <c r="X138" s="195">
        <v>44619</v>
      </c>
    </row>
    <row r="139" spans="12:24">
      <c r="L139" s="192" t="s">
        <v>140</v>
      </c>
      <c r="M139" s="196" t="s">
        <v>294</v>
      </c>
      <c r="N139" s="196" t="s">
        <v>294</v>
      </c>
      <c r="O139" s="196" t="s">
        <v>294</v>
      </c>
      <c r="P139" s="197">
        <v>44578</v>
      </c>
      <c r="Q139" s="195">
        <v>44488</v>
      </c>
      <c r="S139" s="213" t="s">
        <v>405</v>
      </c>
      <c r="T139" s="209" t="s">
        <v>580</v>
      </c>
      <c r="U139" s="146" t="s">
        <v>580</v>
      </c>
      <c r="V139" s="146" t="s">
        <v>580</v>
      </c>
      <c r="W139" s="198"/>
      <c r="X139" s="195">
        <v>44614</v>
      </c>
    </row>
    <row r="140" spans="12:24">
      <c r="L140" s="192" t="s">
        <v>117</v>
      </c>
      <c r="M140" s="196" t="s">
        <v>294</v>
      </c>
      <c r="N140" s="196" t="s">
        <v>294</v>
      </c>
      <c r="O140" s="196" t="s">
        <v>294</v>
      </c>
      <c r="P140" s="197">
        <v>44578</v>
      </c>
      <c r="Q140" s="195">
        <v>44471</v>
      </c>
      <c r="S140" s="213" t="s">
        <v>406</v>
      </c>
      <c r="T140" s="209" t="s">
        <v>580</v>
      </c>
      <c r="U140" s="146" t="s">
        <v>580</v>
      </c>
      <c r="V140" s="146" t="s">
        <v>580</v>
      </c>
      <c r="W140" s="198"/>
      <c r="X140" s="195">
        <v>44624</v>
      </c>
    </row>
    <row r="141" spans="12:24">
      <c r="L141" s="192" t="s">
        <v>99</v>
      </c>
      <c r="M141" s="196" t="s">
        <v>294</v>
      </c>
      <c r="N141" s="196" t="s">
        <v>294</v>
      </c>
      <c r="O141" s="196" t="s">
        <v>294</v>
      </c>
      <c r="P141" s="197">
        <v>44583</v>
      </c>
      <c r="Q141" s="195">
        <v>44471</v>
      </c>
      <c r="S141" s="213" t="s">
        <v>68</v>
      </c>
      <c r="T141" s="209"/>
      <c r="U141" s="209" t="s">
        <v>113</v>
      </c>
      <c r="V141" s="146" t="s">
        <v>580</v>
      </c>
      <c r="W141" s="198"/>
      <c r="X141" s="195">
        <v>44623</v>
      </c>
    </row>
    <row r="142" spans="12:24">
      <c r="L142" s="192" t="s">
        <v>122</v>
      </c>
      <c r="M142" s="196" t="s">
        <v>294</v>
      </c>
      <c r="N142" s="196" t="s">
        <v>294</v>
      </c>
      <c r="O142" s="196" t="s">
        <v>294</v>
      </c>
      <c r="P142" s="197">
        <v>44583</v>
      </c>
      <c r="Q142" s="195">
        <v>44471</v>
      </c>
      <c r="S142" s="213" t="s">
        <v>80</v>
      </c>
      <c r="T142" s="209"/>
      <c r="U142" s="146" t="s">
        <v>577</v>
      </c>
      <c r="V142" s="146" t="s">
        <v>580</v>
      </c>
      <c r="W142" s="198"/>
      <c r="X142" s="195">
        <v>44624</v>
      </c>
    </row>
    <row r="143" spans="12:24">
      <c r="L143" s="192" t="s">
        <v>124</v>
      </c>
      <c r="M143" s="196" t="s">
        <v>294</v>
      </c>
      <c r="N143" s="196" t="s">
        <v>294</v>
      </c>
      <c r="O143" s="196" t="s">
        <v>294</v>
      </c>
      <c r="P143" s="197">
        <v>44586</v>
      </c>
      <c r="Q143" s="195">
        <v>44488</v>
      </c>
      <c r="S143" s="213" t="s">
        <v>82</v>
      </c>
      <c r="T143" s="146"/>
      <c r="U143" s="146" t="s">
        <v>113</v>
      </c>
      <c r="V143" s="146" t="s">
        <v>580</v>
      </c>
      <c r="W143" s="198"/>
      <c r="X143" s="195">
        <v>44627</v>
      </c>
    </row>
    <row r="144" spans="12:24">
      <c r="L144" s="192" t="s">
        <v>139</v>
      </c>
      <c r="M144" s="196" t="s">
        <v>294</v>
      </c>
      <c r="N144" s="196" t="s">
        <v>294</v>
      </c>
      <c r="O144" s="196" t="s">
        <v>294</v>
      </c>
      <c r="P144" s="197">
        <v>44587</v>
      </c>
      <c r="Q144" s="195">
        <v>44470</v>
      </c>
      <c r="S144" s="213" t="s">
        <v>70</v>
      </c>
      <c r="T144" s="146"/>
      <c r="U144" s="146" t="s">
        <v>587</v>
      </c>
      <c r="V144" s="146" t="s">
        <v>580</v>
      </c>
      <c r="W144" s="198"/>
      <c r="X144" s="195">
        <v>44627</v>
      </c>
    </row>
    <row r="145" spans="12:24">
      <c r="L145" s="192" t="s">
        <v>101</v>
      </c>
      <c r="M145" s="196" t="s">
        <v>294</v>
      </c>
      <c r="N145" s="196" t="s">
        <v>294</v>
      </c>
      <c r="O145" s="196" t="s">
        <v>294</v>
      </c>
      <c r="P145" s="197">
        <v>44590</v>
      </c>
      <c r="Q145" s="195">
        <v>44488</v>
      </c>
      <c r="S145" s="213" t="s">
        <v>105</v>
      </c>
      <c r="T145" s="209"/>
      <c r="U145" s="146" t="s">
        <v>113</v>
      </c>
      <c r="V145" s="146" t="s">
        <v>580</v>
      </c>
      <c r="W145" s="198"/>
      <c r="X145" s="195">
        <v>44632</v>
      </c>
    </row>
    <row r="146" spans="12:24">
      <c r="L146" s="192" t="s">
        <v>97</v>
      </c>
      <c r="M146" s="196" t="s">
        <v>294</v>
      </c>
      <c r="N146" s="196" t="s">
        <v>294</v>
      </c>
      <c r="O146" s="196" t="s">
        <v>294</v>
      </c>
      <c r="P146" s="197">
        <v>44590</v>
      </c>
      <c r="Q146" s="195">
        <v>44483</v>
      </c>
      <c r="S146" s="213" t="s">
        <v>160</v>
      </c>
      <c r="T146" s="146"/>
      <c r="U146" s="146" t="s">
        <v>588</v>
      </c>
      <c r="V146" s="146" t="s">
        <v>580</v>
      </c>
      <c r="W146" s="198"/>
      <c r="X146" s="195">
        <v>44626</v>
      </c>
    </row>
    <row r="147" spans="12:24">
      <c r="L147" s="192" t="s">
        <v>115</v>
      </c>
      <c r="M147" s="196" t="s">
        <v>294</v>
      </c>
      <c r="N147" s="196" t="s">
        <v>294</v>
      </c>
      <c r="O147" s="196" t="s">
        <v>294</v>
      </c>
      <c r="P147" s="197">
        <v>44595</v>
      </c>
      <c r="Q147" s="195">
        <v>44470</v>
      </c>
      <c r="S147" s="213" t="s">
        <v>170</v>
      </c>
      <c r="T147" s="209"/>
      <c r="U147" s="212" t="s">
        <v>589</v>
      </c>
      <c r="V147" s="146" t="s">
        <v>580</v>
      </c>
      <c r="W147" s="198"/>
      <c r="X147" s="195" t="e">
        <v>#VALUE!</v>
      </c>
    </row>
    <row r="148" spans="12:24">
      <c r="L148" s="192" t="s">
        <v>133</v>
      </c>
      <c r="M148" s="196" t="s">
        <v>294</v>
      </c>
      <c r="N148" s="196" t="s">
        <v>294</v>
      </c>
      <c r="O148" s="196" t="s">
        <v>294</v>
      </c>
      <c r="P148" s="197">
        <v>44597</v>
      </c>
      <c r="Q148" s="195">
        <v>44471</v>
      </c>
      <c r="S148" s="213" t="s">
        <v>424</v>
      </c>
      <c r="T148" s="209" t="s">
        <v>580</v>
      </c>
      <c r="U148" s="146" t="s">
        <v>580</v>
      </c>
      <c r="V148" s="146" t="s">
        <v>580</v>
      </c>
      <c r="W148" s="196"/>
      <c r="X148" s="195">
        <v>44617</v>
      </c>
    </row>
    <row r="149" spans="12:24">
      <c r="L149" s="192" t="s">
        <v>86</v>
      </c>
      <c r="M149" s="196" t="s">
        <v>294</v>
      </c>
      <c r="N149" s="196" t="s">
        <v>294</v>
      </c>
      <c r="O149" s="196" t="s">
        <v>294</v>
      </c>
      <c r="P149" s="197">
        <v>44600</v>
      </c>
      <c r="Q149" s="195">
        <v>44474</v>
      </c>
      <c r="S149" s="213" t="s">
        <v>425</v>
      </c>
      <c r="T149" s="209" t="s">
        <v>580</v>
      </c>
      <c r="U149" s="146" t="s">
        <v>580</v>
      </c>
      <c r="V149" s="146" t="s">
        <v>580</v>
      </c>
      <c r="W149" s="196"/>
      <c r="X149" s="195">
        <v>44620</v>
      </c>
    </row>
    <row r="150" spans="12:24">
      <c r="L150" s="192" t="s">
        <v>159</v>
      </c>
      <c r="M150" s="196" t="s">
        <v>294</v>
      </c>
      <c r="N150" s="196" t="s">
        <v>294</v>
      </c>
      <c r="O150" s="196" t="s">
        <v>294</v>
      </c>
      <c r="P150" s="197">
        <v>44601</v>
      </c>
      <c r="Q150" s="195">
        <v>44470</v>
      </c>
      <c r="S150" s="213" t="s">
        <v>426</v>
      </c>
      <c r="T150" s="209" t="s">
        <v>580</v>
      </c>
      <c r="U150" s="146" t="s">
        <v>580</v>
      </c>
      <c r="V150" s="146" t="s">
        <v>580</v>
      </c>
      <c r="W150" s="196"/>
      <c r="X150" s="195">
        <v>44624</v>
      </c>
    </row>
    <row r="151" spans="12:24">
      <c r="L151" s="192" t="s">
        <v>131</v>
      </c>
      <c r="M151" s="196" t="s">
        <v>294</v>
      </c>
      <c r="N151" s="196" t="s">
        <v>294</v>
      </c>
      <c r="O151" s="196" t="s">
        <v>294</v>
      </c>
      <c r="P151" s="197">
        <v>44602</v>
      </c>
      <c r="Q151" s="195">
        <v>44471</v>
      </c>
      <c r="S151" s="213" t="s">
        <v>427</v>
      </c>
      <c r="T151" s="209" t="s">
        <v>580</v>
      </c>
      <c r="U151" s="146" t="s">
        <v>580</v>
      </c>
      <c r="V151" s="146" t="s">
        <v>580</v>
      </c>
      <c r="W151" s="196"/>
      <c r="X151" s="195">
        <v>44619</v>
      </c>
    </row>
    <row r="152" spans="12:24">
      <c r="L152" s="192" t="s">
        <v>127</v>
      </c>
      <c r="M152" s="196" t="s">
        <v>294</v>
      </c>
      <c r="N152" s="196" t="s">
        <v>294</v>
      </c>
      <c r="O152" s="196" t="s">
        <v>294</v>
      </c>
      <c r="P152" s="197">
        <v>44604</v>
      </c>
      <c r="Q152" s="195">
        <v>44471</v>
      </c>
      <c r="S152" s="213" t="s">
        <v>428</v>
      </c>
      <c r="T152" s="209" t="s">
        <v>580</v>
      </c>
      <c r="U152" s="146" t="s">
        <v>580</v>
      </c>
      <c r="V152" s="146" t="s">
        <v>580</v>
      </c>
      <c r="W152" s="196"/>
      <c r="X152" s="195">
        <v>44624</v>
      </c>
    </row>
    <row r="153" spans="12:24">
      <c r="L153" s="192" t="s">
        <v>152</v>
      </c>
      <c r="M153" s="196" t="s">
        <v>294</v>
      </c>
      <c r="N153" s="196" t="s">
        <v>294</v>
      </c>
      <c r="O153" s="196" t="s">
        <v>294</v>
      </c>
      <c r="P153" s="197">
        <v>44605</v>
      </c>
      <c r="Q153" s="195">
        <v>44470</v>
      </c>
      <c r="S153" s="213" t="s">
        <v>429</v>
      </c>
      <c r="T153" s="209" t="s">
        <v>580</v>
      </c>
      <c r="U153" s="146" t="s">
        <v>580</v>
      </c>
      <c r="V153" s="146" t="s">
        <v>580</v>
      </c>
      <c r="W153" s="196"/>
      <c r="X153" s="195">
        <v>44621</v>
      </c>
    </row>
    <row r="154" spans="12:24">
      <c r="L154" s="192" t="s">
        <v>153</v>
      </c>
      <c r="M154" s="196" t="s">
        <v>294</v>
      </c>
      <c r="N154" s="196" t="s">
        <v>294</v>
      </c>
      <c r="O154" s="196" t="s">
        <v>294</v>
      </c>
      <c r="P154" s="197">
        <v>44606</v>
      </c>
      <c r="Q154" s="195">
        <v>44470</v>
      </c>
      <c r="S154" s="213" t="s">
        <v>430</v>
      </c>
      <c r="T154" s="209" t="s">
        <v>580</v>
      </c>
      <c r="U154" s="146" t="s">
        <v>580</v>
      </c>
      <c r="V154" s="146" t="s">
        <v>580</v>
      </c>
      <c r="W154" s="196"/>
      <c r="X154" s="195">
        <v>44626</v>
      </c>
    </row>
    <row r="155" spans="12:24">
      <c r="L155" s="192" t="s">
        <v>87</v>
      </c>
      <c r="M155" s="196" t="s">
        <v>294</v>
      </c>
      <c r="N155" s="196" t="s">
        <v>294</v>
      </c>
      <c r="O155" s="196" t="s">
        <v>294</v>
      </c>
      <c r="P155" s="197">
        <v>44606</v>
      </c>
      <c r="Q155" s="195">
        <v>44470</v>
      </c>
      <c r="S155" s="213" t="s">
        <v>431</v>
      </c>
      <c r="T155" s="209" t="s">
        <v>580</v>
      </c>
      <c r="U155" s="146" t="s">
        <v>580</v>
      </c>
      <c r="V155" s="146" t="s">
        <v>580</v>
      </c>
      <c r="W155" s="196"/>
      <c r="X155" s="195">
        <v>44623</v>
      </c>
    </row>
    <row r="156" spans="12:24">
      <c r="L156" s="192" t="s">
        <v>88</v>
      </c>
      <c r="M156" s="196" t="s">
        <v>294</v>
      </c>
      <c r="N156" s="196" t="s">
        <v>294</v>
      </c>
      <c r="O156" s="196" t="s">
        <v>294</v>
      </c>
      <c r="P156" s="197">
        <v>44606</v>
      </c>
      <c r="Q156" s="195">
        <v>44470</v>
      </c>
      <c r="S156" s="213" t="s">
        <v>432</v>
      </c>
      <c r="T156" s="209" t="s">
        <v>580</v>
      </c>
      <c r="U156" s="146" t="s">
        <v>580</v>
      </c>
      <c r="V156" s="146" t="s">
        <v>580</v>
      </c>
      <c r="W156" s="196"/>
      <c r="X156" s="195">
        <v>44623</v>
      </c>
    </row>
    <row r="157" spans="12:24">
      <c r="L157" s="192" t="s">
        <v>120</v>
      </c>
      <c r="M157" s="196" t="s">
        <v>294</v>
      </c>
      <c r="N157" s="196" t="s">
        <v>294</v>
      </c>
      <c r="O157" s="196" t="s">
        <v>294</v>
      </c>
      <c r="P157" s="197">
        <v>44607</v>
      </c>
      <c r="Q157" s="195">
        <v>44470</v>
      </c>
      <c r="S157" s="213" t="s">
        <v>433</v>
      </c>
      <c r="T157" s="209" t="s">
        <v>580</v>
      </c>
      <c r="U157" s="146" t="s">
        <v>580</v>
      </c>
      <c r="V157" s="146" t="s">
        <v>580</v>
      </c>
      <c r="W157" s="196"/>
      <c r="X157" s="195">
        <v>44620</v>
      </c>
    </row>
    <row r="158" spans="12:24">
      <c r="L158" s="192" t="s">
        <v>150</v>
      </c>
      <c r="M158" s="196" t="s">
        <v>294</v>
      </c>
      <c r="N158" s="196" t="s">
        <v>294</v>
      </c>
      <c r="O158" s="196" t="s">
        <v>294</v>
      </c>
      <c r="P158" s="197">
        <v>44607</v>
      </c>
      <c r="Q158" s="195">
        <v>44470</v>
      </c>
      <c r="S158" s="213" t="s">
        <v>434</v>
      </c>
      <c r="T158" s="209" t="s">
        <v>580</v>
      </c>
      <c r="U158" s="146" t="s">
        <v>580</v>
      </c>
      <c r="V158" s="146" t="s">
        <v>580</v>
      </c>
      <c r="W158" s="196"/>
      <c r="X158" s="195">
        <v>44617</v>
      </c>
    </row>
    <row r="159" spans="12:24">
      <c r="L159" s="192" t="s">
        <v>145</v>
      </c>
      <c r="M159" s="196" t="s">
        <v>294</v>
      </c>
      <c r="N159" s="196" t="s">
        <v>294</v>
      </c>
      <c r="O159" s="196" t="s">
        <v>294</v>
      </c>
      <c r="P159" s="197">
        <v>44608</v>
      </c>
      <c r="Q159" s="195">
        <v>44475</v>
      </c>
      <c r="S159" s="213" t="s">
        <v>435</v>
      </c>
      <c r="T159" s="209" t="s">
        <v>580</v>
      </c>
      <c r="U159" s="146" t="s">
        <v>580</v>
      </c>
      <c r="V159" s="146" t="s">
        <v>580</v>
      </c>
      <c r="W159" s="196"/>
      <c r="X159" s="195">
        <v>44610</v>
      </c>
    </row>
    <row r="160" spans="12:24">
      <c r="L160" s="192" t="s">
        <v>155</v>
      </c>
      <c r="M160" s="196" t="s">
        <v>294</v>
      </c>
      <c r="N160" s="196" t="s">
        <v>294</v>
      </c>
      <c r="O160" s="196" t="s">
        <v>294</v>
      </c>
      <c r="P160" s="197">
        <v>44608</v>
      </c>
      <c r="Q160" s="195">
        <v>44470</v>
      </c>
      <c r="S160" s="213" t="s">
        <v>436</v>
      </c>
      <c r="T160" s="209" t="s">
        <v>580</v>
      </c>
      <c r="U160" s="146" t="s">
        <v>580</v>
      </c>
      <c r="V160" s="146" t="s">
        <v>580</v>
      </c>
      <c r="W160" s="196"/>
      <c r="X160" s="195">
        <v>44620</v>
      </c>
    </row>
    <row r="161" spans="12:24">
      <c r="L161" s="192" t="s">
        <v>144</v>
      </c>
      <c r="M161" s="196" t="s">
        <v>294</v>
      </c>
      <c r="N161" s="196" t="s">
        <v>294</v>
      </c>
      <c r="O161" s="196" t="s">
        <v>294</v>
      </c>
      <c r="P161" s="197">
        <v>44609</v>
      </c>
      <c r="Q161" s="195">
        <v>44474</v>
      </c>
      <c r="S161" s="213" t="s">
        <v>437</v>
      </c>
      <c r="T161" s="209" t="s">
        <v>580</v>
      </c>
      <c r="U161" s="146" t="s">
        <v>580</v>
      </c>
      <c r="V161" s="146" t="s">
        <v>580</v>
      </c>
      <c r="W161" s="196"/>
      <c r="X161" s="195">
        <v>44616</v>
      </c>
    </row>
    <row r="162" spans="12:24">
      <c r="L162" s="192" t="s">
        <v>147</v>
      </c>
      <c r="M162" s="196" t="s">
        <v>294</v>
      </c>
      <c r="N162" s="196" t="s">
        <v>294</v>
      </c>
      <c r="O162" s="196" t="s">
        <v>294</v>
      </c>
      <c r="P162" s="197">
        <v>44609</v>
      </c>
      <c r="Q162" s="195">
        <v>44470</v>
      </c>
      <c r="S162" s="213" t="s">
        <v>438</v>
      </c>
      <c r="T162" s="209" t="s">
        <v>580</v>
      </c>
      <c r="U162" s="146" t="s">
        <v>580</v>
      </c>
      <c r="V162" s="146" t="s">
        <v>580</v>
      </c>
      <c r="W162" s="196"/>
      <c r="X162" s="195">
        <v>44618</v>
      </c>
    </row>
    <row r="163" spans="12:24">
      <c r="L163" s="192" t="s">
        <v>92</v>
      </c>
      <c r="M163" s="196" t="s">
        <v>294</v>
      </c>
      <c r="N163" s="196" t="s">
        <v>294</v>
      </c>
      <c r="O163" s="196" t="s">
        <v>294</v>
      </c>
      <c r="P163" s="197">
        <v>44609</v>
      </c>
      <c r="Q163" s="195">
        <v>44470</v>
      </c>
      <c r="S163" s="213" t="s">
        <v>439</v>
      </c>
      <c r="T163" s="209" t="s">
        <v>580</v>
      </c>
      <c r="U163" s="146" t="s">
        <v>580</v>
      </c>
      <c r="V163" s="146" t="s">
        <v>580</v>
      </c>
      <c r="W163" s="196"/>
      <c r="X163" s="195">
        <v>44620</v>
      </c>
    </row>
    <row r="164" spans="12:24">
      <c r="L164" s="192" t="s">
        <v>128</v>
      </c>
      <c r="M164" s="196" t="s">
        <v>294</v>
      </c>
      <c r="N164" s="196" t="s">
        <v>294</v>
      </c>
      <c r="O164" s="196" t="s">
        <v>294</v>
      </c>
      <c r="P164" s="197">
        <v>44609</v>
      </c>
      <c r="Q164" s="195">
        <v>44475</v>
      </c>
      <c r="S164" s="213" t="s">
        <v>440</v>
      </c>
      <c r="T164" s="209" t="s">
        <v>580</v>
      </c>
      <c r="U164" s="146" t="s">
        <v>580</v>
      </c>
      <c r="V164" s="146" t="s">
        <v>580</v>
      </c>
      <c r="W164" s="196"/>
      <c r="X164" s="195">
        <v>44623</v>
      </c>
    </row>
    <row r="165" spans="12:24">
      <c r="L165" s="192" t="s">
        <v>102</v>
      </c>
      <c r="M165" s="196"/>
      <c r="N165" s="196" t="s">
        <v>295</v>
      </c>
      <c r="O165" s="196" t="s">
        <v>294</v>
      </c>
      <c r="P165" s="197">
        <v>44609</v>
      </c>
      <c r="Q165" s="195">
        <v>44592</v>
      </c>
      <c r="S165" s="213" t="s">
        <v>441</v>
      </c>
      <c r="T165" s="209" t="s">
        <v>580</v>
      </c>
      <c r="U165" s="146" t="s">
        <v>580</v>
      </c>
      <c r="V165" s="146" t="s">
        <v>580</v>
      </c>
      <c r="W165" s="196"/>
      <c r="X165" s="195">
        <v>44624</v>
      </c>
    </row>
    <row r="166" spans="12:24">
      <c r="L166" s="192" t="s">
        <v>136</v>
      </c>
      <c r="M166" s="196" t="s">
        <v>294</v>
      </c>
      <c r="N166" s="196" t="s">
        <v>294</v>
      </c>
      <c r="O166" s="196" t="s">
        <v>294</v>
      </c>
      <c r="P166" s="197">
        <v>44609</v>
      </c>
      <c r="Q166" s="195">
        <v>44470</v>
      </c>
      <c r="S166" s="213" t="s">
        <v>442</v>
      </c>
      <c r="T166" s="209" t="s">
        <v>580</v>
      </c>
      <c r="U166" s="146" t="s">
        <v>580</v>
      </c>
      <c r="V166" s="146" t="s">
        <v>580</v>
      </c>
      <c r="W166" s="196"/>
      <c r="X166" s="195">
        <v>44622</v>
      </c>
    </row>
    <row r="167" spans="12:24">
      <c r="L167" s="192" t="s">
        <v>119</v>
      </c>
      <c r="M167" s="196" t="s">
        <v>294</v>
      </c>
      <c r="N167" s="196" t="s">
        <v>294</v>
      </c>
      <c r="O167" s="196" t="s">
        <v>294</v>
      </c>
      <c r="P167" s="197">
        <v>44609</v>
      </c>
      <c r="Q167" s="195">
        <v>44471</v>
      </c>
      <c r="S167" s="213" t="s">
        <v>443</v>
      </c>
      <c r="T167" s="209" t="s">
        <v>580</v>
      </c>
      <c r="U167" s="146" t="s">
        <v>580</v>
      </c>
      <c r="V167" s="146" t="s">
        <v>580</v>
      </c>
      <c r="W167" s="196"/>
      <c r="X167" s="195">
        <v>44622</v>
      </c>
    </row>
    <row r="168" spans="12:24">
      <c r="L168" s="192" t="s">
        <v>118</v>
      </c>
      <c r="M168" s="196" t="s">
        <v>294</v>
      </c>
      <c r="N168" s="196" t="s">
        <v>294</v>
      </c>
      <c r="O168" s="196" t="s">
        <v>294</v>
      </c>
      <c r="P168" s="197">
        <v>44609</v>
      </c>
      <c r="Q168" s="195">
        <v>44470</v>
      </c>
      <c r="S168" s="213" t="s">
        <v>444</v>
      </c>
      <c r="T168" s="209" t="s">
        <v>580</v>
      </c>
      <c r="U168" s="146" t="s">
        <v>580</v>
      </c>
      <c r="V168" s="146" t="s">
        <v>580</v>
      </c>
      <c r="W168" s="196"/>
      <c r="X168" s="195">
        <v>44622</v>
      </c>
    </row>
    <row r="169" spans="12:24">
      <c r="L169" s="192" t="s">
        <v>137</v>
      </c>
      <c r="M169" s="196" t="s">
        <v>294</v>
      </c>
      <c r="N169" s="196" t="s">
        <v>294</v>
      </c>
      <c r="O169" s="196" t="s">
        <v>294</v>
      </c>
      <c r="P169" s="197">
        <v>44609</v>
      </c>
      <c r="Q169" s="195">
        <v>44470</v>
      </c>
      <c r="S169" s="213" t="s">
        <v>445</v>
      </c>
      <c r="T169" s="209" t="s">
        <v>580</v>
      </c>
      <c r="U169" s="146" t="s">
        <v>580</v>
      </c>
      <c r="V169" s="146" t="s">
        <v>580</v>
      </c>
      <c r="W169" s="196"/>
      <c r="X169" s="195">
        <v>44622</v>
      </c>
    </row>
    <row r="170" spans="12:24">
      <c r="L170" s="192" t="s">
        <v>157</v>
      </c>
      <c r="M170" s="196" t="s">
        <v>294</v>
      </c>
      <c r="N170" s="196" t="s">
        <v>294</v>
      </c>
      <c r="O170" s="196" t="s">
        <v>294</v>
      </c>
      <c r="P170" s="197">
        <v>44610</v>
      </c>
      <c r="Q170" s="195">
        <v>44471</v>
      </c>
      <c r="S170" s="213" t="s">
        <v>446</v>
      </c>
      <c r="T170" s="209" t="s">
        <v>580</v>
      </c>
      <c r="U170" s="146" t="s">
        <v>580</v>
      </c>
      <c r="V170" s="146" t="s">
        <v>580</v>
      </c>
      <c r="W170" s="196"/>
      <c r="X170" s="195">
        <v>44621</v>
      </c>
    </row>
    <row r="171" spans="12:24">
      <c r="L171" s="192" t="s">
        <v>123</v>
      </c>
      <c r="M171" s="196" t="s">
        <v>294</v>
      </c>
      <c r="N171" s="196" t="s">
        <v>294</v>
      </c>
      <c r="O171" s="196" t="s">
        <v>294</v>
      </c>
      <c r="P171" s="197">
        <v>44610</v>
      </c>
      <c r="Q171" s="195">
        <v>44470</v>
      </c>
      <c r="S171" s="213" t="s">
        <v>188</v>
      </c>
      <c r="T171" s="209" t="s">
        <v>580</v>
      </c>
      <c r="U171" s="146" t="s">
        <v>580</v>
      </c>
      <c r="V171" s="146" t="s">
        <v>580</v>
      </c>
      <c r="W171" s="196"/>
      <c r="X171" s="195">
        <v>44615</v>
      </c>
    </row>
    <row r="172" spans="12:24">
      <c r="L172" s="192" t="s">
        <v>126</v>
      </c>
      <c r="M172" s="196" t="s">
        <v>294</v>
      </c>
      <c r="N172" s="196" t="s">
        <v>294</v>
      </c>
      <c r="O172" s="196" t="s">
        <v>294</v>
      </c>
      <c r="P172" s="197">
        <v>44610</v>
      </c>
      <c r="Q172" s="195">
        <v>44470</v>
      </c>
      <c r="S172" s="213" t="s">
        <v>447</v>
      </c>
      <c r="T172" s="209" t="s">
        <v>580</v>
      </c>
      <c r="U172" s="146" t="s">
        <v>580</v>
      </c>
      <c r="V172" s="146" t="s">
        <v>580</v>
      </c>
      <c r="W172" s="196"/>
      <c r="X172" s="195">
        <v>44620</v>
      </c>
    </row>
    <row r="173" spans="12:24">
      <c r="L173" s="192" t="s">
        <v>146</v>
      </c>
      <c r="M173" s="196" t="s">
        <v>294</v>
      </c>
      <c r="N173" s="196" t="s">
        <v>294</v>
      </c>
      <c r="O173" s="196" t="s">
        <v>294</v>
      </c>
      <c r="P173" s="197">
        <v>44610</v>
      </c>
      <c r="Q173" s="195">
        <v>44470</v>
      </c>
      <c r="S173" s="213" t="s">
        <v>448</v>
      </c>
      <c r="T173" s="209" t="s">
        <v>580</v>
      </c>
      <c r="U173" s="146" t="s">
        <v>580</v>
      </c>
      <c r="V173" s="146" t="s">
        <v>580</v>
      </c>
      <c r="W173" s="196"/>
      <c r="X173" s="195">
        <v>44620</v>
      </c>
    </row>
    <row r="174" spans="12:24">
      <c r="L174" s="192" t="s">
        <v>141</v>
      </c>
      <c r="M174" s="196" t="s">
        <v>294</v>
      </c>
      <c r="N174" s="196" t="s">
        <v>294</v>
      </c>
      <c r="O174" s="196" t="s">
        <v>294</v>
      </c>
      <c r="P174" s="197">
        <v>44610</v>
      </c>
      <c r="Q174" s="195">
        <v>44471</v>
      </c>
      <c r="S174" s="213" t="s">
        <v>449</v>
      </c>
      <c r="T174" s="209" t="s">
        <v>580</v>
      </c>
      <c r="U174" s="146" t="s">
        <v>580</v>
      </c>
      <c r="V174" s="146" t="s">
        <v>580</v>
      </c>
      <c r="W174" s="196"/>
      <c r="X174" s="195">
        <v>44615</v>
      </c>
    </row>
    <row r="175" spans="12:24">
      <c r="L175" s="192" t="s">
        <v>132</v>
      </c>
      <c r="M175" s="196" t="s">
        <v>294</v>
      </c>
      <c r="N175" s="196" t="s">
        <v>294</v>
      </c>
      <c r="O175" s="196" t="s">
        <v>294</v>
      </c>
      <c r="P175" s="197">
        <v>44611</v>
      </c>
      <c r="Q175" s="195">
        <v>44471</v>
      </c>
      <c r="S175" s="213" t="s">
        <v>450</v>
      </c>
      <c r="T175" s="209" t="s">
        <v>580</v>
      </c>
      <c r="U175" s="146" t="s">
        <v>580</v>
      </c>
      <c r="V175" s="146" t="s">
        <v>580</v>
      </c>
      <c r="W175" s="196"/>
      <c r="X175" s="195">
        <v>44620</v>
      </c>
    </row>
    <row r="176" spans="12:24">
      <c r="L176" s="192" t="s">
        <v>84</v>
      </c>
      <c r="M176" s="196"/>
      <c r="N176" s="196" t="s">
        <v>113</v>
      </c>
      <c r="O176" s="196" t="s">
        <v>294</v>
      </c>
      <c r="P176" s="197">
        <v>44612</v>
      </c>
      <c r="Q176" s="195">
        <v>44592</v>
      </c>
      <c r="S176" s="213" t="s">
        <v>451</v>
      </c>
      <c r="T176" s="209" t="s">
        <v>580</v>
      </c>
      <c r="U176" s="146" t="s">
        <v>580</v>
      </c>
      <c r="V176" s="146" t="s">
        <v>580</v>
      </c>
      <c r="W176" s="196"/>
      <c r="X176" s="195">
        <v>44620</v>
      </c>
    </row>
    <row r="177" spans="12:24">
      <c r="L177" s="192" t="s">
        <v>149</v>
      </c>
      <c r="M177" s="196" t="s">
        <v>294</v>
      </c>
      <c r="N177" s="196" t="s">
        <v>294</v>
      </c>
      <c r="O177" s="196" t="s">
        <v>294</v>
      </c>
      <c r="P177" s="197">
        <v>44612</v>
      </c>
      <c r="Q177" s="195">
        <v>44470</v>
      </c>
      <c r="S177" s="213" t="s">
        <v>452</v>
      </c>
      <c r="T177" s="209" t="s">
        <v>580</v>
      </c>
      <c r="U177" s="146" t="s">
        <v>580</v>
      </c>
      <c r="V177" s="146" t="s">
        <v>580</v>
      </c>
      <c r="W177" s="196"/>
      <c r="X177" s="195">
        <v>44627</v>
      </c>
    </row>
    <row r="178" spans="12:24">
      <c r="L178" s="192" t="s">
        <v>116</v>
      </c>
      <c r="M178" s="196" t="s">
        <v>294</v>
      </c>
      <c r="N178" s="196" t="s">
        <v>294</v>
      </c>
      <c r="O178" s="196" t="s">
        <v>294</v>
      </c>
      <c r="P178" s="197">
        <v>44612</v>
      </c>
      <c r="Q178" s="195">
        <v>44470</v>
      </c>
      <c r="S178" s="213" t="s">
        <v>453</v>
      </c>
      <c r="T178" s="209" t="s">
        <v>580</v>
      </c>
      <c r="U178" s="146" t="s">
        <v>580</v>
      </c>
      <c r="V178" s="146" t="s">
        <v>580</v>
      </c>
      <c r="W178" s="196"/>
      <c r="X178" s="195">
        <v>44621</v>
      </c>
    </row>
    <row r="179" spans="12:24">
      <c r="L179" s="192" t="s">
        <v>85</v>
      </c>
      <c r="M179" s="196"/>
      <c r="N179" s="196" t="s">
        <v>113</v>
      </c>
      <c r="O179" s="196" t="s">
        <v>294</v>
      </c>
      <c r="P179" s="197">
        <v>44614</v>
      </c>
      <c r="Q179" s="195">
        <v>44592</v>
      </c>
      <c r="S179" s="213" t="s">
        <v>454</v>
      </c>
      <c r="T179" s="209" t="s">
        <v>580</v>
      </c>
      <c r="U179" s="146" t="s">
        <v>580</v>
      </c>
      <c r="V179" s="146" t="s">
        <v>580</v>
      </c>
      <c r="W179" s="196"/>
      <c r="X179" s="195">
        <v>44620</v>
      </c>
    </row>
    <row r="180" spans="12:24">
      <c r="L180" s="192" t="s">
        <v>151</v>
      </c>
      <c r="M180" s="196" t="s">
        <v>294</v>
      </c>
      <c r="N180" s="196" t="s">
        <v>294</v>
      </c>
      <c r="O180" s="196" t="s">
        <v>294</v>
      </c>
      <c r="P180" s="197">
        <v>44614</v>
      </c>
      <c r="Q180" s="195">
        <v>44470</v>
      </c>
      <c r="S180" s="213" t="s">
        <v>190</v>
      </c>
      <c r="T180" s="209" t="s">
        <v>580</v>
      </c>
      <c r="U180" s="146" t="s">
        <v>580</v>
      </c>
      <c r="V180" s="146" t="s">
        <v>580</v>
      </c>
      <c r="W180" s="196"/>
      <c r="X180" s="195">
        <v>44612</v>
      </c>
    </row>
    <row r="181" spans="12:24">
      <c r="L181" s="192" t="s">
        <v>95</v>
      </c>
      <c r="M181" s="196"/>
      <c r="N181" s="196" t="s">
        <v>113</v>
      </c>
      <c r="O181" s="196" t="s">
        <v>294</v>
      </c>
      <c r="P181" s="197">
        <v>44615</v>
      </c>
      <c r="Q181" s="195">
        <v>44592</v>
      </c>
      <c r="S181" s="213" t="s">
        <v>104</v>
      </c>
      <c r="T181" s="209"/>
      <c r="U181" s="146" t="s">
        <v>114</v>
      </c>
      <c r="V181" s="146" t="s">
        <v>580</v>
      </c>
      <c r="W181" s="196"/>
      <c r="X181" s="195">
        <v>44629</v>
      </c>
    </row>
    <row r="182" spans="12:24">
      <c r="L182" s="192" t="s">
        <v>156</v>
      </c>
      <c r="M182" s="196" t="s">
        <v>294</v>
      </c>
      <c r="N182" s="196" t="s">
        <v>294</v>
      </c>
      <c r="O182" s="196" t="s">
        <v>294</v>
      </c>
      <c r="P182" s="197">
        <v>44615</v>
      </c>
      <c r="Q182" s="195">
        <v>44470</v>
      </c>
      <c r="S182" s="213" t="s">
        <v>455</v>
      </c>
      <c r="T182" s="209" t="s">
        <v>580</v>
      </c>
      <c r="U182" s="146" t="s">
        <v>580</v>
      </c>
      <c r="V182" s="146" t="s">
        <v>580</v>
      </c>
      <c r="W182" s="196"/>
      <c r="X182" s="195">
        <v>44621</v>
      </c>
    </row>
    <row r="183" spans="12:24">
      <c r="L183" s="192" t="s">
        <v>143</v>
      </c>
      <c r="M183" s="196" t="s">
        <v>294</v>
      </c>
      <c r="N183" s="196" t="s">
        <v>294</v>
      </c>
      <c r="O183" s="196" t="s">
        <v>294</v>
      </c>
      <c r="P183" s="197">
        <v>44615</v>
      </c>
      <c r="Q183" s="195">
        <v>44471</v>
      </c>
      <c r="S183" s="213" t="s">
        <v>456</v>
      </c>
      <c r="T183" s="209" t="s">
        <v>580</v>
      </c>
      <c r="U183" s="209" t="s">
        <v>580</v>
      </c>
      <c r="V183" s="146" t="s">
        <v>580</v>
      </c>
      <c r="W183" s="196"/>
      <c r="X183" s="195">
        <v>44622</v>
      </c>
    </row>
    <row r="184" spans="12:24">
      <c r="L184" s="192" t="s">
        <v>75</v>
      </c>
      <c r="M184" s="196"/>
      <c r="N184" s="196" t="s">
        <v>113</v>
      </c>
      <c r="O184" s="196" t="s">
        <v>294</v>
      </c>
      <c r="P184" s="197">
        <v>44616</v>
      </c>
      <c r="Q184" s="195">
        <v>44592</v>
      </c>
      <c r="S184" s="213" t="s">
        <v>457</v>
      </c>
      <c r="T184" s="209" t="s">
        <v>580</v>
      </c>
      <c r="U184" s="146" t="s">
        <v>580</v>
      </c>
      <c r="V184" s="146" t="s">
        <v>580</v>
      </c>
      <c r="W184" s="196"/>
      <c r="X184" s="195">
        <v>44623</v>
      </c>
    </row>
    <row r="185" spans="12:24">
      <c r="L185" s="192" t="s">
        <v>125</v>
      </c>
      <c r="M185" s="196" t="s">
        <v>294</v>
      </c>
      <c r="N185" s="196" t="s">
        <v>294</v>
      </c>
      <c r="O185" s="196" t="s">
        <v>294</v>
      </c>
      <c r="P185" s="197">
        <v>44616</v>
      </c>
      <c r="Q185" s="195">
        <v>44471</v>
      </c>
      <c r="S185" s="213" t="s">
        <v>458</v>
      </c>
      <c r="T185" s="209" t="s">
        <v>580</v>
      </c>
      <c r="U185" s="146" t="s">
        <v>580</v>
      </c>
      <c r="V185" s="146" t="s">
        <v>580</v>
      </c>
      <c r="W185" s="196"/>
      <c r="X185" s="195">
        <v>44622</v>
      </c>
    </row>
    <row r="186" spans="12:24">
      <c r="L186" s="192" t="s">
        <v>130</v>
      </c>
      <c r="M186" s="196" t="s">
        <v>294</v>
      </c>
      <c r="N186" s="196" t="s">
        <v>294</v>
      </c>
      <c r="O186" s="196" t="s">
        <v>294</v>
      </c>
      <c r="P186" s="197">
        <v>44616</v>
      </c>
      <c r="Q186" s="195">
        <v>44471</v>
      </c>
      <c r="S186" s="213" t="s">
        <v>459</v>
      </c>
      <c r="T186" s="209" t="s">
        <v>580</v>
      </c>
      <c r="U186" s="146" t="s">
        <v>580</v>
      </c>
      <c r="V186" s="146" t="s">
        <v>580</v>
      </c>
      <c r="W186" s="196"/>
      <c r="X186" s="195">
        <v>44626</v>
      </c>
    </row>
    <row r="187" spans="12:24">
      <c r="L187" s="192" t="s">
        <v>109</v>
      </c>
      <c r="M187" s="196"/>
      <c r="N187" s="196" t="s">
        <v>114</v>
      </c>
      <c r="O187" s="196" t="s">
        <v>294</v>
      </c>
      <c r="P187" s="197">
        <v>44617</v>
      </c>
      <c r="Q187" s="195">
        <v>44592</v>
      </c>
      <c r="S187" s="213" t="s">
        <v>460</v>
      </c>
      <c r="T187" s="209" t="s">
        <v>580</v>
      </c>
      <c r="U187" s="146" t="s">
        <v>580</v>
      </c>
      <c r="V187" s="146" t="s">
        <v>580</v>
      </c>
      <c r="W187" s="196"/>
      <c r="X187" s="195">
        <v>44623</v>
      </c>
    </row>
    <row r="188" spans="12:24">
      <c r="L188" s="192" t="s">
        <v>154</v>
      </c>
      <c r="M188" s="196" t="s">
        <v>294</v>
      </c>
      <c r="N188" s="196" t="s">
        <v>294</v>
      </c>
      <c r="O188" s="196" t="s">
        <v>294</v>
      </c>
      <c r="P188" s="197">
        <v>44617</v>
      </c>
      <c r="Q188" s="195">
        <v>44470</v>
      </c>
      <c r="S188" s="213" t="s">
        <v>461</v>
      </c>
      <c r="T188" s="209" t="s">
        <v>580</v>
      </c>
      <c r="U188" s="146" t="s">
        <v>580</v>
      </c>
      <c r="V188" s="146" t="s">
        <v>580</v>
      </c>
      <c r="W188" s="196"/>
      <c r="X188" s="195">
        <v>44633</v>
      </c>
    </row>
    <row r="189" spans="12:24">
      <c r="L189" s="192" t="s">
        <v>135</v>
      </c>
      <c r="M189" s="196" t="s">
        <v>294</v>
      </c>
      <c r="N189" s="196" t="s">
        <v>294</v>
      </c>
      <c r="O189" s="196" t="s">
        <v>294</v>
      </c>
      <c r="P189" s="197">
        <v>44618</v>
      </c>
      <c r="Q189" s="195">
        <v>44470</v>
      </c>
      <c r="S189" s="213" t="s">
        <v>462</v>
      </c>
      <c r="T189" s="209" t="s">
        <v>580</v>
      </c>
      <c r="U189" s="209" t="s">
        <v>580</v>
      </c>
      <c r="V189" s="146" t="s">
        <v>580</v>
      </c>
      <c r="W189" s="196"/>
      <c r="X189" s="195">
        <v>44625</v>
      </c>
    </row>
    <row r="190" spans="12:24">
      <c r="L190" s="192" t="s">
        <v>167</v>
      </c>
      <c r="M190" s="196"/>
      <c r="N190" s="196" t="s">
        <v>113</v>
      </c>
      <c r="O190" s="196" t="s">
        <v>294</v>
      </c>
      <c r="P190" s="197">
        <v>44618</v>
      </c>
      <c r="Q190" s="195">
        <v>44592</v>
      </c>
      <c r="S190" s="213" t="s">
        <v>67</v>
      </c>
      <c r="T190" s="209"/>
      <c r="U190" s="146" t="s">
        <v>577</v>
      </c>
      <c r="V190" s="146" t="s">
        <v>580</v>
      </c>
      <c r="W190" s="196"/>
      <c r="X190" s="195">
        <v>44626</v>
      </c>
    </row>
    <row r="191" spans="12:24">
      <c r="L191" s="192" t="s">
        <v>129</v>
      </c>
      <c r="M191" s="196" t="s">
        <v>294</v>
      </c>
      <c r="N191" s="196" t="s">
        <v>294</v>
      </c>
      <c r="O191" s="196" t="s">
        <v>294</v>
      </c>
      <c r="P191" s="197">
        <v>44618</v>
      </c>
      <c r="Q191" s="195">
        <v>44474</v>
      </c>
      <c r="S191" s="213" t="s">
        <v>90</v>
      </c>
      <c r="T191" s="209"/>
      <c r="U191" s="146" t="s">
        <v>577</v>
      </c>
      <c r="V191" s="146" t="s">
        <v>580</v>
      </c>
      <c r="W191" s="196"/>
      <c r="X191" s="195">
        <v>44620</v>
      </c>
    </row>
    <row r="192" spans="12:24">
      <c r="L192" s="192" t="s">
        <v>108</v>
      </c>
      <c r="M192" s="196"/>
      <c r="N192" s="196" t="s">
        <v>113</v>
      </c>
      <c r="O192" s="196" t="s">
        <v>294</v>
      </c>
      <c r="P192" s="197">
        <v>44619</v>
      </c>
      <c r="Q192" s="195">
        <v>44592</v>
      </c>
      <c r="S192" s="213" t="s">
        <v>111</v>
      </c>
      <c r="T192" s="209"/>
      <c r="U192" s="146" t="s">
        <v>588</v>
      </c>
      <c r="V192" s="146" t="s">
        <v>580</v>
      </c>
      <c r="W192" s="196"/>
      <c r="X192" s="195">
        <v>44626</v>
      </c>
    </row>
    <row r="193" spans="12:24">
      <c r="L193" s="192" t="s">
        <v>76</v>
      </c>
      <c r="M193" s="196"/>
      <c r="N193" s="196" t="s">
        <v>297</v>
      </c>
      <c r="O193" s="196" t="s">
        <v>294</v>
      </c>
      <c r="P193" s="197">
        <v>44619</v>
      </c>
      <c r="Q193" s="195">
        <v>44592</v>
      </c>
      <c r="S193" s="213" t="s">
        <v>477</v>
      </c>
      <c r="T193" s="209" t="s">
        <v>580</v>
      </c>
      <c r="U193" s="146" t="s">
        <v>580</v>
      </c>
      <c r="V193" s="146" t="s">
        <v>580</v>
      </c>
      <c r="W193" s="196"/>
      <c r="X193" s="195">
        <v>44626</v>
      </c>
    </row>
    <row r="194" spans="12:24">
      <c r="L194" s="192" t="s">
        <v>73</v>
      </c>
      <c r="M194" s="196"/>
      <c r="N194" s="196" t="s">
        <v>113</v>
      </c>
      <c r="O194" s="196" t="s">
        <v>294</v>
      </c>
      <c r="P194" s="197">
        <v>44621</v>
      </c>
      <c r="Q194" s="195">
        <v>44592</v>
      </c>
      <c r="S194" s="213" t="s">
        <v>478</v>
      </c>
      <c r="T194" s="209" t="s">
        <v>580</v>
      </c>
      <c r="U194" s="146" t="s">
        <v>580</v>
      </c>
      <c r="V194" s="146" t="s">
        <v>580</v>
      </c>
      <c r="W194" s="196"/>
      <c r="X194" s="195">
        <v>44626</v>
      </c>
    </row>
    <row r="195" spans="12:24">
      <c r="L195" s="192" t="s">
        <v>96</v>
      </c>
      <c r="M195" s="196"/>
      <c r="N195" s="196" t="s">
        <v>113</v>
      </c>
      <c r="O195" s="196" t="s">
        <v>294</v>
      </c>
      <c r="P195" s="197">
        <v>44621</v>
      </c>
      <c r="Q195" s="195">
        <v>44592</v>
      </c>
      <c r="S195" s="213" t="s">
        <v>261</v>
      </c>
      <c r="T195" s="209" t="s">
        <v>580</v>
      </c>
      <c r="U195" s="209" t="s">
        <v>580</v>
      </c>
      <c r="V195" s="146" t="s">
        <v>580</v>
      </c>
      <c r="W195" s="196"/>
      <c r="X195" s="195">
        <v>44587</v>
      </c>
    </row>
    <row r="196" spans="12:24">
      <c r="L196" s="192" t="s">
        <v>164</v>
      </c>
      <c r="M196" s="196"/>
      <c r="N196" s="196" t="s">
        <v>113</v>
      </c>
      <c r="O196" s="196" t="s">
        <v>294</v>
      </c>
      <c r="P196" s="197">
        <v>44622</v>
      </c>
      <c r="Q196" s="195"/>
      <c r="S196" s="213" t="s">
        <v>479</v>
      </c>
      <c r="T196" s="209" t="s">
        <v>580</v>
      </c>
      <c r="U196" s="209" t="s">
        <v>580</v>
      </c>
      <c r="V196" s="146" t="s">
        <v>580</v>
      </c>
      <c r="W196" s="196"/>
      <c r="X196" s="195">
        <v>44622</v>
      </c>
    </row>
    <row r="197" spans="12:24">
      <c r="L197" s="192" t="s">
        <v>32</v>
      </c>
      <c r="M197" s="196"/>
      <c r="N197" s="196" t="s">
        <v>114</v>
      </c>
      <c r="O197" s="196" t="s">
        <v>294</v>
      </c>
      <c r="P197" s="197">
        <v>44622</v>
      </c>
      <c r="Q197" s="195"/>
      <c r="S197" s="216" t="s">
        <v>481</v>
      </c>
      <c r="T197" s="209" t="s">
        <v>578</v>
      </c>
      <c r="U197" s="146" t="s">
        <v>580</v>
      </c>
      <c r="V197" s="146" t="s">
        <v>580</v>
      </c>
      <c r="W197" s="196"/>
      <c r="X197" s="195">
        <v>44619</v>
      </c>
    </row>
    <row r="198" spans="12:24">
      <c r="L198" s="192" t="s">
        <v>89</v>
      </c>
      <c r="M198" s="196"/>
      <c r="N198" s="196" t="s">
        <v>114</v>
      </c>
      <c r="O198" s="196" t="s">
        <v>294</v>
      </c>
      <c r="P198" s="197">
        <v>44622</v>
      </c>
      <c r="Q198" s="195"/>
      <c r="S198" s="215" t="s">
        <v>482</v>
      </c>
      <c r="T198" s="209" t="s">
        <v>580</v>
      </c>
      <c r="U198" s="146" t="s">
        <v>580</v>
      </c>
      <c r="V198" s="146" t="s">
        <v>580</v>
      </c>
      <c r="W198" s="196"/>
      <c r="X198" s="195">
        <v>44616</v>
      </c>
    </row>
    <row r="199" spans="12:24">
      <c r="L199" s="192" t="s">
        <v>94</v>
      </c>
      <c r="M199" s="196"/>
      <c r="N199" s="196" t="s">
        <v>303</v>
      </c>
      <c r="O199" s="196" t="s">
        <v>294</v>
      </c>
      <c r="P199" s="197">
        <v>44622</v>
      </c>
      <c r="Q199" s="195"/>
      <c r="S199" s="215" t="s">
        <v>483</v>
      </c>
      <c r="T199" s="209" t="s">
        <v>580</v>
      </c>
      <c r="U199" s="146" t="s">
        <v>580</v>
      </c>
      <c r="V199" s="146" t="s">
        <v>580</v>
      </c>
      <c r="W199" s="196"/>
      <c r="X199" s="195">
        <v>44615</v>
      </c>
    </row>
    <row r="200" spans="12:24">
      <c r="L200" s="192" t="s">
        <v>83</v>
      </c>
      <c r="M200" s="196"/>
      <c r="N200" s="196" t="s">
        <v>303</v>
      </c>
      <c r="O200" s="196" t="s">
        <v>294</v>
      </c>
      <c r="P200" s="197">
        <v>44622</v>
      </c>
      <c r="Q200" s="195"/>
      <c r="S200" s="215" t="s">
        <v>484</v>
      </c>
      <c r="T200" s="209" t="s">
        <v>580</v>
      </c>
      <c r="U200" s="146" t="s">
        <v>580</v>
      </c>
      <c r="V200" s="146" t="s">
        <v>580</v>
      </c>
      <c r="W200" s="196"/>
      <c r="X200" s="195">
        <v>44615</v>
      </c>
    </row>
    <row r="201" spans="12:24">
      <c r="L201" s="192" t="s">
        <v>163</v>
      </c>
      <c r="M201" s="196"/>
      <c r="N201" s="196" t="s">
        <v>113</v>
      </c>
      <c r="O201" s="196" t="s">
        <v>294</v>
      </c>
      <c r="P201" s="197">
        <v>44622</v>
      </c>
      <c r="Q201" s="195"/>
      <c r="S201" s="216" t="s">
        <v>485</v>
      </c>
      <c r="T201" s="209" t="s">
        <v>580</v>
      </c>
      <c r="U201" s="146" t="s">
        <v>580</v>
      </c>
      <c r="V201" s="146" t="s">
        <v>580</v>
      </c>
      <c r="W201" s="196"/>
      <c r="X201" s="195">
        <v>44599</v>
      </c>
    </row>
    <row r="202" spans="12:24">
      <c r="L202" s="192" t="s">
        <v>107</v>
      </c>
      <c r="M202" s="196"/>
      <c r="N202" s="196" t="s">
        <v>114</v>
      </c>
      <c r="O202" s="196" t="s">
        <v>294</v>
      </c>
      <c r="P202" s="197">
        <v>44623</v>
      </c>
      <c r="Q202" s="195"/>
      <c r="S202" s="216" t="s">
        <v>592</v>
      </c>
      <c r="T202" s="209" t="s">
        <v>580</v>
      </c>
      <c r="U202" s="146" t="s">
        <v>580</v>
      </c>
      <c r="V202" s="146" t="s">
        <v>580</v>
      </c>
      <c r="W202" s="196"/>
      <c r="X202" s="195">
        <v>44614</v>
      </c>
    </row>
    <row r="203" spans="12:24">
      <c r="L203" s="192" t="s">
        <v>134</v>
      </c>
      <c r="M203" s="196" t="s">
        <v>294</v>
      </c>
      <c r="N203" s="196" t="s">
        <v>294</v>
      </c>
      <c r="O203" s="196" t="s">
        <v>294</v>
      </c>
      <c r="P203" s="197">
        <v>44623</v>
      </c>
      <c r="Q203" s="195">
        <v>44470</v>
      </c>
      <c r="S203" s="216" t="s">
        <v>486</v>
      </c>
      <c r="T203" s="209" t="s">
        <v>580</v>
      </c>
      <c r="U203" s="146" t="s">
        <v>580</v>
      </c>
      <c r="V203" s="146" t="s">
        <v>580</v>
      </c>
      <c r="W203" s="196"/>
      <c r="X203" s="195">
        <v>44595</v>
      </c>
    </row>
    <row r="204" spans="12:24">
      <c r="L204" s="192" t="s">
        <v>110</v>
      </c>
      <c r="M204" s="196"/>
      <c r="N204" s="196" t="s">
        <v>113</v>
      </c>
      <c r="O204" s="196" t="s">
        <v>294</v>
      </c>
      <c r="P204" s="197">
        <v>44624</v>
      </c>
      <c r="Q204" s="195"/>
      <c r="S204" s="216" t="s">
        <v>189</v>
      </c>
      <c r="T204" s="209" t="s">
        <v>580</v>
      </c>
      <c r="U204" s="146" t="s">
        <v>580</v>
      </c>
      <c r="V204" s="146" t="s">
        <v>580</v>
      </c>
      <c r="W204" s="196"/>
      <c r="X204" s="195">
        <v>44610</v>
      </c>
    </row>
    <row r="205" spans="12:24">
      <c r="L205" s="192" t="s">
        <v>158</v>
      </c>
      <c r="M205" s="196" t="s">
        <v>294</v>
      </c>
      <c r="N205" s="196" t="s">
        <v>294</v>
      </c>
      <c r="O205" s="196" t="s">
        <v>294</v>
      </c>
      <c r="P205" s="197">
        <v>44624</v>
      </c>
      <c r="Q205" s="195">
        <v>44471</v>
      </c>
      <c r="S205" s="216" t="s">
        <v>487</v>
      </c>
      <c r="T205" s="209" t="s">
        <v>580</v>
      </c>
      <c r="U205" s="146" t="s">
        <v>580</v>
      </c>
      <c r="V205" s="146" t="s">
        <v>580</v>
      </c>
      <c r="W205" s="196"/>
      <c r="X205" s="195">
        <v>44603</v>
      </c>
    </row>
    <row r="206" spans="12:24">
      <c r="L206" s="192" t="s">
        <v>79</v>
      </c>
      <c r="M206" s="196" t="s">
        <v>294</v>
      </c>
      <c r="N206" s="196" t="s">
        <v>294</v>
      </c>
      <c r="O206" s="196" t="s">
        <v>294</v>
      </c>
      <c r="P206" s="197">
        <v>44624</v>
      </c>
      <c r="Q206" s="195">
        <v>44488</v>
      </c>
      <c r="S206" s="216" t="s">
        <v>488</v>
      </c>
      <c r="T206" s="209" t="s">
        <v>580</v>
      </c>
      <c r="U206" s="146" t="s">
        <v>580</v>
      </c>
      <c r="V206" s="146" t="s">
        <v>580</v>
      </c>
      <c r="W206" s="196"/>
      <c r="X206" s="195">
        <v>44608</v>
      </c>
    </row>
    <row r="207" spans="12:24">
      <c r="L207" s="192" t="s">
        <v>78</v>
      </c>
      <c r="M207" s="196" t="s">
        <v>294</v>
      </c>
      <c r="N207" s="196" t="s">
        <v>294</v>
      </c>
      <c r="O207" s="196" t="s">
        <v>294</v>
      </c>
      <c r="P207" s="197">
        <v>44625</v>
      </c>
      <c r="Q207" s="195">
        <v>44470</v>
      </c>
      <c r="S207" s="216" t="s">
        <v>489</v>
      </c>
      <c r="T207" s="209" t="s">
        <v>580</v>
      </c>
      <c r="U207" s="146" t="s">
        <v>580</v>
      </c>
      <c r="V207" s="146" t="s">
        <v>580</v>
      </c>
      <c r="W207" s="196"/>
      <c r="X207" s="195">
        <v>44619</v>
      </c>
    </row>
    <row r="208" spans="12:24">
      <c r="L208" s="192" t="s">
        <v>69</v>
      </c>
      <c r="M208" s="196" t="s">
        <v>294</v>
      </c>
      <c r="N208" s="196" t="s">
        <v>294</v>
      </c>
      <c r="O208" s="196" t="s">
        <v>294</v>
      </c>
      <c r="P208" s="197">
        <v>44625</v>
      </c>
      <c r="Q208" s="195">
        <v>44488</v>
      </c>
      <c r="S208" s="216" t="s">
        <v>264</v>
      </c>
      <c r="T208" s="209" t="s">
        <v>580</v>
      </c>
      <c r="U208" s="146" t="s">
        <v>580</v>
      </c>
      <c r="V208" s="146" t="s">
        <v>580</v>
      </c>
      <c r="W208" s="196"/>
      <c r="X208" s="195">
        <v>44588</v>
      </c>
    </row>
    <row r="209" spans="12:24">
      <c r="L209" s="192" t="s">
        <v>168</v>
      </c>
      <c r="M209" s="196"/>
      <c r="N209" s="196" t="s">
        <v>113</v>
      </c>
      <c r="O209" s="196" t="s">
        <v>294</v>
      </c>
      <c r="P209" s="197">
        <v>44626</v>
      </c>
      <c r="Q209" s="195"/>
      <c r="S209" s="215" t="s">
        <v>490</v>
      </c>
      <c r="T209" s="209" t="s">
        <v>580</v>
      </c>
      <c r="U209" s="146" t="s">
        <v>580</v>
      </c>
      <c r="V209" s="146" t="s">
        <v>580</v>
      </c>
      <c r="W209" s="196"/>
      <c r="X209" s="195">
        <v>44619</v>
      </c>
    </row>
    <row r="210" spans="12:24">
      <c r="L210" s="192" t="s">
        <v>162</v>
      </c>
      <c r="M210" s="196"/>
      <c r="N210" s="196" t="s">
        <v>113</v>
      </c>
      <c r="O210" s="196" t="s">
        <v>294</v>
      </c>
      <c r="P210" s="197">
        <v>44626</v>
      </c>
      <c r="Q210" s="195"/>
      <c r="S210" s="215" t="s">
        <v>491</v>
      </c>
      <c r="T210" s="209" t="s">
        <v>580</v>
      </c>
      <c r="U210" s="146" t="s">
        <v>580</v>
      </c>
      <c r="V210" s="146" t="s">
        <v>580</v>
      </c>
      <c r="W210" s="196"/>
      <c r="X210" s="195">
        <v>44624</v>
      </c>
    </row>
    <row r="211" spans="12:24">
      <c r="L211" s="192" t="s">
        <v>138</v>
      </c>
      <c r="M211" s="196" t="s">
        <v>294</v>
      </c>
      <c r="N211" s="196" t="s">
        <v>294</v>
      </c>
      <c r="O211" s="196" t="s">
        <v>294</v>
      </c>
      <c r="P211" s="197">
        <v>44626</v>
      </c>
      <c r="Q211" s="195">
        <v>44470</v>
      </c>
      <c r="S211" s="216" t="s">
        <v>492</v>
      </c>
      <c r="T211" s="209" t="s">
        <v>580</v>
      </c>
      <c r="U211" s="146" t="s">
        <v>580</v>
      </c>
      <c r="V211" s="146" t="s">
        <v>580</v>
      </c>
      <c r="W211" s="196"/>
      <c r="X211" s="195">
        <v>44601</v>
      </c>
    </row>
    <row r="212" spans="12:24">
      <c r="L212" s="192" t="s">
        <v>106</v>
      </c>
      <c r="M212" s="196"/>
      <c r="N212" s="196" t="s">
        <v>113</v>
      </c>
      <c r="O212" s="196" t="s">
        <v>294</v>
      </c>
      <c r="P212" s="197">
        <v>44627</v>
      </c>
      <c r="Q212" s="195"/>
      <c r="S212" s="216" t="s">
        <v>493</v>
      </c>
      <c r="T212" s="209" t="s">
        <v>580</v>
      </c>
      <c r="U212" s="146" t="s">
        <v>580</v>
      </c>
      <c r="V212" s="146" t="s">
        <v>580</v>
      </c>
      <c r="W212" s="196"/>
      <c r="X212" s="195">
        <v>44626</v>
      </c>
    </row>
    <row r="213" spans="12:24">
      <c r="L213" s="192" t="s">
        <v>166</v>
      </c>
      <c r="M213" s="196"/>
      <c r="N213" s="196" t="s">
        <v>113</v>
      </c>
      <c r="O213" s="196" t="s">
        <v>294</v>
      </c>
      <c r="P213" s="197">
        <v>44627</v>
      </c>
      <c r="Q213" s="195"/>
      <c r="S213" s="216" t="s">
        <v>494</v>
      </c>
      <c r="T213" s="209" t="s">
        <v>580</v>
      </c>
      <c r="U213" s="146" t="s">
        <v>580</v>
      </c>
      <c r="V213" s="146" t="s">
        <v>580</v>
      </c>
      <c r="W213" s="196"/>
      <c r="X213" s="195">
        <v>44620</v>
      </c>
    </row>
    <row r="214" spans="12:24">
      <c r="L214" s="192" t="s">
        <v>98</v>
      </c>
      <c r="M214" s="196"/>
      <c r="N214" s="196" t="s">
        <v>297</v>
      </c>
      <c r="O214" s="196" t="s">
        <v>294</v>
      </c>
      <c r="P214" s="197">
        <v>44628</v>
      </c>
      <c r="Q214" s="195"/>
      <c r="S214" s="216" t="s">
        <v>495</v>
      </c>
      <c r="T214" s="209" t="s">
        <v>580</v>
      </c>
      <c r="U214" s="146" t="s">
        <v>580</v>
      </c>
      <c r="V214" s="146" t="s">
        <v>580</v>
      </c>
      <c r="W214" s="196"/>
      <c r="X214" s="195">
        <v>44623</v>
      </c>
    </row>
    <row r="215" spans="12:24">
      <c r="L215" s="192" t="s">
        <v>64</v>
      </c>
      <c r="M215" s="196"/>
      <c r="N215" s="196" t="s">
        <v>113</v>
      </c>
      <c r="O215" s="196" t="s">
        <v>294</v>
      </c>
      <c r="P215" s="197">
        <v>44628</v>
      </c>
      <c r="Q215" s="195"/>
      <c r="S215" s="217" t="s">
        <v>496</v>
      </c>
      <c r="T215" s="218" t="s">
        <v>580</v>
      </c>
      <c r="U215" s="219" t="s">
        <v>580</v>
      </c>
      <c r="V215" s="219" t="s">
        <v>580</v>
      </c>
      <c r="W215" s="200"/>
      <c r="X215" s="202">
        <v>44622</v>
      </c>
    </row>
    <row r="216" spans="12:24">
      <c r="L216" s="192" t="s">
        <v>93</v>
      </c>
      <c r="M216" s="196" t="s">
        <v>294</v>
      </c>
      <c r="N216" s="196" t="s">
        <v>294</v>
      </c>
      <c r="O216" s="196" t="s">
        <v>294</v>
      </c>
      <c r="P216" s="197">
        <v>44629</v>
      </c>
      <c r="Q216" s="195">
        <v>44474</v>
      </c>
    </row>
    <row r="217" spans="12:24">
      <c r="L217" s="192" t="s">
        <v>77</v>
      </c>
      <c r="M217" s="196" t="s">
        <v>294</v>
      </c>
      <c r="N217" s="196" t="s">
        <v>294</v>
      </c>
      <c r="O217" s="196" t="s">
        <v>294</v>
      </c>
      <c r="P217" s="197">
        <v>44629</v>
      </c>
      <c r="Q217" s="195">
        <v>44470</v>
      </c>
    </row>
    <row r="218" spans="12:24">
      <c r="L218" s="192" t="s">
        <v>81</v>
      </c>
      <c r="M218" s="196" t="s">
        <v>294</v>
      </c>
      <c r="N218" s="196" t="s">
        <v>294</v>
      </c>
      <c r="O218" s="196" t="s">
        <v>294</v>
      </c>
      <c r="P218" s="197">
        <v>44630</v>
      </c>
      <c r="Q218" s="195">
        <v>44470</v>
      </c>
    </row>
    <row r="219" spans="12:24">
      <c r="L219" s="192" t="s">
        <v>74</v>
      </c>
      <c r="M219" s="196" t="s">
        <v>294</v>
      </c>
      <c r="N219" s="196" t="s">
        <v>294</v>
      </c>
      <c r="O219" s="196" t="s">
        <v>294</v>
      </c>
      <c r="P219" s="197">
        <v>44631</v>
      </c>
      <c r="Q219" s="195">
        <v>44488</v>
      </c>
    </row>
    <row r="220" spans="12:24">
      <c r="L220" s="192" t="s">
        <v>121</v>
      </c>
      <c r="M220" s="196" t="s">
        <v>294</v>
      </c>
      <c r="N220" s="196" t="s">
        <v>294</v>
      </c>
      <c r="O220" s="196" t="s">
        <v>294</v>
      </c>
      <c r="P220" s="197">
        <v>44632</v>
      </c>
      <c r="Q220" s="195">
        <v>44471</v>
      </c>
    </row>
    <row r="221" spans="12:24">
      <c r="L221" s="192" t="s">
        <v>71</v>
      </c>
      <c r="M221" s="196" t="s">
        <v>294</v>
      </c>
      <c r="N221" s="196" t="s">
        <v>294</v>
      </c>
      <c r="O221" s="196" t="s">
        <v>294</v>
      </c>
      <c r="P221" s="197">
        <v>44632</v>
      </c>
      <c r="Q221" s="195">
        <v>44470</v>
      </c>
    </row>
    <row r="222" spans="12:24">
      <c r="L222" s="199" t="s">
        <v>165</v>
      </c>
      <c r="M222" s="200"/>
      <c r="N222" s="200" t="s">
        <v>113</v>
      </c>
      <c r="O222" s="196" t="s">
        <v>294</v>
      </c>
      <c r="P222" s="201">
        <v>44633</v>
      </c>
      <c r="Q222" s="202"/>
    </row>
  </sheetData>
  <autoFilter ref="K3:L3">
    <sortState ref="K8:L25">
      <sortCondition ref="L3"/>
    </sortState>
  </autoFilter>
  <mergeCells count="8">
    <mergeCell ref="A1:H1"/>
    <mergeCell ref="J2:J3"/>
    <mergeCell ref="L2:Q2"/>
    <mergeCell ref="S2:X2"/>
    <mergeCell ref="L3:L5"/>
    <mergeCell ref="S3:S5"/>
    <mergeCell ref="V3:W3"/>
    <mergeCell ref="V4:W4"/>
  </mergeCells>
  <phoneticPr fontId="15" type="noConversion"/>
  <conditionalFormatting sqref="C33:D1048576">
    <cfRule type="duplicateValues" dxfId="1082" priority="141"/>
  </conditionalFormatting>
  <conditionalFormatting sqref="S14">
    <cfRule type="duplicateValues" dxfId="1081" priority="140"/>
  </conditionalFormatting>
  <conditionalFormatting sqref="V104:V130 V59:V76 V11:V52">
    <cfRule type="containsText" dxfId="1080" priority="139" operator="containsText" text="O">
      <formula>NOT(ISERROR(SEARCH("O",V11)))</formula>
    </cfRule>
  </conditionalFormatting>
  <conditionalFormatting sqref="V104:V130 V59:V76 V11:V52">
    <cfRule type="containsText" dxfId="1079" priority="138" operator="containsText" text="△">
      <formula>NOT(ISERROR(SEARCH("△",V11)))</formula>
    </cfRule>
  </conditionalFormatting>
  <conditionalFormatting sqref="V6">
    <cfRule type="containsText" dxfId="1078" priority="137" operator="containsText" text="O">
      <formula>NOT(ISERROR(SEARCH("O",V6)))</formula>
    </cfRule>
  </conditionalFormatting>
  <conditionalFormatting sqref="V6">
    <cfRule type="containsText" dxfId="1077" priority="136" operator="containsText" text="△">
      <formula>NOT(ISERROR(SEARCH("△",V6)))</formula>
    </cfRule>
  </conditionalFormatting>
  <conditionalFormatting sqref="V78:V84 V91:V102">
    <cfRule type="containsText" dxfId="1076" priority="135" operator="containsText" text="O">
      <formula>NOT(ISERROR(SEARCH("O",V78)))</formula>
    </cfRule>
  </conditionalFormatting>
  <conditionalFormatting sqref="V78:V84 V91:V102">
    <cfRule type="containsText" dxfId="1075" priority="134" operator="containsText" text="△">
      <formula>NOT(ISERROR(SEARCH("△",V78)))</formula>
    </cfRule>
  </conditionalFormatting>
  <conditionalFormatting sqref="V77">
    <cfRule type="containsText" dxfId="1074" priority="133" operator="containsText" text="O">
      <formula>NOT(ISERROR(SEARCH("O",V77)))</formula>
    </cfRule>
  </conditionalFormatting>
  <conditionalFormatting sqref="V77">
    <cfRule type="containsText" dxfId="1073" priority="132" operator="containsText" text="△">
      <formula>NOT(ISERROR(SEARCH("△",V77)))</formula>
    </cfRule>
  </conditionalFormatting>
  <conditionalFormatting sqref="V103">
    <cfRule type="containsText" dxfId="1072" priority="131" operator="containsText" text="O">
      <formula>NOT(ISERROR(SEARCH("O",V103)))</formula>
    </cfRule>
  </conditionalFormatting>
  <conditionalFormatting sqref="V103">
    <cfRule type="containsText" dxfId="1071" priority="130" operator="containsText" text="△">
      <formula>NOT(ISERROR(SEARCH("△",V103)))</formula>
    </cfRule>
  </conditionalFormatting>
  <conditionalFormatting sqref="V7:V10">
    <cfRule type="containsText" dxfId="1070" priority="129" operator="containsText" text="O">
      <formula>NOT(ISERROR(SEARCH("O",V7)))</formula>
    </cfRule>
  </conditionalFormatting>
  <conditionalFormatting sqref="V7:V10">
    <cfRule type="containsText" dxfId="1069" priority="128" operator="containsText" text="△">
      <formula>NOT(ISERROR(SEARCH("△",V7)))</formula>
    </cfRule>
  </conditionalFormatting>
  <conditionalFormatting sqref="V85:V90">
    <cfRule type="containsText" dxfId="1068" priority="127" operator="containsText" text="O">
      <formula>NOT(ISERROR(SEARCH("O",V85)))</formula>
    </cfRule>
  </conditionalFormatting>
  <conditionalFormatting sqref="V85:V90">
    <cfRule type="containsText" dxfId="1067" priority="126" operator="containsText" text="△">
      <formula>NOT(ISERROR(SEARCH("△",V85)))</formula>
    </cfRule>
  </conditionalFormatting>
  <conditionalFormatting sqref="V159:V163 V165:V172 V175:V178 V131:V157 V188">
    <cfRule type="containsText" dxfId="1066" priority="125" operator="containsText" text="O">
      <formula>NOT(ISERROR(SEARCH("O",V131)))</formula>
    </cfRule>
  </conditionalFormatting>
  <conditionalFormatting sqref="V159:V163 V165:V172 V175:V178 V131:V157 V188">
    <cfRule type="containsText" dxfId="1065" priority="124" operator="containsText" text="△">
      <formula>NOT(ISERROR(SEARCH("△",V131)))</formula>
    </cfRule>
  </conditionalFormatting>
  <conditionalFormatting sqref="V174">
    <cfRule type="containsText" dxfId="1064" priority="123" operator="containsText" text="O">
      <formula>NOT(ISERROR(SEARCH("O",V174)))</formula>
    </cfRule>
  </conditionalFormatting>
  <conditionalFormatting sqref="V174">
    <cfRule type="containsText" dxfId="1063" priority="122" operator="containsText" text="△">
      <formula>NOT(ISERROR(SEARCH("△",V174)))</formula>
    </cfRule>
  </conditionalFormatting>
  <conditionalFormatting sqref="V173">
    <cfRule type="containsText" dxfId="1062" priority="121" operator="containsText" text="O">
      <formula>NOT(ISERROR(SEARCH("O",V173)))</formula>
    </cfRule>
  </conditionalFormatting>
  <conditionalFormatting sqref="V173">
    <cfRule type="containsText" dxfId="1061" priority="120" operator="containsText" text="△">
      <formula>NOT(ISERROR(SEARCH("△",V173)))</formula>
    </cfRule>
  </conditionalFormatting>
  <conditionalFormatting sqref="V164">
    <cfRule type="containsText" dxfId="1060" priority="119" operator="containsText" text="O">
      <formula>NOT(ISERROR(SEARCH("O",V164)))</formula>
    </cfRule>
  </conditionalFormatting>
  <conditionalFormatting sqref="V164">
    <cfRule type="containsText" dxfId="1059" priority="118" operator="containsText" text="△">
      <formula>NOT(ISERROR(SEARCH("△",V164)))</formula>
    </cfRule>
  </conditionalFormatting>
  <conditionalFormatting sqref="V158">
    <cfRule type="containsText" dxfId="1058" priority="117" operator="containsText" text="O">
      <formula>NOT(ISERROR(SEARCH("O",V158)))</formula>
    </cfRule>
  </conditionalFormatting>
  <conditionalFormatting sqref="V158">
    <cfRule type="containsText" dxfId="1057" priority="116" operator="containsText" text="△">
      <formula>NOT(ISERROR(SEARCH("△",V158)))</formula>
    </cfRule>
  </conditionalFormatting>
  <conditionalFormatting sqref="V197:V215">
    <cfRule type="containsText" dxfId="1056" priority="115" operator="containsText" text="O">
      <formula>NOT(ISERROR(SEARCH("O",V197)))</formula>
    </cfRule>
  </conditionalFormatting>
  <conditionalFormatting sqref="V197:V215">
    <cfRule type="containsText" dxfId="1055" priority="114" operator="containsText" text="△">
      <formula>NOT(ISERROR(SEARCH("△",V197)))</formula>
    </cfRule>
  </conditionalFormatting>
  <conditionalFormatting sqref="V179:V187">
    <cfRule type="containsText" dxfId="1054" priority="113" operator="containsText" text="O">
      <formula>NOT(ISERROR(SEARCH("O",V179)))</formula>
    </cfRule>
  </conditionalFormatting>
  <conditionalFormatting sqref="V179:V187">
    <cfRule type="containsText" dxfId="1053" priority="112" operator="containsText" text="△">
      <formula>NOT(ISERROR(SEARCH("△",V179)))</formula>
    </cfRule>
  </conditionalFormatting>
  <conditionalFormatting sqref="V53">
    <cfRule type="containsText" dxfId="1052" priority="111" operator="containsText" text="O">
      <formula>NOT(ISERROR(SEARCH("O",V53)))</formula>
    </cfRule>
  </conditionalFormatting>
  <conditionalFormatting sqref="V53">
    <cfRule type="containsText" dxfId="1051" priority="110" operator="containsText" text="△">
      <formula>NOT(ISERROR(SEARCH("△",V53)))</formula>
    </cfRule>
  </conditionalFormatting>
  <conditionalFormatting sqref="V54">
    <cfRule type="containsText" dxfId="1050" priority="109" operator="containsText" text="O">
      <formula>NOT(ISERROR(SEARCH("O",V54)))</formula>
    </cfRule>
  </conditionalFormatting>
  <conditionalFormatting sqref="V54">
    <cfRule type="containsText" dxfId="1049" priority="108" operator="containsText" text="△">
      <formula>NOT(ISERROR(SEARCH("△",V54)))</formula>
    </cfRule>
  </conditionalFormatting>
  <conditionalFormatting sqref="V55:V58">
    <cfRule type="containsText" dxfId="1048" priority="107" operator="containsText" text="O">
      <formula>NOT(ISERROR(SEARCH("O",V55)))</formula>
    </cfRule>
  </conditionalFormatting>
  <conditionalFormatting sqref="V55:V58">
    <cfRule type="containsText" dxfId="1047" priority="106" operator="containsText" text="△">
      <formula>NOT(ISERROR(SEARCH("△",V55)))</formula>
    </cfRule>
  </conditionalFormatting>
  <conditionalFormatting sqref="V189:V196">
    <cfRule type="containsText" dxfId="1046" priority="105" operator="containsText" text="O">
      <formula>NOT(ISERROR(SEARCH("O",V189)))</formula>
    </cfRule>
  </conditionalFormatting>
  <conditionalFormatting sqref="V189:V196">
    <cfRule type="containsText" dxfId="1045" priority="104" operator="containsText" text="△">
      <formula>NOT(ISERROR(SEARCH("△",V189)))</formula>
    </cfRule>
  </conditionalFormatting>
  <conditionalFormatting sqref="E3:F9">
    <cfRule type="duplicateValues" dxfId="1044" priority="142"/>
  </conditionalFormatting>
  <conditionalFormatting sqref="D2:F2 E3:F9">
    <cfRule type="duplicateValues" dxfId="1043" priority="143"/>
  </conditionalFormatting>
  <conditionalFormatting sqref="S6:S215">
    <cfRule type="duplicateValues" dxfId="1042" priority="144"/>
  </conditionalFormatting>
  <conditionalFormatting sqref="S6:S13 S15:S215">
    <cfRule type="duplicateValues" dxfId="1041" priority="145"/>
  </conditionalFormatting>
  <printOptions horizontalCentered="1"/>
  <pageMargins left="0.39370078740157483" right="0.39370078740157483" top="0.70866141732283472" bottom="0.70866141732283472" header="0.31496062992125984" footer="0.31496062992125984"/>
  <pageSetup paperSize="9" scale="95" orientation="portrait" horizontalDpi="1200" verticalDpi="1200" r:id="rId1"/>
  <legacy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03" operator="containsText" text="O" id="{E83CB081-7355-4783-93EC-B28173EB7E3E}">
            <xm:f>NOT(ISERROR(SEARCH("O",'\\sel-sim-1-d-2\운항훈련실 공유폴더(공용PC)\6. 정기훈련\15) 비행명단\[★22년 1~2월 비행,휴직 인원 명단_1217.xlsx]기장'!#REF!)))</xm:f>
            <x14:dxf>
              <fill>
                <patternFill>
                  <bgColor theme="8" tint="0.79998168889431442"/>
                </patternFill>
              </fill>
            </x14:dxf>
          </x14:cfRule>
          <xm:sqref>T103:T123 T49 T125:T154 U125:U157 T124:U124 T67:U74 T11 T14:T15 T16:U32</xm:sqref>
        </x14:conditionalFormatting>
        <x14:conditionalFormatting xmlns:xm="http://schemas.microsoft.com/office/excel/2006/main">
          <x14:cfRule type="containsText" priority="102" operator="containsText" text="△" id="{62C13026-858A-4616-ACB1-ADFA5195C8DA}">
            <xm:f>NOT(ISERROR(SEARCH("△",'\\sel-sim-1-d-2\운항훈련실 공유폴더(공용PC)\6. 정기훈련\15) 비행명단\[★22년 1~2월 비행,휴직 인원 명단_1217.xlsx]기장'!#REF!)))</xm:f>
            <x14:dxf>
              <fill>
                <patternFill>
                  <bgColor theme="8" tint="0.79998168889431442"/>
                </patternFill>
              </fill>
            </x14:dxf>
          </x14:cfRule>
          <xm:sqref>T103:T123 T49 T125:T154 U125:U157 T124:U124 T67:U74 T11 T14:T15 T16:U32</xm:sqref>
        </x14:conditionalFormatting>
        <x14:conditionalFormatting xmlns:xm="http://schemas.microsoft.com/office/excel/2006/main">
          <x14:cfRule type="containsText" priority="101" operator="containsText" text="O" id="{756A33F6-E686-46A8-B285-9D32C4A1FBCB}">
            <xm:f>NOT(ISERROR(SEARCH("O",'\\sel-sim-1-d-2\운항훈련실 공유폴더(공용PC)\6. 정기훈련\15) 비행명단\[★22년 1~2월 비행,휴직 인원 명단_1217.xlsx]기장'!#REF!)))</xm:f>
            <x14:dxf>
              <fill>
                <patternFill>
                  <bgColor theme="8" tint="0.79998168889431442"/>
                </patternFill>
              </fill>
            </x14:dxf>
          </x14:cfRule>
          <xm:sqref>T50:T52 T33:T48 U33:U35 U11 U15</xm:sqref>
        </x14:conditionalFormatting>
        <x14:conditionalFormatting xmlns:xm="http://schemas.microsoft.com/office/excel/2006/main">
          <x14:cfRule type="containsText" priority="100" operator="containsText" text="△" id="{9BB26BB2-40E8-49B8-B064-9CA3C375BEDA}">
            <xm:f>NOT(ISERROR(SEARCH("△",'\\sel-sim-1-d-2\운항훈련실 공유폴더(공용PC)\6. 정기훈련\15) 비행명단\[★22년 1~2월 비행,휴직 인원 명단_1217.xlsx]기장'!#REF!)))</xm:f>
            <x14:dxf>
              <fill>
                <patternFill>
                  <bgColor theme="8" tint="0.79998168889431442"/>
                </patternFill>
              </fill>
            </x14:dxf>
          </x14:cfRule>
          <xm:sqref>T50:T52 T33:T48 U33:U35 U11 U15</xm:sqref>
        </x14:conditionalFormatting>
        <x14:conditionalFormatting xmlns:xm="http://schemas.microsoft.com/office/excel/2006/main">
          <x14:cfRule type="containsText" priority="99" operator="containsText" text="O" id="{C869AC84-D598-4FE9-BDFC-A1DD973836A9}">
            <xm:f>NOT(ISERROR(SEARCH("O",'\\sel-sim-1-d-2\운항훈련실 공유폴더(공용PC)\6. 정기훈련\15) 비행명단\[★22년 1~2월 비행,휴직 인원 명단_1217.xlsx]기장'!#REF!)))</xm:f>
            <x14:dxf>
              <fill>
                <patternFill>
                  <bgColor theme="8" tint="0.79998168889431442"/>
                </patternFill>
              </fill>
            </x14:dxf>
          </x14:cfRule>
          <xm:sqref>T93:T102 T89 T78:T87</xm:sqref>
        </x14:conditionalFormatting>
        <x14:conditionalFormatting xmlns:xm="http://schemas.microsoft.com/office/excel/2006/main">
          <x14:cfRule type="containsText" priority="98" operator="containsText" text="△" id="{84C56E42-A07B-49A6-BC5E-64EC3B74FA75}">
            <xm:f>NOT(ISERROR(SEARCH("△",'\\sel-sim-1-d-2\운항훈련실 공유폴더(공용PC)\6. 정기훈련\15) 비행명단\[★22년 1~2월 비행,휴직 인원 명단_1217.xlsx]기장'!#REF!)))</xm:f>
            <x14:dxf>
              <fill>
                <patternFill>
                  <bgColor theme="8" tint="0.79998168889431442"/>
                </patternFill>
              </fill>
            </x14:dxf>
          </x14:cfRule>
          <xm:sqref>T93:T102 T89 T78:T87</xm:sqref>
        </x14:conditionalFormatting>
        <x14:conditionalFormatting xmlns:xm="http://schemas.microsoft.com/office/excel/2006/main">
          <x14:cfRule type="containsText" priority="97" operator="containsText" text="O" id="{AF5197AB-CD74-437F-A302-DF41A3DACFF8}">
            <xm:f>NOT(ISERROR(SEARCH("O",'\\sel-sim-1-d-2\운항훈련실 공유폴더(공용PC)\6. 정기훈련\15) 비행명단\[★22년 1~2월 비행,휴직 인원 명단_1217.xlsx]기장'!#REF!)))</xm:f>
            <x14:dxf>
              <fill>
                <patternFill>
                  <bgColor theme="8" tint="0.79998168889431442"/>
                </patternFill>
              </fill>
            </x14:dxf>
          </x14:cfRule>
          <xm:sqref>T75:T76</xm:sqref>
        </x14:conditionalFormatting>
        <x14:conditionalFormatting xmlns:xm="http://schemas.microsoft.com/office/excel/2006/main">
          <x14:cfRule type="containsText" priority="96" operator="containsText" text="△" id="{20A57AEE-3245-4DE7-B742-9CD0DAA7D029}">
            <xm:f>NOT(ISERROR(SEARCH("△",'\\sel-sim-1-d-2\운항훈련실 공유폴더(공용PC)\6. 정기훈련\15) 비행명단\[★22년 1~2월 비행,휴직 인원 명단_1217.xlsx]기장'!#REF!)))</xm:f>
            <x14:dxf>
              <fill>
                <patternFill>
                  <bgColor theme="8" tint="0.79998168889431442"/>
                </patternFill>
              </fill>
            </x14:dxf>
          </x14:cfRule>
          <xm:sqref>T75:T76</xm:sqref>
        </x14:conditionalFormatting>
        <x14:conditionalFormatting xmlns:xm="http://schemas.microsoft.com/office/excel/2006/main">
          <x14:cfRule type="containsText" priority="95" operator="containsText" text="O" id="{F93E5E75-0FCF-4A1E-AC18-1FBE5406B2E3}">
            <xm:f>NOT(ISERROR(SEARCH("O",'\\sel-sim-1-d-2\운항훈련실 공유폴더(공용PC)\6. 정기훈련\15) 비행명단\[★22년 1~2월 비행,휴직 인원 명단_1217.xlsx]기장'!#REF!)))</xm:f>
            <x14:dxf>
              <fill>
                <patternFill>
                  <bgColor theme="8" tint="0.79998168889431442"/>
                </patternFill>
              </fill>
            </x14:dxf>
          </x14:cfRule>
          <xm:sqref>T77</xm:sqref>
        </x14:conditionalFormatting>
        <x14:conditionalFormatting xmlns:xm="http://schemas.microsoft.com/office/excel/2006/main">
          <x14:cfRule type="containsText" priority="94" operator="containsText" text="△" id="{E88DA4E9-8EC1-41D5-82E5-41D012BF4E33}">
            <xm:f>NOT(ISERROR(SEARCH("△",'\\sel-sim-1-d-2\운항훈련실 공유폴더(공용PC)\6. 정기훈련\15) 비행명단\[★22년 1~2월 비행,휴직 인원 명단_1217.xlsx]기장'!#REF!)))</xm:f>
            <x14:dxf>
              <fill>
                <patternFill>
                  <bgColor theme="8" tint="0.79998168889431442"/>
                </patternFill>
              </fill>
            </x14:dxf>
          </x14:cfRule>
          <xm:sqref>T77</xm:sqref>
        </x14:conditionalFormatting>
        <x14:conditionalFormatting xmlns:xm="http://schemas.microsoft.com/office/excel/2006/main">
          <x14:cfRule type="containsText" priority="93" operator="containsText" text="O" id="{7A9831B6-06E2-4077-B7E4-5B80F1242E04}">
            <xm:f>NOT(ISERROR(SEARCH("O",'\\sel-sim-1-d-2\운항훈련실 공유폴더(공용PC)\6. 정기훈련\15) 비행명단\[★22년 1~2월 비행,휴직 인원 명단_1217.xlsx]기장'!#REF!)))</xm:f>
            <x14:dxf>
              <fill>
                <patternFill>
                  <bgColor theme="8" tint="0.79998168889431442"/>
                </patternFill>
              </fill>
            </x14:dxf>
          </x14:cfRule>
          <xm:sqref>T9</xm:sqref>
        </x14:conditionalFormatting>
        <x14:conditionalFormatting xmlns:xm="http://schemas.microsoft.com/office/excel/2006/main">
          <x14:cfRule type="containsText" priority="92" operator="containsText" text="△" id="{7AFAF7E1-4FC2-451F-8DBF-45058161A6C7}">
            <xm:f>NOT(ISERROR(SEARCH("△",'\\sel-sim-1-d-2\운항훈련실 공유폴더(공용PC)\6. 정기훈련\15) 비행명단\[★22년 1~2월 비행,휴직 인원 명단_1217.xlsx]기장'!#REF!)))</xm:f>
            <x14:dxf>
              <fill>
                <patternFill>
                  <bgColor theme="8" tint="0.79998168889431442"/>
                </patternFill>
              </fill>
            </x14:dxf>
          </x14:cfRule>
          <xm:sqref>T9</xm:sqref>
        </x14:conditionalFormatting>
        <x14:conditionalFormatting xmlns:xm="http://schemas.microsoft.com/office/excel/2006/main">
          <x14:cfRule type="containsText" priority="91" operator="containsText" text="O" id="{49C89BB6-07E0-43DF-9D95-0B132943C017}">
            <xm:f>NOT(ISERROR(SEARCH("O",'\\sel-sim-1-d-2\운항훈련실 공유폴더(공용PC)\6. 정기훈련\15) 비행명단\[★22년 1~2월 비행,휴직 인원 명단_1217.xlsx]기장'!#REF!)))</xm:f>
            <x14:dxf>
              <fill>
                <patternFill>
                  <bgColor theme="8" tint="0.79998168889431442"/>
                </patternFill>
              </fill>
            </x14:dxf>
          </x14:cfRule>
          <xm:sqref>T12</xm:sqref>
        </x14:conditionalFormatting>
        <x14:conditionalFormatting xmlns:xm="http://schemas.microsoft.com/office/excel/2006/main">
          <x14:cfRule type="containsText" priority="90" operator="containsText" text="△" id="{24CA5467-FE0F-48D1-89C1-091B85C4083F}">
            <xm:f>NOT(ISERROR(SEARCH("△",'\\sel-sim-1-d-2\운항훈련실 공유폴더(공용PC)\6. 정기훈련\15) 비행명단\[★22년 1~2월 비행,휴직 인원 명단_1217.xlsx]기장'!#REF!)))</xm:f>
            <x14:dxf>
              <fill>
                <patternFill>
                  <bgColor theme="8" tint="0.79998168889431442"/>
                </patternFill>
              </fill>
            </x14:dxf>
          </x14:cfRule>
          <xm:sqref>T12</xm:sqref>
        </x14:conditionalFormatting>
        <x14:conditionalFormatting xmlns:xm="http://schemas.microsoft.com/office/excel/2006/main">
          <x14:cfRule type="containsText" priority="89" operator="containsText" text="O" id="{91CD1F5A-4522-481C-8323-BB7C1F8A193D}">
            <xm:f>NOT(ISERROR(SEARCH("O",'\\sel-sim-1-d-2\운항훈련실 공유폴더(공용PC)\6. 정기훈련\15) 비행명단\[★22년 1~2월 비행,휴직 인원 명단_1217.xlsx]기장'!#REF!)))</xm:f>
            <x14:dxf>
              <fill>
                <patternFill>
                  <bgColor theme="8" tint="0.79998168889431442"/>
                </patternFill>
              </fill>
            </x14:dxf>
          </x14:cfRule>
          <xm:sqref>T13</xm:sqref>
        </x14:conditionalFormatting>
        <x14:conditionalFormatting xmlns:xm="http://schemas.microsoft.com/office/excel/2006/main">
          <x14:cfRule type="containsText" priority="88" operator="containsText" text="△" id="{FB7C7232-0A8B-49B7-BF84-711C79FD9EC4}">
            <xm:f>NOT(ISERROR(SEARCH("△",'\\sel-sim-1-d-2\운항훈련실 공유폴더(공용PC)\6. 정기훈련\15) 비행명단\[★22년 1~2월 비행,휴직 인원 명단_1217.xlsx]기장'!#REF!)))</xm:f>
            <x14:dxf>
              <fill>
                <patternFill>
                  <bgColor theme="8" tint="0.79998168889431442"/>
                </patternFill>
              </fill>
            </x14:dxf>
          </x14:cfRule>
          <xm:sqref>T13</xm:sqref>
        </x14:conditionalFormatting>
        <x14:conditionalFormatting xmlns:xm="http://schemas.microsoft.com/office/excel/2006/main">
          <x14:cfRule type="containsText" priority="87" operator="containsText" text="O" id="{B24109DC-56B0-49F4-B2E0-585AAA7457E6}">
            <xm:f>NOT(ISERROR(SEARCH("O",'\\sel-sim-1-d-2\운항훈련실 공유폴더(공용PC)\6. 정기훈련\15) 비행명단\[★22년 1~2월 비행,휴직 인원 명단_1217.xlsx]기장'!#REF!)))</xm:f>
            <x14:dxf>
              <fill>
                <patternFill>
                  <bgColor theme="8" tint="0.79998168889431442"/>
                </patternFill>
              </fill>
            </x14:dxf>
          </x14:cfRule>
          <xm:sqref>T10</xm:sqref>
        </x14:conditionalFormatting>
        <x14:conditionalFormatting xmlns:xm="http://schemas.microsoft.com/office/excel/2006/main">
          <x14:cfRule type="containsText" priority="86" operator="containsText" text="△" id="{26D256CA-A527-4B1E-80DC-DD1E91EBF2BA}">
            <xm:f>NOT(ISERROR(SEARCH("△",'\\sel-sim-1-d-2\운항훈련실 공유폴더(공용PC)\6. 정기훈련\15) 비행명단\[★22년 1~2월 비행,휴직 인원 명단_1217.xlsx]기장'!#REF!)))</xm:f>
            <x14:dxf>
              <fill>
                <patternFill>
                  <bgColor theme="8" tint="0.79998168889431442"/>
                </patternFill>
              </fill>
            </x14:dxf>
          </x14:cfRule>
          <xm:sqref>T10</xm:sqref>
        </x14:conditionalFormatting>
        <x14:conditionalFormatting xmlns:xm="http://schemas.microsoft.com/office/excel/2006/main">
          <x14:cfRule type="containsText" priority="83" operator="containsText" text="O" id="{01FB97A5-73F3-431A-BC96-7ACD81A1372D}">
            <xm:f>NOT(ISERROR(SEARCH("O",'\\sel-sim-1-d-2\운항훈련실 공유폴더(공용PC)\6. 정기훈련\15) 비행명단\[★22년 1~2월 비행,휴직 인원 명단_1217.xlsx]기장'!#REF!)))</xm:f>
            <x14:dxf>
              <fill>
                <patternFill>
                  <bgColor theme="8" tint="0.79998168889431442"/>
                </patternFill>
              </fill>
            </x14:dxf>
          </x14:cfRule>
          <xm:sqref>T90:T92</xm:sqref>
        </x14:conditionalFormatting>
        <x14:conditionalFormatting xmlns:xm="http://schemas.microsoft.com/office/excel/2006/main">
          <x14:cfRule type="containsText" priority="82" operator="containsText" text="△" id="{8E1D86AF-7ED2-4DE3-861C-2768D26FDD37}">
            <xm:f>NOT(ISERROR(SEARCH("△",'\\sel-sim-1-d-2\운항훈련실 공유폴더(공용PC)\6. 정기훈련\15) 비행명단\[★22년 1~2월 비행,휴직 인원 명단_1217.xlsx]기장'!#REF!)))</xm:f>
            <x14:dxf>
              <fill>
                <patternFill>
                  <bgColor theme="8" tint="0.79998168889431442"/>
                </patternFill>
              </fill>
            </x14:dxf>
          </x14:cfRule>
          <xm:sqref>T90:T92</xm:sqref>
        </x14:conditionalFormatting>
        <x14:conditionalFormatting xmlns:xm="http://schemas.microsoft.com/office/excel/2006/main">
          <x14:cfRule type="containsText" priority="85" operator="containsText" text="O" id="{05F69DAD-91F2-4912-852C-3081DE1B919E}">
            <xm:f>NOT(ISERROR(SEARCH("O",'\\sel-sim-1-d-2\운항훈련실 공유폴더(공용PC)\6. 정기훈련\15) 비행명단\[★22년 1~2월 비행,휴직 인원 명단_1217.xlsx]기장'!#REF!)))</xm:f>
            <x14:dxf>
              <fill>
                <patternFill>
                  <bgColor theme="8" tint="0.79998168889431442"/>
                </patternFill>
              </fill>
            </x14:dxf>
          </x14:cfRule>
          <xm:sqref>T88</xm:sqref>
        </x14:conditionalFormatting>
        <x14:conditionalFormatting xmlns:xm="http://schemas.microsoft.com/office/excel/2006/main">
          <x14:cfRule type="containsText" priority="84" operator="containsText" text="△" id="{359559C0-3299-4891-8AC9-059B966B0F00}">
            <xm:f>NOT(ISERROR(SEARCH("△",'\\sel-sim-1-d-2\운항훈련실 공유폴더(공용PC)\6. 정기훈련\15) 비행명단\[★22년 1~2월 비행,휴직 인원 명단_1217.xlsx]기장'!#REF!)))</xm:f>
            <x14:dxf>
              <fill>
                <patternFill>
                  <bgColor theme="8" tint="0.79998168889431442"/>
                </patternFill>
              </fill>
            </x14:dxf>
          </x14:cfRule>
          <xm:sqref>T88</xm:sqref>
        </x14:conditionalFormatting>
        <x14:conditionalFormatting xmlns:xm="http://schemas.microsoft.com/office/excel/2006/main">
          <x14:cfRule type="containsText" priority="81" operator="containsText" text="O" id="{32F6B15F-1A79-4887-AB06-8B5142662671}">
            <xm:f>NOT(ISERROR(SEARCH("O",'\\sel-sim-1-d-2\운항훈련실 공유폴더(공용PC)\6. 정기훈련\15) 비행명단\[★22년 1~2월 비행,휴직 인원 명단_1217.xlsx]기장'!#REF!)))</xm:f>
            <x14:dxf>
              <fill>
                <patternFill>
                  <bgColor theme="8" tint="0.79998168889431442"/>
                </patternFill>
              </fill>
            </x14:dxf>
          </x14:cfRule>
          <xm:sqref>T7:T8</xm:sqref>
        </x14:conditionalFormatting>
        <x14:conditionalFormatting xmlns:xm="http://schemas.microsoft.com/office/excel/2006/main">
          <x14:cfRule type="containsText" priority="80" operator="containsText" text="△" id="{BF2FCD01-3C7B-412C-ADE9-FF1C10D28886}">
            <xm:f>NOT(ISERROR(SEARCH("△",'\\sel-sim-1-d-2\운항훈련실 공유폴더(공용PC)\6. 정기훈련\15) 비행명단\[★22년 1~2월 비행,휴직 인원 명단_1217.xlsx]기장'!#REF!)))</xm:f>
            <x14:dxf>
              <fill>
                <patternFill>
                  <bgColor theme="8" tint="0.79998168889431442"/>
                </patternFill>
              </fill>
            </x14:dxf>
          </x14:cfRule>
          <xm:sqref>T7:T8</xm:sqref>
        </x14:conditionalFormatting>
        <x14:conditionalFormatting xmlns:xm="http://schemas.microsoft.com/office/excel/2006/main">
          <x14:cfRule type="containsText" priority="79" operator="containsText" text="O" id="{FE731F31-9720-4893-B3DE-129A62C4731A}">
            <xm:f>NOT(ISERROR(SEARCH("O",'\\sel-sim-1-d-2\운항훈련실 공유폴더(공용PC)\6. 정기훈련\15) 비행명단\[★22년 1~2월 비행,휴직 인원 명단_1217.xlsx]기장'!#REF!)))</xm:f>
            <x14:dxf>
              <fill>
                <patternFill>
                  <bgColor theme="8" tint="0.79998168889431442"/>
                </patternFill>
              </fill>
            </x14:dxf>
          </x14:cfRule>
          <xm:sqref>T6</xm:sqref>
        </x14:conditionalFormatting>
        <x14:conditionalFormatting xmlns:xm="http://schemas.microsoft.com/office/excel/2006/main">
          <x14:cfRule type="containsText" priority="78" operator="containsText" text="△" id="{84401F1A-C9E8-4509-950D-C517CC31CE27}">
            <xm:f>NOT(ISERROR(SEARCH("△",'\\sel-sim-1-d-2\운항훈련실 공유폴더(공용PC)\6. 정기훈련\15) 비행명단\[★22년 1~2월 비행,휴직 인원 명단_1217.xlsx]기장'!#REF!)))</xm:f>
            <x14:dxf>
              <fill>
                <patternFill>
                  <bgColor theme="8" tint="0.79998168889431442"/>
                </patternFill>
              </fill>
            </x14:dxf>
          </x14:cfRule>
          <xm:sqref>T6</xm:sqref>
        </x14:conditionalFormatting>
        <x14:conditionalFormatting xmlns:xm="http://schemas.microsoft.com/office/excel/2006/main">
          <x14:cfRule type="containsText" priority="77" operator="containsText" text="O" id="{6CCEFE4F-4DE4-4B3A-AFAE-87DCF8AC6CC1}">
            <xm:f>NOT(ISERROR(SEARCH("O",'\\sel-sim-1-d-2\운항훈련실 공유폴더(공용PC)\6. 정기훈련\15) 비행명단\[★22년 1~2월 비행,휴직 인원 명단_1217.xlsx]기장'!#REF!)))</xm:f>
            <x14:dxf>
              <fill>
                <patternFill>
                  <bgColor theme="8" tint="0.79998168889431442"/>
                </patternFill>
              </fill>
            </x14:dxf>
          </x14:cfRule>
          <xm:sqref>T157:T163 T175:T190 T165:T172 T59:T64 T192:T215</xm:sqref>
        </x14:conditionalFormatting>
        <x14:conditionalFormatting xmlns:xm="http://schemas.microsoft.com/office/excel/2006/main">
          <x14:cfRule type="containsText" priority="76" operator="containsText" text="△" id="{863B5BE9-BD6E-43C3-97B6-664ED4916F98}">
            <xm:f>NOT(ISERROR(SEARCH("△",'\\sel-sim-1-d-2\운항훈련실 공유폴더(공용PC)\6. 정기훈련\15) 비행명단\[★22년 1~2월 비행,휴직 인원 명단_1217.xlsx]기장'!#REF!)))</xm:f>
            <x14:dxf>
              <fill>
                <patternFill>
                  <bgColor theme="8" tint="0.79998168889431442"/>
                </patternFill>
              </fill>
            </x14:dxf>
          </x14:cfRule>
          <xm:sqref>T157:T163 T175:T190 T165:T172 T59:T64 T192:T215</xm:sqref>
        </x14:conditionalFormatting>
        <x14:conditionalFormatting xmlns:xm="http://schemas.microsoft.com/office/excel/2006/main">
          <x14:cfRule type="containsText" priority="75" operator="containsText" text="O" id="{DEA4A4A2-11DB-4E0B-8BD5-30008485C496}">
            <xm:f>NOT(ISERROR(SEARCH("O",'\\sel-sim-1-d-2\운항훈련실 공유폴더(공용PC)\6. 정기훈련\15) 비행명단\[★22년 1~2월 비행,휴직 인원 명단_1217.xlsx]기장'!#REF!)))</xm:f>
            <x14:dxf>
              <fill>
                <patternFill>
                  <bgColor theme="8" tint="0.79998168889431442"/>
                </patternFill>
              </fill>
            </x14:dxf>
          </x14:cfRule>
          <xm:sqref>T53:T54 T56</xm:sqref>
        </x14:conditionalFormatting>
        <x14:conditionalFormatting xmlns:xm="http://schemas.microsoft.com/office/excel/2006/main">
          <x14:cfRule type="containsText" priority="74" operator="containsText" text="△" id="{4CE2A593-41D4-4188-9B4F-20E25AA7EDEA}">
            <xm:f>NOT(ISERROR(SEARCH("△",'\\sel-sim-1-d-2\운항훈련실 공유폴더(공용PC)\6. 정기훈련\15) 비행명단\[★22년 1~2월 비행,휴직 인원 명단_1217.xlsx]기장'!#REF!)))</xm:f>
            <x14:dxf>
              <fill>
                <patternFill>
                  <bgColor theme="8" tint="0.79998168889431442"/>
                </patternFill>
              </fill>
            </x14:dxf>
          </x14:cfRule>
          <xm:sqref>T53:T54 T56</xm:sqref>
        </x14:conditionalFormatting>
        <x14:conditionalFormatting xmlns:xm="http://schemas.microsoft.com/office/excel/2006/main">
          <x14:cfRule type="containsText" priority="73" operator="containsText" text="O" id="{2CDBBAB1-A041-4750-A6E9-72A114173586}">
            <xm:f>NOT(ISERROR(SEARCH("O",'\\sel-sim-1-d-2\운항훈련실 공유폴더(공용PC)\6. 정기훈련\15) 비행명단\[★22년 1~2월 비행,휴직 인원 명단_1217.xlsx]기장'!#REF!)))</xm:f>
            <x14:dxf>
              <fill>
                <patternFill>
                  <bgColor theme="8" tint="0.79998168889431442"/>
                </patternFill>
              </fill>
            </x14:dxf>
          </x14:cfRule>
          <xm:sqref>T155:T156 T65:T66</xm:sqref>
        </x14:conditionalFormatting>
        <x14:conditionalFormatting xmlns:xm="http://schemas.microsoft.com/office/excel/2006/main">
          <x14:cfRule type="containsText" priority="72" operator="containsText" text="△" id="{9E0D5AE8-C7EE-47C7-AD12-CDD12884B655}">
            <xm:f>NOT(ISERROR(SEARCH("△",'\\sel-sim-1-d-2\운항훈련실 공유폴더(공용PC)\6. 정기훈련\15) 비행명단\[★22년 1~2월 비행,휴직 인원 명단_1217.xlsx]기장'!#REF!)))</xm:f>
            <x14:dxf>
              <fill>
                <patternFill>
                  <bgColor theme="8" tint="0.79998168889431442"/>
                </patternFill>
              </fill>
            </x14:dxf>
          </x14:cfRule>
          <xm:sqref>T155:T156 T65:T66</xm:sqref>
        </x14:conditionalFormatting>
        <x14:conditionalFormatting xmlns:xm="http://schemas.microsoft.com/office/excel/2006/main">
          <x14:cfRule type="containsText" priority="71" operator="containsText" text="O" id="{36520D8A-CEA6-4266-9C9C-1474D261BE37}">
            <xm:f>NOT(ISERROR(SEARCH("O",'\\sel-sim-1-d-2\운항훈련실 공유폴더(공용PC)\6. 정기훈련\15) 비행명단\[★22년 1~2월 비행,휴직 인원 명단_1217.xlsx]기장'!#REF!)))</xm:f>
            <x14:dxf>
              <fill>
                <patternFill>
                  <bgColor theme="8" tint="0.79998168889431442"/>
                </patternFill>
              </fill>
            </x14:dxf>
          </x14:cfRule>
          <xm:sqref>T191</xm:sqref>
        </x14:conditionalFormatting>
        <x14:conditionalFormatting xmlns:xm="http://schemas.microsoft.com/office/excel/2006/main">
          <x14:cfRule type="containsText" priority="70" operator="containsText" text="△" id="{63036F77-8AE6-444D-9531-5A2D37BE4D3C}">
            <xm:f>NOT(ISERROR(SEARCH("△",'\\sel-sim-1-d-2\운항훈련실 공유폴더(공용PC)\6. 정기훈련\15) 비행명단\[★22년 1~2월 비행,휴직 인원 명단_1217.xlsx]기장'!#REF!)))</xm:f>
            <x14:dxf>
              <fill>
                <patternFill>
                  <bgColor theme="8" tint="0.79998168889431442"/>
                </patternFill>
              </fill>
            </x14:dxf>
          </x14:cfRule>
          <xm:sqref>T191</xm:sqref>
        </x14:conditionalFormatting>
        <x14:conditionalFormatting xmlns:xm="http://schemas.microsoft.com/office/excel/2006/main">
          <x14:cfRule type="containsText" priority="69" operator="containsText" text="O" id="{62889BEF-DF59-419B-B4E5-06D9B99913A5}">
            <xm:f>NOT(ISERROR(SEARCH("O",'\\sel-sim-1-d-2\운항훈련실 공유폴더(공용PC)\6. 정기훈련\15) 비행명단\[★22년 1~2월 비행,휴직 인원 명단_1217.xlsx]기장'!#REF!)))</xm:f>
            <x14:dxf>
              <fill>
                <patternFill>
                  <bgColor theme="8" tint="0.79998168889431442"/>
                </patternFill>
              </fill>
            </x14:dxf>
          </x14:cfRule>
          <xm:sqref>T57:T58 T55</xm:sqref>
        </x14:conditionalFormatting>
        <x14:conditionalFormatting xmlns:xm="http://schemas.microsoft.com/office/excel/2006/main">
          <x14:cfRule type="containsText" priority="68" operator="containsText" text="△" id="{6F762D9D-9D95-4578-BB08-831452DEF4D5}">
            <xm:f>NOT(ISERROR(SEARCH("△",'\\sel-sim-1-d-2\운항훈련실 공유폴더(공용PC)\6. 정기훈련\15) 비행명단\[★22년 1~2월 비행,휴직 인원 명단_1217.xlsx]기장'!#REF!)))</xm:f>
            <x14:dxf>
              <fill>
                <patternFill>
                  <bgColor theme="8" tint="0.79998168889431442"/>
                </patternFill>
              </fill>
            </x14:dxf>
          </x14:cfRule>
          <xm:sqref>T57:T58 T55</xm:sqref>
        </x14:conditionalFormatting>
        <x14:conditionalFormatting xmlns:xm="http://schemas.microsoft.com/office/excel/2006/main">
          <x14:cfRule type="containsText" priority="67" operator="containsText" text="O" id="{0D285307-ABB7-4C4A-92C4-F4CDCC3F996A}">
            <xm:f>NOT(ISERROR(SEARCH("O",'\\sel-sim-1-d-2\운항훈련실 공유폴더(공용PC)\6. 정기훈련\15) 비행명단\[★22년 1~2월 비행,휴직 인원 명단_1217.xlsx]기장'!#REF!)))</xm:f>
            <x14:dxf>
              <fill>
                <patternFill>
                  <bgColor theme="8" tint="0.79998168889431442"/>
                </patternFill>
              </fill>
            </x14:dxf>
          </x14:cfRule>
          <xm:sqref>T174</xm:sqref>
        </x14:conditionalFormatting>
        <x14:conditionalFormatting xmlns:xm="http://schemas.microsoft.com/office/excel/2006/main">
          <x14:cfRule type="containsText" priority="66" operator="containsText" text="△" id="{64919E77-B60F-490C-9AD4-CE59F1212EF8}">
            <xm:f>NOT(ISERROR(SEARCH("△",'\\sel-sim-1-d-2\운항훈련실 공유폴더(공용PC)\6. 정기훈련\15) 비행명단\[★22년 1~2월 비행,휴직 인원 명단_1217.xlsx]기장'!#REF!)))</xm:f>
            <x14:dxf>
              <fill>
                <patternFill>
                  <bgColor theme="8" tint="0.79998168889431442"/>
                </patternFill>
              </fill>
            </x14:dxf>
          </x14:cfRule>
          <xm:sqref>T174</xm:sqref>
        </x14:conditionalFormatting>
        <x14:conditionalFormatting xmlns:xm="http://schemas.microsoft.com/office/excel/2006/main">
          <x14:cfRule type="containsText" priority="65" operator="containsText" text="O" id="{E2548812-3804-4273-B163-0A5B0B602CC6}">
            <xm:f>NOT(ISERROR(SEARCH("O",'\\sel-sim-1-d-2\운항훈련실 공유폴더(공용PC)\6. 정기훈련\15) 비행명단\[★22년 1~2월 비행,휴직 인원 명단_1217.xlsx]기장'!#REF!)))</xm:f>
            <x14:dxf>
              <fill>
                <patternFill>
                  <bgColor theme="8" tint="0.79998168889431442"/>
                </patternFill>
              </fill>
            </x14:dxf>
          </x14:cfRule>
          <xm:sqref>T173</xm:sqref>
        </x14:conditionalFormatting>
        <x14:conditionalFormatting xmlns:xm="http://schemas.microsoft.com/office/excel/2006/main">
          <x14:cfRule type="containsText" priority="64" operator="containsText" text="△" id="{5A073D16-74AF-4FEF-9D80-095C62B44F13}">
            <xm:f>NOT(ISERROR(SEARCH("△",'\\sel-sim-1-d-2\운항훈련실 공유폴더(공용PC)\6. 정기훈련\15) 비행명단\[★22년 1~2월 비행,휴직 인원 명단_1217.xlsx]기장'!#REF!)))</xm:f>
            <x14:dxf>
              <fill>
                <patternFill>
                  <bgColor theme="8" tint="0.79998168889431442"/>
                </patternFill>
              </fill>
            </x14:dxf>
          </x14:cfRule>
          <xm:sqref>T173</xm:sqref>
        </x14:conditionalFormatting>
        <x14:conditionalFormatting xmlns:xm="http://schemas.microsoft.com/office/excel/2006/main">
          <x14:cfRule type="containsText" priority="63" operator="containsText" text="O" id="{0C535A47-3A2F-4786-9285-6179FC51B56D}">
            <xm:f>NOT(ISERROR(SEARCH("O",'\\sel-sim-1-d-2\운항훈련실 공유폴더(공용PC)\6. 정기훈련\15) 비행명단\[★22년 1~2월 비행,휴직 인원 명단_1217.xlsx]기장'!#REF!)))</xm:f>
            <x14:dxf>
              <fill>
                <patternFill>
                  <bgColor theme="8" tint="0.79998168889431442"/>
                </patternFill>
              </fill>
            </x14:dxf>
          </x14:cfRule>
          <xm:sqref>T164</xm:sqref>
        </x14:conditionalFormatting>
        <x14:conditionalFormatting xmlns:xm="http://schemas.microsoft.com/office/excel/2006/main">
          <x14:cfRule type="containsText" priority="62" operator="containsText" text="△" id="{2BB1A8ED-8133-4DEB-AFA0-BC37A764F4D6}">
            <xm:f>NOT(ISERROR(SEARCH("△",'\\sel-sim-1-d-2\운항훈련실 공유폴더(공용PC)\6. 정기훈련\15) 비행명단\[★22년 1~2월 비행,휴직 인원 명단_1217.xlsx]기장'!#REF!)))</xm:f>
            <x14:dxf>
              <fill>
                <patternFill>
                  <bgColor theme="8" tint="0.79998168889431442"/>
                </patternFill>
              </fill>
            </x14:dxf>
          </x14:cfRule>
          <xm:sqref>T164</xm:sqref>
        </x14:conditionalFormatting>
        <x14:conditionalFormatting xmlns:xm="http://schemas.microsoft.com/office/excel/2006/main">
          <x14:cfRule type="containsText" priority="61" operator="containsText" text="O" id="{FB2C0794-7096-460B-BAA0-B34BCF47DB43}">
            <xm:f>NOT(ISERROR(SEARCH("O",'\\sel-sim-1-d-2\운항훈련실 공유폴더(공용PC)\6. 정기훈련\15) 비행명단\[★22년 1~2월 비행,휴직 인원 명단_1217.xlsx]기장'!#REF!)))</xm:f>
            <x14:dxf>
              <fill>
                <patternFill>
                  <bgColor theme="8" tint="0.79998168889431442"/>
                </patternFill>
              </fill>
            </x14:dxf>
          </x14:cfRule>
          <xm:sqref>U175:U190 U165:U172 U159:U163 U59:U64 U192:U215 U104:U116 U119:U120</xm:sqref>
        </x14:conditionalFormatting>
        <x14:conditionalFormatting xmlns:xm="http://schemas.microsoft.com/office/excel/2006/main">
          <x14:cfRule type="containsText" priority="60" operator="containsText" text="△" id="{F7C7BCCA-135C-47EB-84F2-67F2E213E43B}">
            <xm:f>NOT(ISERROR(SEARCH("△",'\\sel-sim-1-d-2\운항훈련실 공유폴더(공용PC)\6. 정기훈련\15) 비행명단\[★22년 1~2월 비행,휴직 인원 명단_1217.xlsx]기장'!#REF!)))</xm:f>
            <x14:dxf>
              <fill>
                <patternFill>
                  <bgColor theme="8" tint="0.79998168889431442"/>
                </patternFill>
              </fill>
            </x14:dxf>
          </x14:cfRule>
          <xm:sqref>U175:U190 U165:U172 U159:U163 U59:U64 U192:U215 U104:U116 U119:U120</xm:sqref>
        </x14:conditionalFormatting>
        <x14:conditionalFormatting xmlns:xm="http://schemas.microsoft.com/office/excel/2006/main">
          <x14:cfRule type="containsText" priority="59" operator="containsText" text="O" id="{2BC86013-FF00-46F0-A9F7-FB51ABB53061}">
            <xm:f>NOT(ISERROR(SEARCH("O",'\\sel-sim-1-d-2\운항훈련실 공유폴더(공용PC)\6. 정기훈련\15) 비행명단\[★22년 1~2월 비행,휴직 인원 명단_1217.xlsx]기장'!#REF!)))</xm:f>
            <x14:dxf>
              <fill>
                <patternFill>
                  <bgColor theme="8" tint="0.79998168889431442"/>
                </patternFill>
              </fill>
            </x14:dxf>
          </x14:cfRule>
          <xm:sqref>U49</xm:sqref>
        </x14:conditionalFormatting>
        <x14:conditionalFormatting xmlns:xm="http://schemas.microsoft.com/office/excel/2006/main">
          <x14:cfRule type="containsText" priority="58" operator="containsText" text="△" id="{76A7CADB-CD84-4A4C-BCEE-6462C2A43EDD}">
            <xm:f>NOT(ISERROR(SEARCH("△",'\\sel-sim-1-d-2\운항훈련실 공유폴더(공용PC)\6. 정기훈련\15) 비행명단\[★22년 1~2월 비행,휴직 인원 명단_1217.xlsx]기장'!#REF!)))</xm:f>
            <x14:dxf>
              <fill>
                <patternFill>
                  <bgColor theme="8" tint="0.79998168889431442"/>
                </patternFill>
              </fill>
            </x14:dxf>
          </x14:cfRule>
          <xm:sqref>U49</xm:sqref>
        </x14:conditionalFormatting>
        <x14:conditionalFormatting xmlns:xm="http://schemas.microsoft.com/office/excel/2006/main">
          <x14:cfRule type="containsText" priority="57" operator="containsText" text="O" id="{3CFF2007-DBDE-47D9-9811-688183E406E2}">
            <xm:f>NOT(ISERROR(SEARCH("O",'\\sel-sim-1-d-2\운항훈련실 공유폴더(공용PC)\6. 정기훈련\15) 비행명단\[★22년 1~2월 비행,휴직 인원 명단_1217.xlsx]기장'!#REF!)))</xm:f>
            <x14:dxf>
              <fill>
                <patternFill>
                  <bgColor theme="8" tint="0.79998168889431442"/>
                </patternFill>
              </fill>
            </x14:dxf>
          </x14:cfRule>
          <xm:sqref>U37:U48</xm:sqref>
        </x14:conditionalFormatting>
        <x14:conditionalFormatting xmlns:xm="http://schemas.microsoft.com/office/excel/2006/main">
          <x14:cfRule type="containsText" priority="56" operator="containsText" text="△" id="{7E7D6EAF-4FC5-4524-B90E-405C6558F936}">
            <xm:f>NOT(ISERROR(SEARCH("△",'\\sel-sim-1-d-2\운항훈련실 공유폴더(공용PC)\6. 정기훈련\15) 비행명단\[★22년 1~2월 비행,휴직 인원 명단_1217.xlsx]기장'!#REF!)))</xm:f>
            <x14:dxf>
              <fill>
                <patternFill>
                  <bgColor theme="8" tint="0.79998168889431442"/>
                </patternFill>
              </fill>
            </x14:dxf>
          </x14:cfRule>
          <xm:sqref>U37:U48</xm:sqref>
        </x14:conditionalFormatting>
        <x14:conditionalFormatting xmlns:xm="http://schemas.microsoft.com/office/excel/2006/main">
          <x14:cfRule type="containsText" priority="55" operator="containsText" text="O" id="{BA655199-DFF6-42DC-BCA7-D67699C6E193}">
            <xm:f>NOT(ISERROR(SEARCH("O",'\\sel-sim-1-d-2\운항훈련실 공유폴더(공용PC)\6. 정기훈련\15) 비행명단\[★22년 1~2월 비행,휴직 인원 명단_1217.xlsx]기장'!#REF!)))</xm:f>
            <x14:dxf>
              <fill>
                <patternFill>
                  <bgColor theme="8" tint="0.79998168889431442"/>
                </patternFill>
              </fill>
            </x14:dxf>
          </x14:cfRule>
          <xm:sqref>U121:U123</xm:sqref>
        </x14:conditionalFormatting>
        <x14:conditionalFormatting xmlns:xm="http://schemas.microsoft.com/office/excel/2006/main">
          <x14:cfRule type="containsText" priority="54" operator="containsText" text="△" id="{E807FCCE-083B-4F9C-9053-3ABE2636E48F}">
            <xm:f>NOT(ISERROR(SEARCH("△",'\\sel-sim-1-d-2\운항훈련실 공유폴더(공용PC)\6. 정기훈련\15) 비행명단\[★22년 1~2월 비행,휴직 인원 명단_1217.xlsx]기장'!#REF!)))</xm:f>
            <x14:dxf>
              <fill>
                <patternFill>
                  <bgColor theme="8" tint="0.79998168889431442"/>
                </patternFill>
              </fill>
            </x14:dxf>
          </x14:cfRule>
          <xm:sqref>U121:U123</xm:sqref>
        </x14:conditionalFormatting>
        <x14:conditionalFormatting xmlns:xm="http://schemas.microsoft.com/office/excel/2006/main">
          <x14:cfRule type="containsText" priority="53" operator="containsText" text="O" id="{8D1C6C90-98CB-4B3F-9B3D-546185F1F8B1}">
            <xm:f>NOT(ISERROR(SEARCH("O",'\\sel-sim-1-d-2\운항훈련실 공유폴더(공용PC)\6. 정기훈련\15) 비행명단\[★22년 1~2월 비행,휴직 인원 명단_1217.xlsx]기장'!#REF!)))</xm:f>
            <x14:dxf>
              <fill>
                <patternFill>
                  <bgColor theme="8" tint="0.79998168889431442"/>
                </patternFill>
              </fill>
            </x14:dxf>
          </x14:cfRule>
          <xm:sqref>U117:U118</xm:sqref>
        </x14:conditionalFormatting>
        <x14:conditionalFormatting xmlns:xm="http://schemas.microsoft.com/office/excel/2006/main">
          <x14:cfRule type="containsText" priority="52" operator="containsText" text="△" id="{F6DFE304-6569-4DD5-ACA2-088CED4518F3}">
            <xm:f>NOT(ISERROR(SEARCH("△",'\\sel-sim-1-d-2\운항훈련실 공유폴더(공용PC)\6. 정기훈련\15) 비행명단\[★22년 1~2월 비행,휴직 인원 명단_1217.xlsx]기장'!#REF!)))</xm:f>
            <x14:dxf>
              <fill>
                <patternFill>
                  <bgColor theme="8" tint="0.79998168889431442"/>
                </patternFill>
              </fill>
            </x14:dxf>
          </x14:cfRule>
          <xm:sqref>U117:U118</xm:sqref>
        </x14:conditionalFormatting>
        <x14:conditionalFormatting xmlns:xm="http://schemas.microsoft.com/office/excel/2006/main">
          <x14:cfRule type="containsText" priority="51" operator="containsText" text="O" id="{211ACBBD-37B3-4309-B825-E41CBBAFBF62}">
            <xm:f>NOT(ISERROR(SEARCH("O",'\\sel-sim-1-d-2\운항훈련실 공유폴더(공용PC)\6. 정기훈련\15) 비행명단\[★22년 1~2월 비행,휴직 인원 명단_1217.xlsx]기장'!#REF!)))</xm:f>
            <x14:dxf>
              <fill>
                <patternFill>
                  <bgColor theme="8" tint="0.79998168889431442"/>
                </patternFill>
              </fill>
            </x14:dxf>
          </x14:cfRule>
          <xm:sqref>U50:U51</xm:sqref>
        </x14:conditionalFormatting>
        <x14:conditionalFormatting xmlns:xm="http://schemas.microsoft.com/office/excel/2006/main">
          <x14:cfRule type="containsText" priority="50" operator="containsText" text="△" id="{F48B1A9C-FDAD-406D-B481-0A7E63134800}">
            <xm:f>NOT(ISERROR(SEARCH("△",'\\sel-sim-1-d-2\운항훈련실 공유폴더(공용PC)\6. 정기훈련\15) 비행명단\[★22년 1~2월 비행,휴직 인원 명단_1217.xlsx]기장'!#REF!)))</xm:f>
            <x14:dxf>
              <fill>
                <patternFill>
                  <bgColor theme="8" tint="0.79998168889431442"/>
                </patternFill>
              </fill>
            </x14:dxf>
          </x14:cfRule>
          <xm:sqref>U50:U51</xm:sqref>
        </x14:conditionalFormatting>
        <x14:conditionalFormatting xmlns:xm="http://schemas.microsoft.com/office/excel/2006/main">
          <x14:cfRule type="containsText" priority="49" operator="containsText" text="O" id="{F11A53D0-C10E-4C8E-95E1-44D7B8A57C72}">
            <xm:f>NOT(ISERROR(SEARCH("O",'\\sel-sim-1-d-2\운항훈련실 공유폴더(공용PC)\6. 정기훈련\15) 비행명단\[★22년 1~2월 비행,휴직 인원 명단_1217.xlsx]기장'!#REF!)))</xm:f>
            <x14:dxf>
              <fill>
                <patternFill>
                  <bgColor theme="8" tint="0.79998168889431442"/>
                </patternFill>
              </fill>
            </x14:dxf>
          </x14:cfRule>
          <xm:sqref>U36</xm:sqref>
        </x14:conditionalFormatting>
        <x14:conditionalFormatting xmlns:xm="http://schemas.microsoft.com/office/excel/2006/main">
          <x14:cfRule type="containsText" priority="48" operator="containsText" text="△" id="{25391D36-BCE0-4632-9A40-073FEC8A37A0}">
            <xm:f>NOT(ISERROR(SEARCH("△",'\\sel-sim-1-d-2\운항훈련실 공유폴더(공용PC)\6. 정기훈련\15) 비행명단\[★22년 1~2월 비행,휴직 인원 명단_1217.xlsx]기장'!#REF!)))</xm:f>
            <x14:dxf>
              <fill>
                <patternFill>
                  <bgColor theme="8" tint="0.79998168889431442"/>
                </patternFill>
              </fill>
            </x14:dxf>
          </x14:cfRule>
          <xm:sqref>U36</xm:sqref>
        </x14:conditionalFormatting>
        <x14:conditionalFormatting xmlns:xm="http://schemas.microsoft.com/office/excel/2006/main">
          <x14:cfRule type="containsText" priority="47" operator="containsText" text="O" id="{B82AAB37-7F09-4D4E-B3C2-E031C89273EC}">
            <xm:f>NOT(ISERROR(SEARCH("O",'\\sel-sim-1-d-2\운항훈련실 공유폴더(공용PC)\6. 정기훈련\15) 비행명단\[★22년 1~2월 비행,휴직 인원 명단_1217.xlsx]기장'!#REF!)))</xm:f>
            <x14:dxf>
              <fill>
                <patternFill>
                  <bgColor theme="8" tint="0.79998168889431442"/>
                </patternFill>
              </fill>
            </x14:dxf>
          </x14:cfRule>
          <xm:sqref>U76 U78:U79 U83:U87 U93:U102 U89</xm:sqref>
        </x14:conditionalFormatting>
        <x14:conditionalFormatting xmlns:xm="http://schemas.microsoft.com/office/excel/2006/main">
          <x14:cfRule type="containsText" priority="46" operator="containsText" text="△" id="{7B06BE25-41C2-458A-8B72-D81E9EFDB730}">
            <xm:f>NOT(ISERROR(SEARCH("△",'\\sel-sim-1-d-2\운항훈련실 공유폴더(공용PC)\6. 정기훈련\15) 비행명단\[★22년 1~2월 비행,휴직 인원 명단_1217.xlsx]기장'!#REF!)))</xm:f>
            <x14:dxf>
              <fill>
                <patternFill>
                  <bgColor theme="8" tint="0.79998168889431442"/>
                </patternFill>
              </fill>
            </x14:dxf>
          </x14:cfRule>
          <xm:sqref>U76 U78:U79 U83:U87 U93:U102 U89</xm:sqref>
        </x14:conditionalFormatting>
        <x14:conditionalFormatting xmlns:xm="http://schemas.microsoft.com/office/excel/2006/main">
          <x14:cfRule type="containsText" priority="45" operator="containsText" text="△" id="{5DFDB4BB-E513-4823-B3AF-1523D646721D}">
            <xm:f>NOT(ISERROR(SEARCH("△",'\\sel-sim-1-d-2\운항훈련실 공유폴더(공용PC)\6. 정기훈련\15) 비행명단\[★22년 1~2월 비행,휴직 인원 명단_1217.xlsx]기장'!#REF!)))</xm:f>
            <x14:dxf>
              <fill>
                <patternFill>
                  <bgColor theme="8" tint="0.79998168889431442"/>
                </patternFill>
              </fill>
            </x14:dxf>
          </x14:cfRule>
          <xm:sqref>U80:U82</xm:sqref>
        </x14:conditionalFormatting>
        <x14:conditionalFormatting xmlns:xm="http://schemas.microsoft.com/office/excel/2006/main">
          <x14:cfRule type="containsText" priority="44" operator="containsText" text="O" id="{7CE0313F-F0C5-4EF7-866E-EAD14A8157A5}">
            <xm:f>NOT(ISERROR(SEARCH("O",'\\sel-sim-1-d-2\운항훈련실 공유폴더(공용PC)\6. 정기훈련\15) 비행명단\[★22년 1~2월 비행,휴직 인원 명단_1217.xlsx]기장'!#REF!)))</xm:f>
            <x14:dxf>
              <fill>
                <patternFill>
                  <bgColor theme="8" tint="0.79998168889431442"/>
                </patternFill>
              </fill>
            </x14:dxf>
          </x14:cfRule>
          <xm:sqref>U77</xm:sqref>
        </x14:conditionalFormatting>
        <x14:conditionalFormatting xmlns:xm="http://schemas.microsoft.com/office/excel/2006/main">
          <x14:cfRule type="containsText" priority="43" operator="containsText" text="△" id="{F3FF4DB7-4612-4BF3-807D-31B59631B374}">
            <xm:f>NOT(ISERROR(SEARCH("△",'\\sel-sim-1-d-2\운항훈련실 공유폴더(공용PC)\6. 정기훈련\15) 비행명단\[★22년 1~2월 비행,휴직 인원 명단_1217.xlsx]기장'!#REF!)))</xm:f>
            <x14:dxf>
              <fill>
                <patternFill>
                  <bgColor theme="8" tint="0.79998168889431442"/>
                </patternFill>
              </fill>
            </x14:dxf>
          </x14:cfRule>
          <xm:sqref>U77</xm:sqref>
        </x14:conditionalFormatting>
        <x14:conditionalFormatting xmlns:xm="http://schemas.microsoft.com/office/excel/2006/main">
          <x14:cfRule type="containsText" priority="42" operator="containsText" text="O" id="{05AE103B-102B-4353-8580-839C3833B303}">
            <xm:f>NOT(ISERROR(SEARCH("O",'\\sel-sim-1-d-2\운항훈련실 공유폴더(공용PC)\6. 정기훈련\15) 비행명단\[★22년 1~2월 비행,휴직 인원 명단_1217.xlsx]기장'!#REF!)))</xm:f>
            <x14:dxf>
              <fill>
                <patternFill>
                  <bgColor theme="8" tint="0.79998168889431442"/>
                </patternFill>
              </fill>
            </x14:dxf>
          </x14:cfRule>
          <xm:sqref>U9</xm:sqref>
        </x14:conditionalFormatting>
        <x14:conditionalFormatting xmlns:xm="http://schemas.microsoft.com/office/excel/2006/main">
          <x14:cfRule type="containsText" priority="41" operator="containsText" text="△" id="{B8074C2A-7186-4496-89E9-99B2D954517A}">
            <xm:f>NOT(ISERROR(SEARCH("△",'\\sel-sim-1-d-2\운항훈련실 공유폴더(공용PC)\6. 정기훈련\15) 비행명단\[★22년 1~2월 비행,휴직 인원 명단_1217.xlsx]기장'!#REF!)))</xm:f>
            <x14:dxf>
              <fill>
                <patternFill>
                  <bgColor theme="8" tint="0.79998168889431442"/>
                </patternFill>
              </fill>
            </x14:dxf>
          </x14:cfRule>
          <xm:sqref>U9</xm:sqref>
        </x14:conditionalFormatting>
        <x14:conditionalFormatting xmlns:xm="http://schemas.microsoft.com/office/excel/2006/main">
          <x14:cfRule type="containsText" priority="40" operator="containsText" text="O" id="{B147AD9C-C899-4C5A-A64A-59B81F836FA4}">
            <xm:f>NOT(ISERROR(SEARCH("O",'\\sel-sim-1-d-2\운항훈련실 공유폴더(공용PC)\6. 정기훈련\15) 비행명단\[★22년 1~2월 비행,휴직 인원 명단_1217.xlsx]기장'!#REF!)))</xm:f>
            <x14:dxf>
              <fill>
                <patternFill>
                  <bgColor theme="8" tint="0.79998168889431442"/>
                </patternFill>
              </fill>
            </x14:dxf>
          </x14:cfRule>
          <xm:sqref>U12</xm:sqref>
        </x14:conditionalFormatting>
        <x14:conditionalFormatting xmlns:xm="http://schemas.microsoft.com/office/excel/2006/main">
          <x14:cfRule type="containsText" priority="39" operator="containsText" text="△" id="{D5DAB065-C949-4B4D-A676-218C5506A2EF}">
            <xm:f>NOT(ISERROR(SEARCH("△",'\\sel-sim-1-d-2\운항훈련실 공유폴더(공용PC)\6. 정기훈련\15) 비행명단\[★22년 1~2월 비행,휴직 인원 명단_1217.xlsx]기장'!#REF!)))</xm:f>
            <x14:dxf>
              <fill>
                <patternFill>
                  <bgColor theme="8" tint="0.79998168889431442"/>
                </patternFill>
              </fill>
            </x14:dxf>
          </x14:cfRule>
          <xm:sqref>U12</xm:sqref>
        </x14:conditionalFormatting>
        <x14:conditionalFormatting xmlns:xm="http://schemas.microsoft.com/office/excel/2006/main">
          <x14:cfRule type="containsText" priority="38" operator="containsText" text="O" id="{59789D49-B15F-45F0-A842-6EC0E35A4FA6}">
            <xm:f>NOT(ISERROR(SEARCH("O",'\\sel-sim-1-d-2\운항훈련실 공유폴더(공용PC)\6. 정기훈련\15) 비행명단\[★22년 1~2월 비행,휴직 인원 명단_1217.xlsx]기장'!#REF!)))</xm:f>
            <x14:dxf>
              <fill>
                <patternFill>
                  <bgColor theme="8" tint="0.79998168889431442"/>
                </patternFill>
              </fill>
            </x14:dxf>
          </x14:cfRule>
          <xm:sqref>U13</xm:sqref>
        </x14:conditionalFormatting>
        <x14:conditionalFormatting xmlns:xm="http://schemas.microsoft.com/office/excel/2006/main">
          <x14:cfRule type="containsText" priority="37" operator="containsText" text="△" id="{A0377071-6322-4826-8ACD-070182C37F9E}">
            <xm:f>NOT(ISERROR(SEARCH("△",'\\sel-sim-1-d-2\운항훈련실 공유폴더(공용PC)\6. 정기훈련\15) 비행명단\[★22년 1~2월 비행,휴직 인원 명단_1217.xlsx]기장'!#REF!)))</xm:f>
            <x14:dxf>
              <fill>
                <patternFill>
                  <bgColor theme="8" tint="0.79998168889431442"/>
                </patternFill>
              </fill>
            </x14:dxf>
          </x14:cfRule>
          <xm:sqref>U13</xm:sqref>
        </x14:conditionalFormatting>
        <x14:conditionalFormatting xmlns:xm="http://schemas.microsoft.com/office/excel/2006/main">
          <x14:cfRule type="containsText" priority="34" operator="containsText" text="O" id="{657A49DA-F336-412C-AB22-255E8D412DF2}">
            <xm:f>NOT(ISERROR(SEARCH("O",'\\sel-sim-1-d-2\운항훈련실 공유폴더(공용PC)\6. 정기훈련\15) 비행명단\[★22년 1~2월 비행,휴직 인원 명단_1217.xlsx]기장'!#REF!)))</xm:f>
            <x14:dxf>
              <fill>
                <patternFill>
                  <bgColor theme="8" tint="0.79998168889431442"/>
                </patternFill>
              </fill>
            </x14:dxf>
          </x14:cfRule>
          <xm:sqref>U90:U92</xm:sqref>
        </x14:conditionalFormatting>
        <x14:conditionalFormatting xmlns:xm="http://schemas.microsoft.com/office/excel/2006/main">
          <x14:cfRule type="containsText" priority="33" operator="containsText" text="△" id="{6463A8C6-2DAE-4A12-8887-07F6B8E382BB}">
            <xm:f>NOT(ISERROR(SEARCH("△",'\\sel-sim-1-d-2\운항훈련실 공유폴더(공용PC)\6. 정기훈련\15) 비행명단\[★22년 1~2월 비행,휴직 인원 명단_1217.xlsx]기장'!#REF!)))</xm:f>
            <x14:dxf>
              <fill>
                <patternFill>
                  <bgColor theme="8" tint="0.79998168889431442"/>
                </patternFill>
              </fill>
            </x14:dxf>
          </x14:cfRule>
          <xm:sqref>U90:U92</xm:sqref>
        </x14:conditionalFormatting>
        <x14:conditionalFormatting xmlns:xm="http://schemas.microsoft.com/office/excel/2006/main">
          <x14:cfRule type="containsText" priority="36" operator="containsText" text="O" id="{EBBC8A50-76B4-4A55-8445-B67F0708C7C0}">
            <xm:f>NOT(ISERROR(SEARCH("O",'\\sel-sim-1-d-2\운항훈련실 공유폴더(공용PC)\6. 정기훈련\15) 비행명단\[★22년 1~2월 비행,휴직 인원 명단_1217.xlsx]기장'!#REF!)))</xm:f>
            <x14:dxf>
              <fill>
                <patternFill>
                  <bgColor theme="8" tint="0.79998168889431442"/>
                </patternFill>
              </fill>
            </x14:dxf>
          </x14:cfRule>
          <xm:sqref>U88</xm:sqref>
        </x14:conditionalFormatting>
        <x14:conditionalFormatting xmlns:xm="http://schemas.microsoft.com/office/excel/2006/main">
          <x14:cfRule type="containsText" priority="35" operator="containsText" text="△" id="{B090C07D-DC7E-49A1-B640-4546B9CCF31C}">
            <xm:f>NOT(ISERROR(SEARCH("△",'\\sel-sim-1-d-2\운항훈련실 공유폴더(공용PC)\6. 정기훈련\15) 비행명단\[★22년 1~2월 비행,휴직 인원 명단_1217.xlsx]기장'!#REF!)))</xm:f>
            <x14:dxf>
              <fill>
                <patternFill>
                  <bgColor theme="8" tint="0.79998168889431442"/>
                </patternFill>
              </fill>
            </x14:dxf>
          </x14:cfRule>
          <xm:sqref>U88</xm:sqref>
        </x14:conditionalFormatting>
        <x14:conditionalFormatting xmlns:xm="http://schemas.microsoft.com/office/excel/2006/main">
          <x14:cfRule type="containsText" priority="32" operator="containsText" text="O" id="{88FD146E-D9E9-41B9-9C37-68355EE86AD7}">
            <xm:f>NOT(ISERROR(SEARCH("O",'\\sel-sim-1-d-2\운항훈련실 공유폴더(공용PC)\6. 정기훈련\15) 비행명단\[★22년 1~2월 비행,휴직 인원 명단_1217.xlsx]기장'!#REF!)))</xm:f>
            <x14:dxf>
              <fill>
                <patternFill>
                  <bgColor theme="8" tint="0.79998168889431442"/>
                </patternFill>
              </fill>
            </x14:dxf>
          </x14:cfRule>
          <xm:sqref>U8</xm:sqref>
        </x14:conditionalFormatting>
        <x14:conditionalFormatting xmlns:xm="http://schemas.microsoft.com/office/excel/2006/main">
          <x14:cfRule type="containsText" priority="31" operator="containsText" text="△" id="{728F514C-6D47-462A-8BC5-218161FCDB6C}">
            <xm:f>NOT(ISERROR(SEARCH("△",'\\sel-sim-1-d-2\운항훈련실 공유폴더(공용PC)\6. 정기훈련\15) 비행명단\[★22년 1~2월 비행,휴직 인원 명단_1217.xlsx]기장'!#REF!)))</xm:f>
            <x14:dxf>
              <fill>
                <patternFill>
                  <bgColor theme="8" tint="0.79998168889431442"/>
                </patternFill>
              </fill>
            </x14:dxf>
          </x14:cfRule>
          <xm:sqref>U8</xm:sqref>
        </x14:conditionalFormatting>
        <x14:conditionalFormatting xmlns:xm="http://schemas.microsoft.com/office/excel/2006/main">
          <x14:cfRule type="containsText" priority="30" operator="containsText" text="O" id="{5E36CB0F-8333-442B-A295-8B21552F1B73}">
            <xm:f>NOT(ISERROR(SEARCH("O",'\\sel-sim-1-d-2\운항훈련실 공유폴더(공용PC)\6. 정기훈련\15) 비행명단\[★22년 1~2월 비행,휴직 인원 명단_1217.xlsx]기장'!#REF!)))</xm:f>
            <x14:dxf>
              <fill>
                <patternFill>
                  <bgColor theme="8" tint="0.79998168889431442"/>
                </patternFill>
              </fill>
            </x14:dxf>
          </x14:cfRule>
          <xm:sqref>U10</xm:sqref>
        </x14:conditionalFormatting>
        <x14:conditionalFormatting xmlns:xm="http://schemas.microsoft.com/office/excel/2006/main">
          <x14:cfRule type="containsText" priority="29" operator="containsText" text="△" id="{AEDF393E-6E0B-4541-B12E-CB92EBBEA5A8}">
            <xm:f>NOT(ISERROR(SEARCH("△",'\\sel-sim-1-d-2\운항훈련실 공유폴더(공용PC)\6. 정기훈련\15) 비행명단\[★22년 1~2월 비행,휴직 인원 명단_1217.xlsx]기장'!#REF!)))</xm:f>
            <x14:dxf>
              <fill>
                <patternFill>
                  <bgColor theme="8" tint="0.79998168889431442"/>
                </patternFill>
              </fill>
            </x14:dxf>
          </x14:cfRule>
          <xm:sqref>U10</xm:sqref>
        </x14:conditionalFormatting>
        <x14:conditionalFormatting xmlns:xm="http://schemas.microsoft.com/office/excel/2006/main">
          <x14:cfRule type="containsText" priority="28" operator="containsText" text="O" id="{353F6522-A939-4594-954B-79AB25877238}">
            <xm:f>NOT(ISERROR(SEARCH("O",'\\sel-sim-1-d-2\운항훈련실 공유폴더(공용PC)\6. 정기훈련\15) 비행명단\[★22년 1~2월 비행,휴직 인원 명단_1217.xlsx]기장'!#REF!)))</xm:f>
            <x14:dxf>
              <fill>
                <patternFill>
                  <bgColor theme="8" tint="0.79998168889431442"/>
                </patternFill>
              </fill>
            </x14:dxf>
          </x14:cfRule>
          <xm:sqref>U6</xm:sqref>
        </x14:conditionalFormatting>
        <x14:conditionalFormatting xmlns:xm="http://schemas.microsoft.com/office/excel/2006/main">
          <x14:cfRule type="containsText" priority="27" operator="containsText" text="△" id="{B9B802E6-E541-4A32-A75E-7B571282E760}">
            <xm:f>NOT(ISERROR(SEARCH("△",'\\sel-sim-1-d-2\운항훈련실 공유폴더(공용PC)\6. 정기훈련\15) 비행명단\[★22년 1~2월 비행,휴직 인원 명단_1217.xlsx]기장'!#REF!)))</xm:f>
            <x14:dxf>
              <fill>
                <patternFill>
                  <bgColor theme="8" tint="0.79998168889431442"/>
                </patternFill>
              </fill>
            </x14:dxf>
          </x14:cfRule>
          <xm:sqref>U6</xm:sqref>
        </x14:conditionalFormatting>
        <x14:conditionalFormatting xmlns:xm="http://schemas.microsoft.com/office/excel/2006/main">
          <x14:cfRule type="containsText" priority="26" operator="containsText" text="O" id="{F566932C-681E-4887-92B1-A581A3F7ED6B}">
            <xm:f>NOT(ISERROR(SEARCH("O",'\\sel-sim-1-d-2\운항훈련실 공유폴더(공용PC)\6. 정기훈련\15) 비행명단\[★22년 1~2월 비행,휴직 인원 명단_1217.xlsx]기장'!#REF!)))</xm:f>
            <x14:dxf>
              <fill>
                <patternFill>
                  <bgColor theme="8" tint="0.79998168889431442"/>
                </patternFill>
              </fill>
            </x14:dxf>
          </x14:cfRule>
          <xm:sqref>U14</xm:sqref>
        </x14:conditionalFormatting>
        <x14:conditionalFormatting xmlns:xm="http://schemas.microsoft.com/office/excel/2006/main">
          <x14:cfRule type="containsText" priority="25" operator="containsText" text="△" id="{19A82E3A-63CB-4C18-AB31-145F09F89013}">
            <xm:f>NOT(ISERROR(SEARCH("△",'\\sel-sim-1-d-2\운항훈련실 공유폴더(공용PC)\6. 정기훈련\15) 비행명단\[★22년 1~2월 비행,휴직 인원 명단_1217.xlsx]기장'!#REF!)))</xm:f>
            <x14:dxf>
              <fill>
                <patternFill>
                  <bgColor theme="8" tint="0.79998168889431442"/>
                </patternFill>
              </fill>
            </x14:dxf>
          </x14:cfRule>
          <xm:sqref>U14</xm:sqref>
        </x14:conditionalFormatting>
        <x14:conditionalFormatting xmlns:xm="http://schemas.microsoft.com/office/excel/2006/main">
          <x14:cfRule type="containsText" priority="24" operator="containsText" text="O" id="{858E2EF6-5ABA-4BDD-978A-AF01237A1C67}">
            <xm:f>NOT(ISERROR(SEARCH("O",'\\sel-sim-1-d-2\운항훈련실 공유폴더(공용PC)\6. 정기훈련\15) 비행명단\[★22년 1~2월 비행,휴직 인원 명단_1217.xlsx]기장'!#REF!)))</xm:f>
            <x14:dxf>
              <fill>
                <patternFill>
                  <bgColor theme="8" tint="0.79998168889431442"/>
                </patternFill>
              </fill>
            </x14:dxf>
          </x14:cfRule>
          <xm:sqref>U103</xm:sqref>
        </x14:conditionalFormatting>
        <x14:conditionalFormatting xmlns:xm="http://schemas.microsoft.com/office/excel/2006/main">
          <x14:cfRule type="containsText" priority="23" operator="containsText" text="△" id="{1E07D0F4-7A8B-4336-B4EE-04C92EE695A4}">
            <xm:f>NOT(ISERROR(SEARCH("△",'\\sel-sim-1-d-2\운항훈련실 공유폴더(공용PC)\6. 정기훈련\15) 비행명단\[★22년 1~2월 비행,휴직 인원 명단_1217.xlsx]기장'!#REF!)))</xm:f>
            <x14:dxf>
              <fill>
                <patternFill>
                  <bgColor theme="8" tint="0.79998168889431442"/>
                </patternFill>
              </fill>
            </x14:dxf>
          </x14:cfRule>
          <xm:sqref>U103</xm:sqref>
        </x14:conditionalFormatting>
        <x14:conditionalFormatting xmlns:xm="http://schemas.microsoft.com/office/excel/2006/main">
          <x14:cfRule type="containsText" priority="22" operator="containsText" text="O" id="{CF6ADA5B-990A-42F2-9ECE-7F68703E2F43}">
            <xm:f>NOT(ISERROR(SEARCH("O",'\\sel-sim-1-d-2\운항훈련실 공유폴더(공용PC)\6. 정기훈련\15) 비행명단\[★22년 1~2월 비행,휴직 인원 명단_1217.xlsx]기장'!#REF!)))</xm:f>
            <x14:dxf>
              <fill>
                <patternFill>
                  <bgColor theme="8" tint="0.79998168889431442"/>
                </patternFill>
              </fill>
            </x14:dxf>
          </x14:cfRule>
          <xm:sqref>U52</xm:sqref>
        </x14:conditionalFormatting>
        <x14:conditionalFormatting xmlns:xm="http://schemas.microsoft.com/office/excel/2006/main">
          <x14:cfRule type="containsText" priority="21" operator="containsText" text="△" id="{82346B41-6269-4755-88FF-212311B1617E}">
            <xm:f>NOT(ISERROR(SEARCH("△",'\\sel-sim-1-d-2\운항훈련실 공유폴더(공용PC)\6. 정기훈련\15) 비행명단\[★22년 1~2월 비행,휴직 인원 명단_1217.xlsx]기장'!#REF!)))</xm:f>
            <x14:dxf>
              <fill>
                <patternFill>
                  <bgColor theme="8" tint="0.79998168889431442"/>
                </patternFill>
              </fill>
            </x14:dxf>
          </x14:cfRule>
          <xm:sqref>U52</xm:sqref>
        </x14:conditionalFormatting>
        <x14:conditionalFormatting xmlns:xm="http://schemas.microsoft.com/office/excel/2006/main">
          <x14:cfRule type="containsText" priority="20" operator="containsText" text="O" id="{BD60E22F-019F-4F34-AD61-882DA4E5F334}">
            <xm:f>NOT(ISERROR(SEARCH("O",'\\sel-sim-1-d-2\운항훈련실 공유폴더(공용PC)\6. 정기훈련\15) 비행명단\[★22년 1~2월 비행,휴직 인원 명단_1217.xlsx]기장'!#REF!)))</xm:f>
            <x14:dxf>
              <fill>
                <patternFill>
                  <bgColor theme="8" tint="0.79998168889431442"/>
                </patternFill>
              </fill>
            </x14:dxf>
          </x14:cfRule>
          <xm:sqref>U75</xm:sqref>
        </x14:conditionalFormatting>
        <x14:conditionalFormatting xmlns:xm="http://schemas.microsoft.com/office/excel/2006/main">
          <x14:cfRule type="containsText" priority="19" operator="containsText" text="△" id="{06CFF217-18D0-490A-84BA-D0ACA3C7A93E}">
            <xm:f>NOT(ISERROR(SEARCH("△",'\\sel-sim-1-d-2\운항훈련실 공유폴더(공용PC)\6. 정기훈련\15) 비행명단\[★22년 1~2월 비행,휴직 인원 명단_1217.xlsx]기장'!#REF!)))</xm:f>
            <x14:dxf>
              <fill>
                <patternFill>
                  <bgColor theme="8" tint="0.79998168889431442"/>
                </patternFill>
              </fill>
            </x14:dxf>
          </x14:cfRule>
          <xm:sqref>U75</xm:sqref>
        </x14:conditionalFormatting>
        <x14:conditionalFormatting xmlns:xm="http://schemas.microsoft.com/office/excel/2006/main">
          <x14:cfRule type="containsText" priority="18" operator="containsText" text="O" id="{54DA1A6B-F991-41E6-909A-0E2A564B9BE9}">
            <xm:f>NOT(ISERROR(SEARCH("O",'\\sel-sim-1-d-2\운항훈련실 공유폴더(공용PC)\6. 정기훈련\15) 비행명단\[★22년 1~2월 비행,휴직 인원 명단_1217.xlsx]기장'!#REF!)))</xm:f>
            <x14:dxf>
              <fill>
                <patternFill>
                  <bgColor theme="8" tint="0.79998168889431442"/>
                </patternFill>
              </fill>
            </x14:dxf>
          </x14:cfRule>
          <xm:sqref>U7</xm:sqref>
        </x14:conditionalFormatting>
        <x14:conditionalFormatting xmlns:xm="http://schemas.microsoft.com/office/excel/2006/main">
          <x14:cfRule type="containsText" priority="17" operator="containsText" text="△" id="{BBC338A6-5754-493D-AD0E-566DD497BDAD}">
            <xm:f>NOT(ISERROR(SEARCH("△",'\\sel-sim-1-d-2\운항훈련실 공유폴더(공용PC)\6. 정기훈련\15) 비행명단\[★22년 1~2월 비행,휴직 인원 명단_1217.xlsx]기장'!#REF!)))</xm:f>
            <x14:dxf>
              <fill>
                <patternFill>
                  <bgColor theme="8" tint="0.79998168889431442"/>
                </patternFill>
              </fill>
            </x14:dxf>
          </x14:cfRule>
          <xm:sqref>U7</xm:sqref>
        </x14:conditionalFormatting>
        <x14:conditionalFormatting xmlns:xm="http://schemas.microsoft.com/office/excel/2006/main">
          <x14:cfRule type="containsText" priority="16" operator="containsText" text="O" id="{8B542E75-8593-47B9-9129-8414E26A160A}">
            <xm:f>NOT(ISERROR(SEARCH("O",'\\sel-sim-1-d-2\운항훈련실 공유폴더(공용PC)\6. 정기훈련\15) 비행명단\[★22년 1~2월 비행,휴직 인원 명단_1217.xlsx]기장'!#REF!)))</xm:f>
            <x14:dxf>
              <fill>
                <patternFill>
                  <bgColor theme="8" tint="0.79998168889431442"/>
                </patternFill>
              </fill>
            </x14:dxf>
          </x14:cfRule>
          <xm:sqref>U56 U53:U54</xm:sqref>
        </x14:conditionalFormatting>
        <x14:conditionalFormatting xmlns:xm="http://schemas.microsoft.com/office/excel/2006/main">
          <x14:cfRule type="containsText" priority="15" operator="containsText" text="△" id="{19CB89DC-2B52-40C3-A7EF-83E4AB2DE80B}">
            <xm:f>NOT(ISERROR(SEARCH("△",'\\sel-sim-1-d-2\운항훈련실 공유폴더(공용PC)\6. 정기훈련\15) 비행명단\[★22년 1~2월 비행,휴직 인원 명단_1217.xlsx]기장'!#REF!)))</xm:f>
            <x14:dxf>
              <fill>
                <patternFill>
                  <bgColor theme="8" tint="0.79998168889431442"/>
                </patternFill>
              </fill>
            </x14:dxf>
          </x14:cfRule>
          <xm:sqref>U56 U53:U54</xm:sqref>
        </x14:conditionalFormatting>
        <x14:conditionalFormatting xmlns:xm="http://schemas.microsoft.com/office/excel/2006/main">
          <x14:cfRule type="containsText" priority="14" operator="containsText" text="O" id="{CE66D99C-B6BC-4EAE-912D-FE43AE305204}">
            <xm:f>NOT(ISERROR(SEARCH("O",'\\sel-sim-1-d-2\운항훈련실 공유폴더(공용PC)\6. 정기훈련\15) 비행명단\[★22년 1~2월 비행,휴직 인원 명단_1217.xlsx]기장'!#REF!)))</xm:f>
            <x14:dxf>
              <fill>
                <patternFill>
                  <bgColor theme="8" tint="0.79998168889431442"/>
                </patternFill>
              </fill>
            </x14:dxf>
          </x14:cfRule>
          <xm:sqref>U65:U66</xm:sqref>
        </x14:conditionalFormatting>
        <x14:conditionalFormatting xmlns:xm="http://schemas.microsoft.com/office/excel/2006/main">
          <x14:cfRule type="containsText" priority="13" operator="containsText" text="△" id="{DC0782D6-42C2-4C0B-9656-8286C063C203}">
            <xm:f>NOT(ISERROR(SEARCH("△",'\\sel-sim-1-d-2\운항훈련실 공유폴더(공용PC)\6. 정기훈련\15) 비행명단\[★22년 1~2월 비행,휴직 인원 명단_1217.xlsx]기장'!#REF!)))</xm:f>
            <x14:dxf>
              <fill>
                <patternFill>
                  <bgColor theme="8" tint="0.79998168889431442"/>
                </patternFill>
              </fill>
            </x14:dxf>
          </x14:cfRule>
          <xm:sqref>U65:U66</xm:sqref>
        </x14:conditionalFormatting>
        <x14:conditionalFormatting xmlns:xm="http://schemas.microsoft.com/office/excel/2006/main">
          <x14:cfRule type="containsText" priority="12" operator="containsText" text="O" id="{8B95A648-E429-4FB6-9CD9-D44B10CFA814}">
            <xm:f>NOT(ISERROR(SEARCH("O",'\\sel-sim-1-d-2\운항훈련실 공유폴더(공용PC)\6. 정기훈련\15) 비행명단\[★22년 1~2월 비행,휴직 인원 명단_1217.xlsx]기장'!#REF!)))</xm:f>
            <x14:dxf>
              <fill>
                <patternFill>
                  <bgColor theme="8" tint="0.79998168889431442"/>
                </patternFill>
              </fill>
            </x14:dxf>
          </x14:cfRule>
          <xm:sqref>U191</xm:sqref>
        </x14:conditionalFormatting>
        <x14:conditionalFormatting xmlns:xm="http://schemas.microsoft.com/office/excel/2006/main">
          <x14:cfRule type="containsText" priority="11" operator="containsText" text="△" id="{8C9A1FD9-9315-4D36-932D-F7B8FD341784}">
            <xm:f>NOT(ISERROR(SEARCH("△",'\\sel-sim-1-d-2\운항훈련실 공유폴더(공용PC)\6. 정기훈련\15) 비행명단\[★22년 1~2월 비행,휴직 인원 명단_1217.xlsx]기장'!#REF!)))</xm:f>
            <x14:dxf>
              <fill>
                <patternFill>
                  <bgColor theme="8" tint="0.79998168889431442"/>
                </patternFill>
              </fill>
            </x14:dxf>
          </x14:cfRule>
          <xm:sqref>U191</xm:sqref>
        </x14:conditionalFormatting>
        <x14:conditionalFormatting xmlns:xm="http://schemas.microsoft.com/office/excel/2006/main">
          <x14:cfRule type="containsText" priority="10" operator="containsText" text="O" id="{ADFD3285-0BD6-46B9-B841-25663875C3A6}">
            <xm:f>NOT(ISERROR(SEARCH("O",'\\sel-sim-1-d-2\운항훈련실 공유폴더(공용PC)\6. 정기훈련\15) 비행명단\[★22년 1~2월 비행,휴직 인원 명단_1217.xlsx]기장'!#REF!)))</xm:f>
            <x14:dxf>
              <fill>
                <patternFill>
                  <bgColor theme="8" tint="0.79998168889431442"/>
                </patternFill>
              </fill>
            </x14:dxf>
          </x14:cfRule>
          <xm:sqref>U57:U58 U55</xm:sqref>
        </x14:conditionalFormatting>
        <x14:conditionalFormatting xmlns:xm="http://schemas.microsoft.com/office/excel/2006/main">
          <x14:cfRule type="containsText" priority="9" operator="containsText" text="△" id="{36700B3C-76E6-4A4C-B31C-290C53FE0B4D}">
            <xm:f>NOT(ISERROR(SEARCH("△",'\\sel-sim-1-d-2\운항훈련실 공유폴더(공용PC)\6. 정기훈련\15) 비행명단\[★22년 1~2월 비행,휴직 인원 명단_1217.xlsx]기장'!#REF!)))</xm:f>
            <x14:dxf>
              <fill>
                <patternFill>
                  <bgColor theme="8" tint="0.79998168889431442"/>
                </patternFill>
              </fill>
            </x14:dxf>
          </x14:cfRule>
          <xm:sqref>U57:U58 U55</xm:sqref>
        </x14:conditionalFormatting>
        <x14:conditionalFormatting xmlns:xm="http://schemas.microsoft.com/office/excel/2006/main">
          <x14:cfRule type="containsText" priority="8" operator="containsText" text="O" id="{B6BE5E80-32CC-418A-A8B9-234AC16F6DF6}">
            <xm:f>NOT(ISERROR(SEARCH("O",'\\sel-sim-1-d-2\운항훈련실 공유폴더(공용PC)\6. 정기훈련\15) 비행명단\[★22년 1~2월 비행,휴직 인원 명단_1217.xlsx]기장'!#REF!)))</xm:f>
            <x14:dxf>
              <fill>
                <patternFill>
                  <bgColor theme="8" tint="0.79998168889431442"/>
                </patternFill>
              </fill>
            </x14:dxf>
          </x14:cfRule>
          <xm:sqref>U174</xm:sqref>
        </x14:conditionalFormatting>
        <x14:conditionalFormatting xmlns:xm="http://schemas.microsoft.com/office/excel/2006/main">
          <x14:cfRule type="containsText" priority="7" operator="containsText" text="△" id="{A56FF871-A1A5-47B7-B03D-9C0B44CF3BC6}">
            <xm:f>NOT(ISERROR(SEARCH("△",'\\sel-sim-1-d-2\운항훈련실 공유폴더(공용PC)\6. 정기훈련\15) 비행명단\[★22년 1~2월 비행,휴직 인원 명단_1217.xlsx]기장'!#REF!)))</xm:f>
            <x14:dxf>
              <fill>
                <patternFill>
                  <bgColor theme="8" tint="0.79998168889431442"/>
                </patternFill>
              </fill>
            </x14:dxf>
          </x14:cfRule>
          <xm:sqref>U174</xm:sqref>
        </x14:conditionalFormatting>
        <x14:conditionalFormatting xmlns:xm="http://schemas.microsoft.com/office/excel/2006/main">
          <x14:cfRule type="containsText" priority="6" operator="containsText" text="O" id="{7B5801F1-6C26-460D-9BA2-A2187714DB4F}">
            <xm:f>NOT(ISERROR(SEARCH("O",'\\sel-sim-1-d-2\운항훈련실 공유폴더(공용PC)\6. 정기훈련\15) 비행명단\[★22년 1~2월 비행,휴직 인원 명단_1217.xlsx]기장'!#REF!)))</xm:f>
            <x14:dxf>
              <fill>
                <patternFill>
                  <bgColor theme="8" tint="0.79998168889431442"/>
                </patternFill>
              </fill>
            </x14:dxf>
          </x14:cfRule>
          <xm:sqref>U173</xm:sqref>
        </x14:conditionalFormatting>
        <x14:conditionalFormatting xmlns:xm="http://schemas.microsoft.com/office/excel/2006/main">
          <x14:cfRule type="containsText" priority="5" operator="containsText" text="△" id="{C602CBF4-F316-45A2-B675-B6A4F4E91C7E}">
            <xm:f>NOT(ISERROR(SEARCH("△",'\\sel-sim-1-d-2\운항훈련실 공유폴더(공용PC)\6. 정기훈련\15) 비행명단\[★22년 1~2월 비행,휴직 인원 명단_1217.xlsx]기장'!#REF!)))</xm:f>
            <x14:dxf>
              <fill>
                <patternFill>
                  <bgColor theme="8" tint="0.79998168889431442"/>
                </patternFill>
              </fill>
            </x14:dxf>
          </x14:cfRule>
          <xm:sqref>U173</xm:sqref>
        </x14:conditionalFormatting>
        <x14:conditionalFormatting xmlns:xm="http://schemas.microsoft.com/office/excel/2006/main">
          <x14:cfRule type="containsText" priority="4" operator="containsText" text="O" id="{8BC4048F-251E-4391-872A-FB495BE0A46A}">
            <xm:f>NOT(ISERROR(SEARCH("O",'\\sel-sim-1-d-2\운항훈련실 공유폴더(공용PC)\6. 정기훈련\15) 비행명단\[★22년 1~2월 비행,휴직 인원 명단_1217.xlsx]기장'!#REF!)))</xm:f>
            <x14:dxf>
              <fill>
                <patternFill>
                  <bgColor theme="8" tint="0.79998168889431442"/>
                </patternFill>
              </fill>
            </x14:dxf>
          </x14:cfRule>
          <xm:sqref>U164</xm:sqref>
        </x14:conditionalFormatting>
        <x14:conditionalFormatting xmlns:xm="http://schemas.microsoft.com/office/excel/2006/main">
          <x14:cfRule type="containsText" priority="3" operator="containsText" text="△" id="{CDAF511E-4F87-47F4-828D-4603AE8DAA54}">
            <xm:f>NOT(ISERROR(SEARCH("△",'\\sel-sim-1-d-2\운항훈련실 공유폴더(공용PC)\6. 정기훈련\15) 비행명단\[★22년 1~2월 비행,휴직 인원 명단_1217.xlsx]기장'!#REF!)))</xm:f>
            <x14:dxf>
              <fill>
                <patternFill>
                  <bgColor theme="8" tint="0.79998168889431442"/>
                </patternFill>
              </fill>
            </x14:dxf>
          </x14:cfRule>
          <xm:sqref>U164</xm:sqref>
        </x14:conditionalFormatting>
        <x14:conditionalFormatting xmlns:xm="http://schemas.microsoft.com/office/excel/2006/main">
          <x14:cfRule type="containsText" priority="2" operator="containsText" text="O" id="{A24248AE-DA95-4596-8051-EAE4558A9334}">
            <xm:f>NOT(ISERROR(SEARCH("O",'\\sel-sim-1-d-2\운항훈련실 공유폴더(공용PC)\6. 정기훈련\15) 비행명단\[★22년 1~2월 비행,휴직 인원 명단_1217.xlsx]기장'!#REF!)))</xm:f>
            <x14:dxf>
              <fill>
                <patternFill>
                  <bgColor theme="8" tint="0.79998168889431442"/>
                </patternFill>
              </fill>
            </x14:dxf>
          </x14:cfRule>
          <xm:sqref>U158</xm:sqref>
        </x14:conditionalFormatting>
        <x14:conditionalFormatting xmlns:xm="http://schemas.microsoft.com/office/excel/2006/main">
          <x14:cfRule type="containsText" priority="1" operator="containsText" text="△" id="{E09983AD-9226-489F-AA9F-03FAA76C6FF1}">
            <xm:f>NOT(ISERROR(SEARCH("△",'\\sel-sim-1-d-2\운항훈련실 공유폴더(공용PC)\6. 정기훈련\15) 비행명단\[★22년 1~2월 비행,휴직 인원 명단_1217.xlsx]기장'!#REF!)))</xm:f>
            <x14:dxf>
              <fill>
                <patternFill>
                  <bgColor theme="8" tint="0.79998168889431442"/>
                </patternFill>
              </fill>
            </x14:dxf>
          </x14:cfRule>
          <xm:sqref>U158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K20"/>
  <sheetViews>
    <sheetView workbookViewId="0">
      <selection activeCell="I18" sqref="I18"/>
    </sheetView>
  </sheetViews>
  <sheetFormatPr defaultColWidth="8.875" defaultRowHeight="16.5"/>
  <cols>
    <col min="1" max="1" width="10.125" style="176" customWidth="1"/>
    <col min="2" max="3" width="10.5" style="176" customWidth="1"/>
    <col min="4" max="4" width="12" style="176" customWidth="1"/>
    <col min="5" max="6" width="10.875" style="176" customWidth="1"/>
    <col min="7" max="7" width="12" style="176" customWidth="1"/>
    <col min="8" max="16384" width="8.875" style="176"/>
  </cols>
  <sheetData>
    <row r="1" spans="1:11" ht="26.25" customHeight="1">
      <c r="A1" s="575" t="s">
        <v>582</v>
      </c>
      <c r="B1" s="575"/>
      <c r="C1" s="575"/>
      <c r="D1" s="575"/>
      <c r="E1" s="575"/>
      <c r="F1" s="575"/>
      <c r="G1" s="575"/>
      <c r="H1" s="575"/>
    </row>
    <row r="2" spans="1:11" ht="20.100000000000001" customHeight="1">
      <c r="A2" s="180" t="s">
        <v>553</v>
      </c>
      <c r="B2" s="181" t="s">
        <v>554</v>
      </c>
      <c r="C2" s="181" t="s">
        <v>562</v>
      </c>
      <c r="D2" s="181" t="s">
        <v>555</v>
      </c>
      <c r="E2" s="181" t="s">
        <v>556</v>
      </c>
      <c r="F2" s="181" t="s">
        <v>563</v>
      </c>
      <c r="G2" s="181" t="s">
        <v>557</v>
      </c>
      <c r="H2" s="182" t="s">
        <v>558</v>
      </c>
      <c r="J2" s="576" t="s">
        <v>559</v>
      </c>
      <c r="K2" s="577"/>
    </row>
    <row r="3" spans="1:11" ht="20.100000000000001" customHeight="1">
      <c r="A3" s="266">
        <v>44936</v>
      </c>
      <c r="B3" s="264" t="s">
        <v>1116</v>
      </c>
      <c r="C3" s="267" t="s">
        <v>1117</v>
      </c>
      <c r="D3" s="267" t="s">
        <v>1118</v>
      </c>
      <c r="E3" s="267" t="s">
        <v>1119</v>
      </c>
      <c r="F3" s="267" t="s">
        <v>1120</v>
      </c>
      <c r="G3" s="267" t="s">
        <v>1121</v>
      </c>
      <c r="H3" s="178" t="s">
        <v>583</v>
      </c>
      <c r="J3" s="187" t="s">
        <v>560</v>
      </c>
      <c r="K3" s="188">
        <f>COUNTA(표1_3267[CREW1])</f>
        <v>1</v>
      </c>
    </row>
    <row r="4" spans="1:11" ht="20.100000000000001" customHeight="1">
      <c r="A4" s="308"/>
      <c r="B4" s="224"/>
      <c r="C4" s="309"/>
      <c r="D4" s="309"/>
      <c r="E4" s="309"/>
      <c r="F4" s="309"/>
      <c r="G4" s="309"/>
      <c r="H4" s="178"/>
      <c r="J4" s="187" t="s">
        <v>561</v>
      </c>
      <c r="K4" s="188">
        <f>COUNTA(표1_3267[CREW2])</f>
        <v>1</v>
      </c>
    </row>
    <row r="5" spans="1:11" ht="20.100000000000001" customHeight="1">
      <c r="A5" s="268"/>
      <c r="B5" s="265"/>
      <c r="C5" s="269"/>
      <c r="D5" s="269"/>
      <c r="E5" s="269"/>
      <c r="F5" s="269"/>
      <c r="G5" s="269"/>
      <c r="H5" s="178"/>
    </row>
    <row r="6" spans="1:11" ht="20.100000000000001" customHeight="1">
      <c r="A6" s="308"/>
      <c r="B6" s="225"/>
      <c r="C6" s="309"/>
      <c r="D6" s="309"/>
      <c r="E6" s="309"/>
      <c r="F6" s="309"/>
      <c r="G6" s="309"/>
      <c r="H6" s="178"/>
    </row>
    <row r="7" spans="1:11" ht="20.100000000000001" customHeight="1">
      <c r="A7" s="266"/>
      <c r="B7" s="264"/>
      <c r="C7" s="267"/>
      <c r="D7" s="267"/>
      <c r="E7" s="267"/>
      <c r="F7" s="267"/>
      <c r="G7" s="267"/>
      <c r="H7" s="178"/>
    </row>
    <row r="8" spans="1:11" ht="20.100000000000001" customHeight="1">
      <c r="A8" s="177"/>
      <c r="B8" s="224"/>
      <c r="C8" s="224"/>
      <c r="D8" s="174"/>
      <c r="E8" s="174"/>
      <c r="F8" s="174"/>
      <c r="G8" s="174"/>
      <c r="H8" s="178"/>
    </row>
    <row r="9" spans="1:11" ht="20.100000000000001" customHeight="1">
      <c r="A9" s="177"/>
      <c r="B9" s="225"/>
      <c r="C9" s="225"/>
      <c r="D9" s="174"/>
      <c r="E9" s="174"/>
      <c r="F9" s="174"/>
      <c r="G9" s="174"/>
      <c r="H9" s="178"/>
    </row>
    <row r="10" spans="1:11" ht="20.100000000000001" customHeight="1">
      <c r="A10" s="177"/>
      <c r="B10" s="224"/>
      <c r="C10" s="224"/>
      <c r="D10" s="174"/>
      <c r="E10" s="174"/>
      <c r="F10" s="174"/>
      <c r="G10" s="174"/>
      <c r="H10" s="178"/>
    </row>
    <row r="11" spans="1:11" ht="20.100000000000001" customHeight="1">
      <c r="A11" s="177"/>
      <c r="B11" s="225"/>
      <c r="C11" s="225"/>
      <c r="D11" s="174"/>
      <c r="E11" s="174"/>
      <c r="F11" s="174"/>
      <c r="G11" s="174"/>
      <c r="H11" s="178"/>
    </row>
    <row r="12" spans="1:11" ht="20.100000000000001" customHeight="1">
      <c r="A12" s="177"/>
      <c r="B12" s="224"/>
      <c r="C12" s="224"/>
      <c r="D12" s="174"/>
      <c r="E12" s="174"/>
      <c r="F12" s="174"/>
      <c r="G12" s="174"/>
      <c r="H12" s="178"/>
    </row>
    <row r="13" spans="1:11" ht="20.100000000000001" customHeight="1">
      <c r="A13" s="177"/>
      <c r="B13" s="225"/>
      <c r="C13" s="225"/>
      <c r="D13" s="174"/>
      <c r="E13" s="174"/>
      <c r="F13" s="174"/>
      <c r="G13" s="174"/>
      <c r="H13" s="178"/>
    </row>
    <row r="14" spans="1:11" ht="20.100000000000001" customHeight="1">
      <c r="A14" s="177"/>
      <c r="B14" s="224"/>
      <c r="C14" s="224"/>
      <c r="D14" s="174"/>
      <c r="E14" s="175"/>
      <c r="F14" s="175"/>
      <c r="G14" s="174"/>
      <c r="H14" s="178"/>
    </row>
    <row r="15" spans="1:11" ht="20.100000000000001" customHeight="1">
      <c r="A15" s="177"/>
      <c r="B15" s="224"/>
      <c r="C15" s="224"/>
      <c r="D15" s="174"/>
      <c r="E15" s="175"/>
      <c r="F15" s="175"/>
      <c r="G15" s="174"/>
      <c r="H15" s="178"/>
    </row>
    <row r="16" spans="1:11" ht="20.100000000000001" customHeight="1">
      <c r="A16" s="177"/>
      <c r="B16" s="224"/>
      <c r="C16" s="224"/>
      <c r="D16" s="174"/>
      <c r="E16" s="175"/>
      <c r="F16" s="175"/>
      <c r="G16" s="174"/>
      <c r="H16" s="178"/>
    </row>
    <row r="17" spans="1:8" ht="20.100000000000001" customHeight="1">
      <c r="A17" s="177"/>
      <c r="B17" s="224"/>
      <c r="C17" s="224"/>
      <c r="D17" s="174"/>
      <c r="E17" s="175"/>
      <c r="F17" s="175"/>
      <c r="G17" s="174"/>
      <c r="H17" s="178"/>
    </row>
    <row r="18" spans="1:8" ht="20.100000000000001" customHeight="1">
      <c r="A18" s="177"/>
      <c r="B18" s="224"/>
      <c r="C18" s="224"/>
      <c r="D18" s="174"/>
      <c r="E18" s="174"/>
      <c r="F18" s="174"/>
      <c r="G18" s="173"/>
      <c r="H18" s="178"/>
    </row>
    <row r="19" spans="1:8" ht="20.100000000000001" customHeight="1">
      <c r="A19" s="177"/>
      <c r="B19" s="224"/>
      <c r="C19" s="224"/>
      <c r="D19" s="174"/>
      <c r="E19" s="174"/>
      <c r="F19" s="174"/>
      <c r="G19" s="173"/>
      <c r="H19" s="178"/>
    </row>
    <row r="20" spans="1:8" ht="20.100000000000001" customHeight="1">
      <c r="A20" s="177"/>
      <c r="B20" s="224"/>
      <c r="C20" s="224"/>
      <c r="D20" s="174"/>
      <c r="E20" s="174"/>
      <c r="F20" s="174"/>
      <c r="G20" s="173"/>
      <c r="H20" s="178"/>
    </row>
  </sheetData>
  <mergeCells count="2">
    <mergeCell ref="A1:H1"/>
    <mergeCell ref="J2:K2"/>
  </mergeCells>
  <phoneticPr fontId="15" type="noConversion"/>
  <conditionalFormatting sqref="E9:F9">
    <cfRule type="duplicateValues" dxfId="924" priority="143"/>
  </conditionalFormatting>
  <conditionalFormatting sqref="E9:F9">
    <cfRule type="duplicateValues" dxfId="923" priority="144"/>
  </conditionalFormatting>
  <conditionalFormatting sqref="E10:F10">
    <cfRule type="duplicateValues" dxfId="922" priority="127"/>
  </conditionalFormatting>
  <conditionalFormatting sqref="E10:F10">
    <cfRule type="duplicateValues" dxfId="921" priority="128"/>
  </conditionalFormatting>
  <conditionalFormatting sqref="E10:F10">
    <cfRule type="duplicateValues" dxfId="920" priority="125"/>
  </conditionalFormatting>
  <conditionalFormatting sqref="E10:F10">
    <cfRule type="duplicateValues" dxfId="919" priority="126"/>
  </conditionalFormatting>
  <conditionalFormatting sqref="E10:F10">
    <cfRule type="duplicateValues" dxfId="918" priority="123"/>
  </conditionalFormatting>
  <conditionalFormatting sqref="E10:F10">
    <cfRule type="duplicateValues" dxfId="917" priority="124"/>
  </conditionalFormatting>
  <conditionalFormatting sqref="E10:F10">
    <cfRule type="duplicateValues" dxfId="916" priority="121"/>
  </conditionalFormatting>
  <conditionalFormatting sqref="E10:F10">
    <cfRule type="duplicateValues" dxfId="915" priority="122"/>
  </conditionalFormatting>
  <conditionalFormatting sqref="D21:D1048576">
    <cfRule type="duplicateValues" dxfId="914" priority="153"/>
  </conditionalFormatting>
  <conditionalFormatting sqref="E9:F9">
    <cfRule type="duplicateValues" dxfId="913" priority="119"/>
  </conditionalFormatting>
  <conditionalFormatting sqref="E9:F9">
    <cfRule type="duplicateValues" dxfId="912" priority="120"/>
  </conditionalFormatting>
  <conditionalFormatting sqref="E10:F10">
    <cfRule type="duplicateValues" dxfId="911" priority="117"/>
  </conditionalFormatting>
  <conditionalFormatting sqref="E10:F10">
    <cfRule type="duplicateValues" dxfId="910" priority="118"/>
  </conditionalFormatting>
  <conditionalFormatting sqref="E9:F9">
    <cfRule type="duplicateValues" dxfId="909" priority="115"/>
  </conditionalFormatting>
  <conditionalFormatting sqref="E9:F9">
    <cfRule type="duplicateValues" dxfId="908" priority="116"/>
  </conditionalFormatting>
  <conditionalFormatting sqref="E9:F9">
    <cfRule type="duplicateValues" dxfId="907" priority="105"/>
  </conditionalFormatting>
  <conditionalFormatting sqref="E9:F9">
    <cfRule type="duplicateValues" dxfId="906" priority="106"/>
  </conditionalFormatting>
  <conditionalFormatting sqref="E9:F9">
    <cfRule type="duplicateValues" dxfId="905" priority="103"/>
  </conditionalFormatting>
  <conditionalFormatting sqref="E9:F9">
    <cfRule type="duplicateValues" dxfId="904" priority="104"/>
  </conditionalFormatting>
  <conditionalFormatting sqref="E11:F11">
    <cfRule type="duplicateValues" dxfId="903" priority="101"/>
  </conditionalFormatting>
  <conditionalFormatting sqref="E11:F11">
    <cfRule type="duplicateValues" dxfId="902" priority="102"/>
  </conditionalFormatting>
  <conditionalFormatting sqref="E11:F11">
    <cfRule type="duplicateValues" dxfId="901" priority="99"/>
  </conditionalFormatting>
  <conditionalFormatting sqref="E11:F11">
    <cfRule type="duplicateValues" dxfId="900" priority="100"/>
  </conditionalFormatting>
  <conditionalFormatting sqref="E11:F11">
    <cfRule type="duplicateValues" dxfId="899" priority="97"/>
  </conditionalFormatting>
  <conditionalFormatting sqref="E11:F11">
    <cfRule type="duplicateValues" dxfId="898" priority="98"/>
  </conditionalFormatting>
  <conditionalFormatting sqref="E11:F11">
    <cfRule type="duplicateValues" dxfId="897" priority="95"/>
  </conditionalFormatting>
  <conditionalFormatting sqref="E11:F11">
    <cfRule type="duplicateValues" dxfId="896" priority="96"/>
  </conditionalFormatting>
  <conditionalFormatting sqref="E8:F8">
    <cfRule type="duplicateValues" dxfId="895" priority="93"/>
  </conditionalFormatting>
  <conditionalFormatting sqref="E8:F8">
    <cfRule type="duplicateValues" dxfId="894" priority="94"/>
  </conditionalFormatting>
  <conditionalFormatting sqref="E8:F8">
    <cfRule type="duplicateValues" dxfId="893" priority="91"/>
  </conditionalFormatting>
  <conditionalFormatting sqref="E8:F8">
    <cfRule type="duplicateValues" dxfId="892" priority="92"/>
  </conditionalFormatting>
  <conditionalFormatting sqref="E8:F8">
    <cfRule type="duplicateValues" dxfId="891" priority="89"/>
  </conditionalFormatting>
  <conditionalFormatting sqref="E8:F8">
    <cfRule type="duplicateValues" dxfId="890" priority="90"/>
  </conditionalFormatting>
  <conditionalFormatting sqref="E8:F8">
    <cfRule type="duplicateValues" dxfId="889" priority="87"/>
  </conditionalFormatting>
  <conditionalFormatting sqref="E8:F8">
    <cfRule type="duplicateValues" dxfId="888" priority="88"/>
  </conditionalFormatting>
  <conditionalFormatting sqref="E8:F8">
    <cfRule type="duplicateValues" dxfId="887" priority="85"/>
  </conditionalFormatting>
  <conditionalFormatting sqref="E8:F8">
    <cfRule type="duplicateValues" dxfId="886" priority="86"/>
  </conditionalFormatting>
  <conditionalFormatting sqref="E8:F8">
    <cfRule type="duplicateValues" dxfId="885" priority="83"/>
  </conditionalFormatting>
  <conditionalFormatting sqref="E8:F8">
    <cfRule type="duplicateValues" dxfId="884" priority="84"/>
  </conditionalFormatting>
  <conditionalFormatting sqref="E8:F8">
    <cfRule type="duplicateValues" dxfId="883" priority="81"/>
  </conditionalFormatting>
  <conditionalFormatting sqref="E8:F8">
    <cfRule type="duplicateValues" dxfId="882" priority="82"/>
  </conditionalFormatting>
  <conditionalFormatting sqref="E8:F8">
    <cfRule type="duplicateValues" dxfId="881" priority="79"/>
  </conditionalFormatting>
  <conditionalFormatting sqref="E8:F8">
    <cfRule type="duplicateValues" dxfId="880" priority="80"/>
  </conditionalFormatting>
  <conditionalFormatting sqref="E11:F11">
    <cfRule type="duplicateValues" dxfId="879" priority="77"/>
  </conditionalFormatting>
  <conditionalFormatting sqref="E11:F11">
    <cfRule type="duplicateValues" dxfId="878" priority="78"/>
  </conditionalFormatting>
  <conditionalFormatting sqref="E11:F11">
    <cfRule type="duplicateValues" dxfId="877" priority="75"/>
  </conditionalFormatting>
  <conditionalFormatting sqref="E11:F11">
    <cfRule type="duplicateValues" dxfId="876" priority="76"/>
  </conditionalFormatting>
  <conditionalFormatting sqref="E11:F11">
    <cfRule type="duplicateValues" dxfId="875" priority="73"/>
  </conditionalFormatting>
  <conditionalFormatting sqref="E11:F11">
    <cfRule type="duplicateValues" dxfId="874" priority="74"/>
  </conditionalFormatting>
  <conditionalFormatting sqref="E11:F11">
    <cfRule type="duplicateValues" dxfId="873" priority="71"/>
  </conditionalFormatting>
  <conditionalFormatting sqref="E11:F11">
    <cfRule type="duplicateValues" dxfId="872" priority="72"/>
  </conditionalFormatting>
  <conditionalFormatting sqref="E11:F11">
    <cfRule type="duplicateValues" dxfId="871" priority="69"/>
  </conditionalFormatting>
  <conditionalFormatting sqref="E11:F11">
    <cfRule type="duplicateValues" dxfId="870" priority="70"/>
  </conditionalFormatting>
  <conditionalFormatting sqref="E12:F12">
    <cfRule type="duplicateValues" dxfId="869" priority="67"/>
  </conditionalFormatting>
  <conditionalFormatting sqref="E12:F12">
    <cfRule type="duplicateValues" dxfId="868" priority="68"/>
  </conditionalFormatting>
  <conditionalFormatting sqref="E12:F12">
    <cfRule type="duplicateValues" dxfId="867" priority="65"/>
  </conditionalFormatting>
  <conditionalFormatting sqref="E12:F12">
    <cfRule type="duplicateValues" dxfId="866" priority="66"/>
  </conditionalFormatting>
  <conditionalFormatting sqref="E12:F12">
    <cfRule type="duplicateValues" dxfId="865" priority="63"/>
  </conditionalFormatting>
  <conditionalFormatting sqref="E12:F12">
    <cfRule type="duplicateValues" dxfId="864" priority="64"/>
  </conditionalFormatting>
  <conditionalFormatting sqref="E12:F12">
    <cfRule type="duplicateValues" dxfId="863" priority="61"/>
  </conditionalFormatting>
  <conditionalFormatting sqref="E12:F12">
    <cfRule type="duplicateValues" dxfId="862" priority="62"/>
  </conditionalFormatting>
  <conditionalFormatting sqref="E13:F13">
    <cfRule type="duplicateValues" dxfId="861" priority="59"/>
  </conditionalFormatting>
  <conditionalFormatting sqref="E13:F13">
    <cfRule type="duplicateValues" dxfId="860" priority="60"/>
  </conditionalFormatting>
  <conditionalFormatting sqref="E13:F13">
    <cfRule type="duplicateValues" dxfId="859" priority="57"/>
  </conditionalFormatting>
  <conditionalFormatting sqref="E13:F13">
    <cfRule type="duplicateValues" dxfId="858" priority="58"/>
  </conditionalFormatting>
  <conditionalFormatting sqref="E13:F13">
    <cfRule type="duplicateValues" dxfId="857" priority="55"/>
  </conditionalFormatting>
  <conditionalFormatting sqref="E13:F13">
    <cfRule type="duplicateValues" dxfId="856" priority="56"/>
  </conditionalFormatting>
  <conditionalFormatting sqref="E13:F13">
    <cfRule type="duplicateValues" dxfId="855" priority="53"/>
  </conditionalFormatting>
  <conditionalFormatting sqref="E13:F13">
    <cfRule type="duplicateValues" dxfId="854" priority="54"/>
  </conditionalFormatting>
  <conditionalFormatting sqref="E7">
    <cfRule type="duplicateValues" dxfId="853" priority="47"/>
  </conditionalFormatting>
  <conditionalFormatting sqref="E7">
    <cfRule type="duplicateValues" dxfId="852" priority="48"/>
  </conditionalFormatting>
  <conditionalFormatting sqref="E6">
    <cfRule type="duplicateValues" dxfId="851" priority="43"/>
  </conditionalFormatting>
  <conditionalFormatting sqref="E6">
    <cfRule type="duplicateValues" dxfId="850" priority="44"/>
  </conditionalFormatting>
  <conditionalFormatting sqref="E6">
    <cfRule type="duplicateValues" dxfId="849" priority="41"/>
  </conditionalFormatting>
  <conditionalFormatting sqref="E6">
    <cfRule type="duplicateValues" dxfId="848" priority="42"/>
  </conditionalFormatting>
  <conditionalFormatting sqref="E6">
    <cfRule type="duplicateValues" dxfId="847" priority="39"/>
  </conditionalFormatting>
  <conditionalFormatting sqref="E6">
    <cfRule type="duplicateValues" dxfId="846" priority="40"/>
  </conditionalFormatting>
  <conditionalFormatting sqref="E6">
    <cfRule type="duplicateValues" dxfId="845" priority="37"/>
  </conditionalFormatting>
  <conditionalFormatting sqref="E6">
    <cfRule type="duplicateValues" dxfId="844" priority="38"/>
  </conditionalFormatting>
  <conditionalFormatting sqref="D7">
    <cfRule type="duplicateValues" dxfId="843" priority="31"/>
  </conditionalFormatting>
  <conditionalFormatting sqref="D7">
    <cfRule type="duplicateValues" dxfId="842" priority="32"/>
  </conditionalFormatting>
  <conditionalFormatting sqref="D6">
    <cfRule type="duplicateValues" dxfId="841" priority="27"/>
  </conditionalFormatting>
  <conditionalFormatting sqref="D6">
    <cfRule type="duplicateValues" dxfId="840" priority="28"/>
  </conditionalFormatting>
  <conditionalFormatting sqref="D6">
    <cfRule type="duplicateValues" dxfId="839" priority="25"/>
  </conditionalFormatting>
  <conditionalFormatting sqref="D6">
    <cfRule type="duplicateValues" dxfId="838" priority="26"/>
  </conditionalFormatting>
  <conditionalFormatting sqref="D6">
    <cfRule type="duplicateValues" dxfId="837" priority="23"/>
  </conditionalFormatting>
  <conditionalFormatting sqref="D6">
    <cfRule type="duplicateValues" dxfId="836" priority="24"/>
  </conditionalFormatting>
  <conditionalFormatting sqref="D6">
    <cfRule type="duplicateValues" dxfId="835" priority="21"/>
  </conditionalFormatting>
  <conditionalFormatting sqref="D6">
    <cfRule type="duplicateValues" dxfId="834" priority="22"/>
  </conditionalFormatting>
  <conditionalFormatting sqref="D2:F2">
    <cfRule type="duplicateValues" dxfId="833" priority="8948"/>
  </conditionalFormatting>
  <conditionalFormatting sqref="E3:E5">
    <cfRule type="duplicateValues" dxfId="832" priority="19"/>
  </conditionalFormatting>
  <conditionalFormatting sqref="E3:E5">
    <cfRule type="duplicateValues" dxfId="831" priority="20"/>
  </conditionalFormatting>
  <conditionalFormatting sqref="E4">
    <cfRule type="duplicateValues" dxfId="830" priority="17"/>
  </conditionalFormatting>
  <conditionalFormatting sqref="E4">
    <cfRule type="duplicateValues" dxfId="829" priority="18"/>
  </conditionalFormatting>
  <conditionalFormatting sqref="E5">
    <cfRule type="duplicateValues" dxfId="828" priority="15"/>
  </conditionalFormatting>
  <conditionalFormatting sqref="E5">
    <cfRule type="duplicateValues" dxfId="827" priority="16"/>
  </conditionalFormatting>
  <conditionalFormatting sqref="D3:D5">
    <cfRule type="duplicateValues" dxfId="826" priority="13"/>
  </conditionalFormatting>
  <conditionalFormatting sqref="D3:D5">
    <cfRule type="duplicateValues" dxfId="825" priority="14"/>
  </conditionalFormatting>
  <conditionalFormatting sqref="D4">
    <cfRule type="duplicateValues" dxfId="824" priority="11"/>
  </conditionalFormatting>
  <conditionalFormatting sqref="D4">
    <cfRule type="duplicateValues" dxfId="823" priority="12"/>
  </conditionalFormatting>
  <conditionalFormatting sqref="D5">
    <cfRule type="duplicateValues" dxfId="822" priority="9"/>
  </conditionalFormatting>
  <conditionalFormatting sqref="D5">
    <cfRule type="duplicateValues" dxfId="821" priority="10"/>
  </conditionalFormatting>
  <conditionalFormatting sqref="E5">
    <cfRule type="duplicateValues" dxfId="820" priority="7"/>
  </conditionalFormatting>
  <conditionalFormatting sqref="E5">
    <cfRule type="duplicateValues" dxfId="819" priority="8"/>
  </conditionalFormatting>
  <conditionalFormatting sqref="E6">
    <cfRule type="duplicateValues" dxfId="818" priority="5"/>
  </conditionalFormatting>
  <conditionalFormatting sqref="E6">
    <cfRule type="duplicateValues" dxfId="817" priority="6"/>
  </conditionalFormatting>
  <conditionalFormatting sqref="D5">
    <cfRule type="duplicateValues" dxfId="816" priority="3"/>
  </conditionalFormatting>
  <conditionalFormatting sqref="D5">
    <cfRule type="duplicateValues" dxfId="815" priority="4"/>
  </conditionalFormatting>
  <conditionalFormatting sqref="D6">
    <cfRule type="duplicateValues" dxfId="814" priority="1"/>
  </conditionalFormatting>
  <conditionalFormatting sqref="D6">
    <cfRule type="duplicateValues" dxfId="813" priority="2"/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workbookViewId="0">
      <selection activeCell="I18" sqref="I18"/>
    </sheetView>
  </sheetViews>
  <sheetFormatPr defaultColWidth="8.875" defaultRowHeight="16.5"/>
  <cols>
    <col min="1" max="1" width="12.25" style="176" customWidth="1"/>
    <col min="2" max="2" width="12.5" style="176" customWidth="1"/>
    <col min="3" max="3" width="12.75" style="176" customWidth="1"/>
    <col min="4" max="4" width="11.875" style="176" customWidth="1"/>
    <col min="5" max="5" width="12.125" style="176" customWidth="1"/>
    <col min="6" max="6" width="9.875" style="176" customWidth="1"/>
    <col min="7" max="16384" width="8.875" style="176"/>
  </cols>
  <sheetData>
    <row r="1" spans="1:9" ht="20.25">
      <c r="A1" s="575" t="s">
        <v>593</v>
      </c>
      <c r="B1" s="575"/>
      <c r="C1" s="575"/>
      <c r="D1" s="575"/>
      <c r="E1" s="575"/>
      <c r="F1" s="575"/>
    </row>
    <row r="2" spans="1:9">
      <c r="A2" s="180" t="s">
        <v>497</v>
      </c>
      <c r="B2" s="181" t="s">
        <v>554</v>
      </c>
      <c r="C2" s="181" t="s">
        <v>555</v>
      </c>
      <c r="D2" s="181" t="s">
        <v>556</v>
      </c>
      <c r="E2" s="181" t="s">
        <v>557</v>
      </c>
      <c r="F2" s="182" t="s">
        <v>558</v>
      </c>
      <c r="H2" s="576" t="s">
        <v>498</v>
      </c>
      <c r="I2" s="577"/>
    </row>
    <row r="3" spans="1:9">
      <c r="A3" s="177">
        <v>44896</v>
      </c>
      <c r="B3" s="225" t="s">
        <v>646</v>
      </c>
      <c r="C3" s="174" t="s">
        <v>612</v>
      </c>
      <c r="D3" s="303" t="s">
        <v>606</v>
      </c>
      <c r="E3" s="174" t="s">
        <v>524</v>
      </c>
      <c r="F3" s="178" t="s">
        <v>583</v>
      </c>
      <c r="H3" s="187" t="s">
        <v>499</v>
      </c>
      <c r="I3" s="188">
        <f>COUNTA(표1_326236428[CREW1])</f>
        <v>34</v>
      </c>
    </row>
    <row r="4" spans="1:9">
      <c r="A4" s="177">
        <v>44896</v>
      </c>
      <c r="B4" s="225" t="s">
        <v>647</v>
      </c>
      <c r="C4" s="174" t="s">
        <v>648</v>
      </c>
      <c r="D4" s="303" t="s">
        <v>649</v>
      </c>
      <c r="E4" s="174" t="s">
        <v>650</v>
      </c>
      <c r="F4" s="178" t="s">
        <v>651</v>
      </c>
      <c r="H4" s="187" t="s">
        <v>652</v>
      </c>
      <c r="I4" s="188">
        <f>COUNTA(표1_326236428[CREW2])</f>
        <v>34</v>
      </c>
    </row>
    <row r="5" spans="1:9">
      <c r="A5" s="177">
        <v>44896</v>
      </c>
      <c r="B5" s="320" t="s">
        <v>653</v>
      </c>
      <c r="C5" s="321" t="s">
        <v>654</v>
      </c>
      <c r="D5" s="322" t="s">
        <v>599</v>
      </c>
      <c r="E5" s="174" t="s">
        <v>524</v>
      </c>
      <c r="F5" s="178" t="s">
        <v>583</v>
      </c>
    </row>
    <row r="6" spans="1:9">
      <c r="A6" s="177">
        <v>44896</v>
      </c>
      <c r="B6" s="225" t="s">
        <v>653</v>
      </c>
      <c r="C6" s="323" t="s">
        <v>655</v>
      </c>
      <c r="D6" s="303" t="s">
        <v>604</v>
      </c>
      <c r="E6" s="174" t="s">
        <v>524</v>
      </c>
      <c r="F6" s="178" t="s">
        <v>583</v>
      </c>
    </row>
    <row r="7" spans="1:9">
      <c r="A7" s="177">
        <v>44896</v>
      </c>
      <c r="B7" s="225" t="s">
        <v>656</v>
      </c>
      <c r="C7" s="174" t="s">
        <v>657</v>
      </c>
      <c r="D7" s="303" t="s">
        <v>658</v>
      </c>
      <c r="E7" s="174" t="s">
        <v>524</v>
      </c>
      <c r="F7" s="178" t="s">
        <v>583</v>
      </c>
    </row>
    <row r="8" spans="1:9">
      <c r="A8" s="177">
        <v>44896</v>
      </c>
      <c r="B8" s="225" t="s">
        <v>656</v>
      </c>
      <c r="C8" s="323" t="s">
        <v>659</v>
      </c>
      <c r="D8" s="303" t="s">
        <v>660</v>
      </c>
      <c r="E8" s="174" t="s">
        <v>524</v>
      </c>
      <c r="F8" s="178" t="s">
        <v>583</v>
      </c>
    </row>
    <row r="9" spans="1:9">
      <c r="A9" s="177">
        <v>44896</v>
      </c>
      <c r="B9" s="225" t="s">
        <v>661</v>
      </c>
      <c r="C9" s="323" t="s">
        <v>662</v>
      </c>
      <c r="D9" s="303" t="s">
        <v>663</v>
      </c>
      <c r="E9" s="174" t="s">
        <v>524</v>
      </c>
      <c r="F9" s="178" t="s">
        <v>583</v>
      </c>
    </row>
    <row r="10" spans="1:9">
      <c r="A10" s="177">
        <v>44896</v>
      </c>
      <c r="B10" s="225" t="s">
        <v>661</v>
      </c>
      <c r="C10" s="323" t="s">
        <v>664</v>
      </c>
      <c r="D10" s="303" t="s">
        <v>665</v>
      </c>
      <c r="E10" s="174" t="s">
        <v>524</v>
      </c>
      <c r="F10" s="178" t="s">
        <v>583</v>
      </c>
    </row>
    <row r="11" spans="1:9">
      <c r="A11" s="177">
        <v>44897</v>
      </c>
      <c r="B11" s="224" t="s">
        <v>666</v>
      </c>
      <c r="C11" s="323" t="s">
        <v>590</v>
      </c>
      <c r="D11" s="303" t="s">
        <v>603</v>
      </c>
      <c r="E11" s="174" t="s">
        <v>503</v>
      </c>
      <c r="F11" s="178" t="s">
        <v>583</v>
      </c>
    </row>
    <row r="12" spans="1:9">
      <c r="A12" s="177">
        <v>44897</v>
      </c>
      <c r="B12" s="224" t="s">
        <v>666</v>
      </c>
      <c r="C12" s="323" t="s">
        <v>667</v>
      </c>
      <c r="D12" s="303" t="s">
        <v>668</v>
      </c>
      <c r="E12" s="174" t="s">
        <v>503</v>
      </c>
      <c r="F12" s="178" t="s">
        <v>583</v>
      </c>
    </row>
    <row r="13" spans="1:9">
      <c r="A13" s="177">
        <v>44897</v>
      </c>
      <c r="B13" s="225" t="s">
        <v>669</v>
      </c>
      <c r="C13" s="323" t="s">
        <v>670</v>
      </c>
      <c r="D13" s="303" t="s">
        <v>602</v>
      </c>
      <c r="E13" s="174" t="s">
        <v>503</v>
      </c>
      <c r="F13" s="178" t="s">
        <v>583</v>
      </c>
    </row>
    <row r="14" spans="1:9">
      <c r="A14" s="177">
        <v>44897</v>
      </c>
      <c r="B14" s="225" t="s">
        <v>669</v>
      </c>
      <c r="C14" s="323" t="s">
        <v>671</v>
      </c>
      <c r="D14" s="303" t="s">
        <v>672</v>
      </c>
      <c r="E14" s="174" t="s">
        <v>503</v>
      </c>
      <c r="F14" s="178" t="s">
        <v>583</v>
      </c>
    </row>
    <row r="15" spans="1:9">
      <c r="A15" s="177">
        <v>44897</v>
      </c>
      <c r="B15" s="225" t="s">
        <v>673</v>
      </c>
      <c r="C15" s="323" t="s">
        <v>674</v>
      </c>
      <c r="D15" s="303" t="s">
        <v>601</v>
      </c>
      <c r="E15" s="174" t="s">
        <v>503</v>
      </c>
      <c r="F15" s="178" t="s">
        <v>583</v>
      </c>
    </row>
    <row r="16" spans="1:9">
      <c r="A16" s="177">
        <v>44897</v>
      </c>
      <c r="B16" s="225" t="s">
        <v>673</v>
      </c>
      <c r="C16" s="174" t="s">
        <v>675</v>
      </c>
      <c r="D16" s="303" t="s">
        <v>676</v>
      </c>
      <c r="E16" s="174" t="s">
        <v>503</v>
      </c>
      <c r="F16" s="178" t="s">
        <v>583</v>
      </c>
    </row>
    <row r="17" spans="1:6">
      <c r="A17" s="177">
        <v>44897</v>
      </c>
      <c r="B17" s="225" t="s">
        <v>677</v>
      </c>
      <c r="C17" s="174" t="s">
        <v>678</v>
      </c>
      <c r="D17" s="305" t="s">
        <v>679</v>
      </c>
      <c r="E17" s="174" t="s">
        <v>503</v>
      </c>
      <c r="F17" s="178" t="s">
        <v>583</v>
      </c>
    </row>
    <row r="18" spans="1:6">
      <c r="A18" s="177">
        <v>44897</v>
      </c>
      <c r="B18" s="225" t="s">
        <v>677</v>
      </c>
      <c r="C18" s="323" t="s">
        <v>680</v>
      </c>
      <c r="D18" s="305" t="s">
        <v>681</v>
      </c>
      <c r="E18" s="174" t="s">
        <v>503</v>
      </c>
      <c r="F18" s="178" t="s">
        <v>583</v>
      </c>
    </row>
    <row r="19" spans="1:6">
      <c r="A19" s="177">
        <v>44898</v>
      </c>
      <c r="B19" s="224" t="s">
        <v>666</v>
      </c>
      <c r="C19" s="174" t="s">
        <v>682</v>
      </c>
      <c r="D19" s="305" t="s">
        <v>605</v>
      </c>
      <c r="E19" s="174" t="s">
        <v>503</v>
      </c>
      <c r="F19" s="178" t="s">
        <v>583</v>
      </c>
    </row>
    <row r="20" spans="1:6">
      <c r="A20" s="177">
        <v>44898</v>
      </c>
      <c r="B20" s="224" t="s">
        <v>666</v>
      </c>
      <c r="C20" s="323" t="s">
        <v>596</v>
      </c>
      <c r="D20" s="303" t="s">
        <v>683</v>
      </c>
      <c r="E20" s="174" t="s">
        <v>503</v>
      </c>
      <c r="F20" s="178" t="s">
        <v>583</v>
      </c>
    </row>
    <row r="21" spans="1:6">
      <c r="A21" s="177">
        <v>44898</v>
      </c>
      <c r="B21" s="225" t="s">
        <v>669</v>
      </c>
      <c r="C21" s="323" t="s">
        <v>598</v>
      </c>
      <c r="D21" s="303" t="s">
        <v>684</v>
      </c>
      <c r="E21" s="174" t="s">
        <v>503</v>
      </c>
      <c r="F21" s="178" t="s">
        <v>583</v>
      </c>
    </row>
    <row r="22" spans="1:6">
      <c r="A22" s="177">
        <v>44898</v>
      </c>
      <c r="B22" s="225" t="s">
        <v>669</v>
      </c>
      <c r="C22" s="323" t="s">
        <v>685</v>
      </c>
      <c r="D22" s="303" t="s">
        <v>614</v>
      </c>
      <c r="E22" s="174" t="s">
        <v>503</v>
      </c>
      <c r="F22" s="178" t="s">
        <v>583</v>
      </c>
    </row>
    <row r="23" spans="1:6">
      <c r="A23" s="177">
        <v>44898</v>
      </c>
      <c r="B23" s="225" t="s">
        <v>673</v>
      </c>
      <c r="C23" s="323" t="s">
        <v>595</v>
      </c>
      <c r="D23" s="303" t="s">
        <v>686</v>
      </c>
      <c r="E23" s="174" t="s">
        <v>503</v>
      </c>
      <c r="F23" s="178" t="s">
        <v>583</v>
      </c>
    </row>
    <row r="24" spans="1:6">
      <c r="A24" s="177">
        <v>44898</v>
      </c>
      <c r="B24" s="225" t="s">
        <v>673</v>
      </c>
      <c r="C24" s="174" t="s">
        <v>687</v>
      </c>
      <c r="D24" s="303" t="s">
        <v>688</v>
      </c>
      <c r="E24" s="174" t="s">
        <v>503</v>
      </c>
      <c r="F24" s="178" t="s">
        <v>583</v>
      </c>
    </row>
    <row r="25" spans="1:6">
      <c r="A25" s="177">
        <v>44898</v>
      </c>
      <c r="B25" s="225" t="s">
        <v>677</v>
      </c>
      <c r="C25" s="174" t="s">
        <v>645</v>
      </c>
      <c r="D25" s="305" t="s">
        <v>689</v>
      </c>
      <c r="E25" s="174" t="s">
        <v>503</v>
      </c>
      <c r="F25" s="178" t="s">
        <v>583</v>
      </c>
    </row>
    <row r="26" spans="1:6">
      <c r="A26" s="177">
        <v>44898</v>
      </c>
      <c r="B26" s="225" t="s">
        <v>677</v>
      </c>
      <c r="C26" s="174" t="s">
        <v>690</v>
      </c>
      <c r="D26" s="305" t="s">
        <v>691</v>
      </c>
      <c r="E26" s="174" t="s">
        <v>503</v>
      </c>
      <c r="F26" s="178" t="s">
        <v>583</v>
      </c>
    </row>
    <row r="27" spans="1:6">
      <c r="A27" s="177">
        <v>44902</v>
      </c>
      <c r="B27" s="225" t="s">
        <v>629</v>
      </c>
      <c r="C27" s="323" t="s">
        <v>692</v>
      </c>
      <c r="D27" s="305" t="s">
        <v>693</v>
      </c>
      <c r="E27" s="174" t="s">
        <v>194</v>
      </c>
      <c r="F27" s="178" t="s">
        <v>583</v>
      </c>
    </row>
    <row r="28" spans="1:6">
      <c r="A28" s="177">
        <v>44902</v>
      </c>
      <c r="B28" s="225" t="s">
        <v>629</v>
      </c>
      <c r="C28" s="174" t="s">
        <v>694</v>
      </c>
      <c r="D28" s="303" t="s">
        <v>695</v>
      </c>
      <c r="E28" s="174" t="s">
        <v>194</v>
      </c>
      <c r="F28" s="178" t="s">
        <v>583</v>
      </c>
    </row>
    <row r="29" spans="1:6">
      <c r="A29" s="177">
        <v>44902</v>
      </c>
      <c r="B29" s="225" t="s">
        <v>636</v>
      </c>
      <c r="C29" s="323" t="s">
        <v>696</v>
      </c>
      <c r="D29" s="305" t="s">
        <v>697</v>
      </c>
      <c r="E29" s="174" t="s">
        <v>194</v>
      </c>
      <c r="F29" s="178" t="s">
        <v>583</v>
      </c>
    </row>
    <row r="30" spans="1:6">
      <c r="A30" s="177">
        <v>44902</v>
      </c>
      <c r="B30" s="320" t="s">
        <v>636</v>
      </c>
      <c r="C30" s="174" t="s">
        <v>609</v>
      </c>
      <c r="D30" s="305" t="s">
        <v>698</v>
      </c>
      <c r="E30" s="174" t="s">
        <v>194</v>
      </c>
      <c r="F30" s="178" t="s">
        <v>583</v>
      </c>
    </row>
    <row r="31" spans="1:6">
      <c r="A31" s="177">
        <v>44902</v>
      </c>
      <c r="B31" s="225" t="s">
        <v>699</v>
      </c>
      <c r="C31" s="323" t="s">
        <v>615</v>
      </c>
      <c r="D31" s="303" t="s">
        <v>700</v>
      </c>
      <c r="E31" s="174" t="s">
        <v>194</v>
      </c>
      <c r="F31" s="178" t="s">
        <v>583</v>
      </c>
    </row>
    <row r="32" spans="1:6">
      <c r="A32" s="177">
        <v>44902</v>
      </c>
      <c r="B32" s="225" t="s">
        <v>699</v>
      </c>
      <c r="C32" s="174" t="s">
        <v>613</v>
      </c>
      <c r="D32" s="303" t="s">
        <v>701</v>
      </c>
      <c r="E32" s="174" t="s">
        <v>194</v>
      </c>
      <c r="F32" s="178" t="s">
        <v>583</v>
      </c>
    </row>
    <row r="33" spans="1:6">
      <c r="A33" s="177">
        <v>44902</v>
      </c>
      <c r="B33" s="225" t="s">
        <v>702</v>
      </c>
      <c r="C33" s="323" t="s">
        <v>703</v>
      </c>
      <c r="D33" s="303" t="s">
        <v>607</v>
      </c>
      <c r="E33" s="174" t="s">
        <v>194</v>
      </c>
      <c r="F33" s="178" t="s">
        <v>583</v>
      </c>
    </row>
    <row r="34" spans="1:6">
      <c r="A34" s="177">
        <v>44902</v>
      </c>
      <c r="B34" s="225" t="s">
        <v>702</v>
      </c>
      <c r="C34" s="323" t="s">
        <v>704</v>
      </c>
      <c r="D34" s="303" t="s">
        <v>705</v>
      </c>
      <c r="E34" s="174" t="s">
        <v>194</v>
      </c>
      <c r="F34" s="178" t="s">
        <v>583</v>
      </c>
    </row>
    <row r="35" spans="1:6">
      <c r="A35" s="177">
        <v>44902</v>
      </c>
      <c r="B35" s="225" t="s">
        <v>706</v>
      </c>
      <c r="C35" s="323" t="s">
        <v>707</v>
      </c>
      <c r="D35" s="307" t="s">
        <v>600</v>
      </c>
      <c r="E35" s="174" t="s">
        <v>194</v>
      </c>
      <c r="F35" s="178" t="s">
        <v>583</v>
      </c>
    </row>
    <row r="36" spans="1:6">
      <c r="A36" s="177">
        <v>44902</v>
      </c>
      <c r="B36" s="225" t="s">
        <v>706</v>
      </c>
      <c r="C36" s="323" t="s">
        <v>708</v>
      </c>
      <c r="D36" s="307" t="s">
        <v>709</v>
      </c>
      <c r="E36" s="174" t="s">
        <v>194</v>
      </c>
      <c r="F36" s="178" t="s">
        <v>583</v>
      </c>
    </row>
    <row r="37" spans="1:6">
      <c r="C37" s="324"/>
    </row>
  </sheetData>
  <mergeCells count="2">
    <mergeCell ref="A1:F1"/>
    <mergeCell ref="H2:I2"/>
  </mergeCells>
  <phoneticPr fontId="15" type="noConversion"/>
  <conditionalFormatting sqref="D5">
    <cfRule type="duplicateValues" dxfId="799" priority="741"/>
  </conditionalFormatting>
  <conditionalFormatting sqref="D5">
    <cfRule type="duplicateValues" dxfId="798" priority="742"/>
  </conditionalFormatting>
  <conditionalFormatting sqref="D11">
    <cfRule type="duplicateValues" dxfId="797" priority="705"/>
  </conditionalFormatting>
  <conditionalFormatting sqref="D11">
    <cfRule type="duplicateValues" dxfId="796" priority="706"/>
  </conditionalFormatting>
  <conditionalFormatting sqref="D11">
    <cfRule type="duplicateValues" dxfId="795" priority="703"/>
  </conditionalFormatting>
  <conditionalFormatting sqref="D11">
    <cfRule type="duplicateValues" dxfId="794" priority="704"/>
  </conditionalFormatting>
  <conditionalFormatting sqref="D11">
    <cfRule type="duplicateValues" dxfId="793" priority="743"/>
  </conditionalFormatting>
  <conditionalFormatting sqref="D11">
    <cfRule type="duplicateValues" dxfId="792" priority="744"/>
  </conditionalFormatting>
  <conditionalFormatting sqref="D6">
    <cfRule type="duplicateValues" dxfId="791" priority="739"/>
  </conditionalFormatting>
  <conditionalFormatting sqref="D6">
    <cfRule type="duplicateValues" dxfId="790" priority="740"/>
  </conditionalFormatting>
  <conditionalFormatting sqref="D6">
    <cfRule type="duplicateValues" dxfId="789" priority="737"/>
  </conditionalFormatting>
  <conditionalFormatting sqref="D6">
    <cfRule type="duplicateValues" dxfId="788" priority="738"/>
  </conditionalFormatting>
  <conditionalFormatting sqref="D6">
    <cfRule type="duplicateValues" dxfId="787" priority="735"/>
  </conditionalFormatting>
  <conditionalFormatting sqref="D6">
    <cfRule type="duplicateValues" dxfId="786" priority="736"/>
  </conditionalFormatting>
  <conditionalFormatting sqref="D6">
    <cfRule type="duplicateValues" dxfId="785" priority="733"/>
  </conditionalFormatting>
  <conditionalFormatting sqref="D6">
    <cfRule type="duplicateValues" dxfId="784" priority="734"/>
  </conditionalFormatting>
  <conditionalFormatting sqref="D5">
    <cfRule type="duplicateValues" dxfId="783" priority="731"/>
  </conditionalFormatting>
  <conditionalFormatting sqref="D5">
    <cfRule type="duplicateValues" dxfId="782" priority="732"/>
  </conditionalFormatting>
  <conditionalFormatting sqref="D5">
    <cfRule type="duplicateValues" dxfId="781" priority="729"/>
  </conditionalFormatting>
  <conditionalFormatting sqref="D5">
    <cfRule type="duplicateValues" dxfId="780" priority="730"/>
  </conditionalFormatting>
  <conditionalFormatting sqref="D12">
    <cfRule type="duplicateValues" dxfId="779" priority="727"/>
  </conditionalFormatting>
  <conditionalFormatting sqref="D12">
    <cfRule type="duplicateValues" dxfId="778" priority="728"/>
  </conditionalFormatting>
  <conditionalFormatting sqref="D12">
    <cfRule type="duplicateValues" dxfId="777" priority="725"/>
  </conditionalFormatting>
  <conditionalFormatting sqref="D12">
    <cfRule type="duplicateValues" dxfId="776" priority="726"/>
  </conditionalFormatting>
  <conditionalFormatting sqref="D12">
    <cfRule type="duplicateValues" dxfId="775" priority="723"/>
  </conditionalFormatting>
  <conditionalFormatting sqref="D12">
    <cfRule type="duplicateValues" dxfId="774" priority="724"/>
  </conditionalFormatting>
  <conditionalFormatting sqref="D12">
    <cfRule type="duplicateValues" dxfId="773" priority="721"/>
  </conditionalFormatting>
  <conditionalFormatting sqref="D12">
    <cfRule type="duplicateValues" dxfId="772" priority="722"/>
  </conditionalFormatting>
  <conditionalFormatting sqref="D11">
    <cfRule type="duplicateValues" dxfId="771" priority="719"/>
  </conditionalFormatting>
  <conditionalFormatting sqref="D11">
    <cfRule type="duplicateValues" dxfId="770" priority="720"/>
  </conditionalFormatting>
  <conditionalFormatting sqref="D12">
    <cfRule type="duplicateValues" dxfId="769" priority="717"/>
  </conditionalFormatting>
  <conditionalFormatting sqref="D12">
    <cfRule type="duplicateValues" dxfId="768" priority="718"/>
  </conditionalFormatting>
  <conditionalFormatting sqref="D11">
    <cfRule type="duplicateValues" dxfId="767" priority="715"/>
  </conditionalFormatting>
  <conditionalFormatting sqref="D11">
    <cfRule type="duplicateValues" dxfId="766" priority="716"/>
  </conditionalFormatting>
  <conditionalFormatting sqref="D5">
    <cfRule type="duplicateValues" dxfId="765" priority="713"/>
  </conditionalFormatting>
  <conditionalFormatting sqref="D5">
    <cfRule type="duplicateValues" dxfId="764" priority="714"/>
  </conditionalFormatting>
  <conditionalFormatting sqref="D5">
    <cfRule type="duplicateValues" dxfId="763" priority="711"/>
  </conditionalFormatting>
  <conditionalFormatting sqref="D5">
    <cfRule type="duplicateValues" dxfId="762" priority="712"/>
  </conditionalFormatting>
  <conditionalFormatting sqref="D5">
    <cfRule type="duplicateValues" dxfId="761" priority="709"/>
  </conditionalFormatting>
  <conditionalFormatting sqref="D5">
    <cfRule type="duplicateValues" dxfId="760" priority="710"/>
  </conditionalFormatting>
  <conditionalFormatting sqref="D5">
    <cfRule type="duplicateValues" dxfId="759" priority="707"/>
  </conditionalFormatting>
  <conditionalFormatting sqref="D5">
    <cfRule type="duplicateValues" dxfId="758" priority="708"/>
  </conditionalFormatting>
  <conditionalFormatting sqref="D10 D8">
    <cfRule type="duplicateValues" dxfId="757" priority="745"/>
  </conditionalFormatting>
  <conditionalFormatting sqref="D7">
    <cfRule type="duplicateValues" dxfId="756" priority="701"/>
  </conditionalFormatting>
  <conditionalFormatting sqref="D7">
    <cfRule type="duplicateValues" dxfId="755" priority="702"/>
  </conditionalFormatting>
  <conditionalFormatting sqref="D7">
    <cfRule type="duplicateValues" dxfId="754" priority="699"/>
  </conditionalFormatting>
  <conditionalFormatting sqref="D7">
    <cfRule type="duplicateValues" dxfId="753" priority="700"/>
  </conditionalFormatting>
  <conditionalFormatting sqref="D7">
    <cfRule type="duplicateValues" dxfId="752" priority="697"/>
  </conditionalFormatting>
  <conditionalFormatting sqref="D7">
    <cfRule type="duplicateValues" dxfId="751" priority="698"/>
  </conditionalFormatting>
  <conditionalFormatting sqref="D7">
    <cfRule type="duplicateValues" dxfId="750" priority="695"/>
  </conditionalFormatting>
  <conditionalFormatting sqref="D7">
    <cfRule type="duplicateValues" dxfId="749" priority="696"/>
  </conditionalFormatting>
  <conditionalFormatting sqref="D12">
    <cfRule type="duplicateValues" dxfId="748" priority="686"/>
  </conditionalFormatting>
  <conditionalFormatting sqref="D12">
    <cfRule type="duplicateValues" dxfId="747" priority="687"/>
  </conditionalFormatting>
  <conditionalFormatting sqref="D12">
    <cfRule type="duplicateValues" dxfId="746" priority="684"/>
  </conditionalFormatting>
  <conditionalFormatting sqref="D12">
    <cfRule type="duplicateValues" dxfId="745" priority="685"/>
  </conditionalFormatting>
  <conditionalFormatting sqref="D12">
    <cfRule type="duplicateValues" dxfId="744" priority="692"/>
  </conditionalFormatting>
  <conditionalFormatting sqref="D12">
    <cfRule type="duplicateValues" dxfId="743" priority="693"/>
  </conditionalFormatting>
  <conditionalFormatting sqref="D12">
    <cfRule type="duplicateValues" dxfId="742" priority="690"/>
  </conditionalFormatting>
  <conditionalFormatting sqref="D12">
    <cfRule type="duplicateValues" dxfId="741" priority="691"/>
  </conditionalFormatting>
  <conditionalFormatting sqref="D12">
    <cfRule type="duplicateValues" dxfId="740" priority="688"/>
  </conditionalFormatting>
  <conditionalFormatting sqref="D12">
    <cfRule type="duplicateValues" dxfId="739" priority="689"/>
  </conditionalFormatting>
  <conditionalFormatting sqref="D13">
    <cfRule type="duplicateValues" dxfId="738" priority="682"/>
  </conditionalFormatting>
  <conditionalFormatting sqref="D13">
    <cfRule type="duplicateValues" dxfId="737" priority="683"/>
  </conditionalFormatting>
  <conditionalFormatting sqref="D13">
    <cfRule type="duplicateValues" dxfId="736" priority="680"/>
  </conditionalFormatting>
  <conditionalFormatting sqref="D13">
    <cfRule type="duplicateValues" dxfId="735" priority="681"/>
  </conditionalFormatting>
  <conditionalFormatting sqref="D13">
    <cfRule type="duplicateValues" dxfId="734" priority="678"/>
  </conditionalFormatting>
  <conditionalFormatting sqref="D13">
    <cfRule type="duplicateValues" dxfId="733" priority="679"/>
  </conditionalFormatting>
  <conditionalFormatting sqref="D13">
    <cfRule type="duplicateValues" dxfId="732" priority="676"/>
  </conditionalFormatting>
  <conditionalFormatting sqref="D13">
    <cfRule type="duplicateValues" dxfId="731" priority="677"/>
  </conditionalFormatting>
  <conditionalFormatting sqref="D11">
    <cfRule type="duplicateValues" dxfId="730" priority="694"/>
  </conditionalFormatting>
  <conditionalFormatting sqref="D13">
    <cfRule type="duplicateValues" dxfId="729" priority="674"/>
  </conditionalFormatting>
  <conditionalFormatting sqref="D13">
    <cfRule type="duplicateValues" dxfId="728" priority="675"/>
  </conditionalFormatting>
  <conditionalFormatting sqref="D13">
    <cfRule type="duplicateValues" dxfId="727" priority="672"/>
  </conditionalFormatting>
  <conditionalFormatting sqref="D13">
    <cfRule type="duplicateValues" dxfId="726" priority="673"/>
  </conditionalFormatting>
  <conditionalFormatting sqref="D13">
    <cfRule type="duplicateValues" dxfId="725" priority="670"/>
  </conditionalFormatting>
  <conditionalFormatting sqref="D13">
    <cfRule type="duplicateValues" dxfId="724" priority="671"/>
  </conditionalFormatting>
  <conditionalFormatting sqref="D13">
    <cfRule type="duplicateValues" dxfId="723" priority="668"/>
  </conditionalFormatting>
  <conditionalFormatting sqref="D13">
    <cfRule type="duplicateValues" dxfId="722" priority="669"/>
  </conditionalFormatting>
  <conditionalFormatting sqref="D13">
    <cfRule type="duplicateValues" dxfId="721" priority="666"/>
  </conditionalFormatting>
  <conditionalFormatting sqref="D13">
    <cfRule type="duplicateValues" dxfId="720" priority="667"/>
  </conditionalFormatting>
  <conditionalFormatting sqref="D13">
    <cfRule type="duplicateValues" dxfId="719" priority="664"/>
  </conditionalFormatting>
  <conditionalFormatting sqref="D13">
    <cfRule type="duplicateValues" dxfId="718" priority="665"/>
  </conditionalFormatting>
  <conditionalFormatting sqref="D13">
    <cfRule type="duplicateValues" dxfId="717" priority="662"/>
  </conditionalFormatting>
  <conditionalFormatting sqref="D13">
    <cfRule type="duplicateValues" dxfId="716" priority="663"/>
  </conditionalFormatting>
  <conditionalFormatting sqref="D13">
    <cfRule type="duplicateValues" dxfId="715" priority="660"/>
  </conditionalFormatting>
  <conditionalFormatting sqref="D13">
    <cfRule type="duplicateValues" dxfId="714" priority="661"/>
  </conditionalFormatting>
  <conditionalFormatting sqref="D13">
    <cfRule type="duplicateValues" dxfId="713" priority="658"/>
  </conditionalFormatting>
  <conditionalFormatting sqref="D13">
    <cfRule type="duplicateValues" dxfId="712" priority="659"/>
  </conditionalFormatting>
  <conditionalFormatting sqref="D14">
    <cfRule type="duplicateValues" dxfId="711" priority="656"/>
  </conditionalFormatting>
  <conditionalFormatting sqref="D14">
    <cfRule type="duplicateValues" dxfId="710" priority="657"/>
  </conditionalFormatting>
  <conditionalFormatting sqref="D14">
    <cfRule type="duplicateValues" dxfId="709" priority="654"/>
  </conditionalFormatting>
  <conditionalFormatting sqref="D14">
    <cfRule type="duplicateValues" dxfId="708" priority="655"/>
  </conditionalFormatting>
  <conditionalFormatting sqref="D14">
    <cfRule type="duplicateValues" dxfId="707" priority="652"/>
  </conditionalFormatting>
  <conditionalFormatting sqref="D14">
    <cfRule type="duplicateValues" dxfId="706" priority="653"/>
  </conditionalFormatting>
  <conditionalFormatting sqref="D14">
    <cfRule type="duplicateValues" dxfId="705" priority="650"/>
  </conditionalFormatting>
  <conditionalFormatting sqref="D14">
    <cfRule type="duplicateValues" dxfId="704" priority="651"/>
  </conditionalFormatting>
  <conditionalFormatting sqref="D15">
    <cfRule type="duplicateValues" dxfId="703" priority="648"/>
  </conditionalFormatting>
  <conditionalFormatting sqref="D15">
    <cfRule type="duplicateValues" dxfId="702" priority="649"/>
  </conditionalFormatting>
  <conditionalFormatting sqref="D15">
    <cfRule type="duplicateValues" dxfId="701" priority="646"/>
  </conditionalFormatting>
  <conditionalFormatting sqref="D15">
    <cfRule type="duplicateValues" dxfId="700" priority="647"/>
  </conditionalFormatting>
  <conditionalFormatting sqref="D15">
    <cfRule type="duplicateValues" dxfId="699" priority="644"/>
  </conditionalFormatting>
  <conditionalFormatting sqref="D15">
    <cfRule type="duplicateValues" dxfId="698" priority="645"/>
  </conditionalFormatting>
  <conditionalFormatting sqref="D15">
    <cfRule type="duplicateValues" dxfId="697" priority="642"/>
  </conditionalFormatting>
  <conditionalFormatting sqref="D15">
    <cfRule type="duplicateValues" dxfId="696" priority="643"/>
  </conditionalFormatting>
  <conditionalFormatting sqref="D16">
    <cfRule type="duplicateValues" dxfId="695" priority="640"/>
  </conditionalFormatting>
  <conditionalFormatting sqref="D16">
    <cfRule type="duplicateValues" dxfId="694" priority="641"/>
  </conditionalFormatting>
  <conditionalFormatting sqref="D16">
    <cfRule type="duplicateValues" dxfId="693" priority="638"/>
  </conditionalFormatting>
  <conditionalFormatting sqref="D16">
    <cfRule type="duplicateValues" dxfId="692" priority="639"/>
  </conditionalFormatting>
  <conditionalFormatting sqref="D16">
    <cfRule type="duplicateValues" dxfId="691" priority="636"/>
  </conditionalFormatting>
  <conditionalFormatting sqref="D16">
    <cfRule type="duplicateValues" dxfId="690" priority="637"/>
  </conditionalFormatting>
  <conditionalFormatting sqref="D16">
    <cfRule type="duplicateValues" dxfId="689" priority="634"/>
  </conditionalFormatting>
  <conditionalFormatting sqref="D16">
    <cfRule type="duplicateValues" dxfId="688" priority="635"/>
  </conditionalFormatting>
  <conditionalFormatting sqref="C37:C1048576">
    <cfRule type="duplicateValues" dxfId="687" priority="746"/>
  </conditionalFormatting>
  <conditionalFormatting sqref="D5">
    <cfRule type="duplicateValues" dxfId="686" priority="747"/>
  </conditionalFormatting>
  <conditionalFormatting sqref="C2:D2 D5">
    <cfRule type="duplicateValues" dxfId="685" priority="748"/>
  </conditionalFormatting>
  <conditionalFormatting sqref="D9">
    <cfRule type="duplicateValues" dxfId="684" priority="633"/>
  </conditionalFormatting>
  <conditionalFormatting sqref="D10">
    <cfRule type="duplicateValues" dxfId="683" priority="615"/>
  </conditionalFormatting>
  <conditionalFormatting sqref="D10">
    <cfRule type="duplicateValues" dxfId="682" priority="616"/>
  </conditionalFormatting>
  <conditionalFormatting sqref="D10">
    <cfRule type="duplicateValues" dxfId="681" priority="613"/>
  </conditionalFormatting>
  <conditionalFormatting sqref="D10">
    <cfRule type="duplicateValues" dxfId="680" priority="614"/>
  </conditionalFormatting>
  <conditionalFormatting sqref="D10">
    <cfRule type="duplicateValues" dxfId="679" priority="631"/>
  </conditionalFormatting>
  <conditionalFormatting sqref="D10">
    <cfRule type="duplicateValues" dxfId="678" priority="632"/>
  </conditionalFormatting>
  <conditionalFormatting sqref="D11">
    <cfRule type="duplicateValues" dxfId="677" priority="629"/>
  </conditionalFormatting>
  <conditionalFormatting sqref="D11">
    <cfRule type="duplicateValues" dxfId="676" priority="630"/>
  </conditionalFormatting>
  <conditionalFormatting sqref="D11">
    <cfRule type="duplicateValues" dxfId="675" priority="627"/>
  </conditionalFormatting>
  <conditionalFormatting sqref="D11">
    <cfRule type="duplicateValues" dxfId="674" priority="628"/>
  </conditionalFormatting>
  <conditionalFormatting sqref="D11">
    <cfRule type="duplicateValues" dxfId="673" priority="625"/>
  </conditionalFormatting>
  <conditionalFormatting sqref="D11">
    <cfRule type="duplicateValues" dxfId="672" priority="626"/>
  </conditionalFormatting>
  <conditionalFormatting sqref="D11">
    <cfRule type="duplicateValues" dxfId="671" priority="623"/>
  </conditionalFormatting>
  <conditionalFormatting sqref="D11">
    <cfRule type="duplicateValues" dxfId="670" priority="624"/>
  </conditionalFormatting>
  <conditionalFormatting sqref="D10">
    <cfRule type="duplicateValues" dxfId="669" priority="621"/>
  </conditionalFormatting>
  <conditionalFormatting sqref="D10">
    <cfRule type="duplicateValues" dxfId="668" priority="622"/>
  </conditionalFormatting>
  <conditionalFormatting sqref="D11">
    <cfRule type="duplicateValues" dxfId="667" priority="619"/>
  </conditionalFormatting>
  <conditionalFormatting sqref="D11">
    <cfRule type="duplicateValues" dxfId="666" priority="620"/>
  </conditionalFormatting>
  <conditionalFormatting sqref="D10">
    <cfRule type="duplicateValues" dxfId="665" priority="617"/>
  </conditionalFormatting>
  <conditionalFormatting sqref="D10">
    <cfRule type="duplicateValues" dxfId="664" priority="618"/>
  </conditionalFormatting>
  <conditionalFormatting sqref="D12">
    <cfRule type="duplicateValues" dxfId="663" priority="611"/>
  </conditionalFormatting>
  <conditionalFormatting sqref="D12">
    <cfRule type="duplicateValues" dxfId="662" priority="612"/>
  </conditionalFormatting>
  <conditionalFormatting sqref="D12">
    <cfRule type="duplicateValues" dxfId="661" priority="609"/>
  </conditionalFormatting>
  <conditionalFormatting sqref="D12">
    <cfRule type="duplicateValues" dxfId="660" priority="610"/>
  </conditionalFormatting>
  <conditionalFormatting sqref="D12">
    <cfRule type="duplicateValues" dxfId="659" priority="607"/>
  </conditionalFormatting>
  <conditionalFormatting sqref="D12">
    <cfRule type="duplicateValues" dxfId="658" priority="608"/>
  </conditionalFormatting>
  <conditionalFormatting sqref="D12">
    <cfRule type="duplicateValues" dxfId="657" priority="605"/>
  </conditionalFormatting>
  <conditionalFormatting sqref="D12">
    <cfRule type="duplicateValues" dxfId="656" priority="606"/>
  </conditionalFormatting>
  <conditionalFormatting sqref="D11">
    <cfRule type="duplicateValues" dxfId="655" priority="586"/>
  </conditionalFormatting>
  <conditionalFormatting sqref="D11">
    <cfRule type="duplicateValues" dxfId="654" priority="587"/>
  </conditionalFormatting>
  <conditionalFormatting sqref="D11">
    <cfRule type="duplicateValues" dxfId="653" priority="584"/>
  </conditionalFormatting>
  <conditionalFormatting sqref="D11">
    <cfRule type="duplicateValues" dxfId="652" priority="585"/>
  </conditionalFormatting>
  <conditionalFormatting sqref="D11">
    <cfRule type="duplicateValues" dxfId="651" priority="602"/>
  </conditionalFormatting>
  <conditionalFormatting sqref="D11">
    <cfRule type="duplicateValues" dxfId="650" priority="603"/>
  </conditionalFormatting>
  <conditionalFormatting sqref="D12">
    <cfRule type="duplicateValues" dxfId="649" priority="600"/>
  </conditionalFormatting>
  <conditionalFormatting sqref="D12">
    <cfRule type="duplicateValues" dxfId="648" priority="601"/>
  </conditionalFormatting>
  <conditionalFormatting sqref="D12">
    <cfRule type="duplicateValues" dxfId="647" priority="598"/>
  </conditionalFormatting>
  <conditionalFormatting sqref="D12">
    <cfRule type="duplicateValues" dxfId="646" priority="599"/>
  </conditionalFormatting>
  <conditionalFormatting sqref="D12">
    <cfRule type="duplicateValues" dxfId="645" priority="596"/>
  </conditionalFormatting>
  <conditionalFormatting sqref="D12">
    <cfRule type="duplicateValues" dxfId="644" priority="597"/>
  </conditionalFormatting>
  <conditionalFormatting sqref="D12">
    <cfRule type="duplicateValues" dxfId="643" priority="594"/>
  </conditionalFormatting>
  <conditionalFormatting sqref="D12">
    <cfRule type="duplicateValues" dxfId="642" priority="595"/>
  </conditionalFormatting>
  <conditionalFormatting sqref="D11">
    <cfRule type="duplicateValues" dxfId="641" priority="592"/>
  </conditionalFormatting>
  <conditionalFormatting sqref="D11">
    <cfRule type="duplicateValues" dxfId="640" priority="593"/>
  </conditionalFormatting>
  <conditionalFormatting sqref="D12">
    <cfRule type="duplicateValues" dxfId="639" priority="590"/>
  </conditionalFormatting>
  <conditionalFormatting sqref="D12">
    <cfRule type="duplicateValues" dxfId="638" priority="591"/>
  </conditionalFormatting>
  <conditionalFormatting sqref="D11">
    <cfRule type="duplicateValues" dxfId="637" priority="588"/>
  </conditionalFormatting>
  <conditionalFormatting sqref="D11">
    <cfRule type="duplicateValues" dxfId="636" priority="589"/>
  </conditionalFormatting>
  <conditionalFormatting sqref="D10">
    <cfRule type="duplicateValues" dxfId="635" priority="604"/>
  </conditionalFormatting>
  <conditionalFormatting sqref="D12">
    <cfRule type="duplicateValues" dxfId="634" priority="582"/>
  </conditionalFormatting>
  <conditionalFormatting sqref="D12">
    <cfRule type="duplicateValues" dxfId="633" priority="583"/>
  </conditionalFormatting>
  <conditionalFormatting sqref="D12">
    <cfRule type="duplicateValues" dxfId="632" priority="580"/>
  </conditionalFormatting>
  <conditionalFormatting sqref="D12">
    <cfRule type="duplicateValues" dxfId="631" priority="581"/>
  </conditionalFormatting>
  <conditionalFormatting sqref="D12">
    <cfRule type="duplicateValues" dxfId="630" priority="578"/>
  </conditionalFormatting>
  <conditionalFormatting sqref="D12">
    <cfRule type="duplicateValues" dxfId="629" priority="579"/>
  </conditionalFormatting>
  <conditionalFormatting sqref="D12">
    <cfRule type="duplicateValues" dxfId="628" priority="576"/>
  </conditionalFormatting>
  <conditionalFormatting sqref="D12">
    <cfRule type="duplicateValues" dxfId="627" priority="577"/>
  </conditionalFormatting>
  <conditionalFormatting sqref="D12">
    <cfRule type="duplicateValues" dxfId="626" priority="574"/>
  </conditionalFormatting>
  <conditionalFormatting sqref="D12">
    <cfRule type="duplicateValues" dxfId="625" priority="575"/>
  </conditionalFormatting>
  <conditionalFormatting sqref="D12">
    <cfRule type="duplicateValues" dxfId="624" priority="566"/>
  </conditionalFormatting>
  <conditionalFormatting sqref="D12">
    <cfRule type="duplicateValues" dxfId="623" priority="567"/>
  </conditionalFormatting>
  <conditionalFormatting sqref="D12">
    <cfRule type="duplicateValues" dxfId="622" priority="564"/>
  </conditionalFormatting>
  <conditionalFormatting sqref="D12">
    <cfRule type="duplicateValues" dxfId="621" priority="565"/>
  </conditionalFormatting>
  <conditionalFormatting sqref="D12">
    <cfRule type="duplicateValues" dxfId="620" priority="572"/>
  </conditionalFormatting>
  <conditionalFormatting sqref="D12">
    <cfRule type="duplicateValues" dxfId="619" priority="573"/>
  </conditionalFormatting>
  <conditionalFormatting sqref="D12">
    <cfRule type="duplicateValues" dxfId="618" priority="570"/>
  </conditionalFormatting>
  <conditionalFormatting sqref="D12">
    <cfRule type="duplicateValues" dxfId="617" priority="571"/>
  </conditionalFormatting>
  <conditionalFormatting sqref="D12">
    <cfRule type="duplicateValues" dxfId="616" priority="568"/>
  </conditionalFormatting>
  <conditionalFormatting sqref="D12">
    <cfRule type="duplicateValues" dxfId="615" priority="569"/>
  </conditionalFormatting>
  <conditionalFormatting sqref="D13">
    <cfRule type="duplicateValues" dxfId="614" priority="562"/>
  </conditionalFormatting>
  <conditionalFormatting sqref="D13">
    <cfRule type="duplicateValues" dxfId="613" priority="563"/>
  </conditionalFormatting>
  <conditionalFormatting sqref="D13">
    <cfRule type="duplicateValues" dxfId="612" priority="560"/>
  </conditionalFormatting>
  <conditionalFormatting sqref="D13">
    <cfRule type="duplicateValues" dxfId="611" priority="561"/>
  </conditionalFormatting>
  <conditionalFormatting sqref="D13">
    <cfRule type="duplicateValues" dxfId="610" priority="558"/>
  </conditionalFormatting>
  <conditionalFormatting sqref="D13">
    <cfRule type="duplicateValues" dxfId="609" priority="559"/>
  </conditionalFormatting>
  <conditionalFormatting sqref="D13">
    <cfRule type="duplicateValues" dxfId="608" priority="556"/>
  </conditionalFormatting>
  <conditionalFormatting sqref="D13">
    <cfRule type="duplicateValues" dxfId="607" priority="557"/>
  </conditionalFormatting>
  <conditionalFormatting sqref="D14">
    <cfRule type="duplicateValues" dxfId="606" priority="554"/>
  </conditionalFormatting>
  <conditionalFormatting sqref="D14">
    <cfRule type="duplicateValues" dxfId="605" priority="555"/>
  </conditionalFormatting>
  <conditionalFormatting sqref="D14">
    <cfRule type="duplicateValues" dxfId="604" priority="552"/>
  </conditionalFormatting>
  <conditionalFormatting sqref="D14">
    <cfRule type="duplicateValues" dxfId="603" priority="553"/>
  </conditionalFormatting>
  <conditionalFormatting sqref="D14">
    <cfRule type="duplicateValues" dxfId="602" priority="550"/>
  </conditionalFormatting>
  <conditionalFormatting sqref="D14">
    <cfRule type="duplicateValues" dxfId="601" priority="551"/>
  </conditionalFormatting>
  <conditionalFormatting sqref="D14">
    <cfRule type="duplicateValues" dxfId="600" priority="548"/>
  </conditionalFormatting>
  <conditionalFormatting sqref="D14">
    <cfRule type="duplicateValues" dxfId="599" priority="549"/>
  </conditionalFormatting>
  <conditionalFormatting sqref="D15">
    <cfRule type="duplicateValues" dxfId="598" priority="546"/>
  </conditionalFormatting>
  <conditionalFormatting sqref="D15">
    <cfRule type="duplicateValues" dxfId="597" priority="547"/>
  </conditionalFormatting>
  <conditionalFormatting sqref="D15">
    <cfRule type="duplicateValues" dxfId="596" priority="544"/>
  </conditionalFormatting>
  <conditionalFormatting sqref="D15">
    <cfRule type="duplicateValues" dxfId="595" priority="545"/>
  </conditionalFormatting>
  <conditionalFormatting sqref="D15">
    <cfRule type="duplicateValues" dxfId="594" priority="542"/>
  </conditionalFormatting>
  <conditionalFormatting sqref="D15">
    <cfRule type="duplicateValues" dxfId="593" priority="543"/>
  </conditionalFormatting>
  <conditionalFormatting sqref="D15">
    <cfRule type="duplicateValues" dxfId="592" priority="540"/>
  </conditionalFormatting>
  <conditionalFormatting sqref="D15">
    <cfRule type="duplicateValues" dxfId="591" priority="541"/>
  </conditionalFormatting>
  <conditionalFormatting sqref="D17">
    <cfRule type="duplicateValues" dxfId="590" priority="538"/>
  </conditionalFormatting>
  <conditionalFormatting sqref="D17">
    <cfRule type="duplicateValues" dxfId="589" priority="539"/>
  </conditionalFormatting>
  <conditionalFormatting sqref="D17">
    <cfRule type="duplicateValues" dxfId="588" priority="536"/>
  </conditionalFormatting>
  <conditionalFormatting sqref="D17">
    <cfRule type="duplicateValues" dxfId="587" priority="537"/>
  </conditionalFormatting>
  <conditionalFormatting sqref="D17">
    <cfRule type="duplicateValues" dxfId="586" priority="534"/>
  </conditionalFormatting>
  <conditionalFormatting sqref="D17">
    <cfRule type="duplicateValues" dxfId="585" priority="535"/>
  </conditionalFormatting>
  <conditionalFormatting sqref="D17">
    <cfRule type="duplicateValues" dxfId="584" priority="532"/>
  </conditionalFormatting>
  <conditionalFormatting sqref="D17">
    <cfRule type="duplicateValues" dxfId="583" priority="533"/>
  </conditionalFormatting>
  <conditionalFormatting sqref="D3">
    <cfRule type="duplicateValues" dxfId="582" priority="528"/>
  </conditionalFormatting>
  <conditionalFormatting sqref="D3">
    <cfRule type="duplicateValues" dxfId="581" priority="529"/>
  </conditionalFormatting>
  <conditionalFormatting sqref="D3">
    <cfRule type="duplicateValues" dxfId="580" priority="530"/>
  </conditionalFormatting>
  <conditionalFormatting sqref="D3">
    <cfRule type="duplicateValues" dxfId="579" priority="531"/>
  </conditionalFormatting>
  <conditionalFormatting sqref="D4">
    <cfRule type="duplicateValues" dxfId="578" priority="526"/>
  </conditionalFormatting>
  <conditionalFormatting sqref="D4">
    <cfRule type="duplicateValues" dxfId="577" priority="527"/>
  </conditionalFormatting>
  <conditionalFormatting sqref="D6">
    <cfRule type="duplicateValues" dxfId="576" priority="519"/>
  </conditionalFormatting>
  <conditionalFormatting sqref="D6">
    <cfRule type="duplicateValues" dxfId="575" priority="520"/>
  </conditionalFormatting>
  <conditionalFormatting sqref="D12">
    <cfRule type="duplicateValues" dxfId="574" priority="483"/>
  </conditionalFormatting>
  <conditionalFormatting sqref="D12">
    <cfRule type="duplicateValues" dxfId="573" priority="484"/>
  </conditionalFormatting>
  <conditionalFormatting sqref="D12">
    <cfRule type="duplicateValues" dxfId="572" priority="481"/>
  </conditionalFormatting>
  <conditionalFormatting sqref="D12">
    <cfRule type="duplicateValues" dxfId="571" priority="482"/>
  </conditionalFormatting>
  <conditionalFormatting sqref="D12">
    <cfRule type="duplicateValues" dxfId="570" priority="521"/>
  </conditionalFormatting>
  <conditionalFormatting sqref="D12">
    <cfRule type="duplicateValues" dxfId="569" priority="522"/>
  </conditionalFormatting>
  <conditionalFormatting sqref="D7">
    <cfRule type="duplicateValues" dxfId="568" priority="517"/>
  </conditionalFormatting>
  <conditionalFormatting sqref="D7">
    <cfRule type="duplicateValues" dxfId="567" priority="518"/>
  </conditionalFormatting>
  <conditionalFormatting sqref="D7">
    <cfRule type="duplicateValues" dxfId="566" priority="515"/>
  </conditionalFormatting>
  <conditionalFormatting sqref="D7">
    <cfRule type="duplicateValues" dxfId="565" priority="516"/>
  </conditionalFormatting>
  <conditionalFormatting sqref="D7">
    <cfRule type="duplicateValues" dxfId="564" priority="513"/>
  </conditionalFormatting>
  <conditionalFormatting sqref="D7">
    <cfRule type="duplicateValues" dxfId="563" priority="514"/>
  </conditionalFormatting>
  <conditionalFormatting sqref="D7">
    <cfRule type="duplicateValues" dxfId="562" priority="511"/>
  </conditionalFormatting>
  <conditionalFormatting sqref="D7">
    <cfRule type="duplicateValues" dxfId="561" priority="512"/>
  </conditionalFormatting>
  <conditionalFormatting sqref="D6">
    <cfRule type="duplicateValues" dxfId="560" priority="509"/>
  </conditionalFormatting>
  <conditionalFormatting sqref="D6">
    <cfRule type="duplicateValues" dxfId="559" priority="510"/>
  </conditionalFormatting>
  <conditionalFormatting sqref="D6">
    <cfRule type="duplicateValues" dxfId="558" priority="507"/>
  </conditionalFormatting>
  <conditionalFormatting sqref="D6">
    <cfRule type="duplicateValues" dxfId="557" priority="508"/>
  </conditionalFormatting>
  <conditionalFormatting sqref="D13">
    <cfRule type="duplicateValues" dxfId="556" priority="505"/>
  </conditionalFormatting>
  <conditionalFormatting sqref="D13">
    <cfRule type="duplicateValues" dxfId="555" priority="506"/>
  </conditionalFormatting>
  <conditionalFormatting sqref="D13">
    <cfRule type="duplicateValues" dxfId="554" priority="503"/>
  </conditionalFormatting>
  <conditionalFormatting sqref="D13">
    <cfRule type="duplicateValues" dxfId="553" priority="504"/>
  </conditionalFormatting>
  <conditionalFormatting sqref="D13">
    <cfRule type="duplicateValues" dxfId="552" priority="501"/>
  </conditionalFormatting>
  <conditionalFormatting sqref="D13">
    <cfRule type="duplicateValues" dxfId="551" priority="502"/>
  </conditionalFormatting>
  <conditionalFormatting sqref="D13">
    <cfRule type="duplicateValues" dxfId="550" priority="499"/>
  </conditionalFormatting>
  <conditionalFormatting sqref="D13">
    <cfRule type="duplicateValues" dxfId="549" priority="500"/>
  </conditionalFormatting>
  <conditionalFormatting sqref="D12">
    <cfRule type="duplicateValues" dxfId="548" priority="497"/>
  </conditionalFormatting>
  <conditionalFormatting sqref="D12">
    <cfRule type="duplicateValues" dxfId="547" priority="498"/>
  </conditionalFormatting>
  <conditionalFormatting sqref="D13">
    <cfRule type="duplicateValues" dxfId="546" priority="495"/>
  </conditionalFormatting>
  <conditionalFormatting sqref="D13">
    <cfRule type="duplicateValues" dxfId="545" priority="496"/>
  </conditionalFormatting>
  <conditionalFormatting sqref="D12">
    <cfRule type="duplicateValues" dxfId="544" priority="493"/>
  </conditionalFormatting>
  <conditionalFormatting sqref="D12">
    <cfRule type="duplicateValues" dxfId="543" priority="494"/>
  </conditionalFormatting>
  <conditionalFormatting sqref="D6">
    <cfRule type="duplicateValues" dxfId="542" priority="491"/>
  </conditionalFormatting>
  <conditionalFormatting sqref="D6">
    <cfRule type="duplicateValues" dxfId="541" priority="492"/>
  </conditionalFormatting>
  <conditionalFormatting sqref="D6">
    <cfRule type="duplicateValues" dxfId="540" priority="489"/>
  </conditionalFormatting>
  <conditionalFormatting sqref="D6">
    <cfRule type="duplicateValues" dxfId="539" priority="490"/>
  </conditionalFormatting>
  <conditionalFormatting sqref="D6">
    <cfRule type="duplicateValues" dxfId="538" priority="487"/>
  </conditionalFormatting>
  <conditionalFormatting sqref="D6">
    <cfRule type="duplicateValues" dxfId="537" priority="488"/>
  </conditionalFormatting>
  <conditionalFormatting sqref="D6">
    <cfRule type="duplicateValues" dxfId="536" priority="485"/>
  </conditionalFormatting>
  <conditionalFormatting sqref="D6">
    <cfRule type="duplicateValues" dxfId="535" priority="486"/>
  </conditionalFormatting>
  <conditionalFormatting sqref="D11 D9">
    <cfRule type="duplicateValues" dxfId="534" priority="523"/>
  </conditionalFormatting>
  <conditionalFormatting sqref="D8">
    <cfRule type="duplicateValues" dxfId="533" priority="479"/>
  </conditionalFormatting>
  <conditionalFormatting sqref="D8">
    <cfRule type="duplicateValues" dxfId="532" priority="480"/>
  </conditionalFormatting>
  <conditionalFormatting sqref="D8">
    <cfRule type="duplicateValues" dxfId="531" priority="477"/>
  </conditionalFormatting>
  <conditionalFormatting sqref="D8">
    <cfRule type="duplicateValues" dxfId="530" priority="478"/>
  </conditionalFormatting>
  <conditionalFormatting sqref="D8">
    <cfRule type="duplicateValues" dxfId="529" priority="475"/>
  </conditionalFormatting>
  <conditionalFormatting sqref="D8">
    <cfRule type="duplicateValues" dxfId="528" priority="476"/>
  </conditionalFormatting>
  <conditionalFormatting sqref="D8">
    <cfRule type="duplicateValues" dxfId="527" priority="473"/>
  </conditionalFormatting>
  <conditionalFormatting sqref="D8">
    <cfRule type="duplicateValues" dxfId="526" priority="474"/>
  </conditionalFormatting>
  <conditionalFormatting sqref="D13">
    <cfRule type="duplicateValues" dxfId="525" priority="464"/>
  </conditionalFormatting>
  <conditionalFormatting sqref="D13">
    <cfRule type="duplicateValues" dxfId="524" priority="465"/>
  </conditionalFormatting>
  <conditionalFormatting sqref="D13">
    <cfRule type="duplicateValues" dxfId="523" priority="462"/>
  </conditionalFormatting>
  <conditionalFormatting sqref="D13">
    <cfRule type="duplicateValues" dxfId="522" priority="463"/>
  </conditionalFormatting>
  <conditionalFormatting sqref="D13">
    <cfRule type="duplicateValues" dxfId="521" priority="470"/>
  </conditionalFormatting>
  <conditionalFormatting sqref="D13">
    <cfRule type="duplicateValues" dxfId="520" priority="471"/>
  </conditionalFormatting>
  <conditionalFormatting sqref="D13">
    <cfRule type="duplicateValues" dxfId="519" priority="468"/>
  </conditionalFormatting>
  <conditionalFormatting sqref="D13">
    <cfRule type="duplicateValues" dxfId="518" priority="469"/>
  </conditionalFormatting>
  <conditionalFormatting sqref="D13">
    <cfRule type="duplicateValues" dxfId="517" priority="466"/>
  </conditionalFormatting>
  <conditionalFormatting sqref="D13">
    <cfRule type="duplicateValues" dxfId="516" priority="467"/>
  </conditionalFormatting>
  <conditionalFormatting sqref="D14">
    <cfRule type="duplicateValues" dxfId="515" priority="460"/>
  </conditionalFormatting>
  <conditionalFormatting sqref="D14">
    <cfRule type="duplicateValues" dxfId="514" priority="461"/>
  </conditionalFormatting>
  <conditionalFormatting sqref="D14">
    <cfRule type="duplicateValues" dxfId="513" priority="458"/>
  </conditionalFormatting>
  <conditionalFormatting sqref="D14">
    <cfRule type="duplicateValues" dxfId="512" priority="459"/>
  </conditionalFormatting>
  <conditionalFormatting sqref="D14">
    <cfRule type="duplicateValues" dxfId="511" priority="456"/>
  </conditionalFormatting>
  <conditionalFormatting sqref="D14">
    <cfRule type="duplicateValues" dxfId="510" priority="457"/>
  </conditionalFormatting>
  <conditionalFormatting sqref="D14">
    <cfRule type="duplicateValues" dxfId="509" priority="454"/>
  </conditionalFormatting>
  <conditionalFormatting sqref="D14">
    <cfRule type="duplicateValues" dxfId="508" priority="455"/>
  </conditionalFormatting>
  <conditionalFormatting sqref="D12">
    <cfRule type="duplicateValues" dxfId="507" priority="472"/>
  </conditionalFormatting>
  <conditionalFormatting sqref="D14">
    <cfRule type="duplicateValues" dxfId="506" priority="452"/>
  </conditionalFormatting>
  <conditionalFormatting sqref="D14">
    <cfRule type="duplicateValues" dxfId="505" priority="453"/>
  </conditionalFormatting>
  <conditionalFormatting sqref="D14">
    <cfRule type="duplicateValues" dxfId="504" priority="450"/>
  </conditionalFormatting>
  <conditionalFormatting sqref="D14">
    <cfRule type="duplicateValues" dxfId="503" priority="451"/>
  </conditionalFormatting>
  <conditionalFormatting sqref="D14">
    <cfRule type="duplicateValues" dxfId="502" priority="448"/>
  </conditionalFormatting>
  <conditionalFormatting sqref="D14">
    <cfRule type="duplicateValues" dxfId="501" priority="449"/>
  </conditionalFormatting>
  <conditionalFormatting sqref="D14">
    <cfRule type="duplicateValues" dxfId="500" priority="446"/>
  </conditionalFormatting>
  <conditionalFormatting sqref="D14">
    <cfRule type="duplicateValues" dxfId="499" priority="447"/>
  </conditionalFormatting>
  <conditionalFormatting sqref="D14">
    <cfRule type="duplicateValues" dxfId="498" priority="444"/>
  </conditionalFormatting>
  <conditionalFormatting sqref="D14">
    <cfRule type="duplicateValues" dxfId="497" priority="445"/>
  </conditionalFormatting>
  <conditionalFormatting sqref="D14">
    <cfRule type="duplicateValues" dxfId="496" priority="442"/>
  </conditionalFormatting>
  <conditionalFormatting sqref="D14">
    <cfRule type="duplicateValues" dxfId="495" priority="443"/>
  </conditionalFormatting>
  <conditionalFormatting sqref="D14">
    <cfRule type="duplicateValues" dxfId="494" priority="440"/>
  </conditionalFormatting>
  <conditionalFormatting sqref="D14">
    <cfRule type="duplicateValues" dxfId="493" priority="441"/>
  </conditionalFormatting>
  <conditionalFormatting sqref="D14">
    <cfRule type="duplicateValues" dxfId="492" priority="438"/>
  </conditionalFormatting>
  <conditionalFormatting sqref="D14">
    <cfRule type="duplicateValues" dxfId="491" priority="439"/>
  </conditionalFormatting>
  <conditionalFormatting sqref="D14">
    <cfRule type="duplicateValues" dxfId="490" priority="436"/>
  </conditionalFormatting>
  <conditionalFormatting sqref="D14">
    <cfRule type="duplicateValues" dxfId="489" priority="437"/>
  </conditionalFormatting>
  <conditionalFormatting sqref="D15">
    <cfRule type="duplicateValues" dxfId="488" priority="434"/>
  </conditionalFormatting>
  <conditionalFormatting sqref="D15">
    <cfRule type="duplicateValues" dxfId="487" priority="435"/>
  </conditionalFormatting>
  <conditionalFormatting sqref="D15">
    <cfRule type="duplicateValues" dxfId="486" priority="432"/>
  </conditionalFormatting>
  <conditionalFormatting sqref="D15">
    <cfRule type="duplicateValues" dxfId="485" priority="433"/>
  </conditionalFormatting>
  <conditionalFormatting sqref="D15">
    <cfRule type="duplicateValues" dxfId="484" priority="430"/>
  </conditionalFormatting>
  <conditionalFormatting sqref="D15">
    <cfRule type="duplicateValues" dxfId="483" priority="431"/>
  </conditionalFormatting>
  <conditionalFormatting sqref="D15">
    <cfRule type="duplicateValues" dxfId="482" priority="428"/>
  </conditionalFormatting>
  <conditionalFormatting sqref="D15">
    <cfRule type="duplicateValues" dxfId="481" priority="429"/>
  </conditionalFormatting>
  <conditionalFormatting sqref="D16">
    <cfRule type="duplicateValues" dxfId="480" priority="426"/>
  </conditionalFormatting>
  <conditionalFormatting sqref="D16">
    <cfRule type="duplicateValues" dxfId="479" priority="427"/>
  </conditionalFormatting>
  <conditionalFormatting sqref="D16">
    <cfRule type="duplicateValues" dxfId="478" priority="424"/>
  </conditionalFormatting>
  <conditionalFormatting sqref="D16">
    <cfRule type="duplicateValues" dxfId="477" priority="425"/>
  </conditionalFormatting>
  <conditionalFormatting sqref="D16">
    <cfRule type="duplicateValues" dxfId="476" priority="422"/>
  </conditionalFormatting>
  <conditionalFormatting sqref="D16">
    <cfRule type="duplicateValues" dxfId="475" priority="423"/>
  </conditionalFormatting>
  <conditionalFormatting sqref="D16">
    <cfRule type="duplicateValues" dxfId="474" priority="420"/>
  </conditionalFormatting>
  <conditionalFormatting sqref="D16">
    <cfRule type="duplicateValues" dxfId="473" priority="421"/>
  </conditionalFormatting>
  <conditionalFormatting sqref="D17">
    <cfRule type="duplicateValues" dxfId="472" priority="418"/>
  </conditionalFormatting>
  <conditionalFormatting sqref="D17">
    <cfRule type="duplicateValues" dxfId="471" priority="419"/>
  </conditionalFormatting>
  <conditionalFormatting sqref="D17">
    <cfRule type="duplicateValues" dxfId="470" priority="416"/>
  </conditionalFormatting>
  <conditionalFormatting sqref="D17">
    <cfRule type="duplicateValues" dxfId="469" priority="417"/>
  </conditionalFormatting>
  <conditionalFormatting sqref="D17">
    <cfRule type="duplicateValues" dxfId="468" priority="414"/>
  </conditionalFormatting>
  <conditionalFormatting sqref="D17">
    <cfRule type="duplicateValues" dxfId="467" priority="415"/>
  </conditionalFormatting>
  <conditionalFormatting sqref="D17">
    <cfRule type="duplicateValues" dxfId="466" priority="412"/>
  </conditionalFormatting>
  <conditionalFormatting sqref="D17">
    <cfRule type="duplicateValues" dxfId="465" priority="413"/>
  </conditionalFormatting>
  <conditionalFormatting sqref="D6">
    <cfRule type="duplicateValues" dxfId="464" priority="524"/>
  </conditionalFormatting>
  <conditionalFormatting sqref="D6">
    <cfRule type="duplicateValues" dxfId="463" priority="525"/>
  </conditionalFormatting>
  <conditionalFormatting sqref="D10">
    <cfRule type="duplicateValues" dxfId="462" priority="411"/>
  </conditionalFormatting>
  <conditionalFormatting sqref="D11">
    <cfRule type="duplicateValues" dxfId="461" priority="393"/>
  </conditionalFormatting>
  <conditionalFormatting sqref="D11">
    <cfRule type="duplicateValues" dxfId="460" priority="394"/>
  </conditionalFormatting>
  <conditionalFormatting sqref="D11">
    <cfRule type="duplicateValues" dxfId="459" priority="391"/>
  </conditionalFormatting>
  <conditionalFormatting sqref="D11">
    <cfRule type="duplicateValues" dxfId="458" priority="392"/>
  </conditionalFormatting>
  <conditionalFormatting sqref="D11">
    <cfRule type="duplicateValues" dxfId="457" priority="409"/>
  </conditionalFormatting>
  <conditionalFormatting sqref="D11">
    <cfRule type="duplicateValues" dxfId="456" priority="410"/>
  </conditionalFormatting>
  <conditionalFormatting sqref="D12">
    <cfRule type="duplicateValues" dxfId="455" priority="407"/>
  </conditionalFormatting>
  <conditionalFormatting sqref="D12">
    <cfRule type="duplicateValues" dxfId="454" priority="408"/>
  </conditionalFormatting>
  <conditionalFormatting sqref="D12">
    <cfRule type="duplicateValues" dxfId="453" priority="405"/>
  </conditionalFormatting>
  <conditionalFormatting sqref="D12">
    <cfRule type="duplicateValues" dxfId="452" priority="406"/>
  </conditionalFormatting>
  <conditionalFormatting sqref="D12">
    <cfRule type="duplicateValues" dxfId="451" priority="403"/>
  </conditionalFormatting>
  <conditionalFormatting sqref="D12">
    <cfRule type="duplicateValues" dxfId="450" priority="404"/>
  </conditionalFormatting>
  <conditionalFormatting sqref="D12">
    <cfRule type="duplicateValues" dxfId="449" priority="401"/>
  </conditionalFormatting>
  <conditionalFormatting sqref="D12">
    <cfRule type="duplicateValues" dxfId="448" priority="402"/>
  </conditionalFormatting>
  <conditionalFormatting sqref="D11">
    <cfRule type="duplicateValues" dxfId="447" priority="399"/>
  </conditionalFormatting>
  <conditionalFormatting sqref="D11">
    <cfRule type="duplicateValues" dxfId="446" priority="400"/>
  </conditionalFormatting>
  <conditionalFormatting sqref="D12">
    <cfRule type="duplicateValues" dxfId="445" priority="397"/>
  </conditionalFormatting>
  <conditionalFormatting sqref="D12">
    <cfRule type="duplicateValues" dxfId="444" priority="398"/>
  </conditionalFormatting>
  <conditionalFormatting sqref="D11">
    <cfRule type="duplicateValues" dxfId="443" priority="395"/>
  </conditionalFormatting>
  <conditionalFormatting sqref="D11">
    <cfRule type="duplicateValues" dxfId="442" priority="396"/>
  </conditionalFormatting>
  <conditionalFormatting sqref="D13">
    <cfRule type="duplicateValues" dxfId="441" priority="389"/>
  </conditionalFormatting>
  <conditionalFormatting sqref="D13">
    <cfRule type="duplicateValues" dxfId="440" priority="390"/>
  </conditionalFormatting>
  <conditionalFormatting sqref="D13">
    <cfRule type="duplicateValues" dxfId="439" priority="387"/>
  </conditionalFormatting>
  <conditionalFormatting sqref="D13">
    <cfRule type="duplicateValues" dxfId="438" priority="388"/>
  </conditionalFormatting>
  <conditionalFormatting sqref="D13">
    <cfRule type="duplicateValues" dxfId="437" priority="385"/>
  </conditionalFormatting>
  <conditionalFormatting sqref="D13">
    <cfRule type="duplicateValues" dxfId="436" priority="386"/>
  </conditionalFormatting>
  <conditionalFormatting sqref="D13">
    <cfRule type="duplicateValues" dxfId="435" priority="383"/>
  </conditionalFormatting>
  <conditionalFormatting sqref="D13">
    <cfRule type="duplicateValues" dxfId="434" priority="384"/>
  </conditionalFormatting>
  <conditionalFormatting sqref="D12">
    <cfRule type="duplicateValues" dxfId="433" priority="364"/>
  </conditionalFormatting>
  <conditionalFormatting sqref="D12">
    <cfRule type="duplicateValues" dxfId="432" priority="365"/>
  </conditionalFormatting>
  <conditionalFormatting sqref="D12">
    <cfRule type="duplicateValues" dxfId="431" priority="362"/>
  </conditionalFormatting>
  <conditionalFormatting sqref="D12">
    <cfRule type="duplicateValues" dxfId="430" priority="363"/>
  </conditionalFormatting>
  <conditionalFormatting sqref="D12">
    <cfRule type="duplicateValues" dxfId="429" priority="380"/>
  </conditionalFormatting>
  <conditionalFormatting sqref="D12">
    <cfRule type="duplicateValues" dxfId="428" priority="381"/>
  </conditionalFormatting>
  <conditionalFormatting sqref="D13">
    <cfRule type="duplicateValues" dxfId="427" priority="378"/>
  </conditionalFormatting>
  <conditionalFormatting sqref="D13">
    <cfRule type="duplicateValues" dxfId="426" priority="379"/>
  </conditionalFormatting>
  <conditionalFormatting sqref="D13">
    <cfRule type="duplicateValues" dxfId="425" priority="376"/>
  </conditionalFormatting>
  <conditionalFormatting sqref="D13">
    <cfRule type="duplicateValues" dxfId="424" priority="377"/>
  </conditionalFormatting>
  <conditionalFormatting sqref="D13">
    <cfRule type="duplicateValues" dxfId="423" priority="374"/>
  </conditionalFormatting>
  <conditionalFormatting sqref="D13">
    <cfRule type="duplicateValues" dxfId="422" priority="375"/>
  </conditionalFormatting>
  <conditionalFormatting sqref="D13">
    <cfRule type="duplicateValues" dxfId="421" priority="372"/>
  </conditionalFormatting>
  <conditionalFormatting sqref="D13">
    <cfRule type="duplicateValues" dxfId="420" priority="373"/>
  </conditionalFormatting>
  <conditionalFormatting sqref="D12">
    <cfRule type="duplicateValues" dxfId="419" priority="370"/>
  </conditionalFormatting>
  <conditionalFormatting sqref="D12">
    <cfRule type="duplicateValues" dxfId="418" priority="371"/>
  </conditionalFormatting>
  <conditionalFormatting sqref="D13">
    <cfRule type="duplicateValues" dxfId="417" priority="368"/>
  </conditionalFormatting>
  <conditionalFormatting sqref="D13">
    <cfRule type="duplicateValues" dxfId="416" priority="369"/>
  </conditionalFormatting>
  <conditionalFormatting sqref="D12">
    <cfRule type="duplicateValues" dxfId="415" priority="366"/>
  </conditionalFormatting>
  <conditionalFormatting sqref="D12">
    <cfRule type="duplicateValues" dxfId="414" priority="367"/>
  </conditionalFormatting>
  <conditionalFormatting sqref="D11">
    <cfRule type="duplicateValues" dxfId="413" priority="382"/>
  </conditionalFormatting>
  <conditionalFormatting sqref="D13">
    <cfRule type="duplicateValues" dxfId="412" priority="360"/>
  </conditionalFormatting>
  <conditionalFormatting sqref="D13">
    <cfRule type="duplicateValues" dxfId="411" priority="361"/>
  </conditionalFormatting>
  <conditionalFormatting sqref="D13">
    <cfRule type="duplicateValues" dxfId="410" priority="358"/>
  </conditionalFormatting>
  <conditionalFormatting sqref="D13">
    <cfRule type="duplicateValues" dxfId="409" priority="359"/>
  </conditionalFormatting>
  <conditionalFormatting sqref="D13">
    <cfRule type="duplicateValues" dxfId="408" priority="356"/>
  </conditionalFormatting>
  <conditionalFormatting sqref="D13">
    <cfRule type="duplicateValues" dxfId="407" priority="357"/>
  </conditionalFormatting>
  <conditionalFormatting sqref="D13">
    <cfRule type="duplicateValues" dxfId="406" priority="354"/>
  </conditionalFormatting>
  <conditionalFormatting sqref="D13">
    <cfRule type="duplicateValues" dxfId="405" priority="355"/>
  </conditionalFormatting>
  <conditionalFormatting sqref="D13">
    <cfRule type="duplicateValues" dxfId="404" priority="352"/>
  </conditionalFormatting>
  <conditionalFormatting sqref="D13">
    <cfRule type="duplicateValues" dxfId="403" priority="353"/>
  </conditionalFormatting>
  <conditionalFormatting sqref="D13">
    <cfRule type="duplicateValues" dxfId="402" priority="344"/>
  </conditionalFormatting>
  <conditionalFormatting sqref="D13">
    <cfRule type="duplicateValues" dxfId="401" priority="345"/>
  </conditionalFormatting>
  <conditionalFormatting sqref="D13">
    <cfRule type="duplicateValues" dxfId="400" priority="342"/>
  </conditionalFormatting>
  <conditionalFormatting sqref="D13">
    <cfRule type="duplicateValues" dxfId="399" priority="343"/>
  </conditionalFormatting>
  <conditionalFormatting sqref="D13">
    <cfRule type="duplicateValues" dxfId="398" priority="350"/>
  </conditionalFormatting>
  <conditionalFormatting sqref="D13">
    <cfRule type="duplicateValues" dxfId="397" priority="351"/>
  </conditionalFormatting>
  <conditionalFormatting sqref="D13">
    <cfRule type="duplicateValues" dxfId="396" priority="348"/>
  </conditionalFormatting>
  <conditionalFormatting sqref="D13">
    <cfRule type="duplicateValues" dxfId="395" priority="349"/>
  </conditionalFormatting>
  <conditionalFormatting sqref="D13">
    <cfRule type="duplicateValues" dxfId="394" priority="346"/>
  </conditionalFormatting>
  <conditionalFormatting sqref="D13">
    <cfRule type="duplicateValues" dxfId="393" priority="347"/>
  </conditionalFormatting>
  <conditionalFormatting sqref="D14">
    <cfRule type="duplicateValues" dxfId="392" priority="340"/>
  </conditionalFormatting>
  <conditionalFormatting sqref="D14">
    <cfRule type="duplicateValues" dxfId="391" priority="341"/>
  </conditionalFormatting>
  <conditionalFormatting sqref="D14">
    <cfRule type="duplicateValues" dxfId="390" priority="338"/>
  </conditionalFormatting>
  <conditionalFormatting sqref="D14">
    <cfRule type="duplicateValues" dxfId="389" priority="339"/>
  </conditionalFormatting>
  <conditionalFormatting sqref="D14">
    <cfRule type="duplicateValues" dxfId="388" priority="336"/>
  </conditionalFormatting>
  <conditionalFormatting sqref="D14">
    <cfRule type="duplicateValues" dxfId="387" priority="337"/>
  </conditionalFormatting>
  <conditionalFormatting sqref="D14">
    <cfRule type="duplicateValues" dxfId="386" priority="334"/>
  </conditionalFormatting>
  <conditionalFormatting sqref="D14">
    <cfRule type="duplicateValues" dxfId="385" priority="335"/>
  </conditionalFormatting>
  <conditionalFormatting sqref="D15">
    <cfRule type="duplicateValues" dxfId="384" priority="332"/>
  </conditionalFormatting>
  <conditionalFormatting sqref="D15">
    <cfRule type="duplicateValues" dxfId="383" priority="333"/>
  </conditionalFormatting>
  <conditionalFormatting sqref="D15">
    <cfRule type="duplicateValues" dxfId="382" priority="330"/>
  </conditionalFormatting>
  <conditionalFormatting sqref="D15">
    <cfRule type="duplicateValues" dxfId="381" priority="331"/>
  </conditionalFormatting>
  <conditionalFormatting sqref="D15">
    <cfRule type="duplicateValues" dxfId="380" priority="328"/>
  </conditionalFormatting>
  <conditionalFormatting sqref="D15">
    <cfRule type="duplicateValues" dxfId="379" priority="329"/>
  </conditionalFormatting>
  <conditionalFormatting sqref="D15">
    <cfRule type="duplicateValues" dxfId="378" priority="326"/>
  </conditionalFormatting>
  <conditionalFormatting sqref="D15">
    <cfRule type="duplicateValues" dxfId="377" priority="327"/>
  </conditionalFormatting>
  <conditionalFormatting sqref="D16">
    <cfRule type="duplicateValues" dxfId="376" priority="324"/>
  </conditionalFormatting>
  <conditionalFormatting sqref="D16">
    <cfRule type="duplicateValues" dxfId="375" priority="325"/>
  </conditionalFormatting>
  <conditionalFormatting sqref="D16">
    <cfRule type="duplicateValues" dxfId="374" priority="322"/>
  </conditionalFormatting>
  <conditionalFormatting sqref="D16">
    <cfRule type="duplicateValues" dxfId="373" priority="323"/>
  </conditionalFormatting>
  <conditionalFormatting sqref="D16">
    <cfRule type="duplicateValues" dxfId="372" priority="320"/>
  </conditionalFormatting>
  <conditionalFormatting sqref="D16">
    <cfRule type="duplicateValues" dxfId="371" priority="321"/>
  </conditionalFormatting>
  <conditionalFormatting sqref="D16">
    <cfRule type="duplicateValues" dxfId="370" priority="318"/>
  </conditionalFormatting>
  <conditionalFormatting sqref="D16">
    <cfRule type="duplicateValues" dxfId="369" priority="319"/>
  </conditionalFormatting>
  <conditionalFormatting sqref="D18">
    <cfRule type="duplicateValues" dxfId="368" priority="316"/>
  </conditionalFormatting>
  <conditionalFormatting sqref="D18">
    <cfRule type="duplicateValues" dxfId="367" priority="317"/>
  </conditionalFormatting>
  <conditionalFormatting sqref="D18">
    <cfRule type="duplicateValues" dxfId="366" priority="314"/>
  </conditionalFormatting>
  <conditionalFormatting sqref="D18">
    <cfRule type="duplicateValues" dxfId="365" priority="315"/>
  </conditionalFormatting>
  <conditionalFormatting sqref="D18">
    <cfRule type="duplicateValues" dxfId="364" priority="312"/>
  </conditionalFormatting>
  <conditionalFormatting sqref="D18">
    <cfRule type="duplicateValues" dxfId="363" priority="313"/>
  </conditionalFormatting>
  <conditionalFormatting sqref="D18">
    <cfRule type="duplicateValues" dxfId="362" priority="310"/>
  </conditionalFormatting>
  <conditionalFormatting sqref="D18">
    <cfRule type="duplicateValues" dxfId="361" priority="311"/>
  </conditionalFormatting>
  <conditionalFormatting sqref="D4">
    <cfRule type="duplicateValues" dxfId="360" priority="306"/>
  </conditionalFormatting>
  <conditionalFormatting sqref="D4">
    <cfRule type="duplicateValues" dxfId="359" priority="307"/>
  </conditionalFormatting>
  <conditionalFormatting sqref="D4">
    <cfRule type="duplicateValues" dxfId="358" priority="308"/>
  </conditionalFormatting>
  <conditionalFormatting sqref="D4">
    <cfRule type="duplicateValues" dxfId="357" priority="309"/>
  </conditionalFormatting>
  <conditionalFormatting sqref="D5">
    <cfRule type="duplicateValues" dxfId="356" priority="304"/>
  </conditionalFormatting>
  <conditionalFormatting sqref="D5">
    <cfRule type="duplicateValues" dxfId="355" priority="305"/>
  </conditionalFormatting>
  <conditionalFormatting sqref="D20">
    <cfRule type="duplicateValues" dxfId="354" priority="302"/>
  </conditionalFormatting>
  <conditionalFormatting sqref="D20">
    <cfRule type="duplicateValues" dxfId="353" priority="303"/>
  </conditionalFormatting>
  <conditionalFormatting sqref="D20">
    <cfRule type="duplicateValues" dxfId="352" priority="300"/>
  </conditionalFormatting>
  <conditionalFormatting sqref="D20">
    <cfRule type="duplicateValues" dxfId="351" priority="301"/>
  </conditionalFormatting>
  <conditionalFormatting sqref="D20">
    <cfRule type="duplicateValues" dxfId="350" priority="298"/>
  </conditionalFormatting>
  <conditionalFormatting sqref="D20">
    <cfRule type="duplicateValues" dxfId="349" priority="299"/>
  </conditionalFormatting>
  <conditionalFormatting sqref="D20">
    <cfRule type="duplicateValues" dxfId="348" priority="296"/>
  </conditionalFormatting>
  <conditionalFormatting sqref="D20">
    <cfRule type="duplicateValues" dxfId="347" priority="297"/>
  </conditionalFormatting>
  <conditionalFormatting sqref="D20">
    <cfRule type="duplicateValues" dxfId="346" priority="294"/>
  </conditionalFormatting>
  <conditionalFormatting sqref="D20">
    <cfRule type="duplicateValues" dxfId="345" priority="295"/>
  </conditionalFormatting>
  <conditionalFormatting sqref="D20">
    <cfRule type="duplicateValues" dxfId="344" priority="286"/>
  </conditionalFormatting>
  <conditionalFormatting sqref="D20">
    <cfRule type="duplicateValues" dxfId="343" priority="287"/>
  </conditionalFormatting>
  <conditionalFormatting sqref="D20">
    <cfRule type="duplicateValues" dxfId="342" priority="284"/>
  </conditionalFormatting>
  <conditionalFormatting sqref="D20">
    <cfRule type="duplicateValues" dxfId="341" priority="285"/>
  </conditionalFormatting>
  <conditionalFormatting sqref="D20">
    <cfRule type="duplicateValues" dxfId="340" priority="292"/>
  </conditionalFormatting>
  <conditionalFormatting sqref="D20">
    <cfRule type="duplicateValues" dxfId="339" priority="293"/>
  </conditionalFormatting>
  <conditionalFormatting sqref="D20">
    <cfRule type="duplicateValues" dxfId="338" priority="290"/>
  </conditionalFormatting>
  <conditionalFormatting sqref="D20">
    <cfRule type="duplicateValues" dxfId="337" priority="291"/>
  </conditionalFormatting>
  <conditionalFormatting sqref="D20">
    <cfRule type="duplicateValues" dxfId="336" priority="288"/>
  </conditionalFormatting>
  <conditionalFormatting sqref="D20">
    <cfRule type="duplicateValues" dxfId="335" priority="289"/>
  </conditionalFormatting>
  <conditionalFormatting sqref="D21">
    <cfRule type="duplicateValues" dxfId="334" priority="282"/>
  </conditionalFormatting>
  <conditionalFormatting sqref="D21">
    <cfRule type="duplicateValues" dxfId="333" priority="283"/>
  </conditionalFormatting>
  <conditionalFormatting sqref="D21">
    <cfRule type="duplicateValues" dxfId="332" priority="280"/>
  </conditionalFormatting>
  <conditionalFormatting sqref="D21">
    <cfRule type="duplicateValues" dxfId="331" priority="281"/>
  </conditionalFormatting>
  <conditionalFormatting sqref="D21">
    <cfRule type="duplicateValues" dxfId="330" priority="278"/>
  </conditionalFormatting>
  <conditionalFormatting sqref="D21">
    <cfRule type="duplicateValues" dxfId="329" priority="279"/>
  </conditionalFormatting>
  <conditionalFormatting sqref="D21">
    <cfRule type="duplicateValues" dxfId="328" priority="276"/>
  </conditionalFormatting>
  <conditionalFormatting sqref="D21">
    <cfRule type="duplicateValues" dxfId="327" priority="277"/>
  </conditionalFormatting>
  <conditionalFormatting sqref="D21">
    <cfRule type="duplicateValues" dxfId="326" priority="274"/>
  </conditionalFormatting>
  <conditionalFormatting sqref="D21">
    <cfRule type="duplicateValues" dxfId="325" priority="275"/>
  </conditionalFormatting>
  <conditionalFormatting sqref="D21">
    <cfRule type="duplicateValues" dxfId="324" priority="272"/>
  </conditionalFormatting>
  <conditionalFormatting sqref="D21">
    <cfRule type="duplicateValues" dxfId="323" priority="273"/>
  </conditionalFormatting>
  <conditionalFormatting sqref="D21">
    <cfRule type="duplicateValues" dxfId="322" priority="270"/>
  </conditionalFormatting>
  <conditionalFormatting sqref="D21">
    <cfRule type="duplicateValues" dxfId="321" priority="271"/>
  </conditionalFormatting>
  <conditionalFormatting sqref="D21">
    <cfRule type="duplicateValues" dxfId="320" priority="268"/>
  </conditionalFormatting>
  <conditionalFormatting sqref="D21">
    <cfRule type="duplicateValues" dxfId="319" priority="269"/>
  </conditionalFormatting>
  <conditionalFormatting sqref="D21">
    <cfRule type="duplicateValues" dxfId="318" priority="266"/>
  </conditionalFormatting>
  <conditionalFormatting sqref="D21">
    <cfRule type="duplicateValues" dxfId="317" priority="267"/>
  </conditionalFormatting>
  <conditionalFormatting sqref="D21">
    <cfRule type="duplicateValues" dxfId="316" priority="264"/>
  </conditionalFormatting>
  <conditionalFormatting sqref="D21">
    <cfRule type="duplicateValues" dxfId="315" priority="265"/>
  </conditionalFormatting>
  <conditionalFormatting sqref="D21">
    <cfRule type="duplicateValues" dxfId="314" priority="262"/>
  </conditionalFormatting>
  <conditionalFormatting sqref="D21">
    <cfRule type="duplicateValues" dxfId="313" priority="263"/>
  </conditionalFormatting>
  <conditionalFormatting sqref="D21">
    <cfRule type="duplicateValues" dxfId="312" priority="260"/>
  </conditionalFormatting>
  <conditionalFormatting sqref="D21">
    <cfRule type="duplicateValues" dxfId="311" priority="261"/>
  </conditionalFormatting>
  <conditionalFormatting sqref="D21">
    <cfRule type="duplicateValues" dxfId="310" priority="258"/>
  </conditionalFormatting>
  <conditionalFormatting sqref="D21">
    <cfRule type="duplicateValues" dxfId="309" priority="259"/>
  </conditionalFormatting>
  <conditionalFormatting sqref="D22">
    <cfRule type="duplicateValues" dxfId="308" priority="256"/>
  </conditionalFormatting>
  <conditionalFormatting sqref="D22">
    <cfRule type="duplicateValues" dxfId="307" priority="257"/>
  </conditionalFormatting>
  <conditionalFormatting sqref="D22">
    <cfRule type="duplicateValues" dxfId="306" priority="254"/>
  </conditionalFormatting>
  <conditionalFormatting sqref="D22">
    <cfRule type="duplicateValues" dxfId="305" priority="255"/>
  </conditionalFormatting>
  <conditionalFormatting sqref="D22">
    <cfRule type="duplicateValues" dxfId="304" priority="252"/>
  </conditionalFormatting>
  <conditionalFormatting sqref="D22">
    <cfRule type="duplicateValues" dxfId="303" priority="253"/>
  </conditionalFormatting>
  <conditionalFormatting sqref="D22">
    <cfRule type="duplicateValues" dxfId="302" priority="250"/>
  </conditionalFormatting>
  <conditionalFormatting sqref="D22">
    <cfRule type="duplicateValues" dxfId="301" priority="251"/>
  </conditionalFormatting>
  <conditionalFormatting sqref="D23">
    <cfRule type="duplicateValues" dxfId="300" priority="248"/>
  </conditionalFormatting>
  <conditionalFormatting sqref="D23">
    <cfRule type="duplicateValues" dxfId="299" priority="249"/>
  </conditionalFormatting>
  <conditionalFormatting sqref="D23">
    <cfRule type="duplicateValues" dxfId="298" priority="246"/>
  </conditionalFormatting>
  <conditionalFormatting sqref="D23">
    <cfRule type="duplicateValues" dxfId="297" priority="247"/>
  </conditionalFormatting>
  <conditionalFormatting sqref="D23">
    <cfRule type="duplicateValues" dxfId="296" priority="244"/>
  </conditionalFormatting>
  <conditionalFormatting sqref="D23">
    <cfRule type="duplicateValues" dxfId="295" priority="245"/>
  </conditionalFormatting>
  <conditionalFormatting sqref="D23">
    <cfRule type="duplicateValues" dxfId="294" priority="242"/>
  </conditionalFormatting>
  <conditionalFormatting sqref="D23">
    <cfRule type="duplicateValues" dxfId="293" priority="243"/>
  </conditionalFormatting>
  <conditionalFormatting sqref="D24">
    <cfRule type="duplicateValues" dxfId="292" priority="240"/>
  </conditionalFormatting>
  <conditionalFormatting sqref="D24">
    <cfRule type="duplicateValues" dxfId="291" priority="241"/>
  </conditionalFormatting>
  <conditionalFormatting sqref="D24">
    <cfRule type="duplicateValues" dxfId="290" priority="238"/>
  </conditionalFormatting>
  <conditionalFormatting sqref="D24">
    <cfRule type="duplicateValues" dxfId="289" priority="239"/>
  </conditionalFormatting>
  <conditionalFormatting sqref="D24">
    <cfRule type="duplicateValues" dxfId="288" priority="236"/>
  </conditionalFormatting>
  <conditionalFormatting sqref="D24">
    <cfRule type="duplicateValues" dxfId="287" priority="237"/>
  </conditionalFormatting>
  <conditionalFormatting sqref="D24">
    <cfRule type="duplicateValues" dxfId="286" priority="234"/>
  </conditionalFormatting>
  <conditionalFormatting sqref="D24">
    <cfRule type="duplicateValues" dxfId="285" priority="235"/>
  </conditionalFormatting>
  <conditionalFormatting sqref="D20">
    <cfRule type="duplicateValues" dxfId="284" priority="232"/>
  </conditionalFormatting>
  <conditionalFormatting sqref="D20">
    <cfRule type="duplicateValues" dxfId="283" priority="233"/>
  </conditionalFormatting>
  <conditionalFormatting sqref="D20">
    <cfRule type="duplicateValues" dxfId="282" priority="230"/>
  </conditionalFormatting>
  <conditionalFormatting sqref="D20">
    <cfRule type="duplicateValues" dxfId="281" priority="231"/>
  </conditionalFormatting>
  <conditionalFormatting sqref="D20">
    <cfRule type="duplicateValues" dxfId="280" priority="228"/>
  </conditionalFormatting>
  <conditionalFormatting sqref="D20">
    <cfRule type="duplicateValues" dxfId="279" priority="229"/>
  </conditionalFormatting>
  <conditionalFormatting sqref="D20">
    <cfRule type="duplicateValues" dxfId="278" priority="226"/>
  </conditionalFormatting>
  <conditionalFormatting sqref="D20">
    <cfRule type="duplicateValues" dxfId="277" priority="227"/>
  </conditionalFormatting>
  <conditionalFormatting sqref="D20">
    <cfRule type="duplicateValues" dxfId="276" priority="224"/>
  </conditionalFormatting>
  <conditionalFormatting sqref="D20">
    <cfRule type="duplicateValues" dxfId="275" priority="225"/>
  </conditionalFormatting>
  <conditionalFormatting sqref="D20">
    <cfRule type="duplicateValues" dxfId="274" priority="222"/>
  </conditionalFormatting>
  <conditionalFormatting sqref="D20">
    <cfRule type="duplicateValues" dxfId="273" priority="223"/>
  </conditionalFormatting>
  <conditionalFormatting sqref="D20">
    <cfRule type="duplicateValues" dxfId="272" priority="220"/>
  </conditionalFormatting>
  <conditionalFormatting sqref="D20">
    <cfRule type="duplicateValues" dxfId="271" priority="221"/>
  </conditionalFormatting>
  <conditionalFormatting sqref="D20">
    <cfRule type="duplicateValues" dxfId="270" priority="218"/>
  </conditionalFormatting>
  <conditionalFormatting sqref="D20">
    <cfRule type="duplicateValues" dxfId="269" priority="219"/>
  </conditionalFormatting>
  <conditionalFormatting sqref="D20">
    <cfRule type="duplicateValues" dxfId="268" priority="216"/>
  </conditionalFormatting>
  <conditionalFormatting sqref="D20">
    <cfRule type="duplicateValues" dxfId="267" priority="217"/>
  </conditionalFormatting>
  <conditionalFormatting sqref="D20">
    <cfRule type="duplicateValues" dxfId="266" priority="214"/>
  </conditionalFormatting>
  <conditionalFormatting sqref="D20">
    <cfRule type="duplicateValues" dxfId="265" priority="215"/>
  </conditionalFormatting>
  <conditionalFormatting sqref="D20">
    <cfRule type="duplicateValues" dxfId="264" priority="212"/>
  </conditionalFormatting>
  <conditionalFormatting sqref="D20">
    <cfRule type="duplicateValues" dxfId="263" priority="213"/>
  </conditionalFormatting>
  <conditionalFormatting sqref="D20">
    <cfRule type="duplicateValues" dxfId="262" priority="210"/>
  </conditionalFormatting>
  <conditionalFormatting sqref="D20">
    <cfRule type="duplicateValues" dxfId="261" priority="211"/>
  </conditionalFormatting>
  <conditionalFormatting sqref="D20">
    <cfRule type="duplicateValues" dxfId="260" priority="208"/>
  </conditionalFormatting>
  <conditionalFormatting sqref="D20">
    <cfRule type="duplicateValues" dxfId="259" priority="209"/>
  </conditionalFormatting>
  <conditionalFormatting sqref="D20">
    <cfRule type="duplicateValues" dxfId="258" priority="206"/>
  </conditionalFormatting>
  <conditionalFormatting sqref="D20">
    <cfRule type="duplicateValues" dxfId="257" priority="207"/>
  </conditionalFormatting>
  <conditionalFormatting sqref="D20">
    <cfRule type="duplicateValues" dxfId="256" priority="198"/>
  </conditionalFormatting>
  <conditionalFormatting sqref="D20">
    <cfRule type="duplicateValues" dxfId="255" priority="199"/>
  </conditionalFormatting>
  <conditionalFormatting sqref="D20">
    <cfRule type="duplicateValues" dxfId="254" priority="196"/>
  </conditionalFormatting>
  <conditionalFormatting sqref="D20">
    <cfRule type="duplicateValues" dxfId="253" priority="197"/>
  </conditionalFormatting>
  <conditionalFormatting sqref="D20">
    <cfRule type="duplicateValues" dxfId="252" priority="204"/>
  </conditionalFormatting>
  <conditionalFormatting sqref="D20">
    <cfRule type="duplicateValues" dxfId="251" priority="205"/>
  </conditionalFormatting>
  <conditionalFormatting sqref="D20">
    <cfRule type="duplicateValues" dxfId="250" priority="202"/>
  </conditionalFormatting>
  <conditionalFormatting sqref="D20">
    <cfRule type="duplicateValues" dxfId="249" priority="203"/>
  </conditionalFormatting>
  <conditionalFormatting sqref="D20">
    <cfRule type="duplicateValues" dxfId="248" priority="200"/>
  </conditionalFormatting>
  <conditionalFormatting sqref="D20">
    <cfRule type="duplicateValues" dxfId="247" priority="201"/>
  </conditionalFormatting>
  <conditionalFormatting sqref="D21">
    <cfRule type="duplicateValues" dxfId="246" priority="194"/>
  </conditionalFormatting>
  <conditionalFormatting sqref="D21">
    <cfRule type="duplicateValues" dxfId="245" priority="195"/>
  </conditionalFormatting>
  <conditionalFormatting sqref="D21">
    <cfRule type="duplicateValues" dxfId="244" priority="192"/>
  </conditionalFormatting>
  <conditionalFormatting sqref="D21">
    <cfRule type="duplicateValues" dxfId="243" priority="193"/>
  </conditionalFormatting>
  <conditionalFormatting sqref="D21">
    <cfRule type="duplicateValues" dxfId="242" priority="190"/>
  </conditionalFormatting>
  <conditionalFormatting sqref="D21">
    <cfRule type="duplicateValues" dxfId="241" priority="191"/>
  </conditionalFormatting>
  <conditionalFormatting sqref="D21">
    <cfRule type="duplicateValues" dxfId="240" priority="188"/>
  </conditionalFormatting>
  <conditionalFormatting sqref="D21">
    <cfRule type="duplicateValues" dxfId="239" priority="189"/>
  </conditionalFormatting>
  <conditionalFormatting sqref="D22">
    <cfRule type="duplicateValues" dxfId="238" priority="186"/>
  </conditionalFormatting>
  <conditionalFormatting sqref="D22">
    <cfRule type="duplicateValues" dxfId="237" priority="187"/>
  </conditionalFormatting>
  <conditionalFormatting sqref="D22">
    <cfRule type="duplicateValues" dxfId="236" priority="184"/>
  </conditionalFormatting>
  <conditionalFormatting sqref="D22">
    <cfRule type="duplicateValues" dxfId="235" priority="185"/>
  </conditionalFormatting>
  <conditionalFormatting sqref="D22">
    <cfRule type="duplicateValues" dxfId="234" priority="182"/>
  </conditionalFormatting>
  <conditionalFormatting sqref="D22">
    <cfRule type="duplicateValues" dxfId="233" priority="183"/>
  </conditionalFormatting>
  <conditionalFormatting sqref="D22">
    <cfRule type="duplicateValues" dxfId="232" priority="180"/>
  </conditionalFormatting>
  <conditionalFormatting sqref="D22">
    <cfRule type="duplicateValues" dxfId="231" priority="181"/>
  </conditionalFormatting>
  <conditionalFormatting sqref="D23">
    <cfRule type="duplicateValues" dxfId="230" priority="178"/>
  </conditionalFormatting>
  <conditionalFormatting sqref="D23">
    <cfRule type="duplicateValues" dxfId="229" priority="179"/>
  </conditionalFormatting>
  <conditionalFormatting sqref="D23">
    <cfRule type="duplicateValues" dxfId="228" priority="176"/>
  </conditionalFormatting>
  <conditionalFormatting sqref="D23">
    <cfRule type="duplicateValues" dxfId="227" priority="177"/>
  </conditionalFormatting>
  <conditionalFormatting sqref="D23">
    <cfRule type="duplicateValues" dxfId="226" priority="174"/>
  </conditionalFormatting>
  <conditionalFormatting sqref="D23">
    <cfRule type="duplicateValues" dxfId="225" priority="175"/>
  </conditionalFormatting>
  <conditionalFormatting sqref="D23">
    <cfRule type="duplicateValues" dxfId="224" priority="172"/>
  </conditionalFormatting>
  <conditionalFormatting sqref="D23">
    <cfRule type="duplicateValues" dxfId="223" priority="173"/>
  </conditionalFormatting>
  <conditionalFormatting sqref="D25">
    <cfRule type="duplicateValues" dxfId="222" priority="170"/>
  </conditionalFormatting>
  <conditionalFormatting sqref="D25">
    <cfRule type="duplicateValues" dxfId="221" priority="171"/>
  </conditionalFormatting>
  <conditionalFormatting sqref="D25">
    <cfRule type="duplicateValues" dxfId="220" priority="168"/>
  </conditionalFormatting>
  <conditionalFormatting sqref="D25">
    <cfRule type="duplicateValues" dxfId="219" priority="169"/>
  </conditionalFormatting>
  <conditionalFormatting sqref="D25">
    <cfRule type="duplicateValues" dxfId="218" priority="166"/>
  </conditionalFormatting>
  <conditionalFormatting sqref="D25">
    <cfRule type="duplicateValues" dxfId="217" priority="167"/>
  </conditionalFormatting>
  <conditionalFormatting sqref="D25">
    <cfRule type="duplicateValues" dxfId="216" priority="164"/>
  </conditionalFormatting>
  <conditionalFormatting sqref="D25">
    <cfRule type="duplicateValues" dxfId="215" priority="165"/>
  </conditionalFormatting>
  <conditionalFormatting sqref="D20">
    <cfRule type="duplicateValues" dxfId="214" priority="146"/>
  </conditionalFormatting>
  <conditionalFormatting sqref="D20">
    <cfRule type="duplicateValues" dxfId="213" priority="147"/>
  </conditionalFormatting>
  <conditionalFormatting sqref="D20">
    <cfRule type="duplicateValues" dxfId="212" priority="144"/>
  </conditionalFormatting>
  <conditionalFormatting sqref="D20">
    <cfRule type="duplicateValues" dxfId="211" priority="145"/>
  </conditionalFormatting>
  <conditionalFormatting sqref="D20">
    <cfRule type="duplicateValues" dxfId="210" priority="162"/>
  </conditionalFormatting>
  <conditionalFormatting sqref="D20">
    <cfRule type="duplicateValues" dxfId="209" priority="163"/>
  </conditionalFormatting>
  <conditionalFormatting sqref="D21">
    <cfRule type="duplicateValues" dxfId="208" priority="160"/>
  </conditionalFormatting>
  <conditionalFormatting sqref="D21">
    <cfRule type="duplicateValues" dxfId="207" priority="161"/>
  </conditionalFormatting>
  <conditionalFormatting sqref="D21">
    <cfRule type="duplicateValues" dxfId="206" priority="158"/>
  </conditionalFormatting>
  <conditionalFormatting sqref="D21">
    <cfRule type="duplicateValues" dxfId="205" priority="159"/>
  </conditionalFormatting>
  <conditionalFormatting sqref="D21">
    <cfRule type="duplicateValues" dxfId="204" priority="156"/>
  </conditionalFormatting>
  <conditionalFormatting sqref="D21">
    <cfRule type="duplicateValues" dxfId="203" priority="157"/>
  </conditionalFormatting>
  <conditionalFormatting sqref="D21">
    <cfRule type="duplicateValues" dxfId="202" priority="154"/>
  </conditionalFormatting>
  <conditionalFormatting sqref="D21">
    <cfRule type="duplicateValues" dxfId="201" priority="155"/>
  </conditionalFormatting>
  <conditionalFormatting sqref="D20">
    <cfRule type="duplicateValues" dxfId="200" priority="152"/>
  </conditionalFormatting>
  <conditionalFormatting sqref="D20">
    <cfRule type="duplicateValues" dxfId="199" priority="153"/>
  </conditionalFormatting>
  <conditionalFormatting sqref="D21">
    <cfRule type="duplicateValues" dxfId="198" priority="150"/>
  </conditionalFormatting>
  <conditionalFormatting sqref="D21">
    <cfRule type="duplicateValues" dxfId="197" priority="151"/>
  </conditionalFormatting>
  <conditionalFormatting sqref="D20">
    <cfRule type="duplicateValues" dxfId="196" priority="148"/>
  </conditionalFormatting>
  <conditionalFormatting sqref="D20">
    <cfRule type="duplicateValues" dxfId="195" priority="149"/>
  </conditionalFormatting>
  <conditionalFormatting sqref="D21">
    <cfRule type="duplicateValues" dxfId="194" priority="135"/>
  </conditionalFormatting>
  <conditionalFormatting sqref="D21">
    <cfRule type="duplicateValues" dxfId="193" priority="136"/>
  </conditionalFormatting>
  <conditionalFormatting sqref="D21">
    <cfRule type="duplicateValues" dxfId="192" priority="133"/>
  </conditionalFormatting>
  <conditionalFormatting sqref="D21">
    <cfRule type="duplicateValues" dxfId="191" priority="134"/>
  </conditionalFormatting>
  <conditionalFormatting sqref="D21">
    <cfRule type="duplicateValues" dxfId="190" priority="141"/>
  </conditionalFormatting>
  <conditionalFormatting sqref="D21">
    <cfRule type="duplicateValues" dxfId="189" priority="142"/>
  </conditionalFormatting>
  <conditionalFormatting sqref="D21">
    <cfRule type="duplicateValues" dxfId="188" priority="139"/>
  </conditionalFormatting>
  <conditionalFormatting sqref="D21">
    <cfRule type="duplicateValues" dxfId="187" priority="140"/>
  </conditionalFormatting>
  <conditionalFormatting sqref="D21">
    <cfRule type="duplicateValues" dxfId="186" priority="137"/>
  </conditionalFormatting>
  <conditionalFormatting sqref="D21">
    <cfRule type="duplicateValues" dxfId="185" priority="138"/>
  </conditionalFormatting>
  <conditionalFormatting sqref="D22">
    <cfRule type="duplicateValues" dxfId="184" priority="131"/>
  </conditionalFormatting>
  <conditionalFormatting sqref="D22">
    <cfRule type="duplicateValues" dxfId="183" priority="132"/>
  </conditionalFormatting>
  <conditionalFormatting sqref="D22">
    <cfRule type="duplicateValues" dxfId="182" priority="129"/>
  </conditionalFormatting>
  <conditionalFormatting sqref="D22">
    <cfRule type="duplicateValues" dxfId="181" priority="130"/>
  </conditionalFormatting>
  <conditionalFormatting sqref="D22">
    <cfRule type="duplicateValues" dxfId="180" priority="127"/>
  </conditionalFormatting>
  <conditionalFormatting sqref="D22">
    <cfRule type="duplicateValues" dxfId="179" priority="128"/>
  </conditionalFormatting>
  <conditionalFormatting sqref="D22">
    <cfRule type="duplicateValues" dxfId="178" priority="125"/>
  </conditionalFormatting>
  <conditionalFormatting sqref="D22">
    <cfRule type="duplicateValues" dxfId="177" priority="126"/>
  </conditionalFormatting>
  <conditionalFormatting sqref="D20">
    <cfRule type="duplicateValues" dxfId="176" priority="143"/>
  </conditionalFormatting>
  <conditionalFormatting sqref="D22">
    <cfRule type="duplicateValues" dxfId="175" priority="123"/>
  </conditionalFormatting>
  <conditionalFormatting sqref="D22">
    <cfRule type="duplicateValues" dxfId="174" priority="124"/>
  </conditionalFormatting>
  <conditionalFormatting sqref="D22">
    <cfRule type="duplicateValues" dxfId="173" priority="121"/>
  </conditionalFormatting>
  <conditionalFormatting sqref="D22">
    <cfRule type="duplicateValues" dxfId="172" priority="122"/>
  </conditionalFormatting>
  <conditionalFormatting sqref="D22">
    <cfRule type="duplicateValues" dxfId="171" priority="119"/>
  </conditionalFormatting>
  <conditionalFormatting sqref="D22">
    <cfRule type="duplicateValues" dxfId="170" priority="120"/>
  </conditionalFormatting>
  <conditionalFormatting sqref="D22">
    <cfRule type="duplicateValues" dxfId="169" priority="117"/>
  </conditionalFormatting>
  <conditionalFormatting sqref="D22">
    <cfRule type="duplicateValues" dxfId="168" priority="118"/>
  </conditionalFormatting>
  <conditionalFormatting sqref="D22">
    <cfRule type="duplicateValues" dxfId="167" priority="115"/>
  </conditionalFormatting>
  <conditionalFormatting sqref="D22">
    <cfRule type="duplicateValues" dxfId="166" priority="116"/>
  </conditionalFormatting>
  <conditionalFormatting sqref="D22">
    <cfRule type="duplicateValues" dxfId="165" priority="113"/>
  </conditionalFormatting>
  <conditionalFormatting sqref="D22">
    <cfRule type="duplicateValues" dxfId="164" priority="114"/>
  </conditionalFormatting>
  <conditionalFormatting sqref="D22">
    <cfRule type="duplicateValues" dxfId="163" priority="111"/>
  </conditionalFormatting>
  <conditionalFormatting sqref="D22">
    <cfRule type="duplicateValues" dxfId="162" priority="112"/>
  </conditionalFormatting>
  <conditionalFormatting sqref="D22">
    <cfRule type="duplicateValues" dxfId="161" priority="109"/>
  </conditionalFormatting>
  <conditionalFormatting sqref="D22">
    <cfRule type="duplicateValues" dxfId="160" priority="110"/>
  </conditionalFormatting>
  <conditionalFormatting sqref="D22">
    <cfRule type="duplicateValues" dxfId="159" priority="107"/>
  </conditionalFormatting>
  <conditionalFormatting sqref="D22">
    <cfRule type="duplicateValues" dxfId="158" priority="108"/>
  </conditionalFormatting>
  <conditionalFormatting sqref="D23">
    <cfRule type="duplicateValues" dxfId="157" priority="105"/>
  </conditionalFormatting>
  <conditionalFormatting sqref="D23">
    <cfRule type="duplicateValues" dxfId="156" priority="106"/>
  </conditionalFormatting>
  <conditionalFormatting sqref="D23">
    <cfRule type="duplicateValues" dxfId="155" priority="103"/>
  </conditionalFormatting>
  <conditionalFormatting sqref="D23">
    <cfRule type="duplicateValues" dxfId="154" priority="104"/>
  </conditionalFormatting>
  <conditionalFormatting sqref="D23">
    <cfRule type="duplicateValues" dxfId="153" priority="101"/>
  </conditionalFormatting>
  <conditionalFormatting sqref="D23">
    <cfRule type="duplicateValues" dxfId="152" priority="102"/>
  </conditionalFormatting>
  <conditionalFormatting sqref="D23">
    <cfRule type="duplicateValues" dxfId="151" priority="99"/>
  </conditionalFormatting>
  <conditionalFormatting sqref="D23">
    <cfRule type="duplicateValues" dxfId="150" priority="100"/>
  </conditionalFormatting>
  <conditionalFormatting sqref="D24">
    <cfRule type="duplicateValues" dxfId="149" priority="97"/>
  </conditionalFormatting>
  <conditionalFormatting sqref="D24">
    <cfRule type="duplicateValues" dxfId="148" priority="98"/>
  </conditionalFormatting>
  <conditionalFormatting sqref="D24">
    <cfRule type="duplicateValues" dxfId="147" priority="95"/>
  </conditionalFormatting>
  <conditionalFormatting sqref="D24">
    <cfRule type="duplicateValues" dxfId="146" priority="96"/>
  </conditionalFormatting>
  <conditionalFormatting sqref="D24">
    <cfRule type="duplicateValues" dxfId="145" priority="93"/>
  </conditionalFormatting>
  <conditionalFormatting sqref="D24">
    <cfRule type="duplicateValues" dxfId="144" priority="94"/>
  </conditionalFormatting>
  <conditionalFormatting sqref="D24">
    <cfRule type="duplicateValues" dxfId="143" priority="91"/>
  </conditionalFormatting>
  <conditionalFormatting sqref="D24">
    <cfRule type="duplicateValues" dxfId="142" priority="92"/>
  </conditionalFormatting>
  <conditionalFormatting sqref="D25">
    <cfRule type="duplicateValues" dxfId="141" priority="89"/>
  </conditionalFormatting>
  <conditionalFormatting sqref="D25">
    <cfRule type="duplicateValues" dxfId="140" priority="90"/>
  </conditionalFormatting>
  <conditionalFormatting sqref="D25">
    <cfRule type="duplicateValues" dxfId="139" priority="87"/>
  </conditionalFormatting>
  <conditionalFormatting sqref="D25">
    <cfRule type="duplicateValues" dxfId="138" priority="88"/>
  </conditionalFormatting>
  <conditionalFormatting sqref="D25">
    <cfRule type="duplicateValues" dxfId="137" priority="85"/>
  </conditionalFormatting>
  <conditionalFormatting sqref="D25">
    <cfRule type="duplicateValues" dxfId="136" priority="86"/>
  </conditionalFormatting>
  <conditionalFormatting sqref="D25">
    <cfRule type="duplicateValues" dxfId="135" priority="83"/>
  </conditionalFormatting>
  <conditionalFormatting sqref="D25">
    <cfRule type="duplicateValues" dxfId="134" priority="84"/>
  </conditionalFormatting>
  <conditionalFormatting sqref="D20">
    <cfRule type="duplicateValues" dxfId="133" priority="81"/>
  </conditionalFormatting>
  <conditionalFormatting sqref="D20">
    <cfRule type="duplicateValues" dxfId="132" priority="82"/>
  </conditionalFormatting>
  <conditionalFormatting sqref="D20">
    <cfRule type="duplicateValues" dxfId="131" priority="79"/>
  </conditionalFormatting>
  <conditionalFormatting sqref="D20">
    <cfRule type="duplicateValues" dxfId="130" priority="80"/>
  </conditionalFormatting>
  <conditionalFormatting sqref="D20">
    <cfRule type="duplicateValues" dxfId="129" priority="77"/>
  </conditionalFormatting>
  <conditionalFormatting sqref="D20">
    <cfRule type="duplicateValues" dxfId="128" priority="78"/>
  </conditionalFormatting>
  <conditionalFormatting sqref="D20">
    <cfRule type="duplicateValues" dxfId="127" priority="75"/>
  </conditionalFormatting>
  <conditionalFormatting sqref="D20">
    <cfRule type="duplicateValues" dxfId="126" priority="76"/>
  </conditionalFormatting>
  <conditionalFormatting sqref="D20">
    <cfRule type="duplicateValues" dxfId="125" priority="73"/>
  </conditionalFormatting>
  <conditionalFormatting sqref="D20">
    <cfRule type="duplicateValues" dxfId="124" priority="74"/>
  </conditionalFormatting>
  <conditionalFormatting sqref="D21">
    <cfRule type="duplicateValues" dxfId="123" priority="71"/>
  </conditionalFormatting>
  <conditionalFormatting sqref="D21">
    <cfRule type="duplicateValues" dxfId="122" priority="72"/>
  </conditionalFormatting>
  <conditionalFormatting sqref="D21">
    <cfRule type="duplicateValues" dxfId="121" priority="69"/>
  </conditionalFormatting>
  <conditionalFormatting sqref="D21">
    <cfRule type="duplicateValues" dxfId="120" priority="70"/>
  </conditionalFormatting>
  <conditionalFormatting sqref="D21">
    <cfRule type="duplicateValues" dxfId="119" priority="67"/>
  </conditionalFormatting>
  <conditionalFormatting sqref="D21">
    <cfRule type="duplicateValues" dxfId="118" priority="68"/>
  </conditionalFormatting>
  <conditionalFormatting sqref="D21">
    <cfRule type="duplicateValues" dxfId="117" priority="65"/>
  </conditionalFormatting>
  <conditionalFormatting sqref="D21">
    <cfRule type="duplicateValues" dxfId="116" priority="66"/>
  </conditionalFormatting>
  <conditionalFormatting sqref="D20">
    <cfRule type="duplicateValues" dxfId="115" priority="47"/>
  </conditionalFormatting>
  <conditionalFormatting sqref="D20">
    <cfRule type="duplicateValues" dxfId="114" priority="48"/>
  </conditionalFormatting>
  <conditionalFormatting sqref="D20">
    <cfRule type="duplicateValues" dxfId="113" priority="45"/>
  </conditionalFormatting>
  <conditionalFormatting sqref="D20">
    <cfRule type="duplicateValues" dxfId="112" priority="46"/>
  </conditionalFormatting>
  <conditionalFormatting sqref="D20">
    <cfRule type="duplicateValues" dxfId="111" priority="63"/>
  </conditionalFormatting>
  <conditionalFormatting sqref="D20">
    <cfRule type="duplicateValues" dxfId="110" priority="64"/>
  </conditionalFormatting>
  <conditionalFormatting sqref="D21">
    <cfRule type="duplicateValues" dxfId="109" priority="61"/>
  </conditionalFormatting>
  <conditionalFormatting sqref="D21">
    <cfRule type="duplicateValues" dxfId="108" priority="62"/>
  </conditionalFormatting>
  <conditionalFormatting sqref="D21">
    <cfRule type="duplicateValues" dxfId="107" priority="59"/>
  </conditionalFormatting>
  <conditionalFormatting sqref="D21">
    <cfRule type="duplicateValues" dxfId="106" priority="60"/>
  </conditionalFormatting>
  <conditionalFormatting sqref="D21">
    <cfRule type="duplicateValues" dxfId="105" priority="57"/>
  </conditionalFormatting>
  <conditionalFormatting sqref="D21">
    <cfRule type="duplicateValues" dxfId="104" priority="58"/>
  </conditionalFormatting>
  <conditionalFormatting sqref="D21">
    <cfRule type="duplicateValues" dxfId="103" priority="55"/>
  </conditionalFormatting>
  <conditionalFormatting sqref="D21">
    <cfRule type="duplicateValues" dxfId="102" priority="56"/>
  </conditionalFormatting>
  <conditionalFormatting sqref="D20">
    <cfRule type="duplicateValues" dxfId="101" priority="53"/>
  </conditionalFormatting>
  <conditionalFormatting sqref="D20">
    <cfRule type="duplicateValues" dxfId="100" priority="54"/>
  </conditionalFormatting>
  <conditionalFormatting sqref="D21">
    <cfRule type="duplicateValues" dxfId="99" priority="51"/>
  </conditionalFormatting>
  <conditionalFormatting sqref="D21">
    <cfRule type="duplicateValues" dxfId="98" priority="52"/>
  </conditionalFormatting>
  <conditionalFormatting sqref="D20">
    <cfRule type="duplicateValues" dxfId="97" priority="49"/>
  </conditionalFormatting>
  <conditionalFormatting sqref="D20">
    <cfRule type="duplicateValues" dxfId="96" priority="50"/>
  </conditionalFormatting>
  <conditionalFormatting sqref="D21">
    <cfRule type="duplicateValues" dxfId="95" priority="43"/>
  </conditionalFormatting>
  <conditionalFormatting sqref="D21">
    <cfRule type="duplicateValues" dxfId="94" priority="44"/>
  </conditionalFormatting>
  <conditionalFormatting sqref="D21">
    <cfRule type="duplicateValues" dxfId="93" priority="41"/>
  </conditionalFormatting>
  <conditionalFormatting sqref="D21">
    <cfRule type="duplicateValues" dxfId="92" priority="42"/>
  </conditionalFormatting>
  <conditionalFormatting sqref="D21">
    <cfRule type="duplicateValues" dxfId="91" priority="39"/>
  </conditionalFormatting>
  <conditionalFormatting sqref="D21">
    <cfRule type="duplicateValues" dxfId="90" priority="40"/>
  </conditionalFormatting>
  <conditionalFormatting sqref="D21">
    <cfRule type="duplicateValues" dxfId="89" priority="37"/>
  </conditionalFormatting>
  <conditionalFormatting sqref="D21">
    <cfRule type="duplicateValues" dxfId="88" priority="38"/>
  </conditionalFormatting>
  <conditionalFormatting sqref="D21">
    <cfRule type="duplicateValues" dxfId="87" priority="35"/>
  </conditionalFormatting>
  <conditionalFormatting sqref="D21">
    <cfRule type="duplicateValues" dxfId="86" priority="36"/>
  </conditionalFormatting>
  <conditionalFormatting sqref="D21">
    <cfRule type="duplicateValues" dxfId="85" priority="27"/>
  </conditionalFormatting>
  <conditionalFormatting sqref="D21">
    <cfRule type="duplicateValues" dxfId="84" priority="28"/>
  </conditionalFormatting>
  <conditionalFormatting sqref="D21">
    <cfRule type="duplicateValues" dxfId="83" priority="25"/>
  </conditionalFormatting>
  <conditionalFormatting sqref="D21">
    <cfRule type="duplicateValues" dxfId="82" priority="26"/>
  </conditionalFormatting>
  <conditionalFormatting sqref="D21">
    <cfRule type="duplicateValues" dxfId="81" priority="33"/>
  </conditionalFormatting>
  <conditionalFormatting sqref="D21">
    <cfRule type="duplicateValues" dxfId="80" priority="34"/>
  </conditionalFormatting>
  <conditionalFormatting sqref="D21">
    <cfRule type="duplicateValues" dxfId="79" priority="31"/>
  </conditionalFormatting>
  <conditionalFormatting sqref="D21">
    <cfRule type="duplicateValues" dxfId="78" priority="32"/>
  </conditionalFormatting>
  <conditionalFormatting sqref="D21">
    <cfRule type="duplicateValues" dxfId="77" priority="29"/>
  </conditionalFormatting>
  <conditionalFormatting sqref="D21">
    <cfRule type="duplicateValues" dxfId="76" priority="30"/>
  </conditionalFormatting>
  <conditionalFormatting sqref="D22">
    <cfRule type="duplicateValues" dxfId="75" priority="23"/>
  </conditionalFormatting>
  <conditionalFormatting sqref="D22">
    <cfRule type="duplicateValues" dxfId="74" priority="24"/>
  </conditionalFormatting>
  <conditionalFormatting sqref="D22">
    <cfRule type="duplicateValues" dxfId="73" priority="21"/>
  </conditionalFormatting>
  <conditionalFormatting sqref="D22">
    <cfRule type="duplicateValues" dxfId="72" priority="22"/>
  </conditionalFormatting>
  <conditionalFormatting sqref="D22">
    <cfRule type="duplicateValues" dxfId="71" priority="19"/>
  </conditionalFormatting>
  <conditionalFormatting sqref="D22">
    <cfRule type="duplicateValues" dxfId="70" priority="20"/>
  </conditionalFormatting>
  <conditionalFormatting sqref="D22">
    <cfRule type="duplicateValues" dxfId="69" priority="17"/>
  </conditionalFormatting>
  <conditionalFormatting sqref="D22">
    <cfRule type="duplicateValues" dxfId="68" priority="18"/>
  </conditionalFormatting>
  <conditionalFormatting sqref="D23">
    <cfRule type="duplicateValues" dxfId="67" priority="15"/>
  </conditionalFormatting>
  <conditionalFormatting sqref="D23">
    <cfRule type="duplicateValues" dxfId="66" priority="16"/>
  </conditionalFormatting>
  <conditionalFormatting sqref="D23">
    <cfRule type="duplicateValues" dxfId="65" priority="13"/>
  </conditionalFormatting>
  <conditionalFormatting sqref="D23">
    <cfRule type="duplicateValues" dxfId="64" priority="14"/>
  </conditionalFormatting>
  <conditionalFormatting sqref="D23">
    <cfRule type="duplicateValues" dxfId="63" priority="11"/>
  </conditionalFormatting>
  <conditionalFormatting sqref="D23">
    <cfRule type="duplicateValues" dxfId="62" priority="12"/>
  </conditionalFormatting>
  <conditionalFormatting sqref="D23">
    <cfRule type="duplicateValues" dxfId="61" priority="9"/>
  </conditionalFormatting>
  <conditionalFormatting sqref="D23">
    <cfRule type="duplicateValues" dxfId="60" priority="10"/>
  </conditionalFormatting>
  <conditionalFormatting sqref="D24">
    <cfRule type="duplicateValues" dxfId="59" priority="7"/>
  </conditionalFormatting>
  <conditionalFormatting sqref="D24">
    <cfRule type="duplicateValues" dxfId="58" priority="8"/>
  </conditionalFormatting>
  <conditionalFormatting sqref="D24">
    <cfRule type="duplicateValues" dxfId="57" priority="5"/>
  </conditionalFormatting>
  <conditionalFormatting sqref="D24">
    <cfRule type="duplicateValues" dxfId="56" priority="6"/>
  </conditionalFormatting>
  <conditionalFormatting sqref="D24">
    <cfRule type="duplicateValues" dxfId="55" priority="3"/>
  </conditionalFormatting>
  <conditionalFormatting sqref="D24">
    <cfRule type="duplicateValues" dxfId="54" priority="4"/>
  </conditionalFormatting>
  <conditionalFormatting sqref="D24">
    <cfRule type="duplicateValues" dxfId="53" priority="1"/>
  </conditionalFormatting>
  <conditionalFormatting sqref="D24">
    <cfRule type="duplicateValues" dxfId="52" priority="2"/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J33"/>
  <sheetViews>
    <sheetView workbookViewId="0">
      <selection activeCell="B5" sqref="B5"/>
    </sheetView>
  </sheetViews>
  <sheetFormatPr defaultColWidth="8.875" defaultRowHeight="16.5"/>
  <cols>
    <col min="1" max="1" width="10.125" style="176" customWidth="1"/>
    <col min="2" max="2" width="10.5" style="176" customWidth="1"/>
    <col min="3" max="3" width="10.875" style="176" customWidth="1"/>
    <col min="4" max="4" width="12" style="176" customWidth="1"/>
    <col min="5" max="5" width="10.875" style="176" customWidth="1"/>
    <col min="6" max="6" width="12" style="176" customWidth="1"/>
    <col min="7" max="16384" width="8.875" style="176"/>
  </cols>
  <sheetData>
    <row r="1" spans="1:10" ht="26.25" customHeight="1">
      <c r="A1" s="575" t="s">
        <v>532</v>
      </c>
      <c r="B1" s="575"/>
      <c r="C1" s="575"/>
      <c r="D1" s="575"/>
      <c r="E1" s="575"/>
      <c r="F1" s="575"/>
      <c r="G1" s="575"/>
    </row>
    <row r="2" spans="1:10" ht="20.100000000000001" customHeight="1">
      <c r="A2" s="180" t="s">
        <v>497</v>
      </c>
      <c r="B2" s="181" t="s">
        <v>42</v>
      </c>
      <c r="C2" s="179" t="s">
        <v>193</v>
      </c>
      <c r="D2" s="181" t="s">
        <v>39</v>
      </c>
      <c r="E2" s="181" t="s">
        <v>40</v>
      </c>
      <c r="F2" s="181" t="s">
        <v>43</v>
      </c>
      <c r="G2" s="182" t="s">
        <v>44</v>
      </c>
      <c r="I2" s="576" t="s">
        <v>498</v>
      </c>
      <c r="J2" s="577"/>
    </row>
    <row r="3" spans="1:10" ht="20.100000000000001" customHeight="1">
      <c r="A3" s="177">
        <v>44702</v>
      </c>
      <c r="B3" s="270" t="s">
        <v>551</v>
      </c>
      <c r="C3" s="271" t="s">
        <v>533</v>
      </c>
      <c r="D3" s="174" t="s">
        <v>534</v>
      </c>
      <c r="E3" s="174" t="s">
        <v>535</v>
      </c>
      <c r="F3" s="174" t="s">
        <v>525</v>
      </c>
      <c r="G3" s="178" t="s">
        <v>536</v>
      </c>
      <c r="I3" s="187" t="s">
        <v>499</v>
      </c>
      <c r="J3" s="188">
        <v>3</v>
      </c>
    </row>
    <row r="4" spans="1:10" ht="20.100000000000001" customHeight="1">
      <c r="A4" s="177">
        <v>44702</v>
      </c>
      <c r="B4" s="270" t="s">
        <v>552</v>
      </c>
      <c r="C4" s="271" t="s">
        <v>533</v>
      </c>
      <c r="D4" s="174" t="s">
        <v>537</v>
      </c>
      <c r="E4" s="174" t="s">
        <v>538</v>
      </c>
      <c r="F4" s="174" t="s">
        <v>525</v>
      </c>
      <c r="G4" s="178" t="s">
        <v>536</v>
      </c>
      <c r="I4" s="187" t="s">
        <v>500</v>
      </c>
      <c r="J4" s="188">
        <v>9</v>
      </c>
    </row>
    <row r="5" spans="1:10" ht="20.100000000000001" customHeight="1">
      <c r="A5" s="177">
        <v>44711</v>
      </c>
      <c r="B5" s="225" t="s">
        <v>547</v>
      </c>
      <c r="C5" s="271" t="s">
        <v>533</v>
      </c>
      <c r="D5" s="174" t="s">
        <v>539</v>
      </c>
      <c r="E5" s="174" t="s">
        <v>540</v>
      </c>
      <c r="F5" s="174" t="s">
        <v>545</v>
      </c>
      <c r="G5" s="178" t="s">
        <v>536</v>
      </c>
    </row>
    <row r="6" spans="1:10" ht="20.100000000000001" customHeight="1">
      <c r="A6" s="177">
        <v>44711</v>
      </c>
      <c r="B6" s="225" t="s">
        <v>548</v>
      </c>
      <c r="C6" s="271" t="s">
        <v>533</v>
      </c>
      <c r="D6" s="174" t="s">
        <v>529</v>
      </c>
      <c r="E6" s="174" t="s">
        <v>541</v>
      </c>
      <c r="F6" s="174" t="s">
        <v>546</v>
      </c>
      <c r="G6" s="178" t="s">
        <v>536</v>
      </c>
    </row>
    <row r="7" spans="1:10" ht="20.100000000000001" customHeight="1">
      <c r="A7" s="177">
        <v>44712</v>
      </c>
      <c r="B7" s="224" t="s">
        <v>549</v>
      </c>
      <c r="C7" s="271" t="s">
        <v>533</v>
      </c>
      <c r="D7" s="174" t="s">
        <v>531</v>
      </c>
      <c r="E7" s="174" t="s">
        <v>542</v>
      </c>
      <c r="F7" s="174" t="s">
        <v>520</v>
      </c>
      <c r="G7" s="178" t="s">
        <v>536</v>
      </c>
    </row>
    <row r="8" spans="1:10" ht="20.100000000000001" customHeight="1">
      <c r="A8" s="177">
        <v>44712</v>
      </c>
      <c r="B8" s="224" t="s">
        <v>550</v>
      </c>
      <c r="C8" s="271" t="s">
        <v>533</v>
      </c>
      <c r="D8" s="174" t="s">
        <v>543</v>
      </c>
      <c r="E8" s="174" t="s">
        <v>544</v>
      </c>
      <c r="F8" s="174" t="s">
        <v>546</v>
      </c>
      <c r="G8" s="178" t="s">
        <v>536</v>
      </c>
    </row>
    <row r="9" spans="1:10" ht="20.100000000000001" customHeight="1"/>
    <row r="10" spans="1:10" ht="20.100000000000001" customHeight="1"/>
    <row r="11" spans="1:10" ht="20.100000000000001" customHeight="1"/>
    <row r="12" spans="1:10" ht="20.100000000000001" customHeight="1"/>
    <row r="13" spans="1:10" ht="20.100000000000001" customHeight="1"/>
    <row r="14" spans="1:10" ht="20.100000000000001" customHeight="1"/>
    <row r="15" spans="1:10" ht="20.100000000000001" customHeight="1"/>
    <row r="16" spans="1:10" ht="20.100000000000001" customHeight="1"/>
    <row r="17" ht="20.100000000000001" customHeight="1"/>
    <row r="18" ht="20.100000000000001" customHeight="1"/>
    <row r="19" ht="20.100000000000001" customHeight="1"/>
    <row r="20" ht="20.100000000000001" customHeight="1"/>
    <row r="21" ht="20.100000000000001" customHeight="1"/>
    <row r="22" ht="20.100000000000001" customHeight="1"/>
    <row r="23" ht="20.100000000000001" customHeight="1"/>
    <row r="24" ht="20.100000000000001" customHeight="1"/>
    <row r="25" ht="20.100000000000001" customHeight="1"/>
    <row r="26" ht="20.100000000000001" customHeight="1"/>
    <row r="27" ht="20.100000000000001" customHeight="1"/>
    <row r="28" ht="20.100000000000001" customHeight="1"/>
    <row r="29" ht="20.100000000000001" customHeight="1"/>
    <row r="30" ht="20.100000000000001" customHeight="1"/>
    <row r="31" ht="20.100000000000001" customHeight="1"/>
    <row r="32" ht="20.100000000000001" customHeight="1"/>
    <row r="33" ht="20.100000000000001" customHeight="1"/>
  </sheetData>
  <mergeCells count="2">
    <mergeCell ref="A1:G1"/>
    <mergeCell ref="I2:J2"/>
  </mergeCells>
  <phoneticPr fontId="15" type="noConversion"/>
  <conditionalFormatting sqref="C9:D1048576">
    <cfRule type="duplicateValues" dxfId="40" priority="30"/>
  </conditionalFormatting>
  <conditionalFormatting sqref="E4">
    <cfRule type="duplicateValues" dxfId="39" priority="25"/>
  </conditionalFormatting>
  <conditionalFormatting sqref="E4">
    <cfRule type="duplicateValues" dxfId="38" priority="26"/>
  </conditionalFormatting>
  <conditionalFormatting sqref="E7">
    <cfRule type="duplicateValues" dxfId="37" priority="23"/>
  </conditionalFormatting>
  <conditionalFormatting sqref="E7">
    <cfRule type="duplicateValues" dxfId="36" priority="24"/>
  </conditionalFormatting>
  <conditionalFormatting sqref="E6">
    <cfRule type="duplicateValues" dxfId="35" priority="21"/>
  </conditionalFormatting>
  <conditionalFormatting sqref="E6">
    <cfRule type="duplicateValues" dxfId="34" priority="22"/>
  </conditionalFormatting>
  <conditionalFormatting sqref="E5">
    <cfRule type="duplicateValues" dxfId="33" priority="19"/>
  </conditionalFormatting>
  <conditionalFormatting sqref="E5">
    <cfRule type="duplicateValues" dxfId="32" priority="20"/>
  </conditionalFormatting>
  <conditionalFormatting sqref="E5">
    <cfRule type="duplicateValues" dxfId="31" priority="17"/>
  </conditionalFormatting>
  <conditionalFormatting sqref="E5">
    <cfRule type="duplicateValues" dxfId="30" priority="18"/>
  </conditionalFormatting>
  <conditionalFormatting sqref="E5">
    <cfRule type="duplicateValues" dxfId="29" priority="15"/>
  </conditionalFormatting>
  <conditionalFormatting sqref="E5">
    <cfRule type="duplicateValues" dxfId="28" priority="16"/>
  </conditionalFormatting>
  <conditionalFormatting sqref="E5">
    <cfRule type="duplicateValues" dxfId="27" priority="13"/>
  </conditionalFormatting>
  <conditionalFormatting sqref="E5">
    <cfRule type="duplicateValues" dxfId="26" priority="14"/>
  </conditionalFormatting>
  <conditionalFormatting sqref="E6">
    <cfRule type="duplicateValues" dxfId="25" priority="11"/>
  </conditionalFormatting>
  <conditionalFormatting sqref="E6">
    <cfRule type="duplicateValues" dxfId="24" priority="12"/>
  </conditionalFormatting>
  <conditionalFormatting sqref="E6">
    <cfRule type="duplicateValues" dxfId="23" priority="9"/>
  </conditionalFormatting>
  <conditionalFormatting sqref="E6">
    <cfRule type="duplicateValues" dxfId="22" priority="10"/>
  </conditionalFormatting>
  <conditionalFormatting sqref="E8">
    <cfRule type="duplicateValues" dxfId="21" priority="7"/>
  </conditionalFormatting>
  <conditionalFormatting sqref="E8">
    <cfRule type="duplicateValues" dxfId="20" priority="8"/>
  </conditionalFormatting>
  <conditionalFormatting sqref="E8">
    <cfRule type="duplicateValues" dxfId="19" priority="5"/>
  </conditionalFormatting>
  <conditionalFormatting sqref="E8">
    <cfRule type="duplicateValues" dxfId="18" priority="6"/>
  </conditionalFormatting>
  <conditionalFormatting sqref="E8">
    <cfRule type="duplicateValues" dxfId="17" priority="3"/>
  </conditionalFormatting>
  <conditionalFormatting sqref="E8">
    <cfRule type="duplicateValues" dxfId="16" priority="4"/>
  </conditionalFormatting>
  <conditionalFormatting sqref="E8">
    <cfRule type="duplicateValues" dxfId="15" priority="1"/>
  </conditionalFormatting>
  <conditionalFormatting sqref="E8">
    <cfRule type="duplicateValues" dxfId="14" priority="2"/>
  </conditionalFormatting>
  <conditionalFormatting sqref="E3:E4 E6">
    <cfRule type="duplicateValues" dxfId="13" priority="8925"/>
  </conditionalFormatting>
  <conditionalFormatting sqref="D2:E2 E3:E4 E6">
    <cfRule type="duplicateValues" dxfId="12" priority="8927"/>
  </conditionalFormatting>
  <printOptions horizontalCentered="1"/>
  <pageMargins left="0.39370078740157483" right="0.39370078740157483" top="0.74803149606299213" bottom="0.74803149606299213" header="0.31496062992125984" footer="0.31496062992125984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7</vt:i4>
      </vt:variant>
      <vt:variant>
        <vt:lpstr>이름이 지정된 범위</vt:lpstr>
      </vt:variant>
      <vt:variant>
        <vt:i4>8</vt:i4>
      </vt:variant>
    </vt:vector>
  </HeadingPairs>
  <TitlesOfParts>
    <vt:vector size="15" baseType="lpstr">
      <vt:lpstr>jja</vt:lpstr>
      <vt:lpstr>JJA #2</vt:lpstr>
      <vt:lpstr>UPRT</vt:lpstr>
      <vt:lpstr>자격유지훈련</vt:lpstr>
      <vt:lpstr>공항훈련</vt:lpstr>
      <vt:lpstr>세부공항훈련</vt:lpstr>
      <vt:lpstr>LANDING</vt:lpstr>
      <vt:lpstr>jja!Print_Area</vt:lpstr>
      <vt:lpstr>'JJA #2'!Print_Area</vt:lpstr>
      <vt:lpstr>LANDING!Print_Area</vt:lpstr>
      <vt:lpstr>UPRT!Print_Area</vt:lpstr>
      <vt:lpstr>자격유지훈련!Print_Area</vt:lpstr>
      <vt:lpstr>LANDING!Print_Titles</vt:lpstr>
      <vt:lpstr>UPRT!Print_Titles</vt:lpstr>
      <vt:lpstr>자격유지훈련!Print_Titles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김지윤/</dc:creator>
  <cp:lastModifiedBy>박건우</cp:lastModifiedBy>
  <cp:lastPrinted>2023-02-21T01:15:45Z</cp:lastPrinted>
  <dcterms:created xsi:type="dcterms:W3CDTF">2019-04-04T12:48:45Z</dcterms:created>
  <dcterms:modified xsi:type="dcterms:W3CDTF">2023-03-04T05:14:15Z</dcterms:modified>
</cp:coreProperties>
</file>