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Fiz48\"/>
    </mc:Choice>
  </mc:AlternateContent>
  <bookViews>
    <workbookView xWindow="0" yWindow="0" windowWidth="24000" windowHeight="9510" activeTab="2" xr2:uid="{05D956ED-4BC5-49F0-9F1C-F4EE7867DCC0}"/>
  </bookViews>
  <sheets>
    <sheet name="żółta" sheetId="1" r:id="rId1"/>
    <sheet name="niebieska" sheetId="2" r:id="rId2"/>
    <sheet name="zielona" sheetId="3" r:id="rId3"/>
    <sheet name="LaTeX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" i="4" l="1"/>
  <c r="AP6" i="4"/>
  <c r="AJ4" i="4"/>
  <c r="AL4" i="4"/>
  <c r="AN4" i="4"/>
  <c r="AP4" i="4"/>
  <c r="AR4" i="4"/>
  <c r="AT4" i="4"/>
  <c r="AT5" i="4"/>
  <c r="AR5" i="4"/>
  <c r="AP5" i="4"/>
  <c r="AN5" i="4"/>
  <c r="AJ5" i="4"/>
  <c r="AL5" i="4"/>
  <c r="AR3" i="4"/>
  <c r="AT3" i="4"/>
  <c r="AP3" i="4"/>
  <c r="AN3" i="4"/>
  <c r="AL3" i="4"/>
  <c r="AJ3" i="4"/>
  <c r="Y1" i="4"/>
  <c r="AA1" i="4"/>
  <c r="AC1" i="4"/>
  <c r="AE1" i="4"/>
  <c r="Y2" i="4"/>
  <c r="AA2" i="4"/>
  <c r="AC2" i="4"/>
  <c r="AE2" i="4"/>
  <c r="Y3" i="4"/>
  <c r="AA3" i="4"/>
  <c r="AC3" i="4"/>
  <c r="AE3" i="4"/>
  <c r="Y4" i="4"/>
  <c r="AA4" i="4"/>
  <c r="AC4" i="4"/>
  <c r="AE4" i="4"/>
  <c r="Y5" i="4"/>
  <c r="AA5" i="4"/>
  <c r="AC5" i="4"/>
  <c r="AE5" i="4"/>
  <c r="Y6" i="4"/>
  <c r="AA6" i="4"/>
  <c r="AC6" i="4"/>
  <c r="AE6" i="4"/>
  <c r="Y7" i="4"/>
  <c r="AA7" i="4"/>
  <c r="AC7" i="4"/>
  <c r="AE7" i="4"/>
  <c r="Y8" i="4"/>
  <c r="AA8" i="4"/>
  <c r="AC8" i="4"/>
  <c r="AE8" i="4"/>
  <c r="Y9" i="4"/>
  <c r="AA9" i="4"/>
  <c r="AC9" i="4"/>
  <c r="AE9" i="4"/>
  <c r="Y10" i="4"/>
  <c r="AA10" i="4"/>
  <c r="AC10" i="4"/>
  <c r="AE10" i="4"/>
  <c r="Y11" i="4"/>
  <c r="AA11" i="4"/>
  <c r="AC11" i="4"/>
  <c r="AE11" i="4"/>
  <c r="Y12" i="4"/>
  <c r="AA12" i="4"/>
  <c r="AC12" i="4"/>
  <c r="AE12" i="4"/>
  <c r="Y13" i="4"/>
  <c r="AA13" i="4"/>
  <c r="AC13" i="4"/>
  <c r="AE13" i="4"/>
  <c r="Y14" i="4"/>
  <c r="AA14" i="4"/>
  <c r="AC14" i="4"/>
  <c r="AE14" i="4"/>
  <c r="Y15" i="4"/>
  <c r="AA15" i="4"/>
  <c r="AC15" i="4"/>
  <c r="AE15" i="4"/>
  <c r="Y16" i="4"/>
  <c r="AA16" i="4"/>
  <c r="AC16" i="4"/>
  <c r="AE16" i="4"/>
  <c r="Y17" i="4"/>
  <c r="AA17" i="4"/>
  <c r="AC17" i="4"/>
  <c r="AE17" i="4"/>
  <c r="Y18" i="4"/>
  <c r="AA18" i="4"/>
  <c r="AC18" i="4"/>
  <c r="AE18" i="4"/>
  <c r="Y19" i="4"/>
  <c r="AA19" i="4"/>
  <c r="AC19" i="4"/>
  <c r="AE19" i="4"/>
  <c r="Y20" i="4"/>
  <c r="AA20" i="4"/>
  <c r="AC20" i="4"/>
  <c r="AE20" i="4"/>
  <c r="Y21" i="4"/>
  <c r="AA21" i="4"/>
  <c r="AC21" i="4"/>
  <c r="AE21" i="4"/>
  <c r="Y22" i="4"/>
  <c r="AA22" i="4"/>
  <c r="AC22" i="4"/>
  <c r="AE22" i="4"/>
  <c r="Y23" i="4"/>
  <c r="AA23" i="4"/>
  <c r="AC23" i="4"/>
  <c r="AE23" i="4"/>
  <c r="Y24" i="4"/>
  <c r="AA24" i="4"/>
  <c r="AC24" i="4"/>
  <c r="AE24" i="4"/>
  <c r="Y25" i="4"/>
  <c r="AA25" i="4"/>
  <c r="AC25" i="4"/>
  <c r="AE25" i="4"/>
  <c r="Y26" i="4"/>
  <c r="AA26" i="4"/>
  <c r="AC26" i="4"/>
  <c r="AE26" i="4"/>
  <c r="Y27" i="4"/>
  <c r="AA27" i="4"/>
  <c r="AC27" i="4"/>
  <c r="AE27" i="4"/>
  <c r="Y28" i="4"/>
  <c r="AA28" i="4"/>
  <c r="AC28" i="4"/>
  <c r="AE28" i="4"/>
  <c r="Y29" i="4"/>
  <c r="AA29" i="4"/>
  <c r="AC29" i="4"/>
  <c r="AE29" i="4"/>
  <c r="Y30" i="4"/>
  <c r="AA30" i="4"/>
  <c r="AC30" i="4"/>
  <c r="AE30" i="4"/>
  <c r="Y31" i="4"/>
  <c r="AA31" i="4"/>
  <c r="AC31" i="4"/>
  <c r="AE31" i="4"/>
  <c r="Y32" i="4"/>
  <c r="AA32" i="4"/>
  <c r="AC32" i="4"/>
  <c r="AE32" i="4"/>
  <c r="Y33" i="4"/>
  <c r="AA33" i="4"/>
  <c r="AC33" i="4"/>
  <c r="AE33" i="4"/>
  <c r="Y34" i="4"/>
  <c r="AA34" i="4"/>
  <c r="AC34" i="4"/>
  <c r="AE34" i="4"/>
  <c r="Y35" i="4"/>
  <c r="AA35" i="4"/>
  <c r="AC35" i="4"/>
  <c r="AE35" i="4"/>
  <c r="Y36" i="4"/>
  <c r="AA36" i="4"/>
  <c r="AC36" i="4"/>
  <c r="AE36" i="4"/>
  <c r="Y37" i="4"/>
  <c r="AA37" i="4"/>
  <c r="AC37" i="4"/>
  <c r="AE37" i="4"/>
  <c r="Y38" i="4"/>
  <c r="AA38" i="4"/>
  <c r="AC38" i="4"/>
  <c r="AE38" i="4"/>
  <c r="N1" i="4"/>
  <c r="P1" i="4"/>
  <c r="R1" i="4"/>
  <c r="T1" i="4"/>
  <c r="N2" i="4"/>
  <c r="P2" i="4"/>
  <c r="R2" i="4"/>
  <c r="T2" i="4"/>
  <c r="N3" i="4"/>
  <c r="P3" i="4"/>
  <c r="R3" i="4"/>
  <c r="T3" i="4"/>
  <c r="N4" i="4"/>
  <c r="P4" i="4"/>
  <c r="R4" i="4"/>
  <c r="T4" i="4"/>
  <c r="N5" i="4"/>
  <c r="P5" i="4"/>
  <c r="R5" i="4"/>
  <c r="T5" i="4"/>
  <c r="N6" i="4"/>
  <c r="P6" i="4"/>
  <c r="R6" i="4"/>
  <c r="T6" i="4"/>
  <c r="N7" i="4"/>
  <c r="P7" i="4"/>
  <c r="R7" i="4"/>
  <c r="T7" i="4"/>
  <c r="N8" i="4"/>
  <c r="P8" i="4"/>
  <c r="R8" i="4"/>
  <c r="T8" i="4"/>
  <c r="N9" i="4"/>
  <c r="P9" i="4"/>
  <c r="R9" i="4"/>
  <c r="T9" i="4"/>
  <c r="N10" i="4"/>
  <c r="P10" i="4"/>
  <c r="R10" i="4"/>
  <c r="T10" i="4"/>
  <c r="N11" i="4"/>
  <c r="P11" i="4"/>
  <c r="R11" i="4"/>
  <c r="T11" i="4"/>
  <c r="N12" i="4"/>
  <c r="P12" i="4"/>
  <c r="R12" i="4"/>
  <c r="T12" i="4"/>
  <c r="N13" i="4"/>
  <c r="P13" i="4"/>
  <c r="R13" i="4"/>
  <c r="T13" i="4"/>
  <c r="N14" i="4"/>
  <c r="P14" i="4"/>
  <c r="R14" i="4"/>
  <c r="T14" i="4"/>
  <c r="N15" i="4"/>
  <c r="P15" i="4"/>
  <c r="R15" i="4"/>
  <c r="T15" i="4"/>
  <c r="N16" i="4"/>
  <c r="P16" i="4"/>
  <c r="R16" i="4"/>
  <c r="T16" i="4"/>
  <c r="N17" i="4"/>
  <c r="P17" i="4"/>
  <c r="R17" i="4"/>
  <c r="T17" i="4"/>
  <c r="N18" i="4"/>
  <c r="P18" i="4"/>
  <c r="R18" i="4"/>
  <c r="T18" i="4"/>
  <c r="N19" i="4"/>
  <c r="P19" i="4"/>
  <c r="R19" i="4"/>
  <c r="T19" i="4"/>
  <c r="N20" i="4"/>
  <c r="P20" i="4"/>
  <c r="R20" i="4"/>
  <c r="T20" i="4"/>
  <c r="N21" i="4"/>
  <c r="P21" i="4"/>
  <c r="R21" i="4"/>
  <c r="T21" i="4"/>
  <c r="N22" i="4"/>
  <c r="P22" i="4"/>
  <c r="R22" i="4"/>
  <c r="T22" i="4"/>
  <c r="N23" i="4"/>
  <c r="P23" i="4"/>
  <c r="R23" i="4"/>
  <c r="T23" i="4"/>
  <c r="N24" i="4"/>
  <c r="P24" i="4"/>
  <c r="R24" i="4"/>
  <c r="T24" i="4"/>
  <c r="N25" i="4"/>
  <c r="P25" i="4"/>
  <c r="R25" i="4"/>
  <c r="T25" i="4"/>
  <c r="N26" i="4"/>
  <c r="P26" i="4"/>
  <c r="R26" i="4"/>
  <c r="T26" i="4"/>
  <c r="N27" i="4"/>
  <c r="P27" i="4"/>
  <c r="R27" i="4"/>
  <c r="T27" i="4"/>
  <c r="N28" i="4"/>
  <c r="P28" i="4"/>
  <c r="R28" i="4"/>
  <c r="T28" i="4"/>
  <c r="N29" i="4"/>
  <c r="P29" i="4"/>
  <c r="R29" i="4"/>
  <c r="T29" i="4"/>
  <c r="C1" i="4"/>
  <c r="E1" i="4"/>
  <c r="G1" i="4"/>
  <c r="I1" i="4"/>
  <c r="C2" i="4"/>
  <c r="E2" i="4"/>
  <c r="G2" i="4"/>
  <c r="I2" i="4"/>
  <c r="C3" i="4"/>
  <c r="E3" i="4"/>
  <c r="G3" i="4"/>
  <c r="I3" i="4"/>
  <c r="C4" i="4"/>
  <c r="E4" i="4"/>
  <c r="G4" i="4"/>
  <c r="I4" i="4"/>
  <c r="C5" i="4"/>
  <c r="E5" i="4"/>
  <c r="G5" i="4"/>
  <c r="I5" i="4"/>
  <c r="C6" i="4"/>
  <c r="E6" i="4"/>
  <c r="G6" i="4"/>
  <c r="I6" i="4"/>
  <c r="C7" i="4"/>
  <c r="E7" i="4"/>
  <c r="G7" i="4"/>
  <c r="I7" i="4"/>
  <c r="C8" i="4"/>
  <c r="E8" i="4"/>
  <c r="G8" i="4"/>
  <c r="I8" i="4"/>
  <c r="C9" i="4"/>
  <c r="E9" i="4"/>
  <c r="G9" i="4"/>
  <c r="I9" i="4"/>
  <c r="C10" i="4"/>
  <c r="E10" i="4"/>
  <c r="G10" i="4"/>
  <c r="I10" i="4"/>
  <c r="C11" i="4"/>
  <c r="E11" i="4"/>
  <c r="G11" i="4"/>
  <c r="I11" i="4"/>
  <c r="C12" i="4"/>
  <c r="E12" i="4"/>
  <c r="G12" i="4"/>
  <c r="I12" i="4"/>
  <c r="C13" i="4"/>
  <c r="E13" i="4"/>
  <c r="G13" i="4"/>
  <c r="I13" i="4"/>
  <c r="C14" i="4"/>
  <c r="E14" i="4"/>
  <c r="G14" i="4"/>
  <c r="I14" i="4"/>
  <c r="C15" i="4"/>
  <c r="E15" i="4"/>
  <c r="G15" i="4"/>
  <c r="I15" i="4"/>
  <c r="C16" i="4"/>
  <c r="E16" i="4"/>
  <c r="G16" i="4"/>
  <c r="I16" i="4"/>
  <c r="C17" i="4"/>
  <c r="E17" i="4"/>
  <c r="G17" i="4"/>
  <c r="I17" i="4"/>
  <c r="C18" i="4"/>
  <c r="E18" i="4"/>
  <c r="G18" i="4"/>
  <c r="I18" i="4"/>
  <c r="C19" i="4"/>
  <c r="E19" i="4"/>
  <c r="G19" i="4"/>
  <c r="I19" i="4"/>
  <c r="C20" i="4"/>
  <c r="E20" i="4"/>
  <c r="G20" i="4"/>
  <c r="I20" i="4"/>
  <c r="C21" i="4"/>
  <c r="E21" i="4"/>
  <c r="G21" i="4"/>
  <c r="I21" i="4"/>
  <c r="C22" i="4"/>
  <c r="E22" i="4"/>
  <c r="G22" i="4"/>
  <c r="I22" i="4"/>
  <c r="C23" i="4"/>
  <c r="E23" i="4"/>
  <c r="G23" i="4"/>
  <c r="I23" i="4"/>
  <c r="C24" i="4"/>
  <c r="E24" i="4"/>
  <c r="G24" i="4"/>
  <c r="I24" i="4"/>
  <c r="C25" i="4"/>
  <c r="E25" i="4"/>
  <c r="G25" i="4"/>
  <c r="I25" i="4"/>
  <c r="C26" i="4"/>
  <c r="E26" i="4"/>
  <c r="G26" i="4"/>
  <c r="I26" i="4"/>
  <c r="C27" i="4"/>
  <c r="E27" i="4"/>
  <c r="G27" i="4"/>
  <c r="I27" i="4"/>
  <c r="C28" i="4"/>
  <c r="E28" i="4"/>
  <c r="G28" i="4"/>
  <c r="I28" i="4"/>
  <c r="C29" i="4"/>
  <c r="E29" i="4"/>
  <c r="G29" i="4"/>
  <c r="I29" i="4"/>
  <c r="C30" i="4"/>
  <c r="E30" i="4"/>
  <c r="G30" i="4"/>
  <c r="I30" i="4"/>
  <c r="C31" i="4"/>
  <c r="E31" i="4"/>
  <c r="G31" i="4"/>
  <c r="I31" i="4"/>
  <c r="C32" i="4"/>
  <c r="E32" i="4"/>
  <c r="G32" i="4"/>
  <c r="I32" i="4"/>
  <c r="C33" i="4"/>
  <c r="E33" i="4"/>
  <c r="G33" i="4"/>
  <c r="I33" i="4"/>
  <c r="C34" i="4"/>
  <c r="E34" i="4"/>
  <c r="G34" i="4"/>
  <c r="I34" i="4"/>
  <c r="C35" i="4"/>
  <c r="E35" i="4"/>
  <c r="G35" i="4"/>
  <c r="I35" i="4"/>
  <c r="C36" i="4"/>
  <c r="E36" i="4"/>
  <c r="G36" i="4"/>
  <c r="I36" i="4"/>
  <c r="C37" i="4"/>
  <c r="E37" i="4"/>
  <c r="G37" i="4"/>
  <c r="I37" i="4"/>
  <c r="C38" i="4"/>
  <c r="E38" i="4"/>
  <c r="G38" i="4"/>
  <c r="I38" i="4"/>
  <c r="G22" i="3" l="1"/>
  <c r="G21" i="3"/>
  <c r="G2" i="3"/>
  <c r="F7" i="3" a="1"/>
  <c r="G11" i="3" s="1"/>
  <c r="G4" i="3"/>
  <c r="G3" i="3"/>
  <c r="G2" i="2"/>
  <c r="F7" i="2" a="1"/>
  <c r="G8" i="2" s="1"/>
  <c r="G4" i="2"/>
  <c r="G3" i="2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G8" i="3" l="1"/>
  <c r="G10" i="3"/>
  <c r="F8" i="3"/>
  <c r="F10" i="3"/>
  <c r="F7" i="3"/>
  <c r="F9" i="3"/>
  <c r="F11" i="3"/>
  <c r="G7" i="3"/>
  <c r="G13" i="3" s="1"/>
  <c r="G9" i="3"/>
  <c r="F10" i="2"/>
  <c r="F8" i="2"/>
  <c r="G7" i="2"/>
  <c r="G11" i="2"/>
  <c r="F11" i="2"/>
  <c r="F9" i="2"/>
  <c r="F7" i="2"/>
  <c r="G9" i="2"/>
  <c r="G10" i="2"/>
  <c r="G14" i="2"/>
  <c r="G13" i="2"/>
  <c r="G17" i="1"/>
  <c r="G2" i="1"/>
  <c r="G3" i="1"/>
  <c r="G4" i="1"/>
  <c r="G14" i="1"/>
  <c r="G14" i="3" l="1"/>
  <c r="G17" i="3" s="1"/>
  <c r="G16" i="3"/>
  <c r="G17" i="2"/>
  <c r="G16" i="2"/>
  <c r="G13" i="1"/>
  <c r="G16" i="1" s="1"/>
  <c r="F7" i="1" a="1"/>
  <c r="F7" i="1" s="1"/>
  <c r="G11" i="1" l="1"/>
  <c r="G9" i="1"/>
  <c r="F11" i="1"/>
  <c r="F9" i="1"/>
  <c r="G10" i="1"/>
  <c r="G8" i="1"/>
  <c r="F10" i="1"/>
  <c r="F8" i="1"/>
  <c r="G7" i="1"/>
</calcChain>
</file>

<file path=xl/sharedStrings.xml><?xml version="1.0" encoding="utf-8"?>
<sst xmlns="http://schemas.openxmlformats.org/spreadsheetml/2006/main" count="614" uniqueCount="29">
  <si>
    <t>U</t>
  </si>
  <si>
    <t>I</t>
  </si>
  <si>
    <t>I[mA]</t>
  </si>
  <si>
    <t>u[V]</t>
  </si>
  <si>
    <t>e [C]</t>
  </si>
  <si>
    <t>c [m/s]</t>
  </si>
  <si>
    <t>U_B [V]</t>
  </si>
  <si>
    <t>u(U_B) [V]</t>
  </si>
  <si>
    <t>\lambda [m]</t>
  </si>
  <si>
    <t>h [J*s]</t>
  </si>
  <si>
    <t>u(h) [J*s]</t>
  </si>
  <si>
    <t>u(\lambda)[m]</t>
  </si>
  <si>
    <t>u(U) [V]</t>
  </si>
  <si>
    <t>U [V]</t>
  </si>
  <si>
    <t>I [mA]</t>
  </si>
  <si>
    <t>u(I) [mA]</t>
  </si>
  <si>
    <t>h_sr</t>
  </si>
  <si>
    <t>u(h_sr)</t>
  </si>
  <si>
    <t>&amp;</t>
  </si>
  <si>
    <t>Lp</t>
  </si>
  <si>
    <t>\\\hline</t>
  </si>
  <si>
    <t>x</t>
  </si>
  <si>
    <t>żółta</t>
  </si>
  <si>
    <t>niebieska</t>
  </si>
  <si>
    <t>zielona</t>
  </si>
  <si>
    <t>u(x)</t>
  </si>
  <si>
    <t>lambda [nm]</t>
  </si>
  <si>
    <t>h x10^(-34) [J*s]</t>
  </si>
  <si>
    <t>h_sr x10^(-34) [J*s]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</si>
</sst>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6" fontId="0" fillId="0" borderId="0" xfId="0" applyNumberForma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żółta!$C$1</c:f>
              <c:strCache>
                <c:ptCount val="1"/>
                <c:pt idx="0">
                  <c:v>I [mA]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żółta!$A$2:$A$38</c:f>
              <c:numCache>
                <c:formatCode>General</c:formatCode>
                <c:ptCount val="37"/>
                <c:pt idx="0">
                  <c:v>0</c:v>
                </c:pt>
                <c:pt idx="1">
                  <c:v>0.251</c:v>
                </c:pt>
                <c:pt idx="2">
                  <c:v>0.51400000000000001</c:v>
                </c:pt>
                <c:pt idx="3">
                  <c:v>0.75700000000000001</c:v>
                </c:pt>
                <c:pt idx="4">
                  <c:v>1.006</c:v>
                </c:pt>
                <c:pt idx="5">
                  <c:v>1.25</c:v>
                </c:pt>
                <c:pt idx="6">
                  <c:v>1.502</c:v>
                </c:pt>
                <c:pt idx="7">
                  <c:v>1.75</c:v>
                </c:pt>
                <c:pt idx="8">
                  <c:v>1.83</c:v>
                </c:pt>
                <c:pt idx="9">
                  <c:v>1.8720000000000001</c:v>
                </c:pt>
                <c:pt idx="10">
                  <c:v>1.897</c:v>
                </c:pt>
                <c:pt idx="11">
                  <c:v>1.913</c:v>
                </c:pt>
                <c:pt idx="12">
                  <c:v>1.9259999999999999</c:v>
                </c:pt>
                <c:pt idx="13">
                  <c:v>1.9359999999999999</c:v>
                </c:pt>
                <c:pt idx="14">
                  <c:v>1.9450000000000001</c:v>
                </c:pt>
                <c:pt idx="15">
                  <c:v>1.952</c:v>
                </c:pt>
                <c:pt idx="16">
                  <c:v>1.96</c:v>
                </c:pt>
                <c:pt idx="17">
                  <c:v>1.9650000000000001</c:v>
                </c:pt>
                <c:pt idx="18">
                  <c:v>1.9710000000000001</c:v>
                </c:pt>
                <c:pt idx="19">
                  <c:v>1.976</c:v>
                </c:pt>
                <c:pt idx="20">
                  <c:v>1.9810000000000001</c:v>
                </c:pt>
                <c:pt idx="21">
                  <c:v>1.9850000000000001</c:v>
                </c:pt>
                <c:pt idx="22">
                  <c:v>1.9890000000000001</c:v>
                </c:pt>
                <c:pt idx="23">
                  <c:v>1.992</c:v>
                </c:pt>
                <c:pt idx="24">
                  <c:v>1.9950000000000001</c:v>
                </c:pt>
                <c:pt idx="25">
                  <c:v>1.9990000000000001</c:v>
                </c:pt>
                <c:pt idx="26">
                  <c:v>2.0019999999999998</c:v>
                </c:pt>
                <c:pt idx="27">
                  <c:v>2.0059999999999998</c:v>
                </c:pt>
                <c:pt idx="28">
                  <c:v>2.008</c:v>
                </c:pt>
                <c:pt idx="29">
                  <c:v>2.0110000000000001</c:v>
                </c:pt>
                <c:pt idx="30">
                  <c:v>2.0139999999999998</c:v>
                </c:pt>
                <c:pt idx="31">
                  <c:v>2.016</c:v>
                </c:pt>
                <c:pt idx="32">
                  <c:v>2.0179999999999998</c:v>
                </c:pt>
                <c:pt idx="33">
                  <c:v>2.0209999999999999</c:v>
                </c:pt>
                <c:pt idx="34">
                  <c:v>2.0230000000000001</c:v>
                </c:pt>
                <c:pt idx="35">
                  <c:v>2.0249999999999999</c:v>
                </c:pt>
                <c:pt idx="36">
                  <c:v>2.0270000000000001</c:v>
                </c:pt>
              </c:numCache>
            </c:numRef>
          </c:xVal>
          <c:yVal>
            <c:numRef>
              <c:f>żółta!$C$2:$C$38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0.22</c:v>
                </c:pt>
                <c:pt idx="8">
                  <c:v>1</c:v>
                </c:pt>
                <c:pt idx="9">
                  <c:v>2</c:v>
                </c:pt>
                <c:pt idx="10">
                  <c:v>3.03</c:v>
                </c:pt>
                <c:pt idx="11">
                  <c:v>4.0199999999999996</c:v>
                </c:pt>
                <c:pt idx="12">
                  <c:v>5.03</c:v>
                </c:pt>
                <c:pt idx="13">
                  <c:v>6.01</c:v>
                </c:pt>
                <c:pt idx="14">
                  <c:v>7</c:v>
                </c:pt>
                <c:pt idx="15">
                  <c:v>8</c:v>
                </c:pt>
                <c:pt idx="16">
                  <c:v>9.18</c:v>
                </c:pt>
                <c:pt idx="17">
                  <c:v>10.08</c:v>
                </c:pt>
                <c:pt idx="18">
                  <c:v>11.06</c:v>
                </c:pt>
                <c:pt idx="19">
                  <c:v>12.11</c:v>
                </c:pt>
                <c:pt idx="20">
                  <c:v>13.11</c:v>
                </c:pt>
                <c:pt idx="21">
                  <c:v>14.07</c:v>
                </c:pt>
                <c:pt idx="22">
                  <c:v>15.06</c:v>
                </c:pt>
                <c:pt idx="23">
                  <c:v>16.100000000000001</c:v>
                </c:pt>
                <c:pt idx="24">
                  <c:v>17</c:v>
                </c:pt>
                <c:pt idx="25">
                  <c:v>18.07</c:v>
                </c:pt>
                <c:pt idx="26">
                  <c:v>19.09</c:v>
                </c:pt>
                <c:pt idx="27">
                  <c:v>20.16</c:v>
                </c:pt>
                <c:pt idx="28">
                  <c:v>21.03</c:v>
                </c:pt>
                <c:pt idx="29">
                  <c:v>22.03</c:v>
                </c:pt>
                <c:pt idx="30">
                  <c:v>23.06</c:v>
                </c:pt>
                <c:pt idx="31">
                  <c:v>24.05</c:v>
                </c:pt>
                <c:pt idx="32">
                  <c:v>25.04</c:v>
                </c:pt>
                <c:pt idx="33">
                  <c:v>26.12</c:v>
                </c:pt>
                <c:pt idx="34">
                  <c:v>27.12</c:v>
                </c:pt>
                <c:pt idx="35">
                  <c:v>28.03</c:v>
                </c:pt>
                <c:pt idx="36">
                  <c:v>29.03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trend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.0000000000000002E-2"/>
            <c:backward val="3.0000000000000006E-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żółta!$A$19:$A$38</c:f>
              <c:numCache>
                <c:formatCode>General</c:formatCode>
                <c:ptCount val="20"/>
                <c:pt idx="0">
                  <c:v>1.9650000000000001</c:v>
                </c:pt>
                <c:pt idx="1">
                  <c:v>1.9710000000000001</c:v>
                </c:pt>
                <c:pt idx="2">
                  <c:v>1.976</c:v>
                </c:pt>
                <c:pt idx="3">
                  <c:v>1.9810000000000001</c:v>
                </c:pt>
                <c:pt idx="4">
                  <c:v>1.9850000000000001</c:v>
                </c:pt>
                <c:pt idx="5">
                  <c:v>1.9890000000000001</c:v>
                </c:pt>
                <c:pt idx="6">
                  <c:v>1.992</c:v>
                </c:pt>
                <c:pt idx="7">
                  <c:v>1.9950000000000001</c:v>
                </c:pt>
                <c:pt idx="8">
                  <c:v>1.9990000000000001</c:v>
                </c:pt>
                <c:pt idx="9">
                  <c:v>2.0019999999999998</c:v>
                </c:pt>
                <c:pt idx="10">
                  <c:v>2.0059999999999998</c:v>
                </c:pt>
                <c:pt idx="11">
                  <c:v>2.008</c:v>
                </c:pt>
                <c:pt idx="12">
                  <c:v>2.0110000000000001</c:v>
                </c:pt>
                <c:pt idx="13">
                  <c:v>2.0139999999999998</c:v>
                </c:pt>
                <c:pt idx="14">
                  <c:v>2.016</c:v>
                </c:pt>
                <c:pt idx="15">
                  <c:v>2.0179999999999998</c:v>
                </c:pt>
                <c:pt idx="16">
                  <c:v>2.0209999999999999</c:v>
                </c:pt>
                <c:pt idx="17">
                  <c:v>2.0230000000000001</c:v>
                </c:pt>
                <c:pt idx="18">
                  <c:v>2.0249999999999999</c:v>
                </c:pt>
                <c:pt idx="19">
                  <c:v>2.0270000000000001</c:v>
                </c:pt>
              </c:numCache>
            </c:numRef>
          </c:xVal>
          <c:yVal>
            <c:numRef>
              <c:f>żółta!$C$19:$C$38</c:f>
              <c:numCache>
                <c:formatCode>General</c:formatCode>
                <c:ptCount val="20"/>
                <c:pt idx="0">
                  <c:v>10.08</c:v>
                </c:pt>
                <c:pt idx="1">
                  <c:v>11.06</c:v>
                </c:pt>
                <c:pt idx="2">
                  <c:v>12.11</c:v>
                </c:pt>
                <c:pt idx="3">
                  <c:v>13.11</c:v>
                </c:pt>
                <c:pt idx="4">
                  <c:v>14.07</c:v>
                </c:pt>
                <c:pt idx="5">
                  <c:v>15.06</c:v>
                </c:pt>
                <c:pt idx="6">
                  <c:v>16.100000000000001</c:v>
                </c:pt>
                <c:pt idx="7">
                  <c:v>17</c:v>
                </c:pt>
                <c:pt idx="8">
                  <c:v>18.07</c:v>
                </c:pt>
                <c:pt idx="9">
                  <c:v>19.09</c:v>
                </c:pt>
                <c:pt idx="10">
                  <c:v>20.16</c:v>
                </c:pt>
                <c:pt idx="11">
                  <c:v>21.03</c:v>
                </c:pt>
                <c:pt idx="12">
                  <c:v>22.03</c:v>
                </c:pt>
                <c:pt idx="13">
                  <c:v>23.06</c:v>
                </c:pt>
                <c:pt idx="14">
                  <c:v>24.05</c:v>
                </c:pt>
                <c:pt idx="15">
                  <c:v>25.04</c:v>
                </c:pt>
                <c:pt idx="16">
                  <c:v>26.12</c:v>
                </c:pt>
                <c:pt idx="17">
                  <c:v>27.12</c:v>
                </c:pt>
                <c:pt idx="18">
                  <c:v>28.03</c:v>
                </c:pt>
                <c:pt idx="19">
                  <c:v>29.03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A-4C6F-870C-20A5B5C81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[V]</a:t>
                </a:r>
                <a:endParaRPr lang="pl-PL" b="1" i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niebieska!$C$1</c:f>
              <c:strCache>
                <c:ptCount val="1"/>
                <c:pt idx="0">
                  <c:v>I[mA]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niebieska!$A$2:$A$29</c:f>
              <c:numCache>
                <c:formatCode>General</c:formatCode>
                <c:ptCount val="28"/>
                <c:pt idx="0">
                  <c:v>0.25800000000000001</c:v>
                </c:pt>
                <c:pt idx="1">
                  <c:v>0.501</c:v>
                </c:pt>
                <c:pt idx="2">
                  <c:v>0.72599999999999998</c:v>
                </c:pt>
                <c:pt idx="3">
                  <c:v>1</c:v>
                </c:pt>
                <c:pt idx="4">
                  <c:v>1.2529999999999999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2.5009999999999999</c:v>
                </c:pt>
                <c:pt idx="10">
                  <c:v>2.6</c:v>
                </c:pt>
                <c:pt idx="11">
                  <c:v>2.8149999999999999</c:v>
                </c:pt>
                <c:pt idx="12">
                  <c:v>2.88</c:v>
                </c:pt>
                <c:pt idx="13">
                  <c:v>2.9249999999999998</c:v>
                </c:pt>
                <c:pt idx="14">
                  <c:v>2.96</c:v>
                </c:pt>
                <c:pt idx="15">
                  <c:v>2.992</c:v>
                </c:pt>
                <c:pt idx="16">
                  <c:v>3.0179999999999998</c:v>
                </c:pt>
                <c:pt idx="17">
                  <c:v>3.0430000000000001</c:v>
                </c:pt>
                <c:pt idx="18">
                  <c:v>3.0659999999999998</c:v>
                </c:pt>
                <c:pt idx="19">
                  <c:v>3.0870000000000002</c:v>
                </c:pt>
                <c:pt idx="20">
                  <c:v>3.105</c:v>
                </c:pt>
                <c:pt idx="21">
                  <c:v>3.1240000000000001</c:v>
                </c:pt>
                <c:pt idx="22">
                  <c:v>3.1419999999999999</c:v>
                </c:pt>
                <c:pt idx="23">
                  <c:v>3.16</c:v>
                </c:pt>
                <c:pt idx="24">
                  <c:v>3.177</c:v>
                </c:pt>
                <c:pt idx="25">
                  <c:v>3.194</c:v>
                </c:pt>
                <c:pt idx="26">
                  <c:v>3.2080000000000002</c:v>
                </c:pt>
                <c:pt idx="27">
                  <c:v>3.2240000000000002</c:v>
                </c:pt>
              </c:numCache>
            </c:numRef>
          </c:xVal>
          <c:yVal>
            <c:numRef>
              <c:f>niebieska!$C$2:$C$29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0.04</c:v>
                </c:pt>
                <c:pt idx="11">
                  <c:v>1</c:v>
                </c:pt>
                <c:pt idx="12">
                  <c:v>2</c:v>
                </c:pt>
                <c:pt idx="13">
                  <c:v>3.01</c:v>
                </c:pt>
                <c:pt idx="14">
                  <c:v>4</c:v>
                </c:pt>
                <c:pt idx="15">
                  <c:v>5.0199999999999996</c:v>
                </c:pt>
                <c:pt idx="16">
                  <c:v>6</c:v>
                </c:pt>
                <c:pt idx="17">
                  <c:v>7.03</c:v>
                </c:pt>
                <c:pt idx="18">
                  <c:v>8.0399999999999991</c:v>
                </c:pt>
                <c:pt idx="19">
                  <c:v>9.09</c:v>
                </c:pt>
                <c:pt idx="20">
                  <c:v>10</c:v>
                </c:pt>
                <c:pt idx="21">
                  <c:v>11.01</c:v>
                </c:pt>
                <c:pt idx="22">
                  <c:v>12</c:v>
                </c:pt>
                <c:pt idx="23">
                  <c:v>13</c:v>
                </c:pt>
                <c:pt idx="24">
                  <c:v>14.03</c:v>
                </c:pt>
                <c:pt idx="25">
                  <c:v>15.07</c:v>
                </c:pt>
                <c:pt idx="26">
                  <c:v>16.02</c:v>
                </c:pt>
                <c:pt idx="27">
                  <c:v>17.05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trend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2.0000000000000004E-2"/>
            <c:backward val="0.1100000000000000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niebieska!$A$18:$A$29</c:f>
              <c:numCache>
                <c:formatCode>General</c:formatCode>
                <c:ptCount val="12"/>
                <c:pt idx="0">
                  <c:v>3.0179999999999998</c:v>
                </c:pt>
                <c:pt idx="1">
                  <c:v>3.0430000000000001</c:v>
                </c:pt>
                <c:pt idx="2">
                  <c:v>3.0659999999999998</c:v>
                </c:pt>
                <c:pt idx="3">
                  <c:v>3.0870000000000002</c:v>
                </c:pt>
                <c:pt idx="4">
                  <c:v>3.105</c:v>
                </c:pt>
                <c:pt idx="5">
                  <c:v>3.1240000000000001</c:v>
                </c:pt>
                <c:pt idx="6">
                  <c:v>3.1419999999999999</c:v>
                </c:pt>
                <c:pt idx="7">
                  <c:v>3.16</c:v>
                </c:pt>
                <c:pt idx="8">
                  <c:v>3.177</c:v>
                </c:pt>
                <c:pt idx="9">
                  <c:v>3.194</c:v>
                </c:pt>
                <c:pt idx="10">
                  <c:v>3.2080000000000002</c:v>
                </c:pt>
                <c:pt idx="11">
                  <c:v>3.2240000000000002</c:v>
                </c:pt>
              </c:numCache>
            </c:numRef>
          </c:xVal>
          <c:yVal>
            <c:numRef>
              <c:f>niebieska!$C$18:$C$29</c:f>
              <c:numCache>
                <c:formatCode>General</c:formatCode>
                <c:ptCount val="12"/>
                <c:pt idx="0">
                  <c:v>6</c:v>
                </c:pt>
                <c:pt idx="1">
                  <c:v>7.03</c:v>
                </c:pt>
                <c:pt idx="2">
                  <c:v>8.0399999999999991</c:v>
                </c:pt>
                <c:pt idx="3">
                  <c:v>9.09</c:v>
                </c:pt>
                <c:pt idx="4">
                  <c:v>10</c:v>
                </c:pt>
                <c:pt idx="5">
                  <c:v>11.01</c:v>
                </c:pt>
                <c:pt idx="6">
                  <c:v>12</c:v>
                </c:pt>
                <c:pt idx="7">
                  <c:v>13</c:v>
                </c:pt>
                <c:pt idx="8">
                  <c:v>14.03</c:v>
                </c:pt>
                <c:pt idx="9">
                  <c:v>15.07</c:v>
                </c:pt>
                <c:pt idx="10">
                  <c:v>16.02</c:v>
                </c:pt>
                <c:pt idx="11">
                  <c:v>17.05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A-4C6F-870C-20A5B5C81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l-PL" sz="1400" b="1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[V]</a:t>
                </a:r>
                <a:endParaRPr lang="pl-PL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I [mA]</a:t>
                </a:r>
                <a:endParaRPr lang="pl-PL" sz="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zielona!$C$1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zielona!$A$2:$A$38</c:f>
              <c:numCache>
                <c:formatCode>General</c:formatCode>
                <c:ptCount val="3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1.835</c:v>
                </c:pt>
                <c:pt idx="9">
                  <c:v>1.873</c:v>
                </c:pt>
                <c:pt idx="10">
                  <c:v>1.8959999999999999</c:v>
                </c:pt>
                <c:pt idx="11">
                  <c:v>1.913</c:v>
                </c:pt>
                <c:pt idx="12">
                  <c:v>1.9259999999999999</c:v>
                </c:pt>
                <c:pt idx="13">
                  <c:v>1.9370000000000001</c:v>
                </c:pt>
                <c:pt idx="14">
                  <c:v>1.946</c:v>
                </c:pt>
                <c:pt idx="15">
                  <c:v>1.954</c:v>
                </c:pt>
                <c:pt idx="16">
                  <c:v>1.958</c:v>
                </c:pt>
                <c:pt idx="17">
                  <c:v>1.9610000000000001</c:v>
                </c:pt>
                <c:pt idx="18">
                  <c:v>1.9650000000000001</c:v>
                </c:pt>
                <c:pt idx="19">
                  <c:v>1.97</c:v>
                </c:pt>
                <c:pt idx="20">
                  <c:v>1.976</c:v>
                </c:pt>
                <c:pt idx="21">
                  <c:v>1.9790000000000001</c:v>
                </c:pt>
                <c:pt idx="22">
                  <c:v>1.9830000000000001</c:v>
                </c:pt>
                <c:pt idx="23">
                  <c:v>1.9850000000000001</c:v>
                </c:pt>
                <c:pt idx="24">
                  <c:v>1.988</c:v>
                </c:pt>
                <c:pt idx="25">
                  <c:v>1.9910000000000001</c:v>
                </c:pt>
                <c:pt idx="26">
                  <c:v>1.994</c:v>
                </c:pt>
                <c:pt idx="27">
                  <c:v>1.996</c:v>
                </c:pt>
                <c:pt idx="28">
                  <c:v>1.9990000000000001</c:v>
                </c:pt>
                <c:pt idx="29">
                  <c:v>2.0019999999999998</c:v>
                </c:pt>
                <c:pt idx="30">
                  <c:v>2.0049999999999999</c:v>
                </c:pt>
                <c:pt idx="31">
                  <c:v>2.008</c:v>
                </c:pt>
                <c:pt idx="32">
                  <c:v>2.0110000000000001</c:v>
                </c:pt>
                <c:pt idx="33">
                  <c:v>2.0139999999999998</c:v>
                </c:pt>
                <c:pt idx="34">
                  <c:v>2.0150000000000001</c:v>
                </c:pt>
                <c:pt idx="35">
                  <c:v>2.0179999999999998</c:v>
                </c:pt>
                <c:pt idx="36">
                  <c:v>2.02</c:v>
                </c:pt>
              </c:numCache>
            </c:numRef>
          </c:xVal>
          <c:yVal>
            <c:numRef>
              <c:f>zielona!$C$2:$C$38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4.04</c:v>
                </c:pt>
                <c:pt idx="12">
                  <c:v>5.0199999999999996</c:v>
                </c:pt>
                <c:pt idx="13">
                  <c:v>6.04</c:v>
                </c:pt>
                <c:pt idx="14">
                  <c:v>7.04</c:v>
                </c:pt>
                <c:pt idx="15">
                  <c:v>8.0299999999999994</c:v>
                </c:pt>
                <c:pt idx="16">
                  <c:v>9.0500000000000007</c:v>
                </c:pt>
                <c:pt idx="17">
                  <c:v>10.050000000000001</c:v>
                </c:pt>
                <c:pt idx="18">
                  <c:v>10.99</c:v>
                </c:pt>
                <c:pt idx="19">
                  <c:v>12.02</c:v>
                </c:pt>
                <c:pt idx="20">
                  <c:v>13.04</c:v>
                </c:pt>
                <c:pt idx="21">
                  <c:v>14.01</c:v>
                </c:pt>
                <c:pt idx="22">
                  <c:v>15.06</c:v>
                </c:pt>
                <c:pt idx="23">
                  <c:v>16.03</c:v>
                </c:pt>
                <c:pt idx="24">
                  <c:v>17.03</c:v>
                </c:pt>
                <c:pt idx="25">
                  <c:v>18.14</c:v>
                </c:pt>
                <c:pt idx="26">
                  <c:v>19.07</c:v>
                </c:pt>
                <c:pt idx="27">
                  <c:v>20</c:v>
                </c:pt>
                <c:pt idx="28">
                  <c:v>21</c:v>
                </c:pt>
                <c:pt idx="29">
                  <c:v>22.05</c:v>
                </c:pt>
                <c:pt idx="30">
                  <c:v>23.03</c:v>
                </c:pt>
                <c:pt idx="31">
                  <c:v>24.01</c:v>
                </c:pt>
                <c:pt idx="32">
                  <c:v>25.1</c:v>
                </c:pt>
                <c:pt idx="33">
                  <c:v>26</c:v>
                </c:pt>
                <c:pt idx="34">
                  <c:v>27.02</c:v>
                </c:pt>
                <c:pt idx="35">
                  <c:v>28.02</c:v>
                </c:pt>
                <c:pt idx="36">
                  <c:v>29.16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trend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.0000000000000002E-2"/>
            <c:backward val="3.0000000000000006E-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zielona!$A$19:$A$38</c:f>
              <c:numCache>
                <c:formatCode>General</c:formatCode>
                <c:ptCount val="20"/>
                <c:pt idx="0">
                  <c:v>1.9610000000000001</c:v>
                </c:pt>
                <c:pt idx="1">
                  <c:v>1.9650000000000001</c:v>
                </c:pt>
                <c:pt idx="2">
                  <c:v>1.97</c:v>
                </c:pt>
                <c:pt idx="3">
                  <c:v>1.976</c:v>
                </c:pt>
                <c:pt idx="4">
                  <c:v>1.9790000000000001</c:v>
                </c:pt>
                <c:pt idx="5">
                  <c:v>1.9830000000000001</c:v>
                </c:pt>
                <c:pt idx="6">
                  <c:v>1.9850000000000001</c:v>
                </c:pt>
                <c:pt idx="7">
                  <c:v>1.988</c:v>
                </c:pt>
                <c:pt idx="8">
                  <c:v>1.9910000000000001</c:v>
                </c:pt>
                <c:pt idx="9">
                  <c:v>1.994</c:v>
                </c:pt>
                <c:pt idx="10">
                  <c:v>1.996</c:v>
                </c:pt>
                <c:pt idx="11">
                  <c:v>1.9990000000000001</c:v>
                </c:pt>
                <c:pt idx="12">
                  <c:v>2.0019999999999998</c:v>
                </c:pt>
                <c:pt idx="13">
                  <c:v>2.0049999999999999</c:v>
                </c:pt>
                <c:pt idx="14">
                  <c:v>2.008</c:v>
                </c:pt>
                <c:pt idx="15">
                  <c:v>2.0110000000000001</c:v>
                </c:pt>
                <c:pt idx="16">
                  <c:v>2.0139999999999998</c:v>
                </c:pt>
                <c:pt idx="17">
                  <c:v>2.0150000000000001</c:v>
                </c:pt>
                <c:pt idx="18">
                  <c:v>2.0179999999999998</c:v>
                </c:pt>
                <c:pt idx="19">
                  <c:v>2.02</c:v>
                </c:pt>
              </c:numCache>
            </c:numRef>
          </c:xVal>
          <c:yVal>
            <c:numRef>
              <c:f>zielona!$C$19:$C$38</c:f>
              <c:numCache>
                <c:formatCode>General</c:formatCode>
                <c:ptCount val="20"/>
                <c:pt idx="0">
                  <c:v>10.050000000000001</c:v>
                </c:pt>
                <c:pt idx="1">
                  <c:v>10.99</c:v>
                </c:pt>
                <c:pt idx="2">
                  <c:v>12.02</c:v>
                </c:pt>
                <c:pt idx="3">
                  <c:v>13.04</c:v>
                </c:pt>
                <c:pt idx="4">
                  <c:v>14.01</c:v>
                </c:pt>
                <c:pt idx="5">
                  <c:v>15.06</c:v>
                </c:pt>
                <c:pt idx="6">
                  <c:v>16.03</c:v>
                </c:pt>
                <c:pt idx="7">
                  <c:v>17.03</c:v>
                </c:pt>
                <c:pt idx="8">
                  <c:v>18.14</c:v>
                </c:pt>
                <c:pt idx="9">
                  <c:v>19.07</c:v>
                </c:pt>
                <c:pt idx="10">
                  <c:v>20</c:v>
                </c:pt>
                <c:pt idx="11">
                  <c:v>21</c:v>
                </c:pt>
                <c:pt idx="12">
                  <c:v>22.05</c:v>
                </c:pt>
                <c:pt idx="13">
                  <c:v>23.03</c:v>
                </c:pt>
                <c:pt idx="14">
                  <c:v>24.01</c:v>
                </c:pt>
                <c:pt idx="15">
                  <c:v>25.1</c:v>
                </c:pt>
                <c:pt idx="16">
                  <c:v>26</c:v>
                </c:pt>
                <c:pt idx="17">
                  <c:v>27.02</c:v>
                </c:pt>
                <c:pt idx="18">
                  <c:v>28.02</c:v>
                </c:pt>
                <c:pt idx="19">
                  <c:v>29.16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A-4C6F-870C-20A5B5C81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[V]</a:t>
                </a:r>
                <a:endParaRPr lang="pl-PL" sz="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I [mA]</a:t>
                </a:r>
                <a:endParaRPr lang="pl-PL" sz="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609598</xdr:colOff>
      <xdr:row>0</xdr:row>
      <xdr:rowOff>190498</xdr:rowOff>
    </xdr:from>
    <xdr:to>
      <xdr:col>19</xdr:col>
      <xdr:colOff>609599</xdr:colOff>
      <xdr:row>25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B692F9E-28DD-4157-B3EB-B76A9DBEF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0.73698</cdr:x>
      <cdr:y>0.85356</cdr:y>
    </cdr:from>
    <cdr:to>
      <cdr:x>0.78516</cdr:x>
      <cdr:y>0.94142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391152" y="3886201"/>
              <a:ext cx="352425" cy="40004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𝑼</m:t>
                        </m:r>
                      </m:e>
                      <m:sub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pl-PL" sz="1600" b="1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391152" y="3886201"/>
              <a:ext cx="352425" cy="40004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pl-PL" sz="16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𝑼_𝑩</a:t>
              </a:r>
              <a:endParaRPr lang="pl-PL" sz="1600" b="1">
                <a:solidFill>
                  <a:schemeClr val="accent2"/>
                </a:solidFill>
              </a:endParaRPr>
            </a:p>
          </cdr:txBody>
        </cdr:sp>
      </mc:Fallback>
    </mc:AlternateContent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9524</xdr:rowOff>
    </xdr:from>
    <xdr:to>
      <xdr:col>20</xdr:col>
      <xdr:colOff>9525</xdr:colOff>
      <xdr:row>24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8B2E654-5AD1-48E6-9185-80C453156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0.78125</cdr:x>
      <cdr:y>0.85982</cdr:y>
    </cdr:from>
    <cdr:to>
      <cdr:x>0.82943</cdr:x>
      <cdr:y>0.94768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715006" y="3922921"/>
              <a:ext cx="352446" cy="40085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𝑼</m:t>
                        </m:r>
                      </m:e>
                      <m:sub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pl-PL" sz="1600" b="1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3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715006" y="3922921"/>
              <a:ext cx="352446" cy="40085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pl-PL" sz="16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𝑼_𝑩</a:t>
              </a:r>
              <a:endParaRPr lang="pl-PL" sz="1600" b="1">
                <a:solidFill>
                  <a:schemeClr val="accent2"/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190499</xdr:rowOff>
    </xdr:from>
    <xdr:to>
      <xdr:col>20</xdr:col>
      <xdr:colOff>0</xdr:colOff>
      <xdr:row>25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7014563-389E-4F41-A19A-1D0813C7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0.73698</cdr:x>
      <cdr:y>0.85356</cdr:y>
    </cdr:from>
    <cdr:to>
      <cdr:x>0.78516</cdr:x>
      <cdr:y>0.94142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391152" y="3886201"/>
              <a:ext cx="352425" cy="40004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𝑼</m:t>
                        </m:r>
                      </m:e>
                      <m:sub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pl-PL" sz="1600" b="1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452454A-6FE8-473F-9993-763B59A3D56C}"/>
                </a:ext>
              </a:extLst>
            </cdr:cNvPr>
            <cdr:cNvSpPr txBox="1"/>
          </cdr:nvSpPr>
          <cdr:spPr>
            <a:xfrm xmlns:a="http://schemas.openxmlformats.org/drawingml/2006/main">
              <a:off x="5391152" y="3886201"/>
              <a:ext cx="352425" cy="40004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pl-PL" sz="16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𝑼_𝑩</a:t>
              </a:r>
              <a:endParaRPr lang="pl-PL" sz="1600" b="1">
                <a:solidFill>
                  <a:schemeClr val="accent2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6012-4F1B-48A0-A457-A34F060F8919}">
  <dimension ref="A1:G38"/>
  <sheetViews>
    <sheetView zoomScaleNormal="100" workbookViewId="0">
      <selection activeCell="H9" sqref="H9"/>
    </sheetView>
  </sheetViews>
  <sheetFormatPr defaultRowHeight="15" x14ac:dyDescent="0.25"/>
  <cols>
    <col min="6" max="6" width="14.28515625" bestFit="1" customWidth="1"/>
    <col min="7" max="7" width="12.7109375" bestFit="1" customWidth="1"/>
  </cols>
  <sheetData>
    <row r="1" spans="1:7" x14ac:dyDescent="0.25">
      <c r="A1" t="s">
        <v>13</v>
      </c>
      <c r="B1" t="s">
        <v>12</v>
      </c>
      <c r="C1" t="s">
        <v>14</v>
      </c>
      <c r="D1" t="s">
        <v>15</v>
      </c>
    </row>
    <row r="2" spans="1:7" x14ac:dyDescent="0.25">
      <c r="A2">
        <v>0</v>
      </c>
      <c r="B2" s="2">
        <f>ROUNDUP((0.009*A2+0.002)/SQRT(3),3)</f>
        <v>2E-3</v>
      </c>
      <c r="C2">
        <v>0</v>
      </c>
      <c r="D2" s="1">
        <f>ROUNDUP((0.014*C2+0.03)/SQRT(3),2)</f>
        <v>0.02</v>
      </c>
      <c r="F2" t="s">
        <v>8</v>
      </c>
      <c r="G2">
        <f>ROUND(585*10^(-9),10)</f>
        <v>5.8500000000000001E-7</v>
      </c>
    </row>
    <row r="3" spans="1:7" x14ac:dyDescent="0.25">
      <c r="A3">
        <v>0.251</v>
      </c>
      <c r="B3" s="2">
        <f t="shared" ref="B3:B38" si="0">ROUNDUP((0.009*A3+0.002)/SQRT(3),3)</f>
        <v>3.0000000000000001E-3</v>
      </c>
      <c r="C3">
        <v>0</v>
      </c>
      <c r="D3" s="1">
        <f t="shared" ref="D3:D38" si="1">ROUNDUP((0.014*C3+0.03)/SQRT(3),2)</f>
        <v>0.02</v>
      </c>
      <c r="F3" t="s">
        <v>11</v>
      </c>
      <c r="G3">
        <f>ROUNDUP((5*10^(-9))/SQRT(3),10)</f>
        <v>2.8999999999999999E-9</v>
      </c>
    </row>
    <row r="4" spans="1:7" x14ac:dyDescent="0.25">
      <c r="A4">
        <v>0.51400000000000001</v>
      </c>
      <c r="B4" s="2">
        <f t="shared" si="0"/>
        <v>4.0000000000000001E-3</v>
      </c>
      <c r="C4">
        <v>0</v>
      </c>
      <c r="D4" s="1">
        <f t="shared" si="1"/>
        <v>0.02</v>
      </c>
      <c r="F4" t="s">
        <v>4</v>
      </c>
      <c r="G4">
        <f>1.602*10^(-19)</f>
        <v>1.602E-19</v>
      </c>
    </row>
    <row r="5" spans="1:7" x14ac:dyDescent="0.25">
      <c r="A5">
        <v>0.75700000000000001</v>
      </c>
      <c r="B5" s="2">
        <f t="shared" si="0"/>
        <v>6.0000000000000001E-3</v>
      </c>
      <c r="C5">
        <v>0</v>
      </c>
      <c r="D5" s="1">
        <f t="shared" si="1"/>
        <v>0.02</v>
      </c>
      <c r="F5" t="s">
        <v>5</v>
      </c>
      <c r="G5">
        <v>299792458</v>
      </c>
    </row>
    <row r="6" spans="1:7" x14ac:dyDescent="0.25">
      <c r="A6">
        <v>1.006</v>
      </c>
      <c r="B6" s="2">
        <f t="shared" si="0"/>
        <v>7.0000000000000001E-3</v>
      </c>
      <c r="C6">
        <v>0</v>
      </c>
      <c r="D6" s="1">
        <f t="shared" si="1"/>
        <v>0.02</v>
      </c>
    </row>
    <row r="7" spans="1:7" x14ac:dyDescent="0.25">
      <c r="A7">
        <v>1.25</v>
      </c>
      <c r="B7" s="2">
        <f t="shared" si="0"/>
        <v>8.0000000000000002E-3</v>
      </c>
      <c r="C7">
        <v>0</v>
      </c>
      <c r="D7" s="1">
        <f t="shared" si="1"/>
        <v>0.02</v>
      </c>
      <c r="F7">
        <f t="array" ref="F7:G11">LINEST(C19:C38,A19:A38,TRUE,TRUE)</f>
        <v>310.80829077087606</v>
      </c>
      <c r="G7">
        <v>-602.41855149067715</v>
      </c>
    </row>
    <row r="8" spans="1:7" x14ac:dyDescent="0.25">
      <c r="A8">
        <v>1.502</v>
      </c>
      <c r="B8" s="2">
        <f t="shared" si="0"/>
        <v>9.0000000000000011E-3</v>
      </c>
      <c r="C8">
        <v>0</v>
      </c>
      <c r="D8" s="1">
        <f t="shared" si="1"/>
        <v>0.02</v>
      </c>
      <c r="F8">
        <v>10.202036021691818</v>
      </c>
      <c r="G8">
        <v>20.417172862941069</v>
      </c>
    </row>
    <row r="9" spans="1:7" x14ac:dyDescent="0.25">
      <c r="A9">
        <v>1.75</v>
      </c>
      <c r="B9" s="2">
        <f t="shared" si="0"/>
        <v>1.0999999999999999E-2</v>
      </c>
      <c r="C9">
        <v>0.22</v>
      </c>
      <c r="D9" s="1">
        <f t="shared" si="1"/>
        <v>0.02</v>
      </c>
      <c r="F9">
        <v>0.98097524518554791</v>
      </c>
      <c r="G9">
        <v>0.83726338830220193</v>
      </c>
    </row>
    <row r="10" spans="1:7" x14ac:dyDescent="0.25">
      <c r="A10">
        <v>1.83</v>
      </c>
      <c r="B10" s="2">
        <f t="shared" si="0"/>
        <v>1.0999999999999999E-2</v>
      </c>
      <c r="C10">
        <v>1</v>
      </c>
      <c r="D10" s="1">
        <f t="shared" si="1"/>
        <v>0.03</v>
      </c>
      <c r="F10">
        <v>928.13571504881668</v>
      </c>
      <c r="G10">
        <v>18</v>
      </c>
    </row>
    <row r="11" spans="1:7" x14ac:dyDescent="0.25">
      <c r="A11">
        <v>1.8720000000000001</v>
      </c>
      <c r="B11" s="2">
        <f t="shared" si="0"/>
        <v>1.0999999999999999E-2</v>
      </c>
      <c r="C11">
        <v>2</v>
      </c>
      <c r="D11" s="1">
        <f t="shared" si="1"/>
        <v>0.04</v>
      </c>
      <c r="F11">
        <v>650.63240033495674</v>
      </c>
      <c r="G11">
        <v>12.618179665043106</v>
      </c>
    </row>
    <row r="12" spans="1:7" x14ac:dyDescent="0.25">
      <c r="A12">
        <v>1.897</v>
      </c>
      <c r="B12" s="2">
        <f t="shared" si="0"/>
        <v>1.2E-2</v>
      </c>
      <c r="C12">
        <v>3.03</v>
      </c>
      <c r="D12" s="1">
        <f t="shared" si="1"/>
        <v>0.05</v>
      </c>
    </row>
    <row r="13" spans="1:7" x14ac:dyDescent="0.25">
      <c r="A13">
        <v>1.913</v>
      </c>
      <c r="B13" s="2">
        <f t="shared" si="0"/>
        <v>1.2E-2</v>
      </c>
      <c r="C13">
        <v>4.0199999999999996</v>
      </c>
      <c r="D13" s="1">
        <f t="shared" si="1"/>
        <v>0.05</v>
      </c>
      <c r="F13" t="s">
        <v>6</v>
      </c>
      <c r="G13">
        <f>-G7/F7</f>
        <v>1.9382319242403108</v>
      </c>
    </row>
    <row r="14" spans="1:7" x14ac:dyDescent="0.25">
      <c r="A14">
        <v>1.9259999999999999</v>
      </c>
      <c r="B14" s="2">
        <f t="shared" si="0"/>
        <v>1.2E-2</v>
      </c>
      <c r="C14">
        <v>5.03</v>
      </c>
      <c r="D14" s="1">
        <f t="shared" si="1"/>
        <v>6.0000000000000005E-2</v>
      </c>
      <c r="F14" t="s">
        <v>7</v>
      </c>
      <c r="G14">
        <f>SQRT((G8/F7)^2+(F8*G7/(F7^2))^2)</f>
        <v>9.1448745681142057E-2</v>
      </c>
    </row>
    <row r="15" spans="1:7" x14ac:dyDescent="0.25">
      <c r="A15">
        <v>1.9359999999999999</v>
      </c>
      <c r="B15" s="2">
        <f t="shared" si="0"/>
        <v>1.2E-2</v>
      </c>
      <c r="C15">
        <v>6.01</v>
      </c>
      <c r="D15" s="1">
        <f t="shared" si="1"/>
        <v>6.9999999999999993E-2</v>
      </c>
    </row>
    <row r="16" spans="1:7" x14ac:dyDescent="0.25">
      <c r="A16">
        <v>1.9450000000000001</v>
      </c>
      <c r="B16" s="2">
        <f t="shared" si="0"/>
        <v>1.2E-2</v>
      </c>
      <c r="C16">
        <v>7</v>
      </c>
      <c r="D16" s="1">
        <f t="shared" si="1"/>
        <v>0.08</v>
      </c>
      <c r="F16" t="s">
        <v>9</v>
      </c>
      <c r="G16">
        <f>(G4/G5)*G2*G13</f>
        <v>6.0590343885178456E-34</v>
      </c>
    </row>
    <row r="17" spans="1:7" x14ac:dyDescent="0.25">
      <c r="A17">
        <v>1.952</v>
      </c>
      <c r="B17" s="2">
        <f t="shared" si="0"/>
        <v>1.2E-2</v>
      </c>
      <c r="C17">
        <v>8</v>
      </c>
      <c r="D17" s="1">
        <f t="shared" si="1"/>
        <v>0.09</v>
      </c>
      <c r="F17" t="s">
        <v>10</v>
      </c>
      <c r="G17">
        <f>SQRT(((G13*G4/G5)*G3)^2+((G2*G4/G5)*G14)^2)</f>
        <v>2.8744809813917839E-35</v>
      </c>
    </row>
    <row r="18" spans="1:7" x14ac:dyDescent="0.25">
      <c r="A18">
        <v>1.96</v>
      </c>
      <c r="B18" s="2">
        <f t="shared" si="0"/>
        <v>1.2E-2</v>
      </c>
      <c r="C18">
        <v>9.18</v>
      </c>
      <c r="D18" s="1">
        <f t="shared" si="1"/>
        <v>9.9999999999999992E-2</v>
      </c>
    </row>
    <row r="19" spans="1:7" x14ac:dyDescent="0.25">
      <c r="A19">
        <v>1.9650000000000001</v>
      </c>
      <c r="B19" s="2">
        <f t="shared" si="0"/>
        <v>1.2E-2</v>
      </c>
      <c r="C19">
        <v>10.08</v>
      </c>
      <c r="D19" s="1">
        <f t="shared" si="1"/>
        <v>9.9999999999999992E-2</v>
      </c>
    </row>
    <row r="20" spans="1:7" x14ac:dyDescent="0.25">
      <c r="A20">
        <v>1.9710000000000001</v>
      </c>
      <c r="B20" s="2">
        <f t="shared" si="0"/>
        <v>1.2E-2</v>
      </c>
      <c r="C20">
        <v>11.06</v>
      </c>
      <c r="D20" s="1">
        <f t="shared" si="1"/>
        <v>0.11</v>
      </c>
    </row>
    <row r="21" spans="1:7" x14ac:dyDescent="0.25">
      <c r="A21">
        <v>1.976</v>
      </c>
      <c r="B21" s="2">
        <f t="shared" si="0"/>
        <v>1.2E-2</v>
      </c>
      <c r="C21">
        <v>12.11</v>
      </c>
      <c r="D21" s="1">
        <f t="shared" si="1"/>
        <v>0.12</v>
      </c>
    </row>
    <row r="22" spans="1:7" x14ac:dyDescent="0.25">
      <c r="A22">
        <v>1.9810000000000001</v>
      </c>
      <c r="B22" s="2">
        <f t="shared" si="0"/>
        <v>1.2E-2</v>
      </c>
      <c r="C22">
        <v>13.11</v>
      </c>
      <c r="D22" s="1">
        <f t="shared" si="1"/>
        <v>0.13</v>
      </c>
    </row>
    <row r="23" spans="1:7" x14ac:dyDescent="0.25">
      <c r="A23">
        <v>1.9850000000000001</v>
      </c>
      <c r="B23" s="2">
        <f t="shared" si="0"/>
        <v>1.2E-2</v>
      </c>
      <c r="C23">
        <v>14.07</v>
      </c>
      <c r="D23" s="1">
        <f t="shared" si="1"/>
        <v>0.14000000000000001</v>
      </c>
    </row>
    <row r="24" spans="1:7" x14ac:dyDescent="0.25">
      <c r="A24">
        <v>1.9890000000000001</v>
      </c>
      <c r="B24" s="2">
        <f t="shared" si="0"/>
        <v>1.2E-2</v>
      </c>
      <c r="C24">
        <v>15.06</v>
      </c>
      <c r="D24" s="1">
        <f t="shared" si="1"/>
        <v>0.14000000000000001</v>
      </c>
    </row>
    <row r="25" spans="1:7" x14ac:dyDescent="0.25">
      <c r="A25">
        <v>1.992</v>
      </c>
      <c r="B25" s="2">
        <f t="shared" si="0"/>
        <v>1.2E-2</v>
      </c>
      <c r="C25">
        <v>16.100000000000001</v>
      </c>
      <c r="D25" s="1">
        <f t="shared" si="1"/>
        <v>0.15000000000000002</v>
      </c>
    </row>
    <row r="26" spans="1:7" x14ac:dyDescent="0.25">
      <c r="A26">
        <v>1.9950000000000001</v>
      </c>
      <c r="B26" s="2">
        <f t="shared" si="0"/>
        <v>1.2E-2</v>
      </c>
      <c r="C26">
        <v>17</v>
      </c>
      <c r="D26" s="1">
        <f t="shared" si="1"/>
        <v>0.16</v>
      </c>
    </row>
    <row r="27" spans="1:7" x14ac:dyDescent="0.25">
      <c r="A27">
        <v>1.9990000000000001</v>
      </c>
      <c r="B27" s="2">
        <f t="shared" si="0"/>
        <v>1.2E-2</v>
      </c>
      <c r="C27">
        <v>18.07</v>
      </c>
      <c r="D27" s="1">
        <f t="shared" si="1"/>
        <v>0.17</v>
      </c>
    </row>
    <row r="28" spans="1:7" x14ac:dyDescent="0.25">
      <c r="A28">
        <v>2.0019999999999998</v>
      </c>
      <c r="B28" s="2">
        <f t="shared" si="0"/>
        <v>1.2E-2</v>
      </c>
      <c r="C28">
        <v>19.09</v>
      </c>
      <c r="D28" s="1">
        <f t="shared" si="1"/>
        <v>0.18000000000000002</v>
      </c>
    </row>
    <row r="29" spans="1:7" x14ac:dyDescent="0.25">
      <c r="A29">
        <v>2.0059999999999998</v>
      </c>
      <c r="B29" s="2">
        <f t="shared" si="0"/>
        <v>1.2E-2</v>
      </c>
      <c r="C29">
        <v>20.16</v>
      </c>
      <c r="D29" s="1">
        <f t="shared" si="1"/>
        <v>0.19</v>
      </c>
    </row>
    <row r="30" spans="1:7" x14ac:dyDescent="0.25">
      <c r="A30">
        <v>2.008</v>
      </c>
      <c r="B30" s="2">
        <f t="shared" si="0"/>
        <v>1.2E-2</v>
      </c>
      <c r="C30">
        <v>21.03</v>
      </c>
      <c r="D30" s="1">
        <f t="shared" si="1"/>
        <v>0.19</v>
      </c>
    </row>
    <row r="31" spans="1:7" x14ac:dyDescent="0.25">
      <c r="A31">
        <v>2.0110000000000001</v>
      </c>
      <c r="B31" s="2">
        <f t="shared" si="0"/>
        <v>1.2E-2</v>
      </c>
      <c r="C31">
        <v>22.03</v>
      </c>
      <c r="D31" s="1">
        <f t="shared" si="1"/>
        <v>0.2</v>
      </c>
    </row>
    <row r="32" spans="1:7" x14ac:dyDescent="0.25">
      <c r="A32">
        <v>2.0139999999999998</v>
      </c>
      <c r="B32" s="2">
        <f t="shared" si="0"/>
        <v>1.2E-2</v>
      </c>
      <c r="C32">
        <v>23.06</v>
      </c>
      <c r="D32" s="1">
        <f t="shared" si="1"/>
        <v>0.21000000000000002</v>
      </c>
    </row>
    <row r="33" spans="1:4" x14ac:dyDescent="0.25">
      <c r="A33">
        <v>2.016</v>
      </c>
      <c r="B33" s="2">
        <f t="shared" si="0"/>
        <v>1.2E-2</v>
      </c>
      <c r="C33">
        <v>24.05</v>
      </c>
      <c r="D33" s="1">
        <f t="shared" si="1"/>
        <v>0.22</v>
      </c>
    </row>
    <row r="34" spans="1:4" x14ac:dyDescent="0.25">
      <c r="A34">
        <v>2.0179999999999998</v>
      </c>
      <c r="B34" s="2">
        <f t="shared" si="0"/>
        <v>1.2E-2</v>
      </c>
      <c r="C34">
        <v>25.04</v>
      </c>
      <c r="D34" s="1">
        <f t="shared" si="1"/>
        <v>0.22</v>
      </c>
    </row>
    <row r="35" spans="1:4" x14ac:dyDescent="0.25">
      <c r="A35">
        <v>2.0209999999999999</v>
      </c>
      <c r="B35" s="2">
        <f t="shared" si="0"/>
        <v>1.2E-2</v>
      </c>
      <c r="C35">
        <v>26.12</v>
      </c>
      <c r="D35" s="1">
        <f t="shared" si="1"/>
        <v>0.23</v>
      </c>
    </row>
    <row r="36" spans="1:4" x14ac:dyDescent="0.25">
      <c r="A36">
        <v>2.0230000000000001</v>
      </c>
      <c r="B36" s="2">
        <f t="shared" si="0"/>
        <v>1.2E-2</v>
      </c>
      <c r="C36">
        <v>27.12</v>
      </c>
      <c r="D36" s="1">
        <f t="shared" si="1"/>
        <v>0.24000000000000002</v>
      </c>
    </row>
    <row r="37" spans="1:4" x14ac:dyDescent="0.25">
      <c r="A37">
        <v>2.0249999999999999</v>
      </c>
      <c r="B37" s="2">
        <f t="shared" si="0"/>
        <v>1.2E-2</v>
      </c>
      <c r="C37">
        <v>28.03</v>
      </c>
      <c r="D37" s="1">
        <f t="shared" si="1"/>
        <v>0.25</v>
      </c>
    </row>
    <row r="38" spans="1:4" x14ac:dyDescent="0.25">
      <c r="A38">
        <v>2.0270000000000001</v>
      </c>
      <c r="B38" s="2">
        <f t="shared" si="0"/>
        <v>1.2E-2</v>
      </c>
      <c r="C38">
        <v>29.03</v>
      </c>
      <c r="D38" s="1">
        <f t="shared" si="1"/>
        <v>0.26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33BD-2D2D-4BED-BB95-751675800344}">
  <dimension ref="A1:G38"/>
  <sheetViews>
    <sheetView workbookViewId="0">
      <selection activeCell="D29" sqref="D29"/>
    </sheetView>
  </sheetViews>
  <sheetFormatPr defaultRowHeight="15" x14ac:dyDescent="0.25"/>
  <cols>
    <col min="6" max="6" width="14.28515625" bestFit="1" customWidth="1"/>
    <col min="7" max="7" width="12.7109375" bestFit="1" customWidth="1"/>
  </cols>
  <sheetData>
    <row r="1" spans="1:7" x14ac:dyDescent="0.25">
      <c r="A1" t="s">
        <v>3</v>
      </c>
      <c r="B1" t="s">
        <v>12</v>
      </c>
      <c r="C1" t="s">
        <v>2</v>
      </c>
      <c r="D1" t="s">
        <v>15</v>
      </c>
    </row>
    <row r="2" spans="1:7" x14ac:dyDescent="0.25">
      <c r="A2">
        <v>0.25800000000000001</v>
      </c>
      <c r="B2" s="2">
        <f>ROUNDUP((0.009*A2+0.002)/SQRT(3),3)</f>
        <v>3.0000000000000001E-3</v>
      </c>
      <c r="C2">
        <v>0</v>
      </c>
      <c r="D2" s="1">
        <f>ROUNDUP((0.014*C2+0.03)/SQRT(3),2)</f>
        <v>0.02</v>
      </c>
      <c r="F2" t="s">
        <v>8</v>
      </c>
      <c r="G2">
        <f>ROUND(470*10^(-9),10)</f>
        <v>4.7E-7</v>
      </c>
    </row>
    <row r="3" spans="1:7" x14ac:dyDescent="0.25">
      <c r="A3">
        <v>0.501</v>
      </c>
      <c r="B3" s="2">
        <f t="shared" ref="B3:B29" si="0">ROUNDUP((0.009*A3+0.002)/SQRT(3),3)</f>
        <v>4.0000000000000001E-3</v>
      </c>
      <c r="C3">
        <v>0</v>
      </c>
      <c r="D3" s="1">
        <f t="shared" ref="D3:D29" si="1">ROUNDUP((0.014*C3+0.03)/SQRT(3),2)</f>
        <v>0.02</v>
      </c>
      <c r="F3" t="s">
        <v>11</v>
      </c>
      <c r="G3">
        <f>ROUNDUP((5*10^(-9))/SQRT(3),10)</f>
        <v>2.8999999999999999E-9</v>
      </c>
    </row>
    <row r="4" spans="1:7" x14ac:dyDescent="0.25">
      <c r="A4">
        <v>0.72599999999999998</v>
      </c>
      <c r="B4" s="2">
        <f t="shared" si="0"/>
        <v>5.0000000000000001E-3</v>
      </c>
      <c r="C4">
        <v>0</v>
      </c>
      <c r="D4" s="1">
        <f t="shared" si="1"/>
        <v>0.02</v>
      </c>
      <c r="F4" t="s">
        <v>4</v>
      </c>
      <c r="G4">
        <f>1.602*10^(-19)</f>
        <v>1.602E-19</v>
      </c>
    </row>
    <row r="5" spans="1:7" x14ac:dyDescent="0.25">
      <c r="A5">
        <v>1</v>
      </c>
      <c r="B5" s="2">
        <f t="shared" si="0"/>
        <v>7.0000000000000001E-3</v>
      </c>
      <c r="C5">
        <v>0</v>
      </c>
      <c r="D5" s="1">
        <f t="shared" si="1"/>
        <v>0.02</v>
      </c>
      <c r="F5" t="s">
        <v>5</v>
      </c>
      <c r="G5">
        <v>299792458</v>
      </c>
    </row>
    <row r="6" spans="1:7" x14ac:dyDescent="0.25">
      <c r="A6">
        <v>1.2529999999999999</v>
      </c>
      <c r="B6" s="2">
        <f t="shared" si="0"/>
        <v>8.0000000000000002E-3</v>
      </c>
      <c r="C6">
        <v>0</v>
      </c>
      <c r="D6" s="1">
        <f t="shared" si="1"/>
        <v>0.02</v>
      </c>
    </row>
    <row r="7" spans="1:7" x14ac:dyDescent="0.25">
      <c r="A7">
        <v>1.5</v>
      </c>
      <c r="B7" s="2">
        <f t="shared" si="0"/>
        <v>9.0000000000000011E-3</v>
      </c>
      <c r="C7">
        <v>0</v>
      </c>
      <c r="D7" s="1">
        <f t="shared" si="1"/>
        <v>0.02</v>
      </c>
      <c r="F7">
        <f t="array" ref="F7:G11">LINEST(C18:C29,A18:A29,TRUE,TRUE)</f>
        <v>53.973170532505655</v>
      </c>
      <c r="G7">
        <v>-157.35371726287687</v>
      </c>
    </row>
    <row r="8" spans="1:7" x14ac:dyDescent="0.25">
      <c r="A8">
        <v>1.75</v>
      </c>
      <c r="B8" s="2">
        <f t="shared" si="0"/>
        <v>1.0999999999999999E-2</v>
      </c>
      <c r="C8">
        <v>0</v>
      </c>
      <c r="D8" s="1">
        <f t="shared" si="1"/>
        <v>0.02</v>
      </c>
      <c r="F8">
        <v>1.1934936498967912</v>
      </c>
      <c r="G8">
        <v>3.735219920377713</v>
      </c>
    </row>
    <row r="9" spans="1:7" x14ac:dyDescent="0.25">
      <c r="A9">
        <v>2</v>
      </c>
      <c r="B9" s="2">
        <f t="shared" si="0"/>
        <v>1.2E-2</v>
      </c>
      <c r="C9">
        <v>0</v>
      </c>
      <c r="D9" s="1">
        <f t="shared" si="1"/>
        <v>0.02</v>
      </c>
      <c r="F9">
        <v>0.99513406885589506</v>
      </c>
      <c r="G9">
        <v>0.26412637368244413</v>
      </c>
    </row>
    <row r="10" spans="1:7" x14ac:dyDescent="0.25">
      <c r="A10">
        <v>2.25</v>
      </c>
      <c r="B10" s="2">
        <f t="shared" si="0"/>
        <v>1.3000000000000001E-2</v>
      </c>
      <c r="C10">
        <v>0</v>
      </c>
      <c r="D10" s="1">
        <f t="shared" si="1"/>
        <v>0.02</v>
      </c>
      <c r="F10">
        <v>2045.105118393448</v>
      </c>
      <c r="G10">
        <v>10</v>
      </c>
    </row>
    <row r="11" spans="1:7" x14ac:dyDescent="0.25">
      <c r="A11">
        <v>2.5009999999999999</v>
      </c>
      <c r="B11" s="2">
        <f t="shared" si="0"/>
        <v>1.4999999999999999E-2</v>
      </c>
      <c r="C11">
        <v>0</v>
      </c>
      <c r="D11" s="1">
        <f t="shared" si="1"/>
        <v>0.02</v>
      </c>
      <c r="F11">
        <v>142.67213925392028</v>
      </c>
      <c r="G11">
        <v>0.69762741274638118</v>
      </c>
    </row>
    <row r="12" spans="1:7" x14ac:dyDescent="0.25">
      <c r="A12">
        <v>2.6</v>
      </c>
      <c r="B12" s="2">
        <f t="shared" si="0"/>
        <v>1.4999999999999999E-2</v>
      </c>
      <c r="C12">
        <v>0.04</v>
      </c>
      <c r="D12" s="1">
        <f t="shared" si="1"/>
        <v>0.02</v>
      </c>
    </row>
    <row r="13" spans="1:7" x14ac:dyDescent="0.25">
      <c r="A13">
        <v>2.8149999999999999</v>
      </c>
      <c r="B13" s="2">
        <f t="shared" si="0"/>
        <v>1.6E-2</v>
      </c>
      <c r="C13">
        <v>1</v>
      </c>
      <c r="D13" s="1">
        <f t="shared" si="1"/>
        <v>0.03</v>
      </c>
      <c r="F13" t="s">
        <v>6</v>
      </c>
      <c r="G13">
        <f>-G7/F7</f>
        <v>2.9154062233218201</v>
      </c>
    </row>
    <row r="14" spans="1:7" x14ac:dyDescent="0.25">
      <c r="A14">
        <v>2.88</v>
      </c>
      <c r="B14" s="2">
        <f t="shared" si="0"/>
        <v>1.7000000000000001E-2</v>
      </c>
      <c r="C14">
        <v>2</v>
      </c>
      <c r="D14" s="1">
        <f t="shared" si="1"/>
        <v>0.04</v>
      </c>
      <c r="F14" t="s">
        <v>7</v>
      </c>
      <c r="G14">
        <f>SQRT((G8/F7)^2+(F8*G7/(F7^2))^2)</f>
        <v>9.4580208655026671E-2</v>
      </c>
    </row>
    <row r="15" spans="1:7" x14ac:dyDescent="0.25">
      <c r="A15">
        <v>2.9249999999999998</v>
      </c>
      <c r="B15" s="2">
        <f t="shared" si="0"/>
        <v>1.7000000000000001E-2</v>
      </c>
      <c r="C15">
        <v>3.01</v>
      </c>
      <c r="D15" s="1">
        <f t="shared" si="1"/>
        <v>0.05</v>
      </c>
    </row>
    <row r="16" spans="1:7" x14ac:dyDescent="0.25">
      <c r="A16">
        <v>2.96</v>
      </c>
      <c r="B16" s="2">
        <f t="shared" si="0"/>
        <v>1.7000000000000001E-2</v>
      </c>
      <c r="C16">
        <v>4</v>
      </c>
      <c r="D16" s="1">
        <f t="shared" si="1"/>
        <v>0.05</v>
      </c>
      <c r="F16" t="s">
        <v>9</v>
      </c>
      <c r="G16">
        <f>(G4/G5)*G2*G13</f>
        <v>7.3221520528976448E-34</v>
      </c>
    </row>
    <row r="17" spans="1:7" x14ac:dyDescent="0.25">
      <c r="A17">
        <v>2.992</v>
      </c>
      <c r="B17" s="2">
        <f t="shared" si="0"/>
        <v>1.7000000000000001E-2</v>
      </c>
      <c r="C17">
        <v>5.0199999999999996</v>
      </c>
      <c r="D17" s="1">
        <f t="shared" si="1"/>
        <v>6.0000000000000005E-2</v>
      </c>
      <c r="F17" t="s">
        <v>10</v>
      </c>
      <c r="G17">
        <f>SQRT(((G13*G4/G5)*G3)^2+((G2*G4/G5)*G14)^2)</f>
        <v>2.4180000396873295E-35</v>
      </c>
    </row>
    <row r="18" spans="1:7" x14ac:dyDescent="0.25">
      <c r="A18">
        <v>3.0179999999999998</v>
      </c>
      <c r="B18" s="2">
        <f t="shared" si="0"/>
        <v>1.7000000000000001E-2</v>
      </c>
      <c r="C18">
        <v>6</v>
      </c>
      <c r="D18" s="1">
        <f t="shared" si="1"/>
        <v>6.9999999999999993E-2</v>
      </c>
    </row>
    <row r="19" spans="1:7" x14ac:dyDescent="0.25">
      <c r="A19">
        <v>3.0430000000000001</v>
      </c>
      <c r="B19" s="2">
        <f t="shared" si="0"/>
        <v>1.7000000000000001E-2</v>
      </c>
      <c r="C19">
        <v>7.03</v>
      </c>
      <c r="D19" s="1">
        <f t="shared" si="1"/>
        <v>0.08</v>
      </c>
    </row>
    <row r="20" spans="1:7" x14ac:dyDescent="0.25">
      <c r="A20">
        <v>3.0659999999999998</v>
      </c>
      <c r="B20" s="2">
        <f t="shared" si="0"/>
        <v>1.8000000000000002E-2</v>
      </c>
      <c r="C20">
        <v>8.0399999999999991</v>
      </c>
      <c r="D20" s="1">
        <f t="shared" si="1"/>
        <v>0.09</v>
      </c>
    </row>
    <row r="21" spans="1:7" x14ac:dyDescent="0.25">
      <c r="A21">
        <v>3.0870000000000002</v>
      </c>
      <c r="B21" s="2">
        <f t="shared" si="0"/>
        <v>1.8000000000000002E-2</v>
      </c>
      <c r="C21">
        <v>9.09</v>
      </c>
      <c r="D21" s="1">
        <f t="shared" si="1"/>
        <v>9.9999999999999992E-2</v>
      </c>
    </row>
    <row r="22" spans="1:7" x14ac:dyDescent="0.25">
      <c r="A22">
        <v>3.105</v>
      </c>
      <c r="B22" s="2">
        <f t="shared" si="0"/>
        <v>1.8000000000000002E-2</v>
      </c>
      <c r="C22">
        <v>10</v>
      </c>
      <c r="D22" s="1">
        <f t="shared" si="1"/>
        <v>9.9999999999999992E-2</v>
      </c>
    </row>
    <row r="23" spans="1:7" x14ac:dyDescent="0.25">
      <c r="A23">
        <v>3.1240000000000001</v>
      </c>
      <c r="B23" s="2">
        <f t="shared" si="0"/>
        <v>1.8000000000000002E-2</v>
      </c>
      <c r="C23">
        <v>11.01</v>
      </c>
      <c r="D23" s="1">
        <f t="shared" si="1"/>
        <v>0.11</v>
      </c>
    </row>
    <row r="24" spans="1:7" x14ac:dyDescent="0.25">
      <c r="A24">
        <v>3.1419999999999999</v>
      </c>
      <c r="B24" s="2">
        <f t="shared" si="0"/>
        <v>1.8000000000000002E-2</v>
      </c>
      <c r="C24">
        <v>12</v>
      </c>
      <c r="D24" s="1">
        <f t="shared" si="1"/>
        <v>0.12</v>
      </c>
    </row>
    <row r="25" spans="1:7" x14ac:dyDescent="0.25">
      <c r="A25">
        <v>3.16</v>
      </c>
      <c r="B25" s="2">
        <f t="shared" si="0"/>
        <v>1.8000000000000002E-2</v>
      </c>
      <c r="C25">
        <v>13</v>
      </c>
      <c r="D25" s="1">
        <f t="shared" si="1"/>
        <v>0.13</v>
      </c>
    </row>
    <row r="26" spans="1:7" x14ac:dyDescent="0.25">
      <c r="A26">
        <v>3.177</v>
      </c>
      <c r="B26" s="2">
        <f t="shared" si="0"/>
        <v>1.8000000000000002E-2</v>
      </c>
      <c r="C26">
        <v>14.03</v>
      </c>
      <c r="D26" s="1">
        <f t="shared" si="1"/>
        <v>0.14000000000000001</v>
      </c>
    </row>
    <row r="27" spans="1:7" x14ac:dyDescent="0.25">
      <c r="A27">
        <v>3.194</v>
      </c>
      <c r="B27" s="2">
        <f t="shared" si="0"/>
        <v>1.8000000000000002E-2</v>
      </c>
      <c r="C27">
        <v>15.07</v>
      </c>
      <c r="D27" s="1">
        <f t="shared" si="1"/>
        <v>0.14000000000000001</v>
      </c>
    </row>
    <row r="28" spans="1:7" x14ac:dyDescent="0.25">
      <c r="A28">
        <v>3.2080000000000002</v>
      </c>
      <c r="B28" s="2">
        <f t="shared" si="0"/>
        <v>1.8000000000000002E-2</v>
      </c>
      <c r="C28">
        <v>16.02</v>
      </c>
      <c r="D28" s="1">
        <f t="shared" si="1"/>
        <v>0.15000000000000002</v>
      </c>
    </row>
    <row r="29" spans="1:7" x14ac:dyDescent="0.25">
      <c r="A29">
        <v>3.2240000000000002</v>
      </c>
      <c r="B29" s="2">
        <f t="shared" si="0"/>
        <v>1.8000000000000002E-2</v>
      </c>
      <c r="C29">
        <v>17.05</v>
      </c>
      <c r="D29" s="1">
        <f t="shared" si="1"/>
        <v>0.16</v>
      </c>
    </row>
    <row r="30" spans="1:7" x14ac:dyDescent="0.25">
      <c r="B30" s="2"/>
      <c r="D30" s="1"/>
    </row>
    <row r="31" spans="1:7" x14ac:dyDescent="0.25">
      <c r="B31" s="2"/>
      <c r="D31" s="1"/>
    </row>
    <row r="32" spans="1:7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  <c r="D36" s="1"/>
    </row>
    <row r="37" spans="2:4" x14ac:dyDescent="0.25">
      <c r="B37" s="2"/>
      <c r="D37" s="1"/>
    </row>
    <row r="38" spans="2:4" x14ac:dyDescent="0.25">
      <c r="B38" s="2"/>
      <c r="D3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00E5-F51B-48E6-935D-6B6046DB37D7}">
  <dimension ref="A1:G38"/>
  <sheetViews>
    <sheetView tabSelected="1" workbookViewId="0">
      <selection activeCell="G22" sqref="G22"/>
    </sheetView>
  </sheetViews>
  <sheetFormatPr defaultRowHeight="15" x14ac:dyDescent="0.25"/>
  <cols>
    <col min="6" max="6" width="14.28515625" bestFit="1" customWidth="1"/>
    <col min="7" max="7" width="12.71093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15</v>
      </c>
    </row>
    <row r="2" spans="1:7" x14ac:dyDescent="0.25">
      <c r="A2">
        <v>0</v>
      </c>
      <c r="B2" s="2">
        <f>ROUNDUP((0.009*A2+0.002)/SQRT(3),3)</f>
        <v>2E-3</v>
      </c>
      <c r="C2">
        <v>0</v>
      </c>
      <c r="D2" s="1">
        <f>ROUNDUP((0.014*C2+0.03)/SQRT(3),2)</f>
        <v>0.02</v>
      </c>
      <c r="F2" t="s">
        <v>8</v>
      </c>
      <c r="G2">
        <f>ROUND(560*10^(-9),10)</f>
        <v>5.6000000000000004E-7</v>
      </c>
    </row>
    <row r="3" spans="1:7" x14ac:dyDescent="0.25">
      <c r="A3">
        <v>0.25</v>
      </c>
      <c r="B3" s="2">
        <f t="shared" ref="B3:B38" si="0">ROUNDUP((0.009*A3+0.002)/SQRT(3),3)</f>
        <v>3.0000000000000001E-3</v>
      </c>
      <c r="C3">
        <v>0</v>
      </c>
      <c r="D3" s="1">
        <f t="shared" ref="D3:D38" si="1">ROUNDUP((0.014*C3+0.03)/SQRT(3),2)</f>
        <v>0.02</v>
      </c>
      <c r="F3" t="s">
        <v>11</v>
      </c>
      <c r="G3">
        <f>ROUNDUP((5*10^(-9))/SQRT(3),10)</f>
        <v>2.8999999999999999E-9</v>
      </c>
    </row>
    <row r="4" spans="1:7" x14ac:dyDescent="0.25">
      <c r="A4">
        <v>0.5</v>
      </c>
      <c r="B4" s="2">
        <f t="shared" si="0"/>
        <v>4.0000000000000001E-3</v>
      </c>
      <c r="C4">
        <v>0</v>
      </c>
      <c r="D4" s="1">
        <f t="shared" si="1"/>
        <v>0.02</v>
      </c>
      <c r="F4" t="s">
        <v>4</v>
      </c>
      <c r="G4">
        <f>1.602*10^(-19)</f>
        <v>1.602E-19</v>
      </c>
    </row>
    <row r="5" spans="1:7" x14ac:dyDescent="0.25">
      <c r="A5">
        <v>0.75</v>
      </c>
      <c r="B5" s="2">
        <f t="shared" si="0"/>
        <v>6.0000000000000001E-3</v>
      </c>
      <c r="C5">
        <v>0</v>
      </c>
      <c r="D5" s="1">
        <f t="shared" si="1"/>
        <v>0.02</v>
      </c>
      <c r="F5" t="s">
        <v>5</v>
      </c>
      <c r="G5">
        <v>299792458</v>
      </c>
    </row>
    <row r="6" spans="1:7" x14ac:dyDescent="0.25">
      <c r="A6">
        <v>1</v>
      </c>
      <c r="B6" s="2">
        <f t="shared" si="0"/>
        <v>7.0000000000000001E-3</v>
      </c>
      <c r="C6">
        <v>0</v>
      </c>
      <c r="D6" s="1">
        <f t="shared" si="1"/>
        <v>0.02</v>
      </c>
    </row>
    <row r="7" spans="1:7" x14ac:dyDescent="0.25">
      <c r="A7">
        <v>1.25</v>
      </c>
      <c r="B7" s="2">
        <f t="shared" si="0"/>
        <v>8.0000000000000002E-3</v>
      </c>
      <c r="C7">
        <v>0</v>
      </c>
      <c r="D7" s="1">
        <f t="shared" si="1"/>
        <v>0.02</v>
      </c>
      <c r="F7">
        <f t="array" ref="F7:G11">LINEST(C19:C38,A19:A38,TRUE,TRUE)</f>
        <v>329.07614046603294</v>
      </c>
      <c r="G7">
        <v>-636.63632408926958</v>
      </c>
    </row>
    <row r="8" spans="1:7" x14ac:dyDescent="0.25">
      <c r="A8">
        <v>1.5</v>
      </c>
      <c r="B8" s="2">
        <f t="shared" si="0"/>
        <v>9.0000000000000011E-3</v>
      </c>
      <c r="C8">
        <v>0</v>
      </c>
      <c r="D8" s="1">
        <f t="shared" si="1"/>
        <v>0.02</v>
      </c>
      <c r="F8">
        <v>8.1823950484351844</v>
      </c>
      <c r="G8">
        <v>16.316320884054058</v>
      </c>
    </row>
    <row r="9" spans="1:7" x14ac:dyDescent="0.25">
      <c r="A9">
        <v>1.75</v>
      </c>
      <c r="B9" s="2">
        <f t="shared" si="0"/>
        <v>1.0999999999999999E-2</v>
      </c>
      <c r="C9">
        <v>0.16</v>
      </c>
      <c r="D9" s="1">
        <f t="shared" si="1"/>
        <v>0.02</v>
      </c>
      <c r="F9">
        <v>0.9889938809395189</v>
      </c>
      <c r="G9">
        <v>0.63875111092853021</v>
      </c>
    </row>
    <row r="10" spans="1:7" x14ac:dyDescent="0.25">
      <c r="A10">
        <v>1.835</v>
      </c>
      <c r="B10" s="2">
        <f t="shared" si="0"/>
        <v>1.0999999999999999E-2</v>
      </c>
      <c r="C10">
        <v>1</v>
      </c>
      <c r="D10" s="1">
        <f t="shared" si="1"/>
        <v>0.03</v>
      </c>
      <c r="F10">
        <v>1617.4538689874209</v>
      </c>
      <c r="G10">
        <v>18</v>
      </c>
    </row>
    <row r="11" spans="1:7" x14ac:dyDescent="0.25">
      <c r="A11">
        <v>1.873</v>
      </c>
      <c r="B11" s="2">
        <f t="shared" si="0"/>
        <v>1.0999999999999999E-2</v>
      </c>
      <c r="C11">
        <v>2</v>
      </c>
      <c r="D11" s="1">
        <f t="shared" si="1"/>
        <v>0.04</v>
      </c>
      <c r="F11">
        <v>659.9260013291763</v>
      </c>
      <c r="G11">
        <v>7.3440536708237669</v>
      </c>
    </row>
    <row r="12" spans="1:7" x14ac:dyDescent="0.25">
      <c r="A12">
        <v>1.8959999999999999</v>
      </c>
      <c r="B12" s="2">
        <f t="shared" si="0"/>
        <v>1.2E-2</v>
      </c>
      <c r="C12">
        <v>3</v>
      </c>
      <c r="D12" s="1">
        <f t="shared" si="1"/>
        <v>0.05</v>
      </c>
    </row>
    <row r="13" spans="1:7" x14ac:dyDescent="0.25">
      <c r="A13">
        <v>1.913</v>
      </c>
      <c r="B13" s="2">
        <f t="shared" si="0"/>
        <v>1.2E-2</v>
      </c>
      <c r="C13">
        <v>4.04</v>
      </c>
      <c r="D13" s="1">
        <f t="shared" si="1"/>
        <v>0.05</v>
      </c>
      <c r="F13" t="s">
        <v>6</v>
      </c>
      <c r="G13">
        <f>-G7/F7</f>
        <v>1.9346170864520116</v>
      </c>
    </row>
    <row r="14" spans="1:7" x14ac:dyDescent="0.25">
      <c r="A14">
        <v>1.9259999999999999</v>
      </c>
      <c r="B14" s="2">
        <f t="shared" si="0"/>
        <v>1.2E-2</v>
      </c>
      <c r="C14">
        <v>5.0199999999999996</v>
      </c>
      <c r="D14" s="1">
        <f t="shared" si="1"/>
        <v>6.0000000000000005E-2</v>
      </c>
      <c r="F14" t="s">
        <v>7</v>
      </c>
      <c r="G14">
        <f>SQRT((G8/F7)^2+(F8*G7/(F7^2))^2)</f>
        <v>6.9082322708980404E-2</v>
      </c>
    </row>
    <row r="15" spans="1:7" x14ac:dyDescent="0.25">
      <c r="A15">
        <v>1.9370000000000001</v>
      </c>
      <c r="B15" s="2">
        <f t="shared" si="0"/>
        <v>1.2E-2</v>
      </c>
      <c r="C15">
        <v>6.04</v>
      </c>
      <c r="D15" s="1">
        <f t="shared" si="1"/>
        <v>6.9999999999999993E-2</v>
      </c>
    </row>
    <row r="16" spans="1:7" x14ac:dyDescent="0.25">
      <c r="A16">
        <v>1.946</v>
      </c>
      <c r="B16" s="2">
        <f t="shared" si="0"/>
        <v>1.2E-2</v>
      </c>
      <c r="C16">
        <v>7.04</v>
      </c>
      <c r="D16" s="1">
        <f t="shared" si="1"/>
        <v>0.08</v>
      </c>
      <c r="F16" t="s">
        <v>9</v>
      </c>
      <c r="G16">
        <f>(G4/G5)*G2*G13</f>
        <v>5.7892840005929328E-34</v>
      </c>
    </row>
    <row r="17" spans="1:7" x14ac:dyDescent="0.25">
      <c r="A17">
        <v>1.954</v>
      </c>
      <c r="B17" s="2">
        <f t="shared" si="0"/>
        <v>1.2E-2</v>
      </c>
      <c r="C17">
        <v>8.0299999999999994</v>
      </c>
      <c r="D17" s="1">
        <f t="shared" si="1"/>
        <v>0.09</v>
      </c>
      <c r="F17" t="s">
        <v>10</v>
      </c>
      <c r="G17">
        <f>SQRT(((G13*G4/G5)*G3)^2+((G2*G4/G5)*G14)^2)</f>
        <v>2.088893977601956E-35</v>
      </c>
    </row>
    <row r="18" spans="1:7" x14ac:dyDescent="0.25">
      <c r="A18">
        <v>1.958</v>
      </c>
      <c r="B18" s="2">
        <f t="shared" si="0"/>
        <v>1.2E-2</v>
      </c>
      <c r="C18">
        <v>9.0500000000000007</v>
      </c>
      <c r="D18" s="1">
        <f t="shared" si="1"/>
        <v>9.9999999999999992E-2</v>
      </c>
    </row>
    <row r="19" spans="1:7" x14ac:dyDescent="0.25">
      <c r="A19">
        <v>1.9610000000000001</v>
      </c>
      <c r="B19" s="2">
        <f t="shared" si="0"/>
        <v>1.2E-2</v>
      </c>
      <c r="C19">
        <v>10.050000000000001</v>
      </c>
      <c r="D19" s="1">
        <f t="shared" si="1"/>
        <v>9.9999999999999992E-2</v>
      </c>
    </row>
    <row r="20" spans="1:7" x14ac:dyDescent="0.25">
      <c r="A20">
        <v>1.9650000000000001</v>
      </c>
      <c r="B20" s="2">
        <f t="shared" si="0"/>
        <v>1.2E-2</v>
      </c>
      <c r="C20">
        <v>10.99</v>
      </c>
      <c r="D20" s="1">
        <f t="shared" si="1"/>
        <v>0.11</v>
      </c>
    </row>
    <row r="21" spans="1:7" x14ac:dyDescent="0.25">
      <c r="A21">
        <v>1.97</v>
      </c>
      <c r="B21" s="2">
        <f t="shared" si="0"/>
        <v>1.2E-2</v>
      </c>
      <c r="C21">
        <v>12.02</v>
      </c>
      <c r="D21" s="1">
        <f t="shared" si="1"/>
        <v>0.12</v>
      </c>
      <c r="F21" t="s">
        <v>16</v>
      </c>
      <c r="G21">
        <f>AVERAGE(G16,niebieska!G16,żółta!$G$16)</f>
        <v>6.390156814002808E-34</v>
      </c>
    </row>
    <row r="22" spans="1:7" x14ac:dyDescent="0.25">
      <c r="A22">
        <v>1.976</v>
      </c>
      <c r="B22" s="2">
        <f t="shared" si="0"/>
        <v>1.2E-2</v>
      </c>
      <c r="C22">
        <v>13.04</v>
      </c>
      <c r="D22" s="1">
        <f t="shared" si="1"/>
        <v>0.13</v>
      </c>
      <c r="F22" t="s">
        <v>17</v>
      </c>
      <c r="G22">
        <f>STDEVA(G16,niebieska!G16,żółta!$G$16)</f>
        <v>8.1832307919207158E-35</v>
      </c>
    </row>
    <row r="23" spans="1:7" x14ac:dyDescent="0.25">
      <c r="A23">
        <v>1.9790000000000001</v>
      </c>
      <c r="B23" s="2">
        <f t="shared" si="0"/>
        <v>1.2E-2</v>
      </c>
      <c r="C23">
        <v>14.01</v>
      </c>
      <c r="D23" s="1">
        <f t="shared" si="1"/>
        <v>0.14000000000000001</v>
      </c>
    </row>
    <row r="24" spans="1:7" x14ac:dyDescent="0.25">
      <c r="A24">
        <v>1.9830000000000001</v>
      </c>
      <c r="B24" s="2">
        <f t="shared" si="0"/>
        <v>1.2E-2</v>
      </c>
      <c r="C24">
        <v>15.06</v>
      </c>
      <c r="D24" s="1">
        <f t="shared" si="1"/>
        <v>0.14000000000000001</v>
      </c>
    </row>
    <row r="25" spans="1:7" x14ac:dyDescent="0.25">
      <c r="A25">
        <v>1.9850000000000001</v>
      </c>
      <c r="B25" s="2">
        <f t="shared" si="0"/>
        <v>1.2E-2</v>
      </c>
      <c r="C25">
        <v>16.03</v>
      </c>
      <c r="D25" s="1">
        <f t="shared" si="1"/>
        <v>0.15000000000000002</v>
      </c>
    </row>
    <row r="26" spans="1:7" x14ac:dyDescent="0.25">
      <c r="A26">
        <v>1.988</v>
      </c>
      <c r="B26" s="2">
        <f t="shared" si="0"/>
        <v>1.2E-2</v>
      </c>
      <c r="C26">
        <v>17.03</v>
      </c>
      <c r="D26" s="1">
        <f t="shared" si="1"/>
        <v>0.16</v>
      </c>
    </row>
    <row r="27" spans="1:7" x14ac:dyDescent="0.25">
      <c r="A27">
        <v>1.9910000000000001</v>
      </c>
      <c r="B27" s="2">
        <f t="shared" si="0"/>
        <v>1.2E-2</v>
      </c>
      <c r="C27">
        <v>18.14</v>
      </c>
      <c r="D27" s="1">
        <f t="shared" si="1"/>
        <v>0.17</v>
      </c>
    </row>
    <row r="28" spans="1:7" x14ac:dyDescent="0.25">
      <c r="A28">
        <v>1.994</v>
      </c>
      <c r="B28" s="2">
        <f t="shared" si="0"/>
        <v>1.2E-2</v>
      </c>
      <c r="C28">
        <v>19.07</v>
      </c>
      <c r="D28" s="1">
        <f t="shared" si="1"/>
        <v>0.18000000000000002</v>
      </c>
    </row>
    <row r="29" spans="1:7" x14ac:dyDescent="0.25">
      <c r="A29">
        <v>1.996</v>
      </c>
      <c r="B29" s="2">
        <f t="shared" si="0"/>
        <v>1.2E-2</v>
      </c>
      <c r="C29">
        <v>20</v>
      </c>
      <c r="D29" s="1">
        <f t="shared" si="1"/>
        <v>0.18000000000000002</v>
      </c>
    </row>
    <row r="30" spans="1:7" x14ac:dyDescent="0.25">
      <c r="A30">
        <v>1.9990000000000001</v>
      </c>
      <c r="B30" s="2">
        <f t="shared" si="0"/>
        <v>1.2E-2</v>
      </c>
      <c r="C30">
        <v>21</v>
      </c>
      <c r="D30" s="1">
        <f t="shared" si="1"/>
        <v>0.19</v>
      </c>
    </row>
    <row r="31" spans="1:7" x14ac:dyDescent="0.25">
      <c r="A31">
        <v>2.0019999999999998</v>
      </c>
      <c r="B31" s="2">
        <f t="shared" si="0"/>
        <v>1.2E-2</v>
      </c>
      <c r="C31">
        <v>22.05</v>
      </c>
      <c r="D31" s="1">
        <f t="shared" si="1"/>
        <v>0.2</v>
      </c>
    </row>
    <row r="32" spans="1:7" x14ac:dyDescent="0.25">
      <c r="A32">
        <v>2.0049999999999999</v>
      </c>
      <c r="B32" s="2">
        <f t="shared" si="0"/>
        <v>1.2E-2</v>
      </c>
      <c r="C32">
        <v>23.03</v>
      </c>
      <c r="D32" s="1">
        <f t="shared" si="1"/>
        <v>0.21000000000000002</v>
      </c>
    </row>
    <row r="33" spans="1:4" x14ac:dyDescent="0.25">
      <c r="A33">
        <v>2.008</v>
      </c>
      <c r="B33" s="2">
        <f t="shared" si="0"/>
        <v>1.2E-2</v>
      </c>
      <c r="C33">
        <v>24.01</v>
      </c>
      <c r="D33" s="1">
        <f t="shared" si="1"/>
        <v>0.22</v>
      </c>
    </row>
    <row r="34" spans="1:4" x14ac:dyDescent="0.25">
      <c r="A34">
        <v>2.0110000000000001</v>
      </c>
      <c r="B34" s="2">
        <f t="shared" si="0"/>
        <v>1.2E-2</v>
      </c>
      <c r="C34">
        <v>25.1</v>
      </c>
      <c r="D34" s="1">
        <f t="shared" si="1"/>
        <v>0.23</v>
      </c>
    </row>
    <row r="35" spans="1:4" x14ac:dyDescent="0.25">
      <c r="A35">
        <v>2.0139999999999998</v>
      </c>
      <c r="B35" s="2">
        <f t="shared" si="0"/>
        <v>1.2E-2</v>
      </c>
      <c r="C35">
        <v>26</v>
      </c>
      <c r="D35" s="1">
        <f t="shared" si="1"/>
        <v>0.23</v>
      </c>
    </row>
    <row r="36" spans="1:4" x14ac:dyDescent="0.25">
      <c r="A36">
        <v>2.0150000000000001</v>
      </c>
      <c r="B36" s="2">
        <f t="shared" si="0"/>
        <v>1.2E-2</v>
      </c>
      <c r="C36">
        <v>27.02</v>
      </c>
      <c r="D36" s="1">
        <f t="shared" si="1"/>
        <v>0.24000000000000002</v>
      </c>
    </row>
    <row r="37" spans="1:4" x14ac:dyDescent="0.25">
      <c r="A37">
        <v>2.0179999999999998</v>
      </c>
      <c r="B37" s="2">
        <f t="shared" si="0"/>
        <v>1.2E-2</v>
      </c>
      <c r="C37">
        <v>28.02</v>
      </c>
      <c r="D37" s="1">
        <f t="shared" si="1"/>
        <v>0.25</v>
      </c>
    </row>
    <row r="38" spans="1:4" x14ac:dyDescent="0.25">
      <c r="A38">
        <v>2.02</v>
      </c>
      <c r="B38" s="2">
        <f t="shared" si="0"/>
        <v>1.2E-2</v>
      </c>
      <c r="C38">
        <v>29.16</v>
      </c>
      <c r="D38" s="1">
        <f t="shared" si="1"/>
        <v>0.26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E02E-1936-45CD-9749-A2C4BBE8E53C}">
  <dimension ref="A1:AU38"/>
  <sheetViews>
    <sheetView topLeftCell="P1" workbookViewId="0">
      <selection activeCell="AJ9" sqref="AJ7:AJ9"/>
    </sheetView>
  </sheetViews>
  <sheetFormatPr defaultRowHeight="15" x14ac:dyDescent="0.25"/>
  <cols>
    <col min="1" max="1" width="3" bestFit="1" customWidth="1"/>
    <col min="2" max="2" width="2.42578125" bestFit="1" customWidth="1"/>
    <col min="4" max="4" width="2.42578125" bestFit="1" customWidth="1"/>
    <col min="5" max="5" width="8" bestFit="1" customWidth="1"/>
    <col min="6" max="6" width="2.42578125" bestFit="1" customWidth="1"/>
    <col min="8" max="8" width="2.42578125" bestFit="1" customWidth="1"/>
    <col min="9" max="9" width="9" bestFit="1" customWidth="1"/>
    <col min="10" max="10" width="9" customWidth="1"/>
    <col min="12" max="12" width="3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3" max="23" width="3" bestFit="1" customWidth="1"/>
    <col min="24" max="24" width="2.42578125" bestFit="1" customWidth="1"/>
    <col min="26" max="26" width="2.42578125" bestFit="1" customWidth="1"/>
    <col min="28" max="28" width="2.42578125" bestFit="1" customWidth="1"/>
    <col min="30" max="30" width="2.42578125" bestFit="1" customWidth="1"/>
    <col min="32" max="32" width="9" customWidth="1"/>
    <col min="34" max="34" width="18" bestFit="1" customWidth="1"/>
    <col min="35" max="35" width="2.42578125" bestFit="1" customWidth="1"/>
    <col min="36" max="36" width="12" bestFit="1" customWidth="1"/>
    <col min="37" max="37" width="2.42578125" bestFit="1" customWidth="1"/>
    <col min="39" max="39" width="2.42578125" bestFit="1" customWidth="1"/>
    <col min="41" max="41" width="2.42578125" bestFit="1" customWidth="1"/>
    <col min="42" max="42" width="12" bestFit="1" customWidth="1"/>
    <col min="43" max="43" width="2.42578125" bestFit="1" customWidth="1"/>
    <col min="45" max="45" width="2.42578125" bestFit="1" customWidth="1"/>
  </cols>
  <sheetData>
    <row r="1" spans="1:47" x14ac:dyDescent="0.25">
      <c r="A1" t="s">
        <v>19</v>
      </c>
      <c r="B1" t="s">
        <v>18</v>
      </c>
      <c r="C1" t="str">
        <f>żółta!A1</f>
        <v>U [V]</v>
      </c>
      <c r="D1" t="s">
        <v>18</v>
      </c>
      <c r="E1" t="str">
        <f>żółta!B1</f>
        <v>u(U) [V]</v>
      </c>
      <c r="F1" t="s">
        <v>18</v>
      </c>
      <c r="G1" t="str">
        <f>żółta!C1</f>
        <v>I [mA]</v>
      </c>
      <c r="H1" t="s">
        <v>18</v>
      </c>
      <c r="I1" t="str">
        <f>żółta!D1</f>
        <v>u(I) [mA]</v>
      </c>
      <c r="J1" s="3" t="s">
        <v>20</v>
      </c>
      <c r="L1" t="s">
        <v>19</v>
      </c>
      <c r="M1" t="s">
        <v>18</v>
      </c>
      <c r="N1" t="str">
        <f>niebieska!A1</f>
        <v>u[V]</v>
      </c>
      <c r="O1" t="s">
        <v>18</v>
      </c>
      <c r="P1" t="str">
        <f>niebieska!B1</f>
        <v>u(U) [V]</v>
      </c>
      <c r="Q1" t="s">
        <v>18</v>
      </c>
      <c r="R1" t="str">
        <f>niebieska!C1</f>
        <v>I[mA]</v>
      </c>
      <c r="S1" t="s">
        <v>18</v>
      </c>
      <c r="T1" t="str">
        <f>niebieska!D1</f>
        <v>u(I) [mA]</v>
      </c>
      <c r="U1" s="3" t="s">
        <v>20</v>
      </c>
      <c r="W1" t="s">
        <v>19</v>
      </c>
      <c r="X1" t="s">
        <v>18</v>
      </c>
      <c r="Y1" t="str">
        <f>zielona!A1</f>
        <v>U</v>
      </c>
      <c r="Z1" t="s">
        <v>18</v>
      </c>
      <c r="AA1" t="str">
        <f>zielona!B1</f>
        <v>u(U) [V]</v>
      </c>
      <c r="AB1" t="s">
        <v>18</v>
      </c>
      <c r="AC1" t="str">
        <f>zielona!C1</f>
        <v>I</v>
      </c>
      <c r="AD1" t="s">
        <v>18</v>
      </c>
      <c r="AE1" t="str">
        <f>zielona!D1</f>
        <v>u(I) [mA]</v>
      </c>
      <c r="AF1" s="3" t="s">
        <v>20</v>
      </c>
      <c r="AI1" t="s">
        <v>18</v>
      </c>
      <c r="AJ1" s="5" t="s">
        <v>22</v>
      </c>
      <c r="AL1" s="5"/>
      <c r="AM1" t="s">
        <v>18</v>
      </c>
      <c r="AN1" s="5" t="s">
        <v>23</v>
      </c>
      <c r="AP1" s="5"/>
      <c r="AQ1" t="s">
        <v>18</v>
      </c>
      <c r="AR1" s="5" t="s">
        <v>24</v>
      </c>
      <c r="AT1" s="5"/>
      <c r="AU1" s="3" t="s">
        <v>20</v>
      </c>
    </row>
    <row r="2" spans="1:47" x14ac:dyDescent="0.25">
      <c r="A2">
        <v>1</v>
      </c>
      <c r="B2" t="s">
        <v>18</v>
      </c>
      <c r="C2" s="2">
        <f>żółta!A2</f>
        <v>0</v>
      </c>
      <c r="D2" t="s">
        <v>18</v>
      </c>
      <c r="E2" s="2">
        <f>żółta!B2</f>
        <v>2E-3</v>
      </c>
      <c r="F2" t="s">
        <v>18</v>
      </c>
      <c r="G2" s="1">
        <f>żółta!C2</f>
        <v>0</v>
      </c>
      <c r="H2" t="s">
        <v>18</v>
      </c>
      <c r="I2" s="1">
        <f>żółta!D2</f>
        <v>0.02</v>
      </c>
      <c r="J2" s="3" t="s">
        <v>20</v>
      </c>
      <c r="L2">
        <v>1</v>
      </c>
      <c r="M2" t="s">
        <v>18</v>
      </c>
      <c r="N2" s="2">
        <f>niebieska!A2</f>
        <v>0.25800000000000001</v>
      </c>
      <c r="O2" t="s">
        <v>18</v>
      </c>
      <c r="P2">
        <f>niebieska!B2</f>
        <v>3.0000000000000001E-3</v>
      </c>
      <c r="Q2" t="s">
        <v>18</v>
      </c>
      <c r="R2" s="1">
        <f>niebieska!C2</f>
        <v>0</v>
      </c>
      <c r="S2" t="s">
        <v>18</v>
      </c>
      <c r="T2" s="1">
        <f>niebieska!D2</f>
        <v>0.02</v>
      </c>
      <c r="U2" s="3" t="s">
        <v>20</v>
      </c>
      <c r="W2">
        <v>1</v>
      </c>
      <c r="X2" t="s">
        <v>18</v>
      </c>
      <c r="Y2" s="2">
        <f>zielona!A2</f>
        <v>0</v>
      </c>
      <c r="Z2" t="s">
        <v>18</v>
      </c>
      <c r="AA2">
        <f>zielona!B2</f>
        <v>2E-3</v>
      </c>
      <c r="AB2" t="s">
        <v>18</v>
      </c>
      <c r="AC2" s="1">
        <f>zielona!C2</f>
        <v>0</v>
      </c>
      <c r="AD2" t="s">
        <v>18</v>
      </c>
      <c r="AE2" s="1">
        <f>zielona!D2</f>
        <v>0.02</v>
      </c>
      <c r="AF2" s="3" t="s">
        <v>20</v>
      </c>
      <c r="AI2" t="s">
        <v>18</v>
      </c>
      <c r="AJ2" t="s">
        <v>21</v>
      </c>
      <c r="AK2" t="s">
        <v>18</v>
      </c>
      <c r="AL2" t="s">
        <v>25</v>
      </c>
      <c r="AM2" t="s">
        <v>18</v>
      </c>
      <c r="AN2" t="s">
        <v>21</v>
      </c>
      <c r="AO2" t="s">
        <v>18</v>
      </c>
      <c r="AP2" t="s">
        <v>25</v>
      </c>
      <c r="AQ2" t="s">
        <v>18</v>
      </c>
      <c r="AR2" t="s">
        <v>21</v>
      </c>
      <c r="AS2" t="s">
        <v>18</v>
      </c>
      <c r="AT2" t="s">
        <v>25</v>
      </c>
      <c r="AU2" s="3" t="s">
        <v>20</v>
      </c>
    </row>
    <row r="3" spans="1:47" x14ac:dyDescent="0.25">
      <c r="A3">
        <v>2</v>
      </c>
      <c r="B3" t="s">
        <v>18</v>
      </c>
      <c r="C3" s="2">
        <f>żółta!A3</f>
        <v>0.251</v>
      </c>
      <c r="D3" t="s">
        <v>18</v>
      </c>
      <c r="E3" s="2">
        <f>żółta!B3</f>
        <v>3.0000000000000001E-3</v>
      </c>
      <c r="F3" t="s">
        <v>18</v>
      </c>
      <c r="G3" s="1">
        <f>żółta!C3</f>
        <v>0</v>
      </c>
      <c r="H3" t="s">
        <v>18</v>
      </c>
      <c r="I3" s="1">
        <f>żółta!D3</f>
        <v>0.02</v>
      </c>
      <c r="J3" s="3" t="s">
        <v>20</v>
      </c>
      <c r="L3">
        <v>2</v>
      </c>
      <c r="M3" t="s">
        <v>18</v>
      </c>
      <c r="N3" s="2">
        <f>niebieska!A3</f>
        <v>0.501</v>
      </c>
      <c r="O3" t="s">
        <v>18</v>
      </c>
      <c r="P3">
        <f>niebieska!B3</f>
        <v>4.0000000000000001E-3</v>
      </c>
      <c r="Q3" t="s">
        <v>18</v>
      </c>
      <c r="R3" s="1">
        <f>niebieska!C3</f>
        <v>0</v>
      </c>
      <c r="S3" t="s">
        <v>18</v>
      </c>
      <c r="T3" s="1">
        <f>niebieska!D3</f>
        <v>0.02</v>
      </c>
      <c r="U3" s="3" t="s">
        <v>20</v>
      </c>
      <c r="W3">
        <v>2</v>
      </c>
      <c r="X3" t="s">
        <v>18</v>
      </c>
      <c r="Y3" s="2">
        <f>zielona!A3</f>
        <v>0.25</v>
      </c>
      <c r="Z3" t="s">
        <v>18</v>
      </c>
      <c r="AA3">
        <f>zielona!B3</f>
        <v>3.0000000000000001E-3</v>
      </c>
      <c r="AB3" t="s">
        <v>18</v>
      </c>
      <c r="AC3" s="1">
        <f>zielona!C3</f>
        <v>0</v>
      </c>
      <c r="AD3" t="s">
        <v>18</v>
      </c>
      <c r="AE3" s="1">
        <f>zielona!D3</f>
        <v>0.02</v>
      </c>
      <c r="AF3" s="3" t="s">
        <v>20</v>
      </c>
      <c r="AH3" t="s">
        <v>26</v>
      </c>
      <c r="AI3" t="s">
        <v>18</v>
      </c>
      <c r="AJ3" s="4">
        <f>żółta!G2*10^9</f>
        <v>585</v>
      </c>
      <c r="AK3" t="s">
        <v>18</v>
      </c>
      <c r="AL3">
        <f>ROUNDUP(żółta!G3*10^9,1)</f>
        <v>2.9</v>
      </c>
      <c r="AM3" t="s">
        <v>18</v>
      </c>
      <c r="AN3" s="4">
        <f>niebieska!G2*10^9</f>
        <v>470</v>
      </c>
      <c r="AO3" t="s">
        <v>18</v>
      </c>
      <c r="AP3">
        <f>ROUNDUP(niebieska!G3*10^9,1)</f>
        <v>2.9</v>
      </c>
      <c r="AQ3" t="s">
        <v>18</v>
      </c>
      <c r="AR3" s="4">
        <f>zielona!G2*10^9</f>
        <v>560</v>
      </c>
      <c r="AS3" t="s">
        <v>18</v>
      </c>
      <c r="AT3">
        <f>ROUNDUP(zielona!G3*10^9,1)</f>
        <v>2.9</v>
      </c>
      <c r="AU3" s="3" t="s">
        <v>20</v>
      </c>
    </row>
    <row r="4" spans="1:47" x14ac:dyDescent="0.25">
      <c r="A4">
        <v>3</v>
      </c>
      <c r="B4" t="s">
        <v>18</v>
      </c>
      <c r="C4" s="2">
        <f>żółta!A4</f>
        <v>0.51400000000000001</v>
      </c>
      <c r="D4" t="s">
        <v>18</v>
      </c>
      <c r="E4" s="2">
        <f>żółta!B4</f>
        <v>4.0000000000000001E-3</v>
      </c>
      <c r="F4" t="s">
        <v>18</v>
      </c>
      <c r="G4" s="1">
        <f>żółta!C4</f>
        <v>0</v>
      </c>
      <c r="H4" t="s">
        <v>18</v>
      </c>
      <c r="I4" s="1">
        <f>żółta!D4</f>
        <v>0.02</v>
      </c>
      <c r="J4" s="3" t="s">
        <v>20</v>
      </c>
      <c r="L4">
        <v>3</v>
      </c>
      <c r="M4" t="s">
        <v>18</v>
      </c>
      <c r="N4" s="2">
        <f>niebieska!A4</f>
        <v>0.72599999999999998</v>
      </c>
      <c r="O4" t="s">
        <v>18</v>
      </c>
      <c r="P4">
        <f>niebieska!B4</f>
        <v>5.0000000000000001E-3</v>
      </c>
      <c r="Q4" t="s">
        <v>18</v>
      </c>
      <c r="R4" s="1">
        <f>niebieska!C4</f>
        <v>0</v>
      </c>
      <c r="S4" t="s">
        <v>18</v>
      </c>
      <c r="T4" s="1">
        <f>niebieska!D4</f>
        <v>0.02</v>
      </c>
      <c r="U4" s="3" t="s">
        <v>20</v>
      </c>
      <c r="W4">
        <v>3</v>
      </c>
      <c r="X4" t="s">
        <v>18</v>
      </c>
      <c r="Y4" s="2">
        <f>zielona!A4</f>
        <v>0.5</v>
      </c>
      <c r="Z4" t="s">
        <v>18</v>
      </c>
      <c r="AA4">
        <f>zielona!B4</f>
        <v>4.0000000000000001E-3</v>
      </c>
      <c r="AB4" t="s">
        <v>18</v>
      </c>
      <c r="AC4" s="1">
        <f>zielona!C4</f>
        <v>0</v>
      </c>
      <c r="AD4" t="s">
        <v>18</v>
      </c>
      <c r="AE4" s="1">
        <f>zielona!D4</f>
        <v>0.02</v>
      </c>
      <c r="AF4" s="3" t="s">
        <v>20</v>
      </c>
      <c r="AH4" t="s">
        <v>6</v>
      </c>
      <c r="AI4" t="s">
        <v>18</v>
      </c>
      <c r="AJ4">
        <f>ROUND(żółta!G13,3)</f>
        <v>1.9379999999999999</v>
      </c>
      <c r="AK4" t="s">
        <v>18</v>
      </c>
      <c r="AL4" s="2">
        <f>ROUNDUP(żółta!G14,3)</f>
        <v>9.1999999999999998E-2</v>
      </c>
      <c r="AM4" t="s">
        <v>18</v>
      </c>
      <c r="AN4">
        <f>ROUND(niebieska!G13,3)</f>
        <v>2.915</v>
      </c>
      <c r="AO4" t="s">
        <v>18</v>
      </c>
      <c r="AP4" s="2">
        <f>ROUNDUP(niebieska!G14,3)</f>
        <v>9.5000000000000001E-2</v>
      </c>
      <c r="AQ4" t="s">
        <v>18</v>
      </c>
      <c r="AR4">
        <f>ROUND(zielona!G13,3)</f>
        <v>1.9350000000000001</v>
      </c>
      <c r="AS4" t="s">
        <v>18</v>
      </c>
      <c r="AT4" s="2">
        <f>ROUNDUP(zielona!G14,3)</f>
        <v>7.0000000000000007E-2</v>
      </c>
      <c r="AU4" s="3" t="s">
        <v>20</v>
      </c>
    </row>
    <row r="5" spans="1:47" x14ac:dyDescent="0.25">
      <c r="A5">
        <v>4</v>
      </c>
      <c r="B5" t="s">
        <v>18</v>
      </c>
      <c r="C5" s="2">
        <f>żółta!A5</f>
        <v>0.75700000000000001</v>
      </c>
      <c r="D5" t="s">
        <v>18</v>
      </c>
      <c r="E5" s="2">
        <f>żółta!B5</f>
        <v>6.0000000000000001E-3</v>
      </c>
      <c r="F5" t="s">
        <v>18</v>
      </c>
      <c r="G5" s="1">
        <f>żółta!C5</f>
        <v>0</v>
      </c>
      <c r="H5" t="s">
        <v>18</v>
      </c>
      <c r="I5" s="1">
        <f>żółta!D5</f>
        <v>0.02</v>
      </c>
      <c r="J5" s="3" t="s">
        <v>20</v>
      </c>
      <c r="L5">
        <v>4</v>
      </c>
      <c r="M5" t="s">
        <v>18</v>
      </c>
      <c r="N5" s="2">
        <f>niebieska!A5</f>
        <v>1</v>
      </c>
      <c r="O5" t="s">
        <v>18</v>
      </c>
      <c r="P5">
        <f>niebieska!B5</f>
        <v>7.0000000000000001E-3</v>
      </c>
      <c r="Q5" t="s">
        <v>18</v>
      </c>
      <c r="R5" s="1">
        <f>niebieska!C5</f>
        <v>0</v>
      </c>
      <c r="S5" t="s">
        <v>18</v>
      </c>
      <c r="T5" s="1">
        <f>niebieska!D5</f>
        <v>0.02</v>
      </c>
      <c r="U5" s="3" t="s">
        <v>20</v>
      </c>
      <c r="W5">
        <v>4</v>
      </c>
      <c r="X5" t="s">
        <v>18</v>
      </c>
      <c r="Y5" s="2">
        <f>zielona!A5</f>
        <v>0.75</v>
      </c>
      <c r="Z5" t="s">
        <v>18</v>
      </c>
      <c r="AA5">
        <f>zielona!B5</f>
        <v>6.0000000000000001E-3</v>
      </c>
      <c r="AB5" t="s">
        <v>18</v>
      </c>
      <c r="AC5" s="1">
        <f>zielona!C5</f>
        <v>0</v>
      </c>
      <c r="AD5" t="s">
        <v>18</v>
      </c>
      <c r="AE5" s="1">
        <f>zielona!D5</f>
        <v>0.02</v>
      </c>
      <c r="AF5" s="3" t="s">
        <v>20</v>
      </c>
      <c r="AH5" t="s">
        <v>27</v>
      </c>
      <c r="AI5" t="s">
        <v>18</v>
      </c>
      <c r="AJ5">
        <f>ROUND(żółta!G16*10^34,2)</f>
        <v>6.06</v>
      </c>
      <c r="AK5" t="s">
        <v>18</v>
      </c>
      <c r="AL5">
        <f>ROUNDUP(zielona!G17*10^34,2)</f>
        <v>0.21000000000000002</v>
      </c>
      <c r="AM5" t="s">
        <v>18</v>
      </c>
      <c r="AN5">
        <f>ROUND(niebieska!G16*10^34,2)</f>
        <v>7.32</v>
      </c>
      <c r="AO5" t="s">
        <v>18</v>
      </c>
      <c r="AP5">
        <f>ROUNDUP(niebieska!G17*10^34,2)</f>
        <v>0.25</v>
      </c>
      <c r="AQ5" t="s">
        <v>18</v>
      </c>
      <c r="AR5">
        <f>ROUND(zielona!G16*10^34,2)</f>
        <v>5.79</v>
      </c>
      <c r="AS5" t="s">
        <v>18</v>
      </c>
      <c r="AT5">
        <f>ROUNDUP(zielona!G17*10^34,2)</f>
        <v>0.21000000000000002</v>
      </c>
      <c r="AU5" s="3" t="s">
        <v>20</v>
      </c>
    </row>
    <row r="6" spans="1:47" x14ac:dyDescent="0.25">
      <c r="A6">
        <v>5</v>
      </c>
      <c r="B6" t="s">
        <v>18</v>
      </c>
      <c r="C6" s="2">
        <f>żółta!A6</f>
        <v>1.006</v>
      </c>
      <c r="D6" t="s">
        <v>18</v>
      </c>
      <c r="E6" s="2">
        <f>żółta!B6</f>
        <v>7.0000000000000001E-3</v>
      </c>
      <c r="F6" t="s">
        <v>18</v>
      </c>
      <c r="G6" s="1">
        <f>żółta!C6</f>
        <v>0</v>
      </c>
      <c r="H6" t="s">
        <v>18</v>
      </c>
      <c r="I6" s="1">
        <f>żółta!D6</f>
        <v>0.02</v>
      </c>
      <c r="J6" s="3" t="s">
        <v>20</v>
      </c>
      <c r="L6">
        <v>5</v>
      </c>
      <c r="M6" t="s">
        <v>18</v>
      </c>
      <c r="N6" s="2">
        <f>niebieska!A6</f>
        <v>1.2529999999999999</v>
      </c>
      <c r="O6" t="s">
        <v>18</v>
      </c>
      <c r="P6">
        <f>niebieska!B6</f>
        <v>8.0000000000000002E-3</v>
      </c>
      <c r="Q6" t="s">
        <v>18</v>
      </c>
      <c r="R6" s="1">
        <f>niebieska!C6</f>
        <v>0</v>
      </c>
      <c r="S6" t="s">
        <v>18</v>
      </c>
      <c r="T6" s="1">
        <f>niebieska!D6</f>
        <v>0.02</v>
      </c>
      <c r="U6" s="3" t="s">
        <v>20</v>
      </c>
      <c r="W6">
        <v>5</v>
      </c>
      <c r="X6" t="s">
        <v>18</v>
      </c>
      <c r="Y6" s="2">
        <f>zielona!A6</f>
        <v>1</v>
      </c>
      <c r="Z6" t="s">
        <v>18</v>
      </c>
      <c r="AA6">
        <f>zielona!B6</f>
        <v>7.0000000000000001E-3</v>
      </c>
      <c r="AB6" t="s">
        <v>18</v>
      </c>
      <c r="AC6" s="1">
        <f>zielona!C6</f>
        <v>0</v>
      </c>
      <c r="AD6" t="s">
        <v>18</v>
      </c>
      <c r="AE6" s="1">
        <f>zielona!D6</f>
        <v>0.02</v>
      </c>
      <c r="AF6" s="3" t="s">
        <v>20</v>
      </c>
      <c r="AH6" t="s">
        <v>28</v>
      </c>
      <c r="AI6" t="s">
        <v>18</v>
      </c>
      <c r="AJ6">
        <f>ROUND(zielona!G21*10^34,2)</f>
        <v>6.39</v>
      </c>
      <c r="AO6" t="s">
        <v>18</v>
      </c>
      <c r="AP6">
        <f>ROUNDUP(zielona!G22*10^34,2)</f>
        <v>0.82000000000000006</v>
      </c>
      <c r="AU6" s="3" t="s">
        <v>20</v>
      </c>
    </row>
    <row r="7" spans="1:47" x14ac:dyDescent="0.25">
      <c r="A7">
        <v>6</v>
      </c>
      <c r="B7" t="s">
        <v>18</v>
      </c>
      <c r="C7" s="2">
        <f>żółta!A7</f>
        <v>1.25</v>
      </c>
      <c r="D7" t="s">
        <v>18</v>
      </c>
      <c r="E7" s="2">
        <f>żółta!B7</f>
        <v>8.0000000000000002E-3</v>
      </c>
      <c r="F7" t="s">
        <v>18</v>
      </c>
      <c r="G7" s="1">
        <f>żółta!C7</f>
        <v>0</v>
      </c>
      <c r="H7" t="s">
        <v>18</v>
      </c>
      <c r="I7" s="1">
        <f>żółta!D7</f>
        <v>0.02</v>
      </c>
      <c r="J7" s="3" t="s">
        <v>20</v>
      </c>
      <c r="L7">
        <v>6</v>
      </c>
      <c r="M7" t="s">
        <v>18</v>
      </c>
      <c r="N7" s="2">
        <f>niebieska!A7</f>
        <v>1.5</v>
      </c>
      <c r="O7" t="s">
        <v>18</v>
      </c>
      <c r="P7">
        <f>niebieska!B7</f>
        <v>9.0000000000000011E-3</v>
      </c>
      <c r="Q7" t="s">
        <v>18</v>
      </c>
      <c r="R7" s="1">
        <f>niebieska!C7</f>
        <v>0</v>
      </c>
      <c r="S7" t="s">
        <v>18</v>
      </c>
      <c r="T7" s="1">
        <f>niebieska!D7</f>
        <v>0.02</v>
      </c>
      <c r="U7" s="3" t="s">
        <v>20</v>
      </c>
      <c r="W7">
        <v>6</v>
      </c>
      <c r="X7" t="s">
        <v>18</v>
      </c>
      <c r="Y7" s="2">
        <f>zielona!A7</f>
        <v>1.25</v>
      </c>
      <c r="Z7" t="s">
        <v>18</v>
      </c>
      <c r="AA7">
        <f>zielona!B7</f>
        <v>8.0000000000000002E-3</v>
      </c>
      <c r="AB7" t="s">
        <v>18</v>
      </c>
      <c r="AC7" s="1">
        <f>zielona!C7</f>
        <v>0</v>
      </c>
      <c r="AD7" t="s">
        <v>18</v>
      </c>
      <c r="AE7" s="1">
        <f>zielona!D7</f>
        <v>0.02</v>
      </c>
      <c r="AF7" s="3" t="s">
        <v>20</v>
      </c>
    </row>
    <row r="8" spans="1:47" x14ac:dyDescent="0.25">
      <c r="A8">
        <v>7</v>
      </c>
      <c r="B8" t="s">
        <v>18</v>
      </c>
      <c r="C8" s="2">
        <f>żółta!A8</f>
        <v>1.502</v>
      </c>
      <c r="D8" t="s">
        <v>18</v>
      </c>
      <c r="E8" s="2">
        <f>żółta!B8</f>
        <v>9.0000000000000011E-3</v>
      </c>
      <c r="F8" t="s">
        <v>18</v>
      </c>
      <c r="G8" s="1">
        <f>żółta!C8</f>
        <v>0</v>
      </c>
      <c r="H8" t="s">
        <v>18</v>
      </c>
      <c r="I8" s="1">
        <f>żółta!D8</f>
        <v>0.02</v>
      </c>
      <c r="J8" s="3" t="s">
        <v>20</v>
      </c>
      <c r="L8">
        <v>7</v>
      </c>
      <c r="M8" t="s">
        <v>18</v>
      </c>
      <c r="N8" s="2">
        <f>niebieska!A8</f>
        <v>1.75</v>
      </c>
      <c r="O8" t="s">
        <v>18</v>
      </c>
      <c r="P8">
        <f>niebieska!B8</f>
        <v>1.0999999999999999E-2</v>
      </c>
      <c r="Q8" t="s">
        <v>18</v>
      </c>
      <c r="R8" s="1">
        <f>niebieska!C8</f>
        <v>0</v>
      </c>
      <c r="S8" t="s">
        <v>18</v>
      </c>
      <c r="T8" s="1">
        <f>niebieska!D8</f>
        <v>0.02</v>
      </c>
      <c r="U8" s="3" t="s">
        <v>20</v>
      </c>
      <c r="W8">
        <v>7</v>
      </c>
      <c r="X8" t="s">
        <v>18</v>
      </c>
      <c r="Y8" s="2">
        <f>zielona!A8</f>
        <v>1.5</v>
      </c>
      <c r="Z8" t="s">
        <v>18</v>
      </c>
      <c r="AA8">
        <f>zielona!B8</f>
        <v>9.0000000000000011E-3</v>
      </c>
      <c r="AB8" t="s">
        <v>18</v>
      </c>
      <c r="AC8" s="1">
        <f>zielona!C8</f>
        <v>0</v>
      </c>
      <c r="AD8" t="s">
        <v>18</v>
      </c>
      <c r="AE8" s="1">
        <f>zielona!D8</f>
        <v>0.02</v>
      </c>
      <c r="AF8" s="3" t="s">
        <v>20</v>
      </c>
    </row>
    <row r="9" spans="1:47" x14ac:dyDescent="0.25">
      <c r="A9">
        <v>8</v>
      </c>
      <c r="B9" t="s">
        <v>18</v>
      </c>
      <c r="C9" s="2">
        <f>żółta!A9</f>
        <v>1.75</v>
      </c>
      <c r="D9" t="s">
        <v>18</v>
      </c>
      <c r="E9" s="2">
        <f>żółta!B9</f>
        <v>1.0999999999999999E-2</v>
      </c>
      <c r="F9" t="s">
        <v>18</v>
      </c>
      <c r="G9" s="1">
        <f>żółta!C9</f>
        <v>0.22</v>
      </c>
      <c r="H9" t="s">
        <v>18</v>
      </c>
      <c r="I9" s="1">
        <f>żółta!D9</f>
        <v>0.02</v>
      </c>
      <c r="J9" s="3" t="s">
        <v>20</v>
      </c>
      <c r="L9">
        <v>8</v>
      </c>
      <c r="M9" t="s">
        <v>18</v>
      </c>
      <c r="N9" s="2">
        <f>niebieska!A9</f>
        <v>2</v>
      </c>
      <c r="O9" t="s">
        <v>18</v>
      </c>
      <c r="P9">
        <f>niebieska!B9</f>
        <v>1.2E-2</v>
      </c>
      <c r="Q9" t="s">
        <v>18</v>
      </c>
      <c r="R9" s="1">
        <f>niebieska!C9</f>
        <v>0</v>
      </c>
      <c r="S9" t="s">
        <v>18</v>
      </c>
      <c r="T9" s="1">
        <f>niebieska!D9</f>
        <v>0.02</v>
      </c>
      <c r="U9" s="3" t="s">
        <v>20</v>
      </c>
      <c r="W9">
        <v>8</v>
      </c>
      <c r="X9" t="s">
        <v>18</v>
      </c>
      <c r="Y9" s="2">
        <f>zielona!A9</f>
        <v>1.75</v>
      </c>
      <c r="Z9" t="s">
        <v>18</v>
      </c>
      <c r="AA9">
        <f>zielona!B9</f>
        <v>1.0999999999999999E-2</v>
      </c>
      <c r="AB9" t="s">
        <v>18</v>
      </c>
      <c r="AC9" s="1">
        <f>zielona!C9</f>
        <v>0.16</v>
      </c>
      <c r="AD9" t="s">
        <v>18</v>
      </c>
      <c r="AE9" s="1">
        <f>zielona!D9</f>
        <v>0.02</v>
      </c>
      <c r="AF9" s="3" t="s">
        <v>20</v>
      </c>
    </row>
    <row r="10" spans="1:47" x14ac:dyDescent="0.25">
      <c r="A10">
        <v>9</v>
      </c>
      <c r="B10" t="s">
        <v>18</v>
      </c>
      <c r="C10" s="2">
        <f>żółta!A10</f>
        <v>1.83</v>
      </c>
      <c r="D10" t="s">
        <v>18</v>
      </c>
      <c r="E10" s="2">
        <f>żółta!B10</f>
        <v>1.0999999999999999E-2</v>
      </c>
      <c r="F10" t="s">
        <v>18</v>
      </c>
      <c r="G10" s="1">
        <f>żółta!C10</f>
        <v>1</v>
      </c>
      <c r="H10" t="s">
        <v>18</v>
      </c>
      <c r="I10" s="1">
        <f>żółta!D10</f>
        <v>0.03</v>
      </c>
      <c r="J10" s="3" t="s">
        <v>20</v>
      </c>
      <c r="L10">
        <v>9</v>
      </c>
      <c r="M10" t="s">
        <v>18</v>
      </c>
      <c r="N10" s="2">
        <f>niebieska!A10</f>
        <v>2.25</v>
      </c>
      <c r="O10" t="s">
        <v>18</v>
      </c>
      <c r="P10">
        <f>niebieska!B10</f>
        <v>1.3000000000000001E-2</v>
      </c>
      <c r="Q10" t="s">
        <v>18</v>
      </c>
      <c r="R10" s="1">
        <f>niebieska!C10</f>
        <v>0</v>
      </c>
      <c r="S10" t="s">
        <v>18</v>
      </c>
      <c r="T10" s="1">
        <f>niebieska!D10</f>
        <v>0.02</v>
      </c>
      <c r="U10" s="3" t="s">
        <v>20</v>
      </c>
      <c r="W10">
        <v>9</v>
      </c>
      <c r="X10" t="s">
        <v>18</v>
      </c>
      <c r="Y10" s="2">
        <f>zielona!A10</f>
        <v>1.835</v>
      </c>
      <c r="Z10" t="s">
        <v>18</v>
      </c>
      <c r="AA10">
        <f>zielona!B10</f>
        <v>1.0999999999999999E-2</v>
      </c>
      <c r="AB10" t="s">
        <v>18</v>
      </c>
      <c r="AC10" s="1">
        <f>zielona!C10</f>
        <v>1</v>
      </c>
      <c r="AD10" t="s">
        <v>18</v>
      </c>
      <c r="AE10" s="1">
        <f>zielona!D10</f>
        <v>0.03</v>
      </c>
      <c r="AF10" s="3" t="s">
        <v>20</v>
      </c>
    </row>
    <row r="11" spans="1:47" x14ac:dyDescent="0.25">
      <c r="A11">
        <v>10</v>
      </c>
      <c r="B11" t="s">
        <v>18</v>
      </c>
      <c r="C11" s="2">
        <f>żółta!A11</f>
        <v>1.8720000000000001</v>
      </c>
      <c r="D11" t="s">
        <v>18</v>
      </c>
      <c r="E11" s="2">
        <f>żółta!B11</f>
        <v>1.0999999999999999E-2</v>
      </c>
      <c r="F11" t="s">
        <v>18</v>
      </c>
      <c r="G11" s="1">
        <f>żółta!C11</f>
        <v>2</v>
      </c>
      <c r="H11" t="s">
        <v>18</v>
      </c>
      <c r="I11" s="1">
        <f>żółta!D11</f>
        <v>0.04</v>
      </c>
      <c r="J11" s="3" t="s">
        <v>20</v>
      </c>
      <c r="L11">
        <v>10</v>
      </c>
      <c r="M11" t="s">
        <v>18</v>
      </c>
      <c r="N11" s="2">
        <f>niebieska!A11</f>
        <v>2.5009999999999999</v>
      </c>
      <c r="O11" t="s">
        <v>18</v>
      </c>
      <c r="P11">
        <f>niebieska!B11</f>
        <v>1.4999999999999999E-2</v>
      </c>
      <c r="Q11" t="s">
        <v>18</v>
      </c>
      <c r="R11" s="1">
        <f>niebieska!C11</f>
        <v>0</v>
      </c>
      <c r="S11" t="s">
        <v>18</v>
      </c>
      <c r="T11" s="1">
        <f>niebieska!D11</f>
        <v>0.02</v>
      </c>
      <c r="U11" s="3" t="s">
        <v>20</v>
      </c>
      <c r="W11">
        <v>10</v>
      </c>
      <c r="X11" t="s">
        <v>18</v>
      </c>
      <c r="Y11" s="2">
        <f>zielona!A11</f>
        <v>1.873</v>
      </c>
      <c r="Z11" t="s">
        <v>18</v>
      </c>
      <c r="AA11">
        <f>zielona!B11</f>
        <v>1.0999999999999999E-2</v>
      </c>
      <c r="AB11" t="s">
        <v>18</v>
      </c>
      <c r="AC11" s="1">
        <f>zielona!C11</f>
        <v>2</v>
      </c>
      <c r="AD11" t="s">
        <v>18</v>
      </c>
      <c r="AE11" s="1">
        <f>zielona!D11</f>
        <v>0.04</v>
      </c>
      <c r="AF11" s="3" t="s">
        <v>20</v>
      </c>
    </row>
    <row r="12" spans="1:47" x14ac:dyDescent="0.25">
      <c r="A12">
        <v>11</v>
      </c>
      <c r="B12" t="s">
        <v>18</v>
      </c>
      <c r="C12" s="2">
        <f>żółta!A12</f>
        <v>1.897</v>
      </c>
      <c r="D12" t="s">
        <v>18</v>
      </c>
      <c r="E12" s="2">
        <f>żółta!B12</f>
        <v>1.2E-2</v>
      </c>
      <c r="F12" t="s">
        <v>18</v>
      </c>
      <c r="G12" s="1">
        <f>żółta!C12</f>
        <v>3.03</v>
      </c>
      <c r="H12" t="s">
        <v>18</v>
      </c>
      <c r="I12" s="1">
        <f>żółta!D12</f>
        <v>0.05</v>
      </c>
      <c r="J12" s="3" t="s">
        <v>20</v>
      </c>
      <c r="L12">
        <v>11</v>
      </c>
      <c r="M12" t="s">
        <v>18</v>
      </c>
      <c r="N12" s="2">
        <f>niebieska!A12</f>
        <v>2.6</v>
      </c>
      <c r="O12" t="s">
        <v>18</v>
      </c>
      <c r="P12">
        <f>niebieska!B12</f>
        <v>1.4999999999999999E-2</v>
      </c>
      <c r="Q12" t="s">
        <v>18</v>
      </c>
      <c r="R12" s="1">
        <f>niebieska!C12</f>
        <v>0.04</v>
      </c>
      <c r="S12" t="s">
        <v>18</v>
      </c>
      <c r="T12" s="1">
        <f>niebieska!D12</f>
        <v>0.02</v>
      </c>
      <c r="U12" s="3" t="s">
        <v>20</v>
      </c>
      <c r="W12">
        <v>11</v>
      </c>
      <c r="X12" t="s">
        <v>18</v>
      </c>
      <c r="Y12" s="2">
        <f>zielona!A12</f>
        <v>1.8959999999999999</v>
      </c>
      <c r="Z12" t="s">
        <v>18</v>
      </c>
      <c r="AA12">
        <f>zielona!B12</f>
        <v>1.2E-2</v>
      </c>
      <c r="AB12" t="s">
        <v>18</v>
      </c>
      <c r="AC12" s="1">
        <f>zielona!C12</f>
        <v>3</v>
      </c>
      <c r="AD12" t="s">
        <v>18</v>
      </c>
      <c r="AE12" s="1">
        <f>zielona!D12</f>
        <v>0.05</v>
      </c>
      <c r="AF12" s="3" t="s">
        <v>20</v>
      </c>
    </row>
    <row r="13" spans="1:47" x14ac:dyDescent="0.25">
      <c r="A13">
        <v>12</v>
      </c>
      <c r="B13" t="s">
        <v>18</v>
      </c>
      <c r="C13" s="2">
        <f>żółta!A13</f>
        <v>1.913</v>
      </c>
      <c r="D13" t="s">
        <v>18</v>
      </c>
      <c r="E13" s="2">
        <f>żółta!B13</f>
        <v>1.2E-2</v>
      </c>
      <c r="F13" t="s">
        <v>18</v>
      </c>
      <c r="G13" s="1">
        <f>żółta!C13</f>
        <v>4.0199999999999996</v>
      </c>
      <c r="H13" t="s">
        <v>18</v>
      </c>
      <c r="I13" s="1">
        <f>żółta!D13</f>
        <v>0.05</v>
      </c>
      <c r="J13" s="3" t="s">
        <v>20</v>
      </c>
      <c r="L13">
        <v>12</v>
      </c>
      <c r="M13" t="s">
        <v>18</v>
      </c>
      <c r="N13" s="2">
        <f>niebieska!A13</f>
        <v>2.8149999999999999</v>
      </c>
      <c r="O13" t="s">
        <v>18</v>
      </c>
      <c r="P13">
        <f>niebieska!B13</f>
        <v>1.6E-2</v>
      </c>
      <c r="Q13" t="s">
        <v>18</v>
      </c>
      <c r="R13" s="1">
        <f>niebieska!C13</f>
        <v>1</v>
      </c>
      <c r="S13" t="s">
        <v>18</v>
      </c>
      <c r="T13" s="1">
        <f>niebieska!D13</f>
        <v>0.03</v>
      </c>
      <c r="U13" s="3" t="s">
        <v>20</v>
      </c>
      <c r="W13">
        <v>12</v>
      </c>
      <c r="X13" t="s">
        <v>18</v>
      </c>
      <c r="Y13" s="2">
        <f>zielona!A13</f>
        <v>1.913</v>
      </c>
      <c r="Z13" t="s">
        <v>18</v>
      </c>
      <c r="AA13">
        <f>zielona!B13</f>
        <v>1.2E-2</v>
      </c>
      <c r="AB13" t="s">
        <v>18</v>
      </c>
      <c r="AC13" s="1">
        <f>zielona!C13</f>
        <v>4.04</v>
      </c>
      <c r="AD13" t="s">
        <v>18</v>
      </c>
      <c r="AE13" s="1">
        <f>zielona!D13</f>
        <v>0.05</v>
      </c>
      <c r="AF13" s="3" t="s">
        <v>20</v>
      </c>
    </row>
    <row r="14" spans="1:47" x14ac:dyDescent="0.25">
      <c r="A14">
        <v>13</v>
      </c>
      <c r="B14" t="s">
        <v>18</v>
      </c>
      <c r="C14" s="2">
        <f>żółta!A14</f>
        <v>1.9259999999999999</v>
      </c>
      <c r="D14" t="s">
        <v>18</v>
      </c>
      <c r="E14" s="2">
        <f>żółta!B14</f>
        <v>1.2E-2</v>
      </c>
      <c r="F14" t="s">
        <v>18</v>
      </c>
      <c r="G14" s="1">
        <f>żółta!C14</f>
        <v>5.03</v>
      </c>
      <c r="H14" t="s">
        <v>18</v>
      </c>
      <c r="I14" s="1">
        <f>żółta!D14</f>
        <v>6.0000000000000005E-2</v>
      </c>
      <c r="J14" s="3" t="s">
        <v>20</v>
      </c>
      <c r="L14">
        <v>13</v>
      </c>
      <c r="M14" t="s">
        <v>18</v>
      </c>
      <c r="N14" s="2">
        <f>niebieska!A14</f>
        <v>2.88</v>
      </c>
      <c r="O14" t="s">
        <v>18</v>
      </c>
      <c r="P14">
        <f>niebieska!B14</f>
        <v>1.7000000000000001E-2</v>
      </c>
      <c r="Q14" t="s">
        <v>18</v>
      </c>
      <c r="R14" s="1">
        <f>niebieska!C14</f>
        <v>2</v>
      </c>
      <c r="S14" t="s">
        <v>18</v>
      </c>
      <c r="T14" s="1">
        <f>niebieska!D14</f>
        <v>0.04</v>
      </c>
      <c r="U14" s="3" t="s">
        <v>20</v>
      </c>
      <c r="W14">
        <v>13</v>
      </c>
      <c r="X14" t="s">
        <v>18</v>
      </c>
      <c r="Y14" s="2">
        <f>zielona!A14</f>
        <v>1.9259999999999999</v>
      </c>
      <c r="Z14" t="s">
        <v>18</v>
      </c>
      <c r="AA14">
        <f>zielona!B14</f>
        <v>1.2E-2</v>
      </c>
      <c r="AB14" t="s">
        <v>18</v>
      </c>
      <c r="AC14" s="1">
        <f>zielona!C14</f>
        <v>5.0199999999999996</v>
      </c>
      <c r="AD14" t="s">
        <v>18</v>
      </c>
      <c r="AE14" s="1">
        <f>zielona!D14</f>
        <v>6.0000000000000005E-2</v>
      </c>
      <c r="AF14" s="3" t="s">
        <v>20</v>
      </c>
    </row>
    <row r="15" spans="1:47" x14ac:dyDescent="0.25">
      <c r="A15">
        <v>14</v>
      </c>
      <c r="B15" t="s">
        <v>18</v>
      </c>
      <c r="C15" s="2">
        <f>żółta!A15</f>
        <v>1.9359999999999999</v>
      </c>
      <c r="D15" t="s">
        <v>18</v>
      </c>
      <c r="E15" s="2">
        <f>żółta!B15</f>
        <v>1.2E-2</v>
      </c>
      <c r="F15" t="s">
        <v>18</v>
      </c>
      <c r="G15" s="1">
        <f>żółta!C15</f>
        <v>6.01</v>
      </c>
      <c r="H15" t="s">
        <v>18</v>
      </c>
      <c r="I15" s="1">
        <f>żółta!D15</f>
        <v>6.9999999999999993E-2</v>
      </c>
      <c r="J15" s="3" t="s">
        <v>20</v>
      </c>
      <c r="L15">
        <v>14</v>
      </c>
      <c r="M15" t="s">
        <v>18</v>
      </c>
      <c r="N15" s="2">
        <f>niebieska!A15</f>
        <v>2.9249999999999998</v>
      </c>
      <c r="O15" t="s">
        <v>18</v>
      </c>
      <c r="P15">
        <f>niebieska!B15</f>
        <v>1.7000000000000001E-2</v>
      </c>
      <c r="Q15" t="s">
        <v>18</v>
      </c>
      <c r="R15" s="1">
        <f>niebieska!C15</f>
        <v>3.01</v>
      </c>
      <c r="S15" t="s">
        <v>18</v>
      </c>
      <c r="T15" s="1">
        <f>niebieska!D15</f>
        <v>0.05</v>
      </c>
      <c r="U15" s="3" t="s">
        <v>20</v>
      </c>
      <c r="W15">
        <v>14</v>
      </c>
      <c r="X15" t="s">
        <v>18</v>
      </c>
      <c r="Y15" s="2">
        <f>zielona!A15</f>
        <v>1.9370000000000001</v>
      </c>
      <c r="Z15" t="s">
        <v>18</v>
      </c>
      <c r="AA15">
        <f>zielona!B15</f>
        <v>1.2E-2</v>
      </c>
      <c r="AB15" t="s">
        <v>18</v>
      </c>
      <c r="AC15" s="1">
        <f>zielona!C15</f>
        <v>6.04</v>
      </c>
      <c r="AD15" t="s">
        <v>18</v>
      </c>
      <c r="AE15" s="1">
        <f>zielona!D15</f>
        <v>6.9999999999999993E-2</v>
      </c>
      <c r="AF15" s="3" t="s">
        <v>20</v>
      </c>
    </row>
    <row r="16" spans="1:47" x14ac:dyDescent="0.25">
      <c r="A16">
        <v>15</v>
      </c>
      <c r="B16" t="s">
        <v>18</v>
      </c>
      <c r="C16" s="2">
        <f>żółta!A16</f>
        <v>1.9450000000000001</v>
      </c>
      <c r="D16" t="s">
        <v>18</v>
      </c>
      <c r="E16" s="2">
        <f>żółta!B16</f>
        <v>1.2E-2</v>
      </c>
      <c r="F16" t="s">
        <v>18</v>
      </c>
      <c r="G16" s="1">
        <f>żółta!C16</f>
        <v>7</v>
      </c>
      <c r="H16" t="s">
        <v>18</v>
      </c>
      <c r="I16" s="1">
        <f>żółta!D16</f>
        <v>0.08</v>
      </c>
      <c r="J16" s="3" t="s">
        <v>20</v>
      </c>
      <c r="L16">
        <v>15</v>
      </c>
      <c r="M16" t="s">
        <v>18</v>
      </c>
      <c r="N16" s="2">
        <f>niebieska!A16</f>
        <v>2.96</v>
      </c>
      <c r="O16" t="s">
        <v>18</v>
      </c>
      <c r="P16">
        <f>niebieska!B16</f>
        <v>1.7000000000000001E-2</v>
      </c>
      <c r="Q16" t="s">
        <v>18</v>
      </c>
      <c r="R16" s="1">
        <f>niebieska!C16</f>
        <v>4</v>
      </c>
      <c r="S16" t="s">
        <v>18</v>
      </c>
      <c r="T16" s="1">
        <f>niebieska!D16</f>
        <v>0.05</v>
      </c>
      <c r="U16" s="3" t="s">
        <v>20</v>
      </c>
      <c r="W16">
        <v>15</v>
      </c>
      <c r="X16" t="s">
        <v>18</v>
      </c>
      <c r="Y16" s="2">
        <f>zielona!A16</f>
        <v>1.946</v>
      </c>
      <c r="Z16" t="s">
        <v>18</v>
      </c>
      <c r="AA16">
        <f>zielona!B16</f>
        <v>1.2E-2</v>
      </c>
      <c r="AB16" t="s">
        <v>18</v>
      </c>
      <c r="AC16" s="1">
        <f>zielona!C16</f>
        <v>7.04</v>
      </c>
      <c r="AD16" t="s">
        <v>18</v>
      </c>
      <c r="AE16" s="1">
        <f>zielona!D16</f>
        <v>0.08</v>
      </c>
      <c r="AF16" s="3" t="s">
        <v>20</v>
      </c>
    </row>
    <row r="17" spans="1:32" x14ac:dyDescent="0.25">
      <c r="A17">
        <v>16</v>
      </c>
      <c r="B17" t="s">
        <v>18</v>
      </c>
      <c r="C17" s="2">
        <f>żółta!A17</f>
        <v>1.952</v>
      </c>
      <c r="D17" t="s">
        <v>18</v>
      </c>
      <c r="E17" s="2">
        <f>żółta!B17</f>
        <v>1.2E-2</v>
      </c>
      <c r="F17" t="s">
        <v>18</v>
      </c>
      <c r="G17" s="1">
        <f>żółta!C17</f>
        <v>8</v>
      </c>
      <c r="H17" t="s">
        <v>18</v>
      </c>
      <c r="I17" s="1">
        <f>żółta!D17</f>
        <v>0.09</v>
      </c>
      <c r="J17" s="3" t="s">
        <v>20</v>
      </c>
      <c r="L17">
        <v>16</v>
      </c>
      <c r="M17" t="s">
        <v>18</v>
      </c>
      <c r="N17" s="2">
        <f>niebieska!A17</f>
        <v>2.992</v>
      </c>
      <c r="O17" t="s">
        <v>18</v>
      </c>
      <c r="P17">
        <f>niebieska!B17</f>
        <v>1.7000000000000001E-2</v>
      </c>
      <c r="Q17" t="s">
        <v>18</v>
      </c>
      <c r="R17" s="1">
        <f>niebieska!C17</f>
        <v>5.0199999999999996</v>
      </c>
      <c r="S17" t="s">
        <v>18</v>
      </c>
      <c r="T17" s="1">
        <f>niebieska!D17</f>
        <v>6.0000000000000005E-2</v>
      </c>
      <c r="U17" s="3" t="s">
        <v>20</v>
      </c>
      <c r="W17">
        <v>16</v>
      </c>
      <c r="X17" t="s">
        <v>18</v>
      </c>
      <c r="Y17" s="2">
        <f>zielona!A17</f>
        <v>1.954</v>
      </c>
      <c r="Z17" t="s">
        <v>18</v>
      </c>
      <c r="AA17">
        <f>zielona!B17</f>
        <v>1.2E-2</v>
      </c>
      <c r="AB17" t="s">
        <v>18</v>
      </c>
      <c r="AC17" s="1">
        <f>zielona!C17</f>
        <v>8.0299999999999994</v>
      </c>
      <c r="AD17" t="s">
        <v>18</v>
      </c>
      <c r="AE17" s="1">
        <f>zielona!D17</f>
        <v>0.09</v>
      </c>
      <c r="AF17" s="3" t="s">
        <v>20</v>
      </c>
    </row>
    <row r="18" spans="1:32" x14ac:dyDescent="0.25">
      <c r="A18">
        <v>17</v>
      </c>
      <c r="B18" t="s">
        <v>18</v>
      </c>
      <c r="C18" s="2">
        <f>żółta!A18</f>
        <v>1.96</v>
      </c>
      <c r="D18" t="s">
        <v>18</v>
      </c>
      <c r="E18" s="2">
        <f>żółta!B18</f>
        <v>1.2E-2</v>
      </c>
      <c r="F18" t="s">
        <v>18</v>
      </c>
      <c r="G18" s="1">
        <f>żółta!C18</f>
        <v>9.18</v>
      </c>
      <c r="H18" t="s">
        <v>18</v>
      </c>
      <c r="I18" s="1">
        <f>żółta!D18</f>
        <v>9.9999999999999992E-2</v>
      </c>
      <c r="J18" s="3" t="s">
        <v>20</v>
      </c>
      <c r="L18">
        <v>17</v>
      </c>
      <c r="M18" t="s">
        <v>18</v>
      </c>
      <c r="N18" s="2">
        <f>niebieska!A18</f>
        <v>3.0179999999999998</v>
      </c>
      <c r="O18" t="s">
        <v>18</v>
      </c>
      <c r="P18">
        <f>niebieska!B18</f>
        <v>1.7000000000000001E-2</v>
      </c>
      <c r="Q18" t="s">
        <v>18</v>
      </c>
      <c r="R18" s="1">
        <f>niebieska!C18</f>
        <v>6</v>
      </c>
      <c r="S18" t="s">
        <v>18</v>
      </c>
      <c r="T18" s="1">
        <f>niebieska!D18</f>
        <v>6.9999999999999993E-2</v>
      </c>
      <c r="U18" s="3" t="s">
        <v>20</v>
      </c>
      <c r="W18">
        <v>17</v>
      </c>
      <c r="X18" t="s">
        <v>18</v>
      </c>
      <c r="Y18" s="2">
        <f>zielona!A18</f>
        <v>1.958</v>
      </c>
      <c r="Z18" t="s">
        <v>18</v>
      </c>
      <c r="AA18">
        <f>zielona!B18</f>
        <v>1.2E-2</v>
      </c>
      <c r="AB18" t="s">
        <v>18</v>
      </c>
      <c r="AC18" s="1">
        <f>zielona!C18</f>
        <v>9.0500000000000007</v>
      </c>
      <c r="AD18" t="s">
        <v>18</v>
      </c>
      <c r="AE18" s="1">
        <f>zielona!D18</f>
        <v>9.9999999999999992E-2</v>
      </c>
      <c r="AF18" s="3" t="s">
        <v>20</v>
      </c>
    </row>
    <row r="19" spans="1:32" x14ac:dyDescent="0.25">
      <c r="A19">
        <v>18</v>
      </c>
      <c r="B19" t="s">
        <v>18</v>
      </c>
      <c r="C19" s="2">
        <f>żółta!A19</f>
        <v>1.9650000000000001</v>
      </c>
      <c r="D19" t="s">
        <v>18</v>
      </c>
      <c r="E19" s="2">
        <f>żółta!B19</f>
        <v>1.2E-2</v>
      </c>
      <c r="F19" t="s">
        <v>18</v>
      </c>
      <c r="G19" s="1">
        <f>żółta!C19</f>
        <v>10.08</v>
      </c>
      <c r="H19" t="s">
        <v>18</v>
      </c>
      <c r="I19" s="1">
        <f>żółta!D19</f>
        <v>9.9999999999999992E-2</v>
      </c>
      <c r="J19" s="3" t="s">
        <v>20</v>
      </c>
      <c r="L19">
        <v>18</v>
      </c>
      <c r="M19" t="s">
        <v>18</v>
      </c>
      <c r="N19" s="2">
        <f>niebieska!A19</f>
        <v>3.0430000000000001</v>
      </c>
      <c r="O19" t="s">
        <v>18</v>
      </c>
      <c r="P19">
        <f>niebieska!B19</f>
        <v>1.7000000000000001E-2</v>
      </c>
      <c r="Q19" t="s">
        <v>18</v>
      </c>
      <c r="R19" s="1">
        <f>niebieska!C19</f>
        <v>7.03</v>
      </c>
      <c r="S19" t="s">
        <v>18</v>
      </c>
      <c r="T19" s="1">
        <f>niebieska!D19</f>
        <v>0.08</v>
      </c>
      <c r="U19" s="3" t="s">
        <v>20</v>
      </c>
      <c r="W19">
        <v>18</v>
      </c>
      <c r="X19" t="s">
        <v>18</v>
      </c>
      <c r="Y19" s="2">
        <f>zielona!A19</f>
        <v>1.9610000000000001</v>
      </c>
      <c r="Z19" t="s">
        <v>18</v>
      </c>
      <c r="AA19">
        <f>zielona!B19</f>
        <v>1.2E-2</v>
      </c>
      <c r="AB19" t="s">
        <v>18</v>
      </c>
      <c r="AC19" s="1">
        <f>zielona!C19</f>
        <v>10.050000000000001</v>
      </c>
      <c r="AD19" t="s">
        <v>18</v>
      </c>
      <c r="AE19" s="1">
        <f>zielona!D19</f>
        <v>9.9999999999999992E-2</v>
      </c>
      <c r="AF19" s="3" t="s">
        <v>20</v>
      </c>
    </row>
    <row r="20" spans="1:32" x14ac:dyDescent="0.25">
      <c r="A20">
        <v>19</v>
      </c>
      <c r="B20" t="s">
        <v>18</v>
      </c>
      <c r="C20" s="2">
        <f>żółta!A20</f>
        <v>1.9710000000000001</v>
      </c>
      <c r="D20" t="s">
        <v>18</v>
      </c>
      <c r="E20" s="2">
        <f>żółta!B20</f>
        <v>1.2E-2</v>
      </c>
      <c r="F20" t="s">
        <v>18</v>
      </c>
      <c r="G20" s="1">
        <f>żółta!C20</f>
        <v>11.06</v>
      </c>
      <c r="H20" t="s">
        <v>18</v>
      </c>
      <c r="I20" s="1">
        <f>żółta!D20</f>
        <v>0.11</v>
      </c>
      <c r="J20" s="3" t="s">
        <v>20</v>
      </c>
      <c r="L20">
        <v>19</v>
      </c>
      <c r="M20" t="s">
        <v>18</v>
      </c>
      <c r="N20" s="2">
        <f>niebieska!A20</f>
        <v>3.0659999999999998</v>
      </c>
      <c r="O20" t="s">
        <v>18</v>
      </c>
      <c r="P20">
        <f>niebieska!B20</f>
        <v>1.8000000000000002E-2</v>
      </c>
      <c r="Q20" t="s">
        <v>18</v>
      </c>
      <c r="R20" s="1">
        <f>niebieska!C20</f>
        <v>8.0399999999999991</v>
      </c>
      <c r="S20" t="s">
        <v>18</v>
      </c>
      <c r="T20" s="1">
        <f>niebieska!D20</f>
        <v>0.09</v>
      </c>
      <c r="U20" s="3" t="s">
        <v>20</v>
      </c>
      <c r="W20">
        <v>19</v>
      </c>
      <c r="X20" t="s">
        <v>18</v>
      </c>
      <c r="Y20" s="2">
        <f>zielona!A20</f>
        <v>1.9650000000000001</v>
      </c>
      <c r="Z20" t="s">
        <v>18</v>
      </c>
      <c r="AA20">
        <f>zielona!B20</f>
        <v>1.2E-2</v>
      </c>
      <c r="AB20" t="s">
        <v>18</v>
      </c>
      <c r="AC20" s="1">
        <f>zielona!C20</f>
        <v>10.99</v>
      </c>
      <c r="AD20" t="s">
        <v>18</v>
      </c>
      <c r="AE20" s="1">
        <f>zielona!D20</f>
        <v>0.11</v>
      </c>
      <c r="AF20" s="3" t="s">
        <v>20</v>
      </c>
    </row>
    <row r="21" spans="1:32" x14ac:dyDescent="0.25">
      <c r="A21">
        <v>20</v>
      </c>
      <c r="B21" t="s">
        <v>18</v>
      </c>
      <c r="C21" s="2">
        <f>żółta!A21</f>
        <v>1.976</v>
      </c>
      <c r="D21" t="s">
        <v>18</v>
      </c>
      <c r="E21" s="2">
        <f>żółta!B21</f>
        <v>1.2E-2</v>
      </c>
      <c r="F21" t="s">
        <v>18</v>
      </c>
      <c r="G21" s="1">
        <f>żółta!C21</f>
        <v>12.11</v>
      </c>
      <c r="H21" t="s">
        <v>18</v>
      </c>
      <c r="I21" s="1">
        <f>żółta!D21</f>
        <v>0.12</v>
      </c>
      <c r="J21" s="3" t="s">
        <v>20</v>
      </c>
      <c r="L21">
        <v>20</v>
      </c>
      <c r="M21" t="s">
        <v>18</v>
      </c>
      <c r="N21" s="2">
        <f>niebieska!A21</f>
        <v>3.0870000000000002</v>
      </c>
      <c r="O21" t="s">
        <v>18</v>
      </c>
      <c r="P21">
        <f>niebieska!B21</f>
        <v>1.8000000000000002E-2</v>
      </c>
      <c r="Q21" t="s">
        <v>18</v>
      </c>
      <c r="R21" s="1">
        <f>niebieska!C21</f>
        <v>9.09</v>
      </c>
      <c r="S21" t="s">
        <v>18</v>
      </c>
      <c r="T21" s="1">
        <f>niebieska!D21</f>
        <v>9.9999999999999992E-2</v>
      </c>
      <c r="U21" s="3" t="s">
        <v>20</v>
      </c>
      <c r="W21">
        <v>20</v>
      </c>
      <c r="X21" t="s">
        <v>18</v>
      </c>
      <c r="Y21" s="2">
        <f>zielona!A21</f>
        <v>1.97</v>
      </c>
      <c r="Z21" t="s">
        <v>18</v>
      </c>
      <c r="AA21">
        <f>zielona!B21</f>
        <v>1.2E-2</v>
      </c>
      <c r="AB21" t="s">
        <v>18</v>
      </c>
      <c r="AC21" s="1">
        <f>zielona!C21</f>
        <v>12.02</v>
      </c>
      <c r="AD21" t="s">
        <v>18</v>
      </c>
      <c r="AE21" s="1">
        <f>zielona!D21</f>
        <v>0.12</v>
      </c>
      <c r="AF21" s="3" t="s">
        <v>20</v>
      </c>
    </row>
    <row r="22" spans="1:32" x14ac:dyDescent="0.25">
      <c r="A22">
        <v>21</v>
      </c>
      <c r="B22" t="s">
        <v>18</v>
      </c>
      <c r="C22" s="2">
        <f>żółta!A22</f>
        <v>1.9810000000000001</v>
      </c>
      <c r="D22" t="s">
        <v>18</v>
      </c>
      <c r="E22" s="2">
        <f>żółta!B22</f>
        <v>1.2E-2</v>
      </c>
      <c r="F22" t="s">
        <v>18</v>
      </c>
      <c r="G22" s="1">
        <f>żółta!C22</f>
        <v>13.11</v>
      </c>
      <c r="H22" t="s">
        <v>18</v>
      </c>
      <c r="I22" s="1">
        <f>żółta!D22</f>
        <v>0.13</v>
      </c>
      <c r="J22" s="3" t="s">
        <v>20</v>
      </c>
      <c r="L22">
        <v>21</v>
      </c>
      <c r="M22" t="s">
        <v>18</v>
      </c>
      <c r="N22" s="2">
        <f>niebieska!A22</f>
        <v>3.105</v>
      </c>
      <c r="O22" t="s">
        <v>18</v>
      </c>
      <c r="P22">
        <f>niebieska!B22</f>
        <v>1.8000000000000002E-2</v>
      </c>
      <c r="Q22" t="s">
        <v>18</v>
      </c>
      <c r="R22" s="1">
        <f>niebieska!C22</f>
        <v>10</v>
      </c>
      <c r="S22" t="s">
        <v>18</v>
      </c>
      <c r="T22" s="1">
        <f>niebieska!D22</f>
        <v>9.9999999999999992E-2</v>
      </c>
      <c r="U22" s="3" t="s">
        <v>20</v>
      </c>
      <c r="W22">
        <v>21</v>
      </c>
      <c r="X22" t="s">
        <v>18</v>
      </c>
      <c r="Y22" s="2">
        <f>zielona!A22</f>
        <v>1.976</v>
      </c>
      <c r="Z22" t="s">
        <v>18</v>
      </c>
      <c r="AA22">
        <f>zielona!B22</f>
        <v>1.2E-2</v>
      </c>
      <c r="AB22" t="s">
        <v>18</v>
      </c>
      <c r="AC22" s="1">
        <f>zielona!C22</f>
        <v>13.04</v>
      </c>
      <c r="AD22" t="s">
        <v>18</v>
      </c>
      <c r="AE22" s="1">
        <f>zielona!D22</f>
        <v>0.13</v>
      </c>
      <c r="AF22" s="3" t="s">
        <v>20</v>
      </c>
    </row>
    <row r="23" spans="1:32" x14ac:dyDescent="0.25">
      <c r="A23">
        <v>22</v>
      </c>
      <c r="B23" t="s">
        <v>18</v>
      </c>
      <c r="C23" s="2">
        <f>żółta!A23</f>
        <v>1.9850000000000001</v>
      </c>
      <c r="D23" t="s">
        <v>18</v>
      </c>
      <c r="E23" s="2">
        <f>żółta!B23</f>
        <v>1.2E-2</v>
      </c>
      <c r="F23" t="s">
        <v>18</v>
      </c>
      <c r="G23" s="1">
        <f>żółta!C23</f>
        <v>14.07</v>
      </c>
      <c r="H23" t="s">
        <v>18</v>
      </c>
      <c r="I23" s="1">
        <f>żółta!D23</f>
        <v>0.14000000000000001</v>
      </c>
      <c r="J23" s="3" t="s">
        <v>20</v>
      </c>
      <c r="L23">
        <v>22</v>
      </c>
      <c r="M23" t="s">
        <v>18</v>
      </c>
      <c r="N23" s="2">
        <f>niebieska!A23</f>
        <v>3.1240000000000001</v>
      </c>
      <c r="O23" t="s">
        <v>18</v>
      </c>
      <c r="P23">
        <f>niebieska!B23</f>
        <v>1.8000000000000002E-2</v>
      </c>
      <c r="Q23" t="s">
        <v>18</v>
      </c>
      <c r="R23" s="1">
        <f>niebieska!C23</f>
        <v>11.01</v>
      </c>
      <c r="S23" t="s">
        <v>18</v>
      </c>
      <c r="T23" s="1">
        <f>niebieska!D23</f>
        <v>0.11</v>
      </c>
      <c r="U23" s="3" t="s">
        <v>20</v>
      </c>
      <c r="W23">
        <v>22</v>
      </c>
      <c r="X23" t="s">
        <v>18</v>
      </c>
      <c r="Y23" s="2">
        <f>zielona!A23</f>
        <v>1.9790000000000001</v>
      </c>
      <c r="Z23" t="s">
        <v>18</v>
      </c>
      <c r="AA23">
        <f>zielona!B23</f>
        <v>1.2E-2</v>
      </c>
      <c r="AB23" t="s">
        <v>18</v>
      </c>
      <c r="AC23" s="1">
        <f>zielona!C23</f>
        <v>14.01</v>
      </c>
      <c r="AD23" t="s">
        <v>18</v>
      </c>
      <c r="AE23" s="1">
        <f>zielona!D23</f>
        <v>0.14000000000000001</v>
      </c>
      <c r="AF23" s="3" t="s">
        <v>20</v>
      </c>
    </row>
    <row r="24" spans="1:32" x14ac:dyDescent="0.25">
      <c r="A24">
        <v>23</v>
      </c>
      <c r="B24" t="s">
        <v>18</v>
      </c>
      <c r="C24" s="2">
        <f>żółta!A24</f>
        <v>1.9890000000000001</v>
      </c>
      <c r="D24" t="s">
        <v>18</v>
      </c>
      <c r="E24" s="2">
        <f>żółta!B24</f>
        <v>1.2E-2</v>
      </c>
      <c r="F24" t="s">
        <v>18</v>
      </c>
      <c r="G24" s="1">
        <f>żółta!C24</f>
        <v>15.06</v>
      </c>
      <c r="H24" t="s">
        <v>18</v>
      </c>
      <c r="I24" s="1">
        <f>żółta!D24</f>
        <v>0.14000000000000001</v>
      </c>
      <c r="J24" s="3" t="s">
        <v>20</v>
      </c>
      <c r="L24">
        <v>23</v>
      </c>
      <c r="M24" t="s">
        <v>18</v>
      </c>
      <c r="N24" s="2">
        <f>niebieska!A24</f>
        <v>3.1419999999999999</v>
      </c>
      <c r="O24" t="s">
        <v>18</v>
      </c>
      <c r="P24">
        <f>niebieska!B24</f>
        <v>1.8000000000000002E-2</v>
      </c>
      <c r="Q24" t="s">
        <v>18</v>
      </c>
      <c r="R24" s="1">
        <f>niebieska!C24</f>
        <v>12</v>
      </c>
      <c r="S24" t="s">
        <v>18</v>
      </c>
      <c r="T24" s="1">
        <f>niebieska!D24</f>
        <v>0.12</v>
      </c>
      <c r="U24" s="3" t="s">
        <v>20</v>
      </c>
      <c r="W24">
        <v>23</v>
      </c>
      <c r="X24" t="s">
        <v>18</v>
      </c>
      <c r="Y24" s="2">
        <f>zielona!A24</f>
        <v>1.9830000000000001</v>
      </c>
      <c r="Z24" t="s">
        <v>18</v>
      </c>
      <c r="AA24">
        <f>zielona!B24</f>
        <v>1.2E-2</v>
      </c>
      <c r="AB24" t="s">
        <v>18</v>
      </c>
      <c r="AC24" s="1">
        <f>zielona!C24</f>
        <v>15.06</v>
      </c>
      <c r="AD24" t="s">
        <v>18</v>
      </c>
      <c r="AE24" s="1">
        <f>zielona!D24</f>
        <v>0.14000000000000001</v>
      </c>
      <c r="AF24" s="3" t="s">
        <v>20</v>
      </c>
    </row>
    <row r="25" spans="1:32" x14ac:dyDescent="0.25">
      <c r="A25">
        <v>24</v>
      </c>
      <c r="B25" t="s">
        <v>18</v>
      </c>
      <c r="C25" s="2">
        <f>żółta!A25</f>
        <v>1.992</v>
      </c>
      <c r="D25" t="s">
        <v>18</v>
      </c>
      <c r="E25" s="2">
        <f>żółta!B25</f>
        <v>1.2E-2</v>
      </c>
      <c r="F25" t="s">
        <v>18</v>
      </c>
      <c r="G25" s="1">
        <f>żółta!C25</f>
        <v>16.100000000000001</v>
      </c>
      <c r="H25" t="s">
        <v>18</v>
      </c>
      <c r="I25" s="1">
        <f>żółta!D25</f>
        <v>0.15000000000000002</v>
      </c>
      <c r="J25" s="3" t="s">
        <v>20</v>
      </c>
      <c r="L25">
        <v>24</v>
      </c>
      <c r="M25" t="s">
        <v>18</v>
      </c>
      <c r="N25" s="2">
        <f>niebieska!A25</f>
        <v>3.16</v>
      </c>
      <c r="O25" t="s">
        <v>18</v>
      </c>
      <c r="P25">
        <f>niebieska!B25</f>
        <v>1.8000000000000002E-2</v>
      </c>
      <c r="Q25" t="s">
        <v>18</v>
      </c>
      <c r="R25" s="1">
        <f>niebieska!C25</f>
        <v>13</v>
      </c>
      <c r="S25" t="s">
        <v>18</v>
      </c>
      <c r="T25" s="1">
        <f>niebieska!D25</f>
        <v>0.13</v>
      </c>
      <c r="U25" s="3" t="s">
        <v>20</v>
      </c>
      <c r="W25">
        <v>24</v>
      </c>
      <c r="X25" t="s">
        <v>18</v>
      </c>
      <c r="Y25" s="2">
        <f>zielona!A25</f>
        <v>1.9850000000000001</v>
      </c>
      <c r="Z25" t="s">
        <v>18</v>
      </c>
      <c r="AA25">
        <f>zielona!B25</f>
        <v>1.2E-2</v>
      </c>
      <c r="AB25" t="s">
        <v>18</v>
      </c>
      <c r="AC25" s="1">
        <f>zielona!C25</f>
        <v>16.03</v>
      </c>
      <c r="AD25" t="s">
        <v>18</v>
      </c>
      <c r="AE25" s="1">
        <f>zielona!D25</f>
        <v>0.15000000000000002</v>
      </c>
      <c r="AF25" s="3" t="s">
        <v>20</v>
      </c>
    </row>
    <row r="26" spans="1:32" x14ac:dyDescent="0.25">
      <c r="A26">
        <v>25</v>
      </c>
      <c r="B26" t="s">
        <v>18</v>
      </c>
      <c r="C26" s="2">
        <f>żółta!A26</f>
        <v>1.9950000000000001</v>
      </c>
      <c r="D26" t="s">
        <v>18</v>
      </c>
      <c r="E26" s="2">
        <f>żółta!B26</f>
        <v>1.2E-2</v>
      </c>
      <c r="F26" t="s">
        <v>18</v>
      </c>
      <c r="G26" s="1">
        <f>żółta!C26</f>
        <v>17</v>
      </c>
      <c r="H26" t="s">
        <v>18</v>
      </c>
      <c r="I26" s="1">
        <f>żółta!D26</f>
        <v>0.16</v>
      </c>
      <c r="J26" s="3" t="s">
        <v>20</v>
      </c>
      <c r="L26">
        <v>25</v>
      </c>
      <c r="M26" t="s">
        <v>18</v>
      </c>
      <c r="N26" s="2">
        <f>niebieska!A26</f>
        <v>3.177</v>
      </c>
      <c r="O26" t="s">
        <v>18</v>
      </c>
      <c r="P26">
        <f>niebieska!B26</f>
        <v>1.8000000000000002E-2</v>
      </c>
      <c r="Q26" t="s">
        <v>18</v>
      </c>
      <c r="R26" s="1">
        <f>niebieska!C26</f>
        <v>14.03</v>
      </c>
      <c r="S26" t="s">
        <v>18</v>
      </c>
      <c r="T26" s="1">
        <f>niebieska!D26</f>
        <v>0.14000000000000001</v>
      </c>
      <c r="U26" s="3" t="s">
        <v>20</v>
      </c>
      <c r="W26">
        <v>25</v>
      </c>
      <c r="X26" t="s">
        <v>18</v>
      </c>
      <c r="Y26" s="2">
        <f>zielona!A26</f>
        <v>1.988</v>
      </c>
      <c r="Z26" t="s">
        <v>18</v>
      </c>
      <c r="AA26">
        <f>zielona!B26</f>
        <v>1.2E-2</v>
      </c>
      <c r="AB26" t="s">
        <v>18</v>
      </c>
      <c r="AC26" s="1">
        <f>zielona!C26</f>
        <v>17.03</v>
      </c>
      <c r="AD26" t="s">
        <v>18</v>
      </c>
      <c r="AE26" s="1">
        <f>zielona!D26</f>
        <v>0.16</v>
      </c>
      <c r="AF26" s="3" t="s">
        <v>20</v>
      </c>
    </row>
    <row r="27" spans="1:32" x14ac:dyDescent="0.25">
      <c r="A27">
        <v>26</v>
      </c>
      <c r="B27" t="s">
        <v>18</v>
      </c>
      <c r="C27" s="2">
        <f>żółta!A27</f>
        <v>1.9990000000000001</v>
      </c>
      <c r="D27" t="s">
        <v>18</v>
      </c>
      <c r="E27" s="2">
        <f>żółta!B27</f>
        <v>1.2E-2</v>
      </c>
      <c r="F27" t="s">
        <v>18</v>
      </c>
      <c r="G27" s="1">
        <f>żółta!C27</f>
        <v>18.07</v>
      </c>
      <c r="H27" t="s">
        <v>18</v>
      </c>
      <c r="I27" s="1">
        <f>żółta!D27</f>
        <v>0.17</v>
      </c>
      <c r="J27" s="3" t="s">
        <v>20</v>
      </c>
      <c r="L27">
        <v>26</v>
      </c>
      <c r="M27" t="s">
        <v>18</v>
      </c>
      <c r="N27" s="2">
        <f>niebieska!A27</f>
        <v>3.194</v>
      </c>
      <c r="O27" t="s">
        <v>18</v>
      </c>
      <c r="P27">
        <f>niebieska!B27</f>
        <v>1.8000000000000002E-2</v>
      </c>
      <c r="Q27" t="s">
        <v>18</v>
      </c>
      <c r="R27" s="1">
        <f>niebieska!C27</f>
        <v>15.07</v>
      </c>
      <c r="S27" t="s">
        <v>18</v>
      </c>
      <c r="T27" s="1">
        <f>niebieska!D27</f>
        <v>0.14000000000000001</v>
      </c>
      <c r="U27" s="3" t="s">
        <v>20</v>
      </c>
      <c r="W27">
        <v>26</v>
      </c>
      <c r="X27" t="s">
        <v>18</v>
      </c>
      <c r="Y27" s="2">
        <f>zielona!A27</f>
        <v>1.9910000000000001</v>
      </c>
      <c r="Z27" t="s">
        <v>18</v>
      </c>
      <c r="AA27">
        <f>zielona!B27</f>
        <v>1.2E-2</v>
      </c>
      <c r="AB27" t="s">
        <v>18</v>
      </c>
      <c r="AC27" s="1">
        <f>zielona!C27</f>
        <v>18.14</v>
      </c>
      <c r="AD27" t="s">
        <v>18</v>
      </c>
      <c r="AE27" s="1">
        <f>zielona!D27</f>
        <v>0.17</v>
      </c>
      <c r="AF27" s="3" t="s">
        <v>20</v>
      </c>
    </row>
    <row r="28" spans="1:32" x14ac:dyDescent="0.25">
      <c r="A28">
        <v>27</v>
      </c>
      <c r="B28" t="s">
        <v>18</v>
      </c>
      <c r="C28" s="2">
        <f>żółta!A28</f>
        <v>2.0019999999999998</v>
      </c>
      <c r="D28" t="s">
        <v>18</v>
      </c>
      <c r="E28" s="2">
        <f>żółta!B28</f>
        <v>1.2E-2</v>
      </c>
      <c r="F28" t="s">
        <v>18</v>
      </c>
      <c r="G28" s="1">
        <f>żółta!C28</f>
        <v>19.09</v>
      </c>
      <c r="H28" t="s">
        <v>18</v>
      </c>
      <c r="I28" s="1">
        <f>żółta!D28</f>
        <v>0.18000000000000002</v>
      </c>
      <c r="J28" s="3" t="s">
        <v>20</v>
      </c>
      <c r="L28">
        <v>27</v>
      </c>
      <c r="M28" t="s">
        <v>18</v>
      </c>
      <c r="N28" s="2">
        <f>niebieska!A28</f>
        <v>3.2080000000000002</v>
      </c>
      <c r="O28" t="s">
        <v>18</v>
      </c>
      <c r="P28">
        <f>niebieska!B28</f>
        <v>1.8000000000000002E-2</v>
      </c>
      <c r="Q28" t="s">
        <v>18</v>
      </c>
      <c r="R28" s="1">
        <f>niebieska!C28</f>
        <v>16.02</v>
      </c>
      <c r="S28" t="s">
        <v>18</v>
      </c>
      <c r="T28" s="1">
        <f>niebieska!D28</f>
        <v>0.15000000000000002</v>
      </c>
      <c r="U28" s="3" t="s">
        <v>20</v>
      </c>
      <c r="W28">
        <v>27</v>
      </c>
      <c r="X28" t="s">
        <v>18</v>
      </c>
      <c r="Y28" s="2">
        <f>zielona!A28</f>
        <v>1.994</v>
      </c>
      <c r="Z28" t="s">
        <v>18</v>
      </c>
      <c r="AA28">
        <f>zielona!B28</f>
        <v>1.2E-2</v>
      </c>
      <c r="AB28" t="s">
        <v>18</v>
      </c>
      <c r="AC28" s="1">
        <f>zielona!C28</f>
        <v>19.07</v>
      </c>
      <c r="AD28" t="s">
        <v>18</v>
      </c>
      <c r="AE28" s="1">
        <f>zielona!D28</f>
        <v>0.18000000000000002</v>
      </c>
      <c r="AF28" s="3" t="s">
        <v>20</v>
      </c>
    </row>
    <row r="29" spans="1:32" x14ac:dyDescent="0.25">
      <c r="A29">
        <v>28</v>
      </c>
      <c r="B29" t="s">
        <v>18</v>
      </c>
      <c r="C29" s="2">
        <f>żółta!A29</f>
        <v>2.0059999999999998</v>
      </c>
      <c r="D29" t="s">
        <v>18</v>
      </c>
      <c r="E29" s="2">
        <f>żółta!B29</f>
        <v>1.2E-2</v>
      </c>
      <c r="F29" t="s">
        <v>18</v>
      </c>
      <c r="G29" s="1">
        <f>żółta!C29</f>
        <v>20.16</v>
      </c>
      <c r="H29" t="s">
        <v>18</v>
      </c>
      <c r="I29" s="1">
        <f>żółta!D29</f>
        <v>0.19</v>
      </c>
      <c r="J29" s="3" t="s">
        <v>20</v>
      </c>
      <c r="L29">
        <v>28</v>
      </c>
      <c r="M29" t="s">
        <v>18</v>
      </c>
      <c r="N29" s="2">
        <f>niebieska!A29</f>
        <v>3.2240000000000002</v>
      </c>
      <c r="O29" t="s">
        <v>18</v>
      </c>
      <c r="P29">
        <f>niebieska!B29</f>
        <v>1.8000000000000002E-2</v>
      </c>
      <c r="Q29" t="s">
        <v>18</v>
      </c>
      <c r="R29" s="1">
        <f>niebieska!C29</f>
        <v>17.05</v>
      </c>
      <c r="S29" t="s">
        <v>18</v>
      </c>
      <c r="T29" s="1">
        <f>niebieska!D29</f>
        <v>0.16</v>
      </c>
      <c r="U29" s="3" t="s">
        <v>20</v>
      </c>
      <c r="W29">
        <v>28</v>
      </c>
      <c r="X29" t="s">
        <v>18</v>
      </c>
      <c r="Y29" s="2">
        <f>zielona!A29</f>
        <v>1.996</v>
      </c>
      <c r="Z29" t="s">
        <v>18</v>
      </c>
      <c r="AA29">
        <f>zielona!B29</f>
        <v>1.2E-2</v>
      </c>
      <c r="AB29" t="s">
        <v>18</v>
      </c>
      <c r="AC29" s="1">
        <f>zielona!C29</f>
        <v>20</v>
      </c>
      <c r="AD29" t="s">
        <v>18</v>
      </c>
      <c r="AE29" s="1">
        <f>zielona!D29</f>
        <v>0.18000000000000002</v>
      </c>
      <c r="AF29" s="3" t="s">
        <v>20</v>
      </c>
    </row>
    <row r="30" spans="1:32" x14ac:dyDescent="0.25">
      <c r="A30">
        <v>29</v>
      </c>
      <c r="B30" t="s">
        <v>18</v>
      </c>
      <c r="C30" s="2">
        <f>żółta!A30</f>
        <v>2.008</v>
      </c>
      <c r="D30" t="s">
        <v>18</v>
      </c>
      <c r="E30" s="2">
        <f>żółta!B30</f>
        <v>1.2E-2</v>
      </c>
      <c r="F30" t="s">
        <v>18</v>
      </c>
      <c r="G30" s="1">
        <f>żółta!C30</f>
        <v>21.03</v>
      </c>
      <c r="H30" t="s">
        <v>18</v>
      </c>
      <c r="I30" s="1">
        <f>żółta!D30</f>
        <v>0.19</v>
      </c>
      <c r="J30" s="3" t="s">
        <v>20</v>
      </c>
      <c r="U30" s="3"/>
      <c r="W30">
        <v>29</v>
      </c>
      <c r="X30" t="s">
        <v>18</v>
      </c>
      <c r="Y30" s="2">
        <f>zielona!A30</f>
        <v>1.9990000000000001</v>
      </c>
      <c r="Z30" t="s">
        <v>18</v>
      </c>
      <c r="AA30">
        <f>zielona!B30</f>
        <v>1.2E-2</v>
      </c>
      <c r="AB30" t="s">
        <v>18</v>
      </c>
      <c r="AC30" s="1">
        <f>zielona!C30</f>
        <v>21</v>
      </c>
      <c r="AD30" t="s">
        <v>18</v>
      </c>
      <c r="AE30" s="1">
        <f>zielona!D30</f>
        <v>0.19</v>
      </c>
      <c r="AF30" s="3" t="s">
        <v>20</v>
      </c>
    </row>
    <row r="31" spans="1:32" x14ac:dyDescent="0.25">
      <c r="A31">
        <v>30</v>
      </c>
      <c r="B31" t="s">
        <v>18</v>
      </c>
      <c r="C31" s="2">
        <f>żółta!A31</f>
        <v>2.0110000000000001</v>
      </c>
      <c r="D31" t="s">
        <v>18</v>
      </c>
      <c r="E31" s="2">
        <f>żółta!B31</f>
        <v>1.2E-2</v>
      </c>
      <c r="F31" t="s">
        <v>18</v>
      </c>
      <c r="G31" s="1">
        <f>żółta!C31</f>
        <v>22.03</v>
      </c>
      <c r="H31" t="s">
        <v>18</v>
      </c>
      <c r="I31" s="1">
        <f>żółta!D31</f>
        <v>0.2</v>
      </c>
      <c r="J31" s="3" t="s">
        <v>20</v>
      </c>
      <c r="U31" s="3"/>
      <c r="W31">
        <v>30</v>
      </c>
      <c r="X31" t="s">
        <v>18</v>
      </c>
      <c r="Y31" s="2">
        <f>zielona!A31</f>
        <v>2.0019999999999998</v>
      </c>
      <c r="Z31" t="s">
        <v>18</v>
      </c>
      <c r="AA31">
        <f>zielona!B31</f>
        <v>1.2E-2</v>
      </c>
      <c r="AB31" t="s">
        <v>18</v>
      </c>
      <c r="AC31" s="1">
        <f>zielona!C31</f>
        <v>22.05</v>
      </c>
      <c r="AD31" t="s">
        <v>18</v>
      </c>
      <c r="AE31" s="1">
        <f>zielona!D31</f>
        <v>0.2</v>
      </c>
      <c r="AF31" s="3" t="s">
        <v>20</v>
      </c>
    </row>
    <row r="32" spans="1:32" x14ac:dyDescent="0.25">
      <c r="A32">
        <v>31</v>
      </c>
      <c r="B32" t="s">
        <v>18</v>
      </c>
      <c r="C32" s="2">
        <f>żółta!A32</f>
        <v>2.0139999999999998</v>
      </c>
      <c r="D32" t="s">
        <v>18</v>
      </c>
      <c r="E32" s="2">
        <f>żółta!B32</f>
        <v>1.2E-2</v>
      </c>
      <c r="F32" t="s">
        <v>18</v>
      </c>
      <c r="G32" s="1">
        <f>żółta!C32</f>
        <v>23.06</v>
      </c>
      <c r="H32" t="s">
        <v>18</v>
      </c>
      <c r="I32" s="1">
        <f>żółta!D32</f>
        <v>0.21000000000000002</v>
      </c>
      <c r="J32" s="3" t="s">
        <v>20</v>
      </c>
      <c r="U32" s="3"/>
      <c r="W32">
        <v>31</v>
      </c>
      <c r="X32" t="s">
        <v>18</v>
      </c>
      <c r="Y32" s="2">
        <f>zielona!A32</f>
        <v>2.0049999999999999</v>
      </c>
      <c r="Z32" t="s">
        <v>18</v>
      </c>
      <c r="AA32">
        <f>zielona!B32</f>
        <v>1.2E-2</v>
      </c>
      <c r="AB32" t="s">
        <v>18</v>
      </c>
      <c r="AC32" s="1">
        <f>zielona!C32</f>
        <v>23.03</v>
      </c>
      <c r="AD32" t="s">
        <v>18</v>
      </c>
      <c r="AE32" s="1">
        <f>zielona!D32</f>
        <v>0.21000000000000002</v>
      </c>
      <c r="AF32" s="3" t="s">
        <v>20</v>
      </c>
    </row>
    <row r="33" spans="1:32" x14ac:dyDescent="0.25">
      <c r="A33">
        <v>32</v>
      </c>
      <c r="B33" t="s">
        <v>18</v>
      </c>
      <c r="C33" s="2">
        <f>żółta!A33</f>
        <v>2.016</v>
      </c>
      <c r="D33" t="s">
        <v>18</v>
      </c>
      <c r="E33" s="2">
        <f>żółta!B33</f>
        <v>1.2E-2</v>
      </c>
      <c r="F33" t="s">
        <v>18</v>
      </c>
      <c r="G33" s="1">
        <f>żółta!C33</f>
        <v>24.05</v>
      </c>
      <c r="H33" t="s">
        <v>18</v>
      </c>
      <c r="I33" s="1">
        <f>żółta!D33</f>
        <v>0.22</v>
      </c>
      <c r="J33" s="3" t="s">
        <v>20</v>
      </c>
      <c r="U33" s="3"/>
      <c r="W33">
        <v>32</v>
      </c>
      <c r="X33" t="s">
        <v>18</v>
      </c>
      <c r="Y33" s="2">
        <f>zielona!A33</f>
        <v>2.008</v>
      </c>
      <c r="Z33" t="s">
        <v>18</v>
      </c>
      <c r="AA33">
        <f>zielona!B33</f>
        <v>1.2E-2</v>
      </c>
      <c r="AB33" t="s">
        <v>18</v>
      </c>
      <c r="AC33" s="1">
        <f>zielona!C33</f>
        <v>24.01</v>
      </c>
      <c r="AD33" t="s">
        <v>18</v>
      </c>
      <c r="AE33" s="1">
        <f>zielona!D33</f>
        <v>0.22</v>
      </c>
      <c r="AF33" s="3" t="s">
        <v>20</v>
      </c>
    </row>
    <row r="34" spans="1:32" x14ac:dyDescent="0.25">
      <c r="A34">
        <v>33</v>
      </c>
      <c r="B34" t="s">
        <v>18</v>
      </c>
      <c r="C34" s="2">
        <f>żółta!A34</f>
        <v>2.0179999999999998</v>
      </c>
      <c r="D34" t="s">
        <v>18</v>
      </c>
      <c r="E34" s="2">
        <f>żółta!B34</f>
        <v>1.2E-2</v>
      </c>
      <c r="F34" t="s">
        <v>18</v>
      </c>
      <c r="G34" s="1">
        <f>żółta!C34</f>
        <v>25.04</v>
      </c>
      <c r="H34" t="s">
        <v>18</v>
      </c>
      <c r="I34" s="1">
        <f>żółta!D34</f>
        <v>0.22</v>
      </c>
      <c r="J34" s="3" t="s">
        <v>20</v>
      </c>
      <c r="U34" s="3"/>
      <c r="W34">
        <v>33</v>
      </c>
      <c r="X34" t="s">
        <v>18</v>
      </c>
      <c r="Y34" s="2">
        <f>zielona!A34</f>
        <v>2.0110000000000001</v>
      </c>
      <c r="Z34" t="s">
        <v>18</v>
      </c>
      <c r="AA34">
        <f>zielona!B34</f>
        <v>1.2E-2</v>
      </c>
      <c r="AB34" t="s">
        <v>18</v>
      </c>
      <c r="AC34" s="1">
        <f>zielona!C34</f>
        <v>25.1</v>
      </c>
      <c r="AD34" t="s">
        <v>18</v>
      </c>
      <c r="AE34" s="1">
        <f>zielona!D34</f>
        <v>0.23</v>
      </c>
      <c r="AF34" s="3" t="s">
        <v>20</v>
      </c>
    </row>
    <row r="35" spans="1:32" x14ac:dyDescent="0.25">
      <c r="A35">
        <v>34</v>
      </c>
      <c r="B35" t="s">
        <v>18</v>
      </c>
      <c r="C35" s="2">
        <f>żółta!A35</f>
        <v>2.0209999999999999</v>
      </c>
      <c r="D35" t="s">
        <v>18</v>
      </c>
      <c r="E35" s="2">
        <f>żółta!B35</f>
        <v>1.2E-2</v>
      </c>
      <c r="F35" t="s">
        <v>18</v>
      </c>
      <c r="G35" s="1">
        <f>żółta!C35</f>
        <v>26.12</v>
      </c>
      <c r="H35" t="s">
        <v>18</v>
      </c>
      <c r="I35" s="1">
        <f>żółta!D35</f>
        <v>0.23</v>
      </c>
      <c r="J35" s="3" t="s">
        <v>20</v>
      </c>
      <c r="U35" s="3"/>
      <c r="W35">
        <v>34</v>
      </c>
      <c r="X35" t="s">
        <v>18</v>
      </c>
      <c r="Y35" s="2">
        <f>zielona!A35</f>
        <v>2.0139999999999998</v>
      </c>
      <c r="Z35" t="s">
        <v>18</v>
      </c>
      <c r="AA35">
        <f>zielona!B35</f>
        <v>1.2E-2</v>
      </c>
      <c r="AB35" t="s">
        <v>18</v>
      </c>
      <c r="AC35" s="1">
        <f>zielona!C35</f>
        <v>26</v>
      </c>
      <c r="AD35" t="s">
        <v>18</v>
      </c>
      <c r="AE35" s="1">
        <f>zielona!D35</f>
        <v>0.23</v>
      </c>
      <c r="AF35" s="3" t="s">
        <v>20</v>
      </c>
    </row>
    <row r="36" spans="1:32" x14ac:dyDescent="0.25">
      <c r="A36">
        <v>35</v>
      </c>
      <c r="B36" t="s">
        <v>18</v>
      </c>
      <c r="C36" s="2">
        <f>żółta!A36</f>
        <v>2.0230000000000001</v>
      </c>
      <c r="D36" t="s">
        <v>18</v>
      </c>
      <c r="E36" s="2">
        <f>żółta!B36</f>
        <v>1.2E-2</v>
      </c>
      <c r="F36" t="s">
        <v>18</v>
      </c>
      <c r="G36" s="1">
        <f>żółta!C36</f>
        <v>27.12</v>
      </c>
      <c r="H36" t="s">
        <v>18</v>
      </c>
      <c r="I36" s="1">
        <f>żółta!D36</f>
        <v>0.24000000000000002</v>
      </c>
      <c r="J36" s="3" t="s">
        <v>20</v>
      </c>
      <c r="U36" s="3"/>
      <c r="W36">
        <v>35</v>
      </c>
      <c r="X36" t="s">
        <v>18</v>
      </c>
      <c r="Y36" s="2">
        <f>zielona!A36</f>
        <v>2.0150000000000001</v>
      </c>
      <c r="Z36" t="s">
        <v>18</v>
      </c>
      <c r="AA36">
        <f>zielona!B36</f>
        <v>1.2E-2</v>
      </c>
      <c r="AB36" t="s">
        <v>18</v>
      </c>
      <c r="AC36" s="1">
        <f>zielona!C36</f>
        <v>27.02</v>
      </c>
      <c r="AD36" t="s">
        <v>18</v>
      </c>
      <c r="AE36" s="1">
        <f>zielona!D36</f>
        <v>0.24000000000000002</v>
      </c>
      <c r="AF36" s="3" t="s">
        <v>20</v>
      </c>
    </row>
    <row r="37" spans="1:32" x14ac:dyDescent="0.25">
      <c r="A37">
        <v>36</v>
      </c>
      <c r="B37" t="s">
        <v>18</v>
      </c>
      <c r="C37" s="2">
        <f>żółta!A37</f>
        <v>2.0249999999999999</v>
      </c>
      <c r="D37" t="s">
        <v>18</v>
      </c>
      <c r="E37" s="2">
        <f>żółta!B37</f>
        <v>1.2E-2</v>
      </c>
      <c r="F37" t="s">
        <v>18</v>
      </c>
      <c r="G37" s="1">
        <f>żółta!C37</f>
        <v>28.03</v>
      </c>
      <c r="H37" t="s">
        <v>18</v>
      </c>
      <c r="I37" s="1">
        <f>żółta!D37</f>
        <v>0.25</v>
      </c>
      <c r="J37" s="3" t="s">
        <v>20</v>
      </c>
      <c r="U37" s="3"/>
      <c r="W37">
        <v>36</v>
      </c>
      <c r="X37" t="s">
        <v>18</v>
      </c>
      <c r="Y37" s="2">
        <f>zielona!A37</f>
        <v>2.0179999999999998</v>
      </c>
      <c r="Z37" t="s">
        <v>18</v>
      </c>
      <c r="AA37">
        <f>zielona!B37</f>
        <v>1.2E-2</v>
      </c>
      <c r="AB37" t="s">
        <v>18</v>
      </c>
      <c r="AC37" s="1">
        <f>zielona!C37</f>
        <v>28.02</v>
      </c>
      <c r="AD37" t="s">
        <v>18</v>
      </c>
      <c r="AE37" s="1">
        <f>zielona!D37</f>
        <v>0.25</v>
      </c>
      <c r="AF37" s="3" t="s">
        <v>20</v>
      </c>
    </row>
    <row r="38" spans="1:32" x14ac:dyDescent="0.25">
      <c r="A38">
        <v>37</v>
      </c>
      <c r="B38" t="s">
        <v>18</v>
      </c>
      <c r="C38" s="2">
        <f>żółta!A38</f>
        <v>2.0270000000000001</v>
      </c>
      <c r="D38" t="s">
        <v>18</v>
      </c>
      <c r="E38" s="2">
        <f>żółta!B38</f>
        <v>1.2E-2</v>
      </c>
      <c r="F38" t="s">
        <v>18</v>
      </c>
      <c r="G38" s="1">
        <f>żółta!C38</f>
        <v>29.03</v>
      </c>
      <c r="H38" t="s">
        <v>18</v>
      </c>
      <c r="I38" s="1">
        <f>żółta!D38</f>
        <v>0.26</v>
      </c>
      <c r="J38" s="3" t="s">
        <v>20</v>
      </c>
      <c r="U38" s="3"/>
      <c r="W38">
        <v>37</v>
      </c>
      <c r="X38" t="s">
        <v>18</v>
      </c>
      <c r="Y38" s="2">
        <f>zielona!A38</f>
        <v>2.02</v>
      </c>
      <c r="Z38" t="s">
        <v>18</v>
      </c>
      <c r="AA38">
        <f>zielona!B38</f>
        <v>1.2E-2</v>
      </c>
      <c r="AB38" t="s">
        <v>18</v>
      </c>
      <c r="AC38" s="1">
        <f>zielona!C38</f>
        <v>29.16</v>
      </c>
      <c r="AD38" t="s">
        <v>18</v>
      </c>
      <c r="AE38" s="1">
        <f>zielona!D38</f>
        <v>0.26</v>
      </c>
      <c r="AF3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żółta</vt:lpstr>
      <vt:lpstr>niebieska</vt:lpstr>
      <vt:lpstr>zielona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2017-11-29T09:42:20Z</dcterms:created>
  <dcterms:modified xsi:type="dcterms:W3CDTF">2017-11-30T11:20:25Z</dcterms:modified>
</cp:coreProperties>
</file>