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studia\sem 3\sprawka\Fiz8\"/>
    </mc:Choice>
  </mc:AlternateContent>
  <bookViews>
    <workbookView xWindow="0" yWindow="0" windowWidth="9015" windowHeight="5940" xr2:uid="{0C3E038B-9A8F-44A0-AA5E-AC20A3E7B064}"/>
  </bookViews>
  <sheets>
    <sheet name="Arkusz1" sheetId="1" r:id="rId1"/>
    <sheet name="LaTe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8" i="1" l="1"/>
  <c r="K57" i="1"/>
  <c r="K55" i="1"/>
  <c r="K40" i="1"/>
  <c r="K22" i="1"/>
  <c r="K4" i="1"/>
  <c r="Q41" i="1"/>
  <c r="Q42" i="1"/>
  <c r="Q43" i="1"/>
  <c r="Q44" i="1"/>
  <c r="Q45" i="1"/>
  <c r="Q46" i="1"/>
  <c r="Q47" i="1"/>
  <c r="Q48" i="1"/>
  <c r="Q49" i="1"/>
  <c r="Q40" i="1"/>
  <c r="O41" i="1"/>
  <c r="O42" i="1"/>
  <c r="O43" i="1"/>
  <c r="O44" i="1"/>
  <c r="O45" i="1"/>
  <c r="O46" i="1"/>
  <c r="O47" i="1"/>
  <c r="O48" i="1"/>
  <c r="O49" i="1"/>
  <c r="O40" i="1"/>
  <c r="Q23" i="1"/>
  <c r="Q24" i="1"/>
  <c r="Q25" i="1"/>
  <c r="Q26" i="1"/>
  <c r="Q27" i="1"/>
  <c r="Q28" i="1"/>
  <c r="Q29" i="1"/>
  <c r="Q30" i="1"/>
  <c r="Q31" i="1"/>
  <c r="Q22" i="1"/>
  <c r="O23" i="1"/>
  <c r="O24" i="1"/>
  <c r="O25" i="1"/>
  <c r="O26" i="1"/>
  <c r="O27" i="1"/>
  <c r="O28" i="1"/>
  <c r="O29" i="1"/>
  <c r="O30" i="1"/>
  <c r="O31" i="1"/>
  <c r="O22" i="1"/>
  <c r="I40" i="1"/>
  <c r="I22" i="1"/>
  <c r="G54" i="1"/>
  <c r="G18" i="1"/>
  <c r="E50" i="1"/>
  <c r="E32" i="1"/>
  <c r="E14" i="1"/>
  <c r="C54" i="1"/>
  <c r="C36" i="1"/>
  <c r="C18" i="1"/>
  <c r="G40" i="1"/>
  <c r="G22" i="1"/>
  <c r="G4" i="1"/>
  <c r="C40" i="1"/>
  <c r="C22" i="1"/>
  <c r="C4" i="1"/>
  <c r="I4" i="1" s="1"/>
  <c r="H50" i="1"/>
  <c r="D50" i="1"/>
  <c r="H32" i="1"/>
  <c r="D32" i="1"/>
  <c r="H14" i="1"/>
  <c r="D14" i="1"/>
  <c r="J40" i="1"/>
  <c r="J50" i="1"/>
  <c r="J51" i="1"/>
  <c r="S51" i="1" s="1"/>
  <c r="S52" i="1" s="1"/>
  <c r="J54" i="1" s="1"/>
  <c r="J22" i="1"/>
  <c r="J32" i="1"/>
  <c r="J33" i="1"/>
  <c r="F40" i="1"/>
  <c r="F50" i="1"/>
  <c r="F51" i="1"/>
  <c r="F22" i="1"/>
  <c r="F32" i="1"/>
  <c r="F33" i="1"/>
  <c r="Q51" i="1"/>
  <c r="P51" i="1"/>
  <c r="P52" i="1" s="1"/>
  <c r="F54" i="1" s="1"/>
  <c r="O51" i="1"/>
  <c r="N51" i="1"/>
  <c r="N52" i="1" s="1"/>
  <c r="B54" i="1" s="1"/>
  <c r="S33" i="1"/>
  <c r="S34" i="1" s="1"/>
  <c r="J36" i="1" s="1"/>
  <c r="Q33" i="1"/>
  <c r="P33" i="1"/>
  <c r="F35" i="1" s="1"/>
  <c r="O33" i="1"/>
  <c r="N33" i="1"/>
  <c r="N34" i="1" s="1"/>
  <c r="B36" i="1" s="1"/>
  <c r="I54" i="1"/>
  <c r="I53" i="1"/>
  <c r="H53" i="1"/>
  <c r="D53" i="1"/>
  <c r="B53" i="1"/>
  <c r="J52" i="1"/>
  <c r="I52" i="1"/>
  <c r="F52" i="1"/>
  <c r="B52" i="1"/>
  <c r="I36" i="1"/>
  <c r="I35" i="1"/>
  <c r="H35" i="1"/>
  <c r="D35" i="1"/>
  <c r="B35" i="1"/>
  <c r="J34" i="1"/>
  <c r="I34" i="1"/>
  <c r="F34" i="1"/>
  <c r="B34" i="1"/>
  <c r="S16" i="1"/>
  <c r="J18" i="1" s="1"/>
  <c r="P16" i="1"/>
  <c r="N16" i="1"/>
  <c r="B18" i="1" s="1"/>
  <c r="B16" i="1"/>
  <c r="F16" i="1"/>
  <c r="I16" i="1"/>
  <c r="J16" i="1"/>
  <c r="B17" i="1"/>
  <c r="D17" i="1"/>
  <c r="F17" i="1"/>
  <c r="H17" i="1"/>
  <c r="I17" i="1"/>
  <c r="J17" i="1"/>
  <c r="I18" i="1"/>
  <c r="S15" i="1"/>
  <c r="F18" i="1"/>
  <c r="N15" i="1"/>
  <c r="P15" i="1"/>
  <c r="O15" i="1"/>
  <c r="Q15" i="1"/>
  <c r="J53" i="1" l="1"/>
  <c r="J35" i="1"/>
  <c r="F53" i="1"/>
  <c r="P34" i="1"/>
  <c r="F36" i="1" s="1"/>
  <c r="G36" i="1" s="1"/>
  <c r="O6" i="1" l="1"/>
  <c r="O7" i="1"/>
  <c r="O11" i="1"/>
  <c r="O5" i="1"/>
  <c r="O10" i="1"/>
  <c r="O8" i="1"/>
  <c r="O12" i="1"/>
  <c r="O9" i="1"/>
  <c r="O4" i="1"/>
  <c r="O13" i="1"/>
  <c r="Q8" i="1"/>
  <c r="Q12" i="1"/>
  <c r="Q5" i="1"/>
  <c r="Q9" i="1"/>
  <c r="Q13" i="1"/>
  <c r="Q6" i="1"/>
  <c r="Q10" i="1"/>
  <c r="Q4" i="1"/>
  <c r="Q7" i="1"/>
  <c r="Q11" i="1"/>
  <c r="O14" i="1" l="1"/>
  <c r="O16" i="1" s="1"/>
  <c r="D18" i="1" s="1"/>
  <c r="O32" i="1"/>
  <c r="Q50" i="1"/>
  <c r="Q32" i="1"/>
  <c r="Q14" i="1"/>
  <c r="O50" i="1"/>
  <c r="D16" i="1" l="1"/>
  <c r="E18" i="1"/>
  <c r="H52" i="1"/>
  <c r="Q52" i="1"/>
  <c r="H54" i="1" s="1"/>
  <c r="O52" i="1"/>
  <c r="D54" i="1" s="1"/>
  <c r="E54" i="1" s="1"/>
  <c r="I55" i="1" s="1"/>
  <c r="D52" i="1"/>
  <c r="D34" i="1"/>
  <c r="O34" i="1"/>
  <c r="D36" i="1" s="1"/>
  <c r="E36" i="1" s="1"/>
  <c r="H16" i="1"/>
  <c r="Q16" i="1"/>
  <c r="H18" i="1" s="1"/>
  <c r="Q34" i="1"/>
  <c r="H36" i="1" s="1"/>
  <c r="H34" i="1"/>
  <c r="I37" i="1" l="1"/>
  <c r="K37" i="1" s="1"/>
  <c r="I19" i="1"/>
  <c r="K19" i="1" s="1"/>
</calcChain>
</file>

<file path=xl/sharedStrings.xml><?xml version="1.0" encoding="utf-8"?>
<sst xmlns="http://schemas.openxmlformats.org/spreadsheetml/2006/main" count="648" uniqueCount="58">
  <si>
    <t>sr(x)</t>
  </si>
  <si>
    <t>delta(x)</t>
  </si>
  <si>
    <t>u(x)</t>
  </si>
  <si>
    <t>m (kg)</t>
  </si>
  <si>
    <t>d (m)</t>
  </si>
  <si>
    <t>h(m)</t>
  </si>
  <si>
    <t>t (s)</t>
  </si>
  <si>
    <t>ro_k(kg/m^3)</t>
  </si>
  <si>
    <t>ro_c(kg/m^3)</t>
  </si>
  <si>
    <t>ni (Ns/m^2)</t>
  </si>
  <si>
    <t>-</t>
  </si>
  <si>
    <t>uc(x)</t>
  </si>
  <si>
    <t>uA(x)</t>
  </si>
  <si>
    <t>uB(x)</t>
  </si>
  <si>
    <t>srebrna</t>
  </si>
  <si>
    <t>przezroczysta</t>
  </si>
  <si>
    <t>biała</t>
  </si>
  <si>
    <t>niepewność eksperymentatora(t)[s]</t>
  </si>
  <si>
    <t>przysp(g)[m/s^2]</t>
  </si>
  <si>
    <t>sr(ni)</t>
  </si>
  <si>
    <t>u(ni)</t>
  </si>
  <si>
    <t>app(u(x))</t>
  </si>
  <si>
    <t>&amp;</t>
  </si>
  <si>
    <t>\\\hline</t>
  </si>
  <si>
    <t>\(\bar{x}\)</t>
  </si>
  <si>
    <t>\(\Delta{_px}\)</t>
  </si>
  <si>
    <t>\(u_A(x)\)</t>
  </si>
  <si>
    <t>\(u_B(x)\)</t>
  </si>
  <si>
    <t>\(u(x)\)</t>
  </si>
  <si>
    <t>\(u_c(x)\)</t>
  </si>
  <si>
    <t>\(\approx{u(x)}\)</t>
  </si>
  <si>
    <t>\(m\)</t>
  </si>
  <si>
    <t>\(d\)</t>
  </si>
  <si>
    <t>\(h\)</t>
  </si>
  <si>
    <t>\(t\)</t>
  </si>
  <si>
    <t>\(\rho_k\)</t>
  </si>
  <si>
    <t>\(\rho_c\)</t>
  </si>
  <si>
    <t>\(\eta\)</t>
  </si>
  <si>
    <t>Lp.</t>
  </si>
  <si>
    <t>\(\times{10^{-3} [kg]}\)</t>
  </si>
  <si>
    <t>\(\times{10^{-3} [m]}\)</t>
  </si>
  <si>
    <t>\(\times{10^{-2} [m]}\)</t>
  </si>
  <si>
    <t>\([s]\)</t>
  </si>
  <si>
    <t>\(\left[\frac{kg}{m^3}\right]\)</t>
  </si>
  <si>
    <t>\(\left[\frac{Ns}{m^2}\right]\)</t>
  </si>
  <si>
    <t>\\</t>
  </si>
  <si>
    <t>\multirow{10}{*}{0,44}</t>
  </si>
  <si>
    <t>\multirow{10}{*}{35,8}</t>
  </si>
  <si>
    <t>\multirow{10}{*}{1704}</t>
  </si>
  <si>
    <t>\multirow{10}{*}{1260}</t>
  </si>
  <si>
    <t>\multirow{10}{*}{0,870}</t>
  </si>
  <si>
    <t>\multirow{10}{*}{0,30}</t>
  </si>
  <si>
    <t>\multirow{10}{*}{2723}</t>
  </si>
  <si>
    <t>\multirow{10}{*}{1,064}</t>
  </si>
  <si>
    <t>\multirow{10}{*}{0,16}</t>
  </si>
  <si>
    <t>\multirow{10}{*}{2431}</t>
  </si>
  <si>
    <t>\multirow{10}{*}{0,920}</t>
  </si>
  <si>
    <t>\\\cline{1-3}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</si>
</sst>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"/>
    <numFmt numFmtId="173" formatCode="0.000000"/>
    <numFmt numFmtId="174" formatCode="0.00000"/>
    <numFmt numFmtId="175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68" fontId="2" fillId="0" borderId="0" xfId="0" applyNumberFormat="1" applyFont="1"/>
    <xf numFmtId="2" fontId="2" fillId="0" borderId="0" xfId="0" applyNumberFormat="1" applyFont="1"/>
    <xf numFmtId="16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74" fontId="2" fillId="0" borderId="0" xfId="0" applyNumberFormat="1" applyFont="1"/>
    <xf numFmtId="175" fontId="2" fillId="0" borderId="0" xfId="0" applyNumberFormat="1" applyFont="1"/>
    <xf numFmtId="173" fontId="2" fillId="0" borderId="0" xfId="0" applyNumberFormat="1" applyFont="1"/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175" fontId="0" fillId="0" borderId="0" xfId="0" applyNumberFormat="1"/>
    <xf numFmtId="174" fontId="0" fillId="0" borderId="0" xfId="0" applyNumberFormat="1"/>
    <xf numFmtId="173" fontId="0" fillId="0" borderId="0" xfId="0" applyNumberForma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A8A8A8"/>
      </a:dk1>
      <a:lt1>
        <a:sysClr val="window" lastClr="1C1C1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45D9-8433-4B87-A6BF-95060262AB48}">
  <dimension ref="A1:S59"/>
  <sheetViews>
    <sheetView tabSelected="1" workbookViewId="0">
      <pane ySplit="2" topLeftCell="A3" activePane="bottomLeft" state="frozen"/>
      <selection pane="bottomLeft" activeCell="L8" sqref="L8"/>
    </sheetView>
  </sheetViews>
  <sheetFormatPr defaultRowHeight="15" x14ac:dyDescent="0.25"/>
  <cols>
    <col min="1" max="2" width="9.140625" style="1"/>
    <col min="3" max="3" width="11" style="1" hidden="1" customWidth="1"/>
    <col min="4" max="4" width="9.140625" style="1"/>
    <col min="5" max="5" width="0" style="1" hidden="1" customWidth="1"/>
    <col min="6" max="6" width="9.140625" style="1"/>
    <col min="7" max="7" width="0" style="1" hidden="1" customWidth="1"/>
    <col min="8" max="8" width="9.140625" style="1"/>
    <col min="9" max="9" width="12.85546875" style="1" bestFit="1" customWidth="1"/>
    <col min="10" max="10" width="12.7109375" style="1" bestFit="1" customWidth="1"/>
    <col min="11" max="11" width="11.42578125" style="1" bestFit="1" customWidth="1"/>
    <col min="12" max="14" width="9.140625" style="1"/>
    <col min="15" max="15" width="9.85546875" style="1" bestFit="1" customWidth="1"/>
    <col min="16" max="16384" width="9.140625" style="1"/>
  </cols>
  <sheetData>
    <row r="1" spans="1:19" x14ac:dyDescent="0.25">
      <c r="B1" s="1" t="s">
        <v>3</v>
      </c>
      <c r="C1" s="1" t="s">
        <v>3</v>
      </c>
      <c r="D1" s="1" t="s">
        <v>4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9" x14ac:dyDescent="0.25">
      <c r="B2" s="1">
        <v>1E-3</v>
      </c>
      <c r="C2" s="1">
        <v>1</v>
      </c>
      <c r="D2" s="1">
        <v>1E-3</v>
      </c>
      <c r="E2" s="1">
        <v>1</v>
      </c>
      <c r="F2" s="1">
        <v>0.01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 t="s">
        <v>17</v>
      </c>
      <c r="M2" s="1">
        <v>0.2</v>
      </c>
      <c r="N2" s="1" t="s">
        <v>18</v>
      </c>
      <c r="O2">
        <v>9.8115000000000006</v>
      </c>
    </row>
    <row r="3" spans="1:19" x14ac:dyDescent="0.25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9" x14ac:dyDescent="0.25">
      <c r="A4" s="1">
        <v>1</v>
      </c>
      <c r="B4" s="2">
        <v>0.44</v>
      </c>
      <c r="C4" s="2">
        <f>B4*$B$2</f>
        <v>4.4000000000000002E-4</v>
      </c>
      <c r="D4" s="5">
        <v>7.92</v>
      </c>
      <c r="F4" s="2">
        <v>35.799999999999997</v>
      </c>
      <c r="G4" s="2">
        <f>F4*$F$2</f>
        <v>0.35799999999999998</v>
      </c>
      <c r="H4" s="5">
        <v>20.34</v>
      </c>
      <c r="I4" s="8">
        <f>(6*C4)/(PI()*(E14)^3)</f>
        <v>1703.7578458559328</v>
      </c>
      <c r="J4" s="2">
        <v>1260</v>
      </c>
      <c r="K4" s="6">
        <f>(E14^2*$O$2*H14*(I4-J4))/(18*G4)</f>
        <v>0.87043552768283672</v>
      </c>
      <c r="O4" s="1">
        <f>(D4-D$14)^2</f>
        <v>3.609999999999711E-4</v>
      </c>
      <c r="Q4" s="1">
        <f>(H4-H$14)^2</f>
        <v>8.8209000000000357E-2</v>
      </c>
    </row>
    <row r="5" spans="1:19" x14ac:dyDescent="0.25">
      <c r="A5" s="1">
        <v>2</v>
      </c>
      <c r="B5" s="2"/>
      <c r="C5" s="2"/>
      <c r="D5" s="5">
        <v>7.91</v>
      </c>
      <c r="F5" s="2"/>
      <c r="G5" s="2"/>
      <c r="H5" s="5">
        <v>21.18</v>
      </c>
      <c r="I5" s="8"/>
      <c r="J5" s="2"/>
      <c r="K5" s="6"/>
      <c r="O5" s="1">
        <f t="shared" ref="O5:O13" si="0">(D5-D$14)^2</f>
        <v>8.0999999999990151E-5</v>
      </c>
      <c r="Q5" s="1">
        <f t="shared" ref="Q5:Q13" si="1">(H5-H$14)^2</f>
        <v>0.2948489999999992</v>
      </c>
    </row>
    <row r="6" spans="1:19" x14ac:dyDescent="0.25">
      <c r="A6" s="1">
        <v>3</v>
      </c>
      <c r="B6" s="2"/>
      <c r="C6" s="2"/>
      <c r="D6" s="5">
        <v>7.88</v>
      </c>
      <c r="F6" s="2"/>
      <c r="G6" s="2"/>
      <c r="H6" s="5">
        <v>21.22</v>
      </c>
      <c r="I6" s="8"/>
      <c r="J6" s="2"/>
      <c r="K6" s="6"/>
      <c r="O6" s="1">
        <f t="shared" si="0"/>
        <v>4.4100000000003343E-4</v>
      </c>
      <c r="Q6" s="1">
        <f t="shared" si="1"/>
        <v>0.33988899999999816</v>
      </c>
    </row>
    <row r="7" spans="1:19" x14ac:dyDescent="0.25">
      <c r="A7" s="1">
        <v>4</v>
      </c>
      <c r="B7" s="2"/>
      <c r="C7" s="2"/>
      <c r="D7" s="5">
        <v>7.91</v>
      </c>
      <c r="F7" s="2"/>
      <c r="G7" s="2"/>
      <c r="H7" s="5">
        <v>20.84</v>
      </c>
      <c r="I7" s="8"/>
      <c r="J7" s="2"/>
      <c r="K7" s="6"/>
      <c r="O7" s="1">
        <f t="shared" si="0"/>
        <v>8.0999999999990151E-5</v>
      </c>
      <c r="Q7" s="1">
        <f t="shared" si="1"/>
        <v>4.120899999999976E-2</v>
      </c>
    </row>
    <row r="8" spans="1:19" x14ac:dyDescent="0.25">
      <c r="A8" s="1">
        <v>5</v>
      </c>
      <c r="B8" s="2"/>
      <c r="C8" s="2"/>
      <c r="D8" s="5">
        <v>7.9</v>
      </c>
      <c r="F8" s="2"/>
      <c r="G8" s="2"/>
      <c r="H8" s="5">
        <v>20.82</v>
      </c>
      <c r="I8" s="8"/>
      <c r="J8" s="2"/>
      <c r="K8" s="6"/>
      <c r="O8" s="1">
        <f t="shared" si="0"/>
        <v>1.0000000000006678E-6</v>
      </c>
      <c r="Q8" s="1">
        <f t="shared" si="1"/>
        <v>3.3488999999999935E-2</v>
      </c>
    </row>
    <row r="9" spans="1:19" x14ac:dyDescent="0.25">
      <c r="A9" s="1">
        <v>6</v>
      </c>
      <c r="B9" s="2"/>
      <c r="C9" s="2"/>
      <c r="D9" s="5">
        <v>7.9</v>
      </c>
      <c r="F9" s="2"/>
      <c r="G9" s="2"/>
      <c r="H9" s="5">
        <v>20.52</v>
      </c>
      <c r="I9" s="8"/>
      <c r="J9" s="2"/>
      <c r="K9" s="6"/>
      <c r="O9" s="1">
        <f t="shared" si="0"/>
        <v>1.0000000000006678E-6</v>
      </c>
      <c r="Q9" s="1">
        <f t="shared" si="1"/>
        <v>1.3689000000000206E-2</v>
      </c>
    </row>
    <row r="10" spans="1:19" x14ac:dyDescent="0.25">
      <c r="A10" s="1">
        <v>7</v>
      </c>
      <c r="B10" s="2"/>
      <c r="C10" s="2"/>
      <c r="D10" s="5">
        <v>7.89</v>
      </c>
      <c r="F10" s="2"/>
      <c r="G10" s="2"/>
      <c r="H10" s="5">
        <v>20.6</v>
      </c>
      <c r="I10" s="8"/>
      <c r="J10" s="2"/>
      <c r="K10" s="6"/>
      <c r="O10" s="1">
        <f t="shared" si="0"/>
        <v>1.210000000000222E-4</v>
      </c>
      <c r="Q10" s="1">
        <f t="shared" si="1"/>
        <v>1.3689999999999284E-3</v>
      </c>
    </row>
    <row r="11" spans="1:19" x14ac:dyDescent="0.25">
      <c r="A11" s="1">
        <v>8</v>
      </c>
      <c r="B11" s="2"/>
      <c r="C11" s="2"/>
      <c r="D11" s="5">
        <v>7.9</v>
      </c>
      <c r="F11" s="2"/>
      <c r="G11" s="2"/>
      <c r="H11" s="5">
        <v>20.34</v>
      </c>
      <c r="I11" s="8"/>
      <c r="J11" s="2"/>
      <c r="K11" s="6"/>
      <c r="O11" s="1">
        <f t="shared" si="0"/>
        <v>1.0000000000006678E-6</v>
      </c>
      <c r="Q11" s="1">
        <f t="shared" si="1"/>
        <v>8.8209000000000357E-2</v>
      </c>
    </row>
    <row r="12" spans="1:19" x14ac:dyDescent="0.25">
      <c r="A12" s="1">
        <v>9</v>
      </c>
      <c r="B12" s="2"/>
      <c r="C12" s="2"/>
      <c r="D12" s="5">
        <v>7.9</v>
      </c>
      <c r="F12" s="2"/>
      <c r="G12" s="2"/>
      <c r="H12" s="5">
        <v>20.41</v>
      </c>
      <c r="I12" s="8"/>
      <c r="J12" s="2"/>
      <c r="K12" s="6"/>
      <c r="O12" s="1">
        <f t="shared" si="0"/>
        <v>1.0000000000006678E-6</v>
      </c>
      <c r="Q12" s="1">
        <f t="shared" si="1"/>
        <v>5.1529000000000144E-2</v>
      </c>
    </row>
    <row r="13" spans="1:19" x14ac:dyDescent="0.25">
      <c r="A13" s="1">
        <v>10</v>
      </c>
      <c r="B13" s="2"/>
      <c r="C13" s="2"/>
      <c r="D13" s="5">
        <v>7.9</v>
      </c>
      <c r="F13" s="2"/>
      <c r="G13" s="2"/>
      <c r="H13" s="5">
        <v>20.100000000000001</v>
      </c>
      <c r="I13" s="8"/>
      <c r="J13" s="2"/>
      <c r="K13" s="6"/>
      <c r="O13" s="1">
        <f t="shared" si="0"/>
        <v>1.0000000000006678E-6</v>
      </c>
      <c r="Q13" s="1">
        <f t="shared" si="1"/>
        <v>0.28836899999999899</v>
      </c>
    </row>
    <row r="14" spans="1:19" x14ac:dyDescent="0.25">
      <c r="A14" s="1" t="s">
        <v>0</v>
      </c>
      <c r="B14" s="1" t="s">
        <v>10</v>
      </c>
      <c r="D14" s="10">
        <f>AVERAGE(D4:D13)</f>
        <v>7.9010000000000007</v>
      </c>
      <c r="E14" s="1">
        <f>D14*$D$2</f>
        <v>7.901E-3</v>
      </c>
      <c r="F14" s="1" t="s">
        <v>10</v>
      </c>
      <c r="H14" s="5">
        <f>AVERAGE(H4:H13)</f>
        <v>20.637</v>
      </c>
      <c r="I14" s="1" t="s">
        <v>10</v>
      </c>
      <c r="J14" s="1" t="s">
        <v>10</v>
      </c>
      <c r="K14" s="1" t="s">
        <v>10</v>
      </c>
      <c r="M14" s="1" t="s">
        <v>12</v>
      </c>
      <c r="N14" s="1" t="s">
        <v>10</v>
      </c>
      <c r="O14" s="3">
        <f>SQRT(SUM(O4:O13)/90)</f>
        <v>3.4801021696368659E-3</v>
      </c>
      <c r="P14" s="1" t="s">
        <v>10</v>
      </c>
      <c r="Q14" s="3">
        <f>SQRT(SUM(Q4:Q13)/90)</f>
        <v>0.11741711024283362</v>
      </c>
      <c r="R14" s="1" t="s">
        <v>10</v>
      </c>
      <c r="S14" s="1" t="s">
        <v>10</v>
      </c>
    </row>
    <row r="15" spans="1:19" x14ac:dyDescent="0.25">
      <c r="A15" s="1" t="s">
        <v>1</v>
      </c>
      <c r="B15" s="1">
        <v>0.01</v>
      </c>
      <c r="D15" s="1">
        <v>0.01</v>
      </c>
      <c r="F15" s="1">
        <v>0.1</v>
      </c>
      <c r="H15" s="1">
        <v>0.01</v>
      </c>
      <c r="I15" s="1" t="s">
        <v>10</v>
      </c>
      <c r="J15" s="1">
        <v>10</v>
      </c>
      <c r="K15" s="1" t="s">
        <v>10</v>
      </c>
      <c r="M15" s="1" t="s">
        <v>13</v>
      </c>
      <c r="N15" s="1">
        <f>SQRT((B15)^2/3)</f>
        <v>5.773502691896258E-3</v>
      </c>
      <c r="O15" s="1">
        <f>SQRT((D15)^2/3)</f>
        <v>5.773502691896258E-3</v>
      </c>
      <c r="P15" s="1">
        <f>SQRT((F15)^2/3)</f>
        <v>5.7735026918962581E-2</v>
      </c>
      <c r="Q15" s="1">
        <f>SQRT((H15)^2/3+($M$2)^2/3)</f>
        <v>0.11561430130683084</v>
      </c>
      <c r="R15" s="1" t="s">
        <v>10</v>
      </c>
      <c r="S15" s="1">
        <f>SQRT((J15)^2/3)</f>
        <v>5.7735026918962582</v>
      </c>
    </row>
    <row r="16" spans="1:19" x14ac:dyDescent="0.25">
      <c r="A16" s="1" t="s">
        <v>12</v>
      </c>
      <c r="B16" s="1" t="str">
        <f>N14</f>
        <v>-</v>
      </c>
      <c r="D16" s="9">
        <f>O14</f>
        <v>3.4801021696368659E-3</v>
      </c>
      <c r="F16" s="1" t="str">
        <f>P14</f>
        <v>-</v>
      </c>
      <c r="H16" s="10">
        <f t="shared" ref="H16:J18" si="2">Q14</f>
        <v>0.11741711024283362</v>
      </c>
      <c r="I16" s="1" t="str">
        <f t="shared" si="2"/>
        <v>-</v>
      </c>
      <c r="J16" s="1" t="str">
        <f t="shared" si="2"/>
        <v>-</v>
      </c>
      <c r="K16" s="1" t="s">
        <v>10</v>
      </c>
      <c r="M16" s="1" t="s">
        <v>2</v>
      </c>
      <c r="N16" s="3">
        <f>N15</f>
        <v>5.773502691896258E-3</v>
      </c>
      <c r="O16" s="3">
        <f>SQRT(O14^2+O15^2)</f>
        <v>6.7412494720522362E-3</v>
      </c>
      <c r="P16" s="3">
        <f>P15</f>
        <v>5.7735026918962581E-2</v>
      </c>
      <c r="Q16" s="3">
        <f>SQRT(Q14^2+Q15^2)</f>
        <v>0.16478302231857628</v>
      </c>
      <c r="R16" s="1" t="s">
        <v>10</v>
      </c>
      <c r="S16" s="3">
        <f>S15</f>
        <v>5.7735026918962582</v>
      </c>
    </row>
    <row r="17" spans="1:19" x14ac:dyDescent="0.25">
      <c r="A17" s="1" t="s">
        <v>13</v>
      </c>
      <c r="B17" s="11">
        <f>N15</f>
        <v>5.773502691896258E-3</v>
      </c>
      <c r="D17" s="1">
        <f>O15</f>
        <v>5.773502691896258E-3</v>
      </c>
      <c r="F17" s="9">
        <f>P15</f>
        <v>5.7735026918962581E-2</v>
      </c>
      <c r="H17" s="10">
        <f t="shared" si="2"/>
        <v>0.11561430130683084</v>
      </c>
      <c r="I17" s="1" t="str">
        <f t="shared" si="2"/>
        <v>-</v>
      </c>
      <c r="J17" s="4">
        <f t="shared" si="2"/>
        <v>5.7735026918962582</v>
      </c>
      <c r="K17" s="1" t="s">
        <v>10</v>
      </c>
    </row>
    <row r="18" spans="1:19" x14ac:dyDescent="0.25">
      <c r="A18" s="1" t="s">
        <v>2</v>
      </c>
      <c r="B18" s="11">
        <f>N16</f>
        <v>5.773502691896258E-3</v>
      </c>
      <c r="C18" s="1">
        <f>B18*$B$2</f>
        <v>5.7735026918962578E-6</v>
      </c>
      <c r="D18" s="11">
        <f>O16</f>
        <v>6.7412494720522362E-3</v>
      </c>
      <c r="E18" s="1">
        <f>D18*D2</f>
        <v>6.7412494720522363E-6</v>
      </c>
      <c r="F18" s="9">
        <f>P16</f>
        <v>5.7735026918962581E-2</v>
      </c>
      <c r="G18" s="1">
        <f>F18*$F$2</f>
        <v>5.773502691896258E-4</v>
      </c>
      <c r="H18" s="10">
        <f t="shared" si="2"/>
        <v>0.16478302231857628</v>
      </c>
      <c r="I18" s="1" t="str">
        <f t="shared" si="2"/>
        <v>-</v>
      </c>
      <c r="J18" s="4">
        <f t="shared" si="2"/>
        <v>5.7735026918962582</v>
      </c>
      <c r="K18" s="1" t="s">
        <v>10</v>
      </c>
    </row>
    <row r="19" spans="1:19" x14ac:dyDescent="0.25">
      <c r="A19" s="1" t="s">
        <v>11</v>
      </c>
      <c r="B19" s="1" t="s">
        <v>10</v>
      </c>
      <c r="D19" s="1" t="s">
        <v>10</v>
      </c>
      <c r="F19" s="1" t="s">
        <v>10</v>
      </c>
      <c r="H19" s="1" t="s">
        <v>10</v>
      </c>
      <c r="I19" s="5">
        <f>SQRT((6/(PI()*(E14)^3)^2*(C18)^2)+((-18*C4)/(PI()*(E14)^4))^2*(E18)^2)</f>
        <v>10.115190327317196</v>
      </c>
      <c r="J19" s="1" t="s">
        <v>10</v>
      </c>
      <c r="K19" s="9">
        <f>((E14^2*$O$2*H14*(I4-J4))/(18*G4))*SQRT(((2/E14)*E18)^2+((1/H14)*H18)^2+((1/(I4-J4))^2*(I19^2+J18^2))+(-(1/G4)*G18)^2)</f>
        <v>2.3966667653348192E-2</v>
      </c>
    </row>
    <row r="20" spans="1:19" x14ac:dyDescent="0.25">
      <c r="A20" s="1" t="s">
        <v>21</v>
      </c>
      <c r="B20" s="1">
        <v>0.01</v>
      </c>
      <c r="D20" s="1">
        <v>6.7999999999999996E-3</v>
      </c>
      <c r="F20" s="1">
        <v>0.1</v>
      </c>
      <c r="H20" s="1">
        <v>0.17</v>
      </c>
      <c r="I20" s="1">
        <v>11</v>
      </c>
      <c r="J20" s="1">
        <v>5.8</v>
      </c>
      <c r="K20" s="1">
        <v>2.4E-2</v>
      </c>
    </row>
    <row r="21" spans="1:19" x14ac:dyDescent="0.25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9" x14ac:dyDescent="0.25">
      <c r="A22" s="1">
        <v>1</v>
      </c>
      <c r="B22" s="7">
        <v>0.3</v>
      </c>
      <c r="C22" s="2">
        <f>B22*$B$2</f>
        <v>2.9999999999999997E-4</v>
      </c>
      <c r="D22" s="1">
        <v>5.95</v>
      </c>
      <c r="F22" s="2">
        <f t="shared" ref="F22:F33" si="3">F4</f>
        <v>35.799999999999997</v>
      </c>
      <c r="G22" s="2">
        <f>F22*$F$2</f>
        <v>0.35799999999999998</v>
      </c>
      <c r="H22" s="5">
        <v>13.73</v>
      </c>
      <c r="I22" s="8">
        <f>(6*C22)/(PI()*(E32)^3)</f>
        <v>2722.7624518924786</v>
      </c>
      <c r="J22" s="2">
        <f t="shared" ref="J22:J33" si="4">J4</f>
        <v>1260</v>
      </c>
      <c r="K22" s="6">
        <f>(E32^2*$O$2*H32*(I22-J22))/(18*G22)</f>
        <v>1.0637250051838176</v>
      </c>
      <c r="O22" s="1">
        <f>(D22-D$32)^2</f>
        <v>3.9999999999955664E-6</v>
      </c>
      <c r="Q22" s="1">
        <f>(H22-H$32)^2</f>
        <v>5.2899999999998559E-2</v>
      </c>
    </row>
    <row r="23" spans="1:19" x14ac:dyDescent="0.25">
      <c r="A23" s="1">
        <v>2</v>
      </c>
      <c r="B23" s="7"/>
      <c r="C23" s="2"/>
      <c r="D23" s="1">
        <v>5.95</v>
      </c>
      <c r="F23" s="2"/>
      <c r="G23" s="2"/>
      <c r="H23" s="5">
        <v>13.7</v>
      </c>
      <c r="I23" s="8"/>
      <c r="J23" s="2"/>
      <c r="K23" s="6"/>
      <c r="O23" s="1">
        <f t="shared" ref="O23:O31" si="5">(D23-D$32)^2</f>
        <v>3.9999999999955664E-6</v>
      </c>
      <c r="Q23" s="1">
        <f t="shared" ref="Q23:Q31" si="6">(H23-H$32)^2</f>
        <v>3.9999999999998294E-2</v>
      </c>
    </row>
    <row r="24" spans="1:19" x14ac:dyDescent="0.25">
      <c r="A24" s="1">
        <v>3</v>
      </c>
      <c r="B24" s="7"/>
      <c r="C24" s="2"/>
      <c r="D24" s="1">
        <v>5.95</v>
      </c>
      <c r="F24" s="2"/>
      <c r="G24" s="2"/>
      <c r="H24" s="5">
        <v>13.58</v>
      </c>
      <c r="I24" s="8"/>
      <c r="J24" s="2"/>
      <c r="K24" s="6"/>
      <c r="O24" s="1">
        <f t="shared" si="5"/>
        <v>3.9999999999955664E-6</v>
      </c>
      <c r="Q24" s="1">
        <f t="shared" si="6"/>
        <v>6.3999999999994426E-3</v>
      </c>
    </row>
    <row r="25" spans="1:19" x14ac:dyDescent="0.25">
      <c r="A25" s="1">
        <v>4</v>
      </c>
      <c r="B25" s="7"/>
      <c r="C25" s="2"/>
      <c r="D25" s="1">
        <v>5.94</v>
      </c>
      <c r="F25" s="2"/>
      <c r="G25" s="2"/>
      <c r="H25" s="5">
        <v>13.52</v>
      </c>
      <c r="I25" s="8"/>
      <c r="J25" s="2"/>
      <c r="K25" s="6"/>
      <c r="O25" s="1">
        <f t="shared" si="5"/>
        <v>6.4000000000014322E-5</v>
      </c>
      <c r="Q25" s="1">
        <f t="shared" si="6"/>
        <v>3.9999999999984086E-4</v>
      </c>
    </row>
    <row r="26" spans="1:19" x14ac:dyDescent="0.25">
      <c r="A26" s="1">
        <v>5</v>
      </c>
      <c r="B26" s="7"/>
      <c r="C26" s="2"/>
      <c r="D26" s="1">
        <v>5.95</v>
      </c>
      <c r="F26" s="2"/>
      <c r="G26" s="2"/>
      <c r="H26" s="5">
        <v>13.51</v>
      </c>
      <c r="I26" s="8"/>
      <c r="J26" s="2"/>
      <c r="K26" s="6"/>
      <c r="O26" s="1">
        <f t="shared" si="5"/>
        <v>3.9999999999955664E-6</v>
      </c>
      <c r="Q26" s="1">
        <f t="shared" si="6"/>
        <v>9.999999999992468E-5</v>
      </c>
    </row>
    <row r="27" spans="1:19" x14ac:dyDescent="0.25">
      <c r="A27" s="1">
        <v>6</v>
      </c>
      <c r="B27" s="7"/>
      <c r="C27" s="2"/>
      <c r="D27" s="1">
        <v>5.95</v>
      </c>
      <c r="F27" s="2"/>
      <c r="G27" s="2"/>
      <c r="H27" s="5">
        <v>13.57</v>
      </c>
      <c r="I27" s="8"/>
      <c r="J27" s="2"/>
      <c r="K27" s="6"/>
      <c r="O27" s="1">
        <f t="shared" si="5"/>
        <v>3.9999999999955664E-6</v>
      </c>
      <c r="Q27" s="1">
        <f t="shared" si="6"/>
        <v>4.8999999999995427E-3</v>
      </c>
    </row>
    <row r="28" spans="1:19" x14ac:dyDescent="0.25">
      <c r="A28" s="1">
        <v>7</v>
      </c>
      <c r="B28" s="7"/>
      <c r="C28" s="2"/>
      <c r="D28" s="1">
        <v>5.95</v>
      </c>
      <c r="F28" s="2"/>
      <c r="G28" s="2"/>
      <c r="H28" s="5">
        <v>13.4</v>
      </c>
      <c r="I28" s="8"/>
      <c r="J28" s="2"/>
      <c r="K28" s="6"/>
      <c r="O28" s="1">
        <f t="shared" si="5"/>
        <v>3.9999999999955664E-6</v>
      </c>
      <c r="Q28" s="1">
        <f t="shared" si="6"/>
        <v>1.000000000000064E-2</v>
      </c>
    </row>
    <row r="29" spans="1:19" x14ac:dyDescent="0.25">
      <c r="A29" s="1">
        <v>8</v>
      </c>
      <c r="B29" s="7"/>
      <c r="C29" s="2"/>
      <c r="D29" s="1">
        <v>5.95</v>
      </c>
      <c r="F29" s="2"/>
      <c r="G29" s="2"/>
      <c r="H29" s="5">
        <v>13.51</v>
      </c>
      <c r="I29" s="8"/>
      <c r="J29" s="2"/>
      <c r="K29" s="6"/>
      <c r="O29" s="1">
        <f t="shared" si="5"/>
        <v>3.9999999999955664E-6</v>
      </c>
      <c r="Q29" s="1">
        <f t="shared" si="6"/>
        <v>9.999999999992468E-5</v>
      </c>
    </row>
    <row r="30" spans="1:19" x14ac:dyDescent="0.25">
      <c r="A30" s="1">
        <v>9</v>
      </c>
      <c r="B30" s="7"/>
      <c r="C30" s="2"/>
      <c r="D30" s="1">
        <v>5.94</v>
      </c>
      <c r="F30" s="2"/>
      <c r="G30" s="2"/>
      <c r="H30" s="5">
        <v>13.39</v>
      </c>
      <c r="I30" s="8"/>
      <c r="J30" s="2"/>
      <c r="K30" s="6"/>
      <c r="O30" s="1">
        <f t="shared" si="5"/>
        <v>6.4000000000014322E-5</v>
      </c>
      <c r="Q30" s="1">
        <f t="shared" si="6"/>
        <v>1.2100000000000657E-2</v>
      </c>
    </row>
    <row r="31" spans="1:19" x14ac:dyDescent="0.25">
      <c r="A31" s="1">
        <v>10</v>
      </c>
      <c r="B31" s="7"/>
      <c r="C31" s="2"/>
      <c r="D31" s="1">
        <v>5.95</v>
      </c>
      <c r="F31" s="2"/>
      <c r="G31" s="2"/>
      <c r="H31" s="5">
        <v>13.09</v>
      </c>
      <c r="I31" s="8"/>
      <c r="J31" s="2"/>
      <c r="K31" s="6"/>
      <c r="O31" s="1">
        <f t="shared" si="5"/>
        <v>3.9999999999955664E-6</v>
      </c>
      <c r="Q31" s="1">
        <f t="shared" si="6"/>
        <v>0.16810000000000302</v>
      </c>
    </row>
    <row r="32" spans="1:19" x14ac:dyDescent="0.25">
      <c r="A32" s="1" t="s">
        <v>0</v>
      </c>
      <c r="B32" s="1" t="s">
        <v>10</v>
      </c>
      <c r="D32" s="10">
        <f>AVERAGE(D22:D31)</f>
        <v>5.9480000000000013</v>
      </c>
      <c r="E32" s="1">
        <f>D32*$D$2</f>
        <v>5.948000000000001E-3</v>
      </c>
      <c r="F32" s="1" t="str">
        <f t="shared" si="3"/>
        <v>-</v>
      </c>
      <c r="H32" s="5">
        <f>AVERAGE(H22:H31)</f>
        <v>13.500000000000004</v>
      </c>
      <c r="I32" s="1" t="s">
        <v>10</v>
      </c>
      <c r="J32" s="1" t="str">
        <f t="shared" si="4"/>
        <v>-</v>
      </c>
      <c r="K32" s="1" t="s">
        <v>10</v>
      </c>
      <c r="M32" s="1" t="s">
        <v>12</v>
      </c>
      <c r="N32" s="1" t="s">
        <v>10</v>
      </c>
      <c r="O32" s="3">
        <f>SQRT(SUM(O22:O31)/90)</f>
        <v>1.3333333333333049E-3</v>
      </c>
      <c r="P32" s="1" t="s">
        <v>10</v>
      </c>
      <c r="Q32" s="3">
        <f>SQRT(SUM(Q22:Q31)/90)</f>
        <v>5.725188012439221E-2</v>
      </c>
      <c r="R32" s="1" t="s">
        <v>10</v>
      </c>
      <c r="S32" s="1" t="s">
        <v>10</v>
      </c>
    </row>
    <row r="33" spans="1:19" x14ac:dyDescent="0.25">
      <c r="A33" s="1" t="s">
        <v>1</v>
      </c>
      <c r="B33" s="1">
        <v>0.01</v>
      </c>
      <c r="D33" s="1">
        <v>0.01</v>
      </c>
      <c r="F33" s="1">
        <f t="shared" si="3"/>
        <v>0.1</v>
      </c>
      <c r="H33" s="1">
        <v>0.01</v>
      </c>
      <c r="I33" s="1" t="s">
        <v>10</v>
      </c>
      <c r="J33" s="1">
        <f t="shared" si="4"/>
        <v>10</v>
      </c>
      <c r="K33" s="1" t="s">
        <v>10</v>
      </c>
      <c r="M33" s="1" t="s">
        <v>13</v>
      </c>
      <c r="N33" s="1">
        <f>SQRT((B33)^2/3)</f>
        <v>5.773502691896258E-3</v>
      </c>
      <c r="O33" s="1">
        <f>SQRT((D33)^2/3)</f>
        <v>5.773502691896258E-3</v>
      </c>
      <c r="P33" s="1">
        <f>SQRT((F33)^2/3)</f>
        <v>5.7735026918962581E-2</v>
      </c>
      <c r="Q33" s="1">
        <f>SQRT((H33)^2/3+($M$2)^2/3)</f>
        <v>0.11561430130683084</v>
      </c>
      <c r="R33" s="1" t="s">
        <v>10</v>
      </c>
      <c r="S33" s="1">
        <f>SQRT((J33)^2/3)</f>
        <v>5.7735026918962582</v>
      </c>
    </row>
    <row r="34" spans="1:19" x14ac:dyDescent="0.25">
      <c r="A34" s="1" t="s">
        <v>12</v>
      </c>
      <c r="B34" s="1" t="str">
        <f t="shared" ref="B34:B36" si="7">N32</f>
        <v>-</v>
      </c>
      <c r="D34" s="1">
        <f t="shared" ref="D34:D36" si="8">O32</f>
        <v>1.3333333333333049E-3</v>
      </c>
      <c r="F34" s="1" t="str">
        <f t="shared" ref="F34:F36" si="9">P32</f>
        <v>-</v>
      </c>
      <c r="H34" s="9">
        <f t="shared" ref="H34:H36" si="10">Q32</f>
        <v>5.725188012439221E-2</v>
      </c>
      <c r="I34" s="1" t="str">
        <f t="shared" ref="I34:I36" si="11">R32</f>
        <v>-</v>
      </c>
      <c r="J34" s="1" t="str">
        <f t="shared" ref="J34:J36" si="12">S32</f>
        <v>-</v>
      </c>
      <c r="K34" s="1" t="s">
        <v>10</v>
      </c>
      <c r="M34" s="1" t="s">
        <v>2</v>
      </c>
      <c r="N34" s="3">
        <f>N33</f>
        <v>5.773502691896258E-3</v>
      </c>
      <c r="O34" s="3">
        <f>SQRT(O32^2+O33^2)</f>
        <v>5.9254629448770527E-3</v>
      </c>
      <c r="P34" s="3">
        <f>P33</f>
        <v>5.7735026918962581E-2</v>
      </c>
      <c r="Q34" s="3">
        <f>SQRT(Q32^2+Q33^2)</f>
        <v>0.12901334986909085</v>
      </c>
      <c r="R34" s="1" t="s">
        <v>10</v>
      </c>
      <c r="S34" s="3">
        <f>S33</f>
        <v>5.7735026918962582</v>
      </c>
    </row>
    <row r="35" spans="1:19" x14ac:dyDescent="0.25">
      <c r="A35" s="1" t="s">
        <v>13</v>
      </c>
      <c r="B35" s="1">
        <f t="shared" si="7"/>
        <v>5.773502691896258E-3</v>
      </c>
      <c r="D35" s="1">
        <f t="shared" si="8"/>
        <v>5.773502691896258E-3</v>
      </c>
      <c r="F35" s="9">
        <f t="shared" si="9"/>
        <v>5.7735026918962581E-2</v>
      </c>
      <c r="H35" s="10">
        <f t="shared" si="10"/>
        <v>0.11561430130683084</v>
      </c>
      <c r="I35" s="1" t="str">
        <f t="shared" si="11"/>
        <v>-</v>
      </c>
      <c r="J35" s="4">
        <f t="shared" si="12"/>
        <v>5.7735026918962582</v>
      </c>
      <c r="K35" s="1" t="s">
        <v>10</v>
      </c>
    </row>
    <row r="36" spans="1:19" x14ac:dyDescent="0.25">
      <c r="A36" s="1" t="s">
        <v>2</v>
      </c>
      <c r="B36" s="1">
        <f t="shared" si="7"/>
        <v>5.773502691896258E-3</v>
      </c>
      <c r="C36" s="1">
        <f>B36*$B$2</f>
        <v>5.7735026918962578E-6</v>
      </c>
      <c r="D36" s="1">
        <f t="shared" si="8"/>
        <v>5.9254629448770527E-3</v>
      </c>
      <c r="E36" s="1">
        <f>D36*$D$2</f>
        <v>5.9254629448770532E-6</v>
      </c>
      <c r="F36" s="9">
        <f t="shared" si="9"/>
        <v>5.7735026918962581E-2</v>
      </c>
      <c r="G36" s="1">
        <f>F36*$F$2</f>
        <v>5.773502691896258E-4</v>
      </c>
      <c r="H36" s="10">
        <f t="shared" si="10"/>
        <v>0.12901334986909085</v>
      </c>
      <c r="I36" s="1" t="str">
        <f t="shared" si="11"/>
        <v>-</v>
      </c>
      <c r="J36" s="4">
        <f t="shared" si="12"/>
        <v>5.7735026918962582</v>
      </c>
      <c r="K36" s="1" t="s">
        <v>10</v>
      </c>
    </row>
    <row r="37" spans="1:19" x14ac:dyDescent="0.25">
      <c r="A37" s="1" t="s">
        <v>11</v>
      </c>
      <c r="B37" s="1" t="s">
        <v>10</v>
      </c>
      <c r="D37" s="1" t="s">
        <v>10</v>
      </c>
      <c r="F37" s="1" t="s">
        <v>10</v>
      </c>
      <c r="H37" s="1" t="s">
        <v>10</v>
      </c>
      <c r="I37" s="5">
        <f>SQRT((6/(PI()*(E32)^3)^2*(C36)^2)+((-18*C22)/(PI()*(E32)^4))^2*(E36)^2)</f>
        <v>22.887457929561563</v>
      </c>
      <c r="J37" s="1" t="s">
        <v>10</v>
      </c>
      <c r="K37" s="9">
        <f>((E32^2*$O$2*H32*(I22-J22))/(18*G22))*SQRT(((2/E32)*E36)^2+((1/H32)*H36)^2+((1/(I22-J22))^2*(I37^2+J36^2))+(-(1/G22)*G36)^2)</f>
        <v>2.0134973161721321E-2</v>
      </c>
    </row>
    <row r="38" spans="1:19" x14ac:dyDescent="0.25">
      <c r="A38" s="1" t="s">
        <v>21</v>
      </c>
      <c r="B38" s="1">
        <v>0.01</v>
      </c>
      <c r="D38" s="10">
        <v>6.0000000000000001E-3</v>
      </c>
      <c r="F38" s="1">
        <v>0.1</v>
      </c>
      <c r="H38" s="1">
        <v>0.13</v>
      </c>
      <c r="I38" s="1">
        <v>23</v>
      </c>
      <c r="J38" s="1">
        <v>10</v>
      </c>
      <c r="K38" s="1">
        <v>2.1000000000000001E-2</v>
      </c>
    </row>
    <row r="39" spans="1:19" x14ac:dyDescent="0.25">
      <c r="A39" s="2" t="s">
        <v>15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9" x14ac:dyDescent="0.25">
      <c r="A40" s="1">
        <v>1</v>
      </c>
      <c r="B40" s="2">
        <v>0.16</v>
      </c>
      <c r="C40" s="2">
        <f>B40*$B$2</f>
        <v>1.6000000000000001E-4</v>
      </c>
      <c r="D40" s="5">
        <v>5.05</v>
      </c>
      <c r="F40" s="2">
        <f t="shared" ref="F40:F51" si="13">F4</f>
        <v>35.799999999999997</v>
      </c>
      <c r="G40" s="2">
        <f>F40*$F$2</f>
        <v>0.35799999999999998</v>
      </c>
      <c r="H40" s="5">
        <v>21.15</v>
      </c>
      <c r="I40" s="8">
        <f>(6*C40)/(PI()*(E50)^3)</f>
        <v>2431.4663595167954</v>
      </c>
      <c r="J40" s="2">
        <f t="shared" ref="J40:J51" si="14">J4</f>
        <v>1260</v>
      </c>
      <c r="K40" s="6">
        <f>(E50^2*$O$2*H50*(I40-J40))/(18*G40)</f>
        <v>0.91996540758557843</v>
      </c>
      <c r="O40" s="1">
        <f>(D40-D$50)^2</f>
        <v>1.6809999999999575E-3</v>
      </c>
      <c r="Q40" s="1">
        <f>(H40-H$50)^2</f>
        <v>0.35164899999999999</v>
      </c>
    </row>
    <row r="41" spans="1:19" x14ac:dyDescent="0.25">
      <c r="A41" s="1">
        <v>2</v>
      </c>
      <c r="B41" s="2"/>
      <c r="C41" s="2"/>
      <c r="D41" s="5">
        <v>4.96</v>
      </c>
      <c r="F41" s="2"/>
      <c r="G41" s="2"/>
      <c r="H41" s="5">
        <v>20.88</v>
      </c>
      <c r="I41" s="8"/>
      <c r="J41" s="2"/>
      <c r="K41" s="6"/>
      <c r="O41" s="1">
        <f t="shared" ref="O41:O49" si="15">(D41-D$50)^2</f>
        <v>2.4010000000000368E-3</v>
      </c>
      <c r="Q41" s="1">
        <f t="shared" ref="Q41:Q49" si="16">(H41-H$50)^2</f>
        <v>0.10432900000000025</v>
      </c>
    </row>
    <row r="42" spans="1:19" x14ac:dyDescent="0.25">
      <c r="A42" s="1">
        <v>3</v>
      </c>
      <c r="B42" s="2"/>
      <c r="C42" s="2"/>
      <c r="D42" s="5">
        <v>5.08</v>
      </c>
      <c r="F42" s="2"/>
      <c r="G42" s="2"/>
      <c r="H42" s="5">
        <v>20.99</v>
      </c>
      <c r="I42" s="8"/>
      <c r="J42" s="2"/>
      <c r="K42" s="6"/>
      <c r="O42" s="1">
        <f t="shared" si="15"/>
        <v>5.0409999999999613E-3</v>
      </c>
      <c r="Q42" s="1">
        <f t="shared" si="16"/>
        <v>0.18748899999999985</v>
      </c>
    </row>
    <row r="43" spans="1:19" x14ac:dyDescent="0.25">
      <c r="A43" s="1">
        <v>4</v>
      </c>
      <c r="B43" s="2"/>
      <c r="C43" s="2"/>
      <c r="D43" s="5">
        <v>5.0599999999999996</v>
      </c>
      <c r="F43" s="2"/>
      <c r="G43" s="2"/>
      <c r="H43" s="5">
        <v>20.81</v>
      </c>
      <c r="I43" s="8"/>
      <c r="J43" s="2"/>
      <c r="K43" s="6"/>
      <c r="O43" s="1">
        <f t="shared" si="15"/>
        <v>2.6009999999999254E-3</v>
      </c>
      <c r="Q43" s="1">
        <f t="shared" si="16"/>
        <v>6.4009000000000052E-2</v>
      </c>
    </row>
    <row r="44" spans="1:19" x14ac:dyDescent="0.25">
      <c r="A44" s="1">
        <v>5</v>
      </c>
      <c r="B44" s="2"/>
      <c r="C44" s="2"/>
      <c r="D44" s="5">
        <v>4.99</v>
      </c>
      <c r="F44" s="2"/>
      <c r="G44" s="2"/>
      <c r="H44" s="5">
        <v>20.55</v>
      </c>
      <c r="I44" s="8"/>
      <c r="J44" s="2"/>
      <c r="K44" s="6"/>
      <c r="O44" s="1">
        <f t="shared" si="15"/>
        <v>3.6100000000000487E-4</v>
      </c>
      <c r="Q44" s="1">
        <f t="shared" si="16"/>
        <v>4.8999999999970556E-5</v>
      </c>
    </row>
    <row r="45" spans="1:19" x14ac:dyDescent="0.25">
      <c r="A45" s="1">
        <v>6</v>
      </c>
      <c r="B45" s="2"/>
      <c r="C45" s="2"/>
      <c r="D45" s="5">
        <v>4.95</v>
      </c>
      <c r="F45" s="2"/>
      <c r="G45" s="2"/>
      <c r="H45" s="5">
        <v>20.54</v>
      </c>
      <c r="I45" s="8"/>
      <c r="J45" s="2"/>
      <c r="K45" s="6"/>
      <c r="O45" s="1">
        <f t="shared" si="15"/>
        <v>3.4810000000000192E-3</v>
      </c>
      <c r="Q45" s="1">
        <f t="shared" si="16"/>
        <v>2.8899999999998165E-4</v>
      </c>
    </row>
    <row r="46" spans="1:19" x14ac:dyDescent="0.25">
      <c r="A46" s="1">
        <v>7</v>
      </c>
      <c r="B46" s="2"/>
      <c r="C46" s="2"/>
      <c r="D46" s="5">
        <v>5</v>
      </c>
      <c r="F46" s="2"/>
      <c r="G46" s="2"/>
      <c r="H46" s="5">
        <v>20.18</v>
      </c>
      <c r="I46" s="8"/>
      <c r="J46" s="2"/>
      <c r="K46" s="6"/>
      <c r="O46" s="1">
        <f t="shared" si="15"/>
        <v>8.1000000000006143E-5</v>
      </c>
      <c r="Q46" s="1">
        <f t="shared" si="16"/>
        <v>0.14212899999999917</v>
      </c>
    </row>
    <row r="47" spans="1:19" x14ac:dyDescent="0.25">
      <c r="A47" s="1">
        <v>8</v>
      </c>
      <c r="B47" s="2"/>
      <c r="C47" s="2"/>
      <c r="D47" s="5">
        <v>4.96</v>
      </c>
      <c r="F47" s="2"/>
      <c r="G47" s="2"/>
      <c r="H47" s="5">
        <v>20.2</v>
      </c>
      <c r="I47" s="8"/>
      <c r="J47" s="2"/>
      <c r="K47" s="6"/>
      <c r="O47" s="1">
        <f t="shared" si="15"/>
        <v>2.4010000000000368E-3</v>
      </c>
      <c r="Q47" s="1">
        <f t="shared" si="16"/>
        <v>0.12744899999999951</v>
      </c>
    </row>
    <row r="48" spans="1:19" x14ac:dyDescent="0.25">
      <c r="A48" s="1">
        <v>9</v>
      </c>
      <c r="B48" s="2"/>
      <c r="C48" s="2"/>
      <c r="D48" s="5">
        <v>5.0999999999999996</v>
      </c>
      <c r="F48" s="2"/>
      <c r="G48" s="2"/>
      <c r="H48" s="5">
        <v>20.149999999999999</v>
      </c>
      <c r="I48" s="8"/>
      <c r="J48" s="2"/>
      <c r="K48" s="6"/>
      <c r="O48" s="1">
        <f t="shared" si="15"/>
        <v>8.2809999999998735E-3</v>
      </c>
      <c r="Q48" s="1">
        <f t="shared" si="16"/>
        <v>0.16564900000000002</v>
      </c>
    </row>
    <row r="49" spans="1:19" x14ac:dyDescent="0.25">
      <c r="A49" s="1">
        <v>10</v>
      </c>
      <c r="B49" s="2"/>
      <c r="C49" s="2"/>
      <c r="D49" s="5">
        <v>4.9400000000000004</v>
      </c>
      <c r="F49" s="2"/>
      <c r="G49" s="2"/>
      <c r="H49" s="5">
        <v>20.12</v>
      </c>
      <c r="I49" s="8"/>
      <c r="J49" s="2"/>
      <c r="K49" s="6"/>
      <c r="O49" s="1">
        <f t="shared" si="15"/>
        <v>4.7609999999999935E-3</v>
      </c>
      <c r="Q49" s="1">
        <f t="shared" si="16"/>
        <v>0.19096899999999792</v>
      </c>
    </row>
    <row r="50" spans="1:19" x14ac:dyDescent="0.25">
      <c r="A50" s="1" t="s">
        <v>0</v>
      </c>
      <c r="B50" s="1" t="s">
        <v>10</v>
      </c>
      <c r="D50" s="1">
        <f>AVERAGE(D40:D49)</f>
        <v>5.0090000000000003</v>
      </c>
      <c r="E50" s="1">
        <f>D50*$D$2</f>
        <v>5.0090000000000004E-3</v>
      </c>
      <c r="F50" s="1" t="str">
        <f t="shared" si="13"/>
        <v>-</v>
      </c>
      <c r="H50" s="5">
        <f>AVERAGE(H40:H49)</f>
        <v>20.556999999999999</v>
      </c>
      <c r="I50" s="1" t="s">
        <v>10</v>
      </c>
      <c r="J50" s="1" t="str">
        <f t="shared" si="14"/>
        <v>-</v>
      </c>
      <c r="K50" s="1" t="s">
        <v>10</v>
      </c>
      <c r="M50" s="1" t="s">
        <v>12</v>
      </c>
      <c r="N50" s="1" t="s">
        <v>10</v>
      </c>
      <c r="O50" s="3">
        <f>SQRT(SUM(O40:O49)/90)</f>
        <v>1.858613581260081E-2</v>
      </c>
      <c r="P50" s="1" t="s">
        <v>10</v>
      </c>
      <c r="Q50" s="3">
        <f>SQRT(SUM(Q40:Q49)/90)</f>
        <v>0.12174700543887433</v>
      </c>
      <c r="R50" s="1" t="s">
        <v>10</v>
      </c>
      <c r="S50" s="1" t="s">
        <v>10</v>
      </c>
    </row>
    <row r="51" spans="1:19" x14ac:dyDescent="0.25">
      <c r="A51" s="1" t="s">
        <v>1</v>
      </c>
      <c r="B51" s="1">
        <v>0.01</v>
      </c>
      <c r="D51" s="1">
        <v>0.01</v>
      </c>
      <c r="F51" s="1">
        <f t="shared" si="13"/>
        <v>0.1</v>
      </c>
      <c r="H51" s="1">
        <v>0.01</v>
      </c>
      <c r="I51" s="1" t="s">
        <v>10</v>
      </c>
      <c r="J51" s="1">
        <f t="shared" si="14"/>
        <v>10</v>
      </c>
      <c r="K51" s="1" t="s">
        <v>10</v>
      </c>
      <c r="M51" s="1" t="s">
        <v>13</v>
      </c>
      <c r="N51" s="1">
        <f>SQRT((B51)^2/3)</f>
        <v>5.773502691896258E-3</v>
      </c>
      <c r="O51" s="1">
        <f>SQRT((D51)^2/3)</f>
        <v>5.773502691896258E-3</v>
      </c>
      <c r="P51" s="1">
        <f>SQRT((F51)^2/3)</f>
        <v>5.7735026918962581E-2</v>
      </c>
      <c r="Q51" s="1">
        <f>SQRT((H51)^2/3+($M$2)^2/3)</f>
        <v>0.11561430130683084</v>
      </c>
      <c r="R51" s="1" t="s">
        <v>10</v>
      </c>
      <c r="S51" s="1">
        <f>SQRT((J51)^2/3)</f>
        <v>5.7735026918962582</v>
      </c>
    </row>
    <row r="52" spans="1:19" x14ac:dyDescent="0.25">
      <c r="A52" s="1" t="s">
        <v>12</v>
      </c>
      <c r="B52" s="1" t="str">
        <f t="shared" ref="B52:B54" si="17">N50</f>
        <v>-</v>
      </c>
      <c r="D52" s="9">
        <f t="shared" ref="D52:D54" si="18">O50</f>
        <v>1.858613581260081E-2</v>
      </c>
      <c r="F52" s="1" t="str">
        <f t="shared" ref="F52:F54" si="19">P50</f>
        <v>-</v>
      </c>
      <c r="H52" s="10">
        <f t="shared" ref="H52:H54" si="20">Q50</f>
        <v>0.12174700543887433</v>
      </c>
      <c r="I52" s="1" t="str">
        <f t="shared" ref="I52:I54" si="21">R50</f>
        <v>-</v>
      </c>
      <c r="J52" s="1" t="str">
        <f t="shared" ref="J52:J54" si="22">S50</f>
        <v>-</v>
      </c>
      <c r="K52" s="1" t="s">
        <v>10</v>
      </c>
      <c r="M52" s="1" t="s">
        <v>2</v>
      </c>
      <c r="N52" s="3">
        <f>N51</f>
        <v>5.773502691896258E-3</v>
      </c>
      <c r="O52" s="3">
        <f>SQRT(O50^2+O51^2)</f>
        <v>1.9462214102659949E-2</v>
      </c>
      <c r="P52" s="3">
        <f>P51</f>
        <v>5.7735026918962581E-2</v>
      </c>
      <c r="Q52" s="3">
        <f>SQRT(Q50^2+Q51^2)</f>
        <v>0.16789580101956084</v>
      </c>
      <c r="R52" s="1" t="s">
        <v>10</v>
      </c>
      <c r="S52" s="3">
        <f>S51</f>
        <v>5.7735026918962582</v>
      </c>
    </row>
    <row r="53" spans="1:19" x14ac:dyDescent="0.25">
      <c r="A53" s="1" t="s">
        <v>13</v>
      </c>
      <c r="B53" s="1">
        <f t="shared" si="17"/>
        <v>5.773502691896258E-3</v>
      </c>
      <c r="D53" s="1">
        <f t="shared" si="18"/>
        <v>5.773502691896258E-3</v>
      </c>
      <c r="F53" s="9">
        <f t="shared" si="19"/>
        <v>5.7735026918962581E-2</v>
      </c>
      <c r="H53" s="10">
        <f t="shared" si="20"/>
        <v>0.11561430130683084</v>
      </c>
      <c r="I53" s="1" t="str">
        <f t="shared" si="21"/>
        <v>-</v>
      </c>
      <c r="J53" s="4">
        <f t="shared" si="22"/>
        <v>5.7735026918962582</v>
      </c>
      <c r="K53" s="1" t="s">
        <v>10</v>
      </c>
    </row>
    <row r="54" spans="1:19" x14ac:dyDescent="0.25">
      <c r="A54" s="1" t="s">
        <v>2</v>
      </c>
      <c r="B54" s="1">
        <f t="shared" si="17"/>
        <v>5.773502691896258E-3</v>
      </c>
      <c r="C54" s="1">
        <f>B54*$B$2</f>
        <v>5.7735026918962578E-6</v>
      </c>
      <c r="D54" s="9">
        <f t="shared" si="18"/>
        <v>1.9462214102659949E-2</v>
      </c>
      <c r="E54" s="1">
        <f>D54*$D$2</f>
        <v>1.9462214102659949E-5</v>
      </c>
      <c r="F54" s="9">
        <f t="shared" si="19"/>
        <v>5.7735026918962581E-2</v>
      </c>
      <c r="G54" s="1">
        <f>F54*$F$2</f>
        <v>5.773502691896258E-4</v>
      </c>
      <c r="H54" s="10">
        <f t="shared" si="20"/>
        <v>0.16789580101956084</v>
      </c>
      <c r="I54" s="1" t="str">
        <f t="shared" si="21"/>
        <v>-</v>
      </c>
      <c r="J54" s="4">
        <f t="shared" si="22"/>
        <v>5.7735026918962582</v>
      </c>
      <c r="K54" s="1" t="s">
        <v>10</v>
      </c>
    </row>
    <row r="55" spans="1:19" x14ac:dyDescent="0.25">
      <c r="A55" s="1" t="s">
        <v>11</v>
      </c>
      <c r="B55" s="1" t="s">
        <v>10</v>
      </c>
      <c r="D55" s="1" t="s">
        <v>10</v>
      </c>
      <c r="F55" s="1" t="s">
        <v>10</v>
      </c>
      <c r="H55" s="1" t="s">
        <v>10</v>
      </c>
      <c r="I55" s="5">
        <f>SQRT((6/(PI()*(E50)^3)^2*(C54)^2)+((-18*C40)/(PI()*(E50)^4))^2*(E54)^2)</f>
        <v>45.675619140218913</v>
      </c>
      <c r="J55" s="1" t="s">
        <v>10</v>
      </c>
      <c r="K55" s="9">
        <f>((E50^2*$O$2*H50*(I40-J40))/(18*G40))*SQRT(((2/E50)*E54)^2+((1/H50)*H54)^2+((1/(I40-J40))^2*(I55^2+J54^2))+(-(1/G40)*G54)^2)</f>
        <v>3.7642352885657482E-2</v>
      </c>
    </row>
    <row r="56" spans="1:19" x14ac:dyDescent="0.25">
      <c r="A56" s="1" t="s">
        <v>21</v>
      </c>
      <c r="B56" s="1">
        <v>0.01</v>
      </c>
      <c r="D56" s="4">
        <v>0.02</v>
      </c>
      <c r="F56" s="1">
        <v>0.1</v>
      </c>
      <c r="H56" s="1">
        <v>0.17</v>
      </c>
      <c r="I56" s="1">
        <v>46</v>
      </c>
      <c r="J56" s="1">
        <v>10</v>
      </c>
      <c r="K56" s="1">
        <v>3.7999999999999999E-2</v>
      </c>
    </row>
    <row r="57" spans="1:19" x14ac:dyDescent="0.25">
      <c r="J57" s="1" t="s">
        <v>19</v>
      </c>
      <c r="K57" s="5">
        <f>AVERAGE(K4,K22,K40)</f>
        <v>0.95137531348407756</v>
      </c>
    </row>
    <row r="58" spans="1:19" x14ac:dyDescent="0.25">
      <c r="J58" s="1" t="s">
        <v>20</v>
      </c>
      <c r="K58" s="10">
        <f>STDEVA(K4,K22,K40)</f>
        <v>0.10039991120297358</v>
      </c>
    </row>
    <row r="59" spans="1:19" x14ac:dyDescent="0.25">
      <c r="J59" s="1" t="s">
        <v>21</v>
      </c>
      <c r="K59" s="1">
        <v>0.11</v>
      </c>
    </row>
  </sheetData>
  <mergeCells count="24">
    <mergeCell ref="G40:G49"/>
    <mergeCell ref="I40:I49"/>
    <mergeCell ref="J40:J49"/>
    <mergeCell ref="K40:K49"/>
    <mergeCell ref="A21:K21"/>
    <mergeCell ref="A39:K39"/>
    <mergeCell ref="A3:K3"/>
    <mergeCell ref="C4:C13"/>
    <mergeCell ref="G4:G13"/>
    <mergeCell ref="C22:C31"/>
    <mergeCell ref="G22:G31"/>
    <mergeCell ref="I4:I13"/>
    <mergeCell ref="J4:J13"/>
    <mergeCell ref="K4:K13"/>
    <mergeCell ref="I22:I31"/>
    <mergeCell ref="J22:J31"/>
    <mergeCell ref="K22:K31"/>
    <mergeCell ref="B4:B13"/>
    <mergeCell ref="F4:F13"/>
    <mergeCell ref="F22:F31"/>
    <mergeCell ref="F40:F49"/>
    <mergeCell ref="B40:B49"/>
    <mergeCell ref="B22:B31"/>
    <mergeCell ref="C40:C49"/>
  </mergeCells>
  <pageMargins left="0.7" right="0.7" top="0.75" bottom="0.75" header="0.3" footer="0.3"/>
  <ignoredErrors>
    <ignoredError sqref="D18 O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A219-9863-4CEA-BFEC-244C10EBA704}">
  <dimension ref="A1:P56"/>
  <sheetViews>
    <sheetView topLeftCell="A25" workbookViewId="0">
      <selection activeCell="C36" sqref="C36"/>
    </sheetView>
  </sheetViews>
  <sheetFormatPr defaultRowHeight="15" x14ac:dyDescent="0.25"/>
  <cols>
    <col min="2" max="2" width="2.42578125" bestFit="1" customWidth="1"/>
    <col min="4" max="4" width="2.42578125" bestFit="1" customWidth="1"/>
    <col min="6" max="6" width="2.42578125" bestFit="1" customWidth="1"/>
    <col min="8" max="8" width="2.42578125" bestFit="1" customWidth="1"/>
    <col min="10" max="10" width="2.42578125" bestFit="1" customWidth="1"/>
    <col min="12" max="12" width="2.42578125" bestFit="1" customWidth="1"/>
    <col min="14" max="14" width="2.42578125" bestFit="1" customWidth="1"/>
  </cols>
  <sheetData>
    <row r="1" spans="1:16" x14ac:dyDescent="0.25">
      <c r="B1" t="s">
        <v>22</v>
      </c>
      <c r="C1" t="s">
        <v>32</v>
      </c>
      <c r="D1" t="s">
        <v>22</v>
      </c>
      <c r="E1" t="s">
        <v>34</v>
      </c>
      <c r="F1" t="s">
        <v>22</v>
      </c>
      <c r="G1" t="s">
        <v>31</v>
      </c>
      <c r="H1" t="s">
        <v>22</v>
      </c>
      <c r="I1" t="s">
        <v>33</v>
      </c>
      <c r="J1" t="s">
        <v>22</v>
      </c>
      <c r="K1" t="s">
        <v>35</v>
      </c>
      <c r="L1" t="s">
        <v>22</v>
      </c>
      <c r="M1" t="s">
        <v>36</v>
      </c>
      <c r="N1" t="s">
        <v>22</v>
      </c>
      <c r="O1" t="s">
        <v>37</v>
      </c>
      <c r="P1" s="18" t="s">
        <v>23</v>
      </c>
    </row>
    <row r="2" spans="1:16" x14ac:dyDescent="0.25">
      <c r="A2" t="s">
        <v>38</v>
      </c>
      <c r="B2" t="s">
        <v>22</v>
      </c>
      <c r="C2" t="s">
        <v>40</v>
      </c>
      <c r="D2" t="s">
        <v>22</v>
      </c>
      <c r="E2" t="s">
        <v>42</v>
      </c>
      <c r="F2" t="s">
        <v>22</v>
      </c>
      <c r="G2" t="s">
        <v>39</v>
      </c>
      <c r="H2" t="s">
        <v>22</v>
      </c>
      <c r="I2" t="s">
        <v>41</v>
      </c>
      <c r="J2" t="s">
        <v>22</v>
      </c>
      <c r="K2" t="s">
        <v>43</v>
      </c>
      <c r="L2" t="s">
        <v>22</v>
      </c>
      <c r="M2" t="s">
        <v>43</v>
      </c>
      <c r="N2" t="s">
        <v>22</v>
      </c>
      <c r="O2" t="s">
        <v>44</v>
      </c>
      <c r="P2" s="18" t="s">
        <v>45</v>
      </c>
    </row>
    <row r="3" spans="1:16" x14ac:dyDescent="0.25">
      <c r="A3">
        <v>1</v>
      </c>
      <c r="B3" t="s">
        <v>22</v>
      </c>
      <c r="C3" s="12">
        <v>7.92</v>
      </c>
      <c r="D3" t="s">
        <v>22</v>
      </c>
      <c r="E3" s="12">
        <v>20.34</v>
      </c>
      <c r="F3" t="s">
        <v>22</v>
      </c>
      <c r="G3" t="s">
        <v>46</v>
      </c>
      <c r="H3" t="s">
        <v>22</v>
      </c>
      <c r="I3" t="s">
        <v>47</v>
      </c>
      <c r="J3" t="s">
        <v>22</v>
      </c>
      <c r="K3" s="13" t="s">
        <v>48</v>
      </c>
      <c r="L3" t="s">
        <v>22</v>
      </c>
      <c r="M3" t="s">
        <v>49</v>
      </c>
      <c r="N3" t="s">
        <v>22</v>
      </c>
      <c r="O3" s="14" t="s">
        <v>50</v>
      </c>
      <c r="P3" s="18" t="s">
        <v>57</v>
      </c>
    </row>
    <row r="4" spans="1:16" x14ac:dyDescent="0.25">
      <c r="A4">
        <v>2</v>
      </c>
      <c r="B4" s="12" t="s">
        <v>22</v>
      </c>
      <c r="C4">
        <v>7.91</v>
      </c>
      <c r="D4" t="s">
        <v>22</v>
      </c>
      <c r="E4">
        <v>21.18</v>
      </c>
      <c r="F4" s="12" t="s">
        <v>22</v>
      </c>
      <c r="H4" s="13" t="s">
        <v>22</v>
      </c>
      <c r="J4" t="s">
        <v>22</v>
      </c>
      <c r="L4" s="14" t="s">
        <v>22</v>
      </c>
      <c r="M4" s="18"/>
      <c r="N4" t="s">
        <v>22</v>
      </c>
      <c r="P4" s="18" t="s">
        <v>57</v>
      </c>
    </row>
    <row r="5" spans="1:16" x14ac:dyDescent="0.25">
      <c r="A5">
        <v>3</v>
      </c>
      <c r="B5" s="12" t="s">
        <v>22</v>
      </c>
      <c r="C5">
        <v>7.88</v>
      </c>
      <c r="D5" t="s">
        <v>22</v>
      </c>
      <c r="E5">
        <v>21.22</v>
      </c>
      <c r="F5" s="12" t="s">
        <v>22</v>
      </c>
      <c r="H5" s="13" t="s">
        <v>22</v>
      </c>
      <c r="J5" t="s">
        <v>22</v>
      </c>
      <c r="L5" s="14" t="s">
        <v>22</v>
      </c>
      <c r="M5" s="18"/>
      <c r="N5" t="s">
        <v>22</v>
      </c>
      <c r="P5" s="18" t="s">
        <v>57</v>
      </c>
    </row>
    <row r="6" spans="1:16" x14ac:dyDescent="0.25">
      <c r="A6">
        <v>4</v>
      </c>
      <c r="B6" s="12" t="s">
        <v>22</v>
      </c>
      <c r="C6">
        <v>7.91</v>
      </c>
      <c r="D6" t="s">
        <v>22</v>
      </c>
      <c r="E6">
        <v>20.84</v>
      </c>
      <c r="F6" s="12" t="s">
        <v>22</v>
      </c>
      <c r="H6" s="13" t="s">
        <v>22</v>
      </c>
      <c r="J6" t="s">
        <v>22</v>
      </c>
      <c r="L6" s="14" t="s">
        <v>22</v>
      </c>
      <c r="M6" s="18"/>
      <c r="N6" t="s">
        <v>22</v>
      </c>
      <c r="P6" s="18" t="s">
        <v>57</v>
      </c>
    </row>
    <row r="7" spans="1:16" x14ac:dyDescent="0.25">
      <c r="A7">
        <v>5</v>
      </c>
      <c r="B7" s="12" t="s">
        <v>22</v>
      </c>
      <c r="C7">
        <v>7.9</v>
      </c>
      <c r="D7" t="s">
        <v>22</v>
      </c>
      <c r="E7">
        <v>20.82</v>
      </c>
      <c r="F7" s="12" t="s">
        <v>22</v>
      </c>
      <c r="H7" s="13" t="s">
        <v>22</v>
      </c>
      <c r="J7" t="s">
        <v>22</v>
      </c>
      <c r="L7" s="14" t="s">
        <v>22</v>
      </c>
      <c r="M7" s="18"/>
      <c r="N7" t="s">
        <v>22</v>
      </c>
      <c r="P7" s="18" t="s">
        <v>57</v>
      </c>
    </row>
    <row r="8" spans="1:16" x14ac:dyDescent="0.25">
      <c r="A8">
        <v>6</v>
      </c>
      <c r="B8" s="12" t="s">
        <v>22</v>
      </c>
      <c r="C8">
        <v>7.9</v>
      </c>
      <c r="D8" t="s">
        <v>22</v>
      </c>
      <c r="E8">
        <v>20.52</v>
      </c>
      <c r="F8" s="12" t="s">
        <v>22</v>
      </c>
      <c r="H8" s="13" t="s">
        <v>22</v>
      </c>
      <c r="J8" t="s">
        <v>22</v>
      </c>
      <c r="L8" s="14" t="s">
        <v>22</v>
      </c>
      <c r="M8" s="18"/>
      <c r="N8" t="s">
        <v>22</v>
      </c>
      <c r="P8" s="18" t="s">
        <v>57</v>
      </c>
    </row>
    <row r="9" spans="1:16" x14ac:dyDescent="0.25">
      <c r="A9">
        <v>7</v>
      </c>
      <c r="B9" s="12" t="s">
        <v>22</v>
      </c>
      <c r="C9">
        <v>7.89</v>
      </c>
      <c r="D9" t="s">
        <v>22</v>
      </c>
      <c r="E9">
        <v>20.6</v>
      </c>
      <c r="F9" s="12" t="s">
        <v>22</v>
      </c>
      <c r="H9" s="13" t="s">
        <v>22</v>
      </c>
      <c r="J9" t="s">
        <v>22</v>
      </c>
      <c r="L9" s="14" t="s">
        <v>22</v>
      </c>
      <c r="M9" s="18"/>
      <c r="N9" t="s">
        <v>22</v>
      </c>
      <c r="P9" s="18" t="s">
        <v>57</v>
      </c>
    </row>
    <row r="10" spans="1:16" x14ac:dyDescent="0.25">
      <c r="A10">
        <v>8</v>
      </c>
      <c r="B10" s="12" t="s">
        <v>22</v>
      </c>
      <c r="C10">
        <v>7.9</v>
      </c>
      <c r="D10" t="s">
        <v>22</v>
      </c>
      <c r="E10">
        <v>20.34</v>
      </c>
      <c r="F10" s="12" t="s">
        <v>22</v>
      </c>
      <c r="H10" s="13" t="s">
        <v>22</v>
      </c>
      <c r="J10" t="s">
        <v>22</v>
      </c>
      <c r="L10" s="14" t="s">
        <v>22</v>
      </c>
      <c r="M10" s="18"/>
      <c r="N10" t="s">
        <v>22</v>
      </c>
      <c r="P10" s="18" t="s">
        <v>57</v>
      </c>
    </row>
    <row r="11" spans="1:16" x14ac:dyDescent="0.25">
      <c r="A11">
        <v>9</v>
      </c>
      <c r="B11" s="12" t="s">
        <v>22</v>
      </c>
      <c r="C11">
        <v>7.9</v>
      </c>
      <c r="D11" t="s">
        <v>22</v>
      </c>
      <c r="E11">
        <v>20.41</v>
      </c>
      <c r="F11" s="12" t="s">
        <v>22</v>
      </c>
      <c r="H11" s="13" t="s">
        <v>22</v>
      </c>
      <c r="J11" t="s">
        <v>22</v>
      </c>
      <c r="L11" s="14" t="s">
        <v>22</v>
      </c>
      <c r="M11" s="18"/>
      <c r="N11" t="s">
        <v>22</v>
      </c>
      <c r="P11" s="18" t="s">
        <v>57</v>
      </c>
    </row>
    <row r="12" spans="1:16" x14ac:dyDescent="0.25">
      <c r="A12">
        <v>10</v>
      </c>
      <c r="B12" s="12" t="s">
        <v>22</v>
      </c>
      <c r="C12">
        <v>7.9</v>
      </c>
      <c r="D12" t="s">
        <v>22</v>
      </c>
      <c r="E12">
        <v>20.100000000000001</v>
      </c>
      <c r="F12" s="12" t="s">
        <v>22</v>
      </c>
      <c r="H12" s="13" t="s">
        <v>22</v>
      </c>
      <c r="J12" t="s">
        <v>22</v>
      </c>
      <c r="L12" s="14" t="s">
        <v>22</v>
      </c>
      <c r="M12" s="18"/>
      <c r="N12" t="s">
        <v>22</v>
      </c>
      <c r="P12" t="s">
        <v>23</v>
      </c>
    </row>
    <row r="13" spans="1:16" x14ac:dyDescent="0.25">
      <c r="A13" t="s">
        <v>24</v>
      </c>
      <c r="B13" s="15" t="s">
        <v>22</v>
      </c>
      <c r="C13">
        <v>7.9009999999999998</v>
      </c>
      <c r="D13" t="s">
        <v>22</v>
      </c>
      <c r="E13">
        <v>20.64</v>
      </c>
      <c r="F13" s="12" t="s">
        <v>22</v>
      </c>
      <c r="G13" t="s">
        <v>10</v>
      </c>
      <c r="H13" t="s">
        <v>22</v>
      </c>
      <c r="I13" t="s">
        <v>10</v>
      </c>
      <c r="J13" t="s">
        <v>22</v>
      </c>
      <c r="K13" t="s">
        <v>10</v>
      </c>
      <c r="L13" t="s">
        <v>22</v>
      </c>
      <c r="M13" s="18" t="s">
        <v>10</v>
      </c>
      <c r="N13" t="s">
        <v>22</v>
      </c>
      <c r="O13" t="s">
        <v>10</v>
      </c>
      <c r="P13" t="s">
        <v>23</v>
      </c>
    </row>
    <row r="14" spans="1:16" x14ac:dyDescent="0.25">
      <c r="A14" t="s">
        <v>25</v>
      </c>
      <c r="B14" t="s">
        <v>22</v>
      </c>
      <c r="C14">
        <v>0.01</v>
      </c>
      <c r="D14" t="s">
        <v>22</v>
      </c>
      <c r="E14">
        <v>0.01</v>
      </c>
      <c r="F14" t="s">
        <v>22</v>
      </c>
      <c r="G14">
        <v>0.01</v>
      </c>
      <c r="H14" t="s">
        <v>22</v>
      </c>
      <c r="I14">
        <v>0.1</v>
      </c>
      <c r="J14" t="s">
        <v>22</v>
      </c>
      <c r="K14" t="s">
        <v>10</v>
      </c>
      <c r="L14" t="s">
        <v>22</v>
      </c>
      <c r="M14" s="18">
        <v>10</v>
      </c>
      <c r="N14" t="s">
        <v>22</v>
      </c>
      <c r="O14" t="s">
        <v>10</v>
      </c>
      <c r="P14" t="s">
        <v>23</v>
      </c>
    </row>
    <row r="15" spans="1:16" x14ac:dyDescent="0.25">
      <c r="A15" t="s">
        <v>26</v>
      </c>
      <c r="B15" s="16" t="s">
        <v>22</v>
      </c>
      <c r="C15">
        <v>3.48E-3</v>
      </c>
      <c r="D15" t="s">
        <v>22</v>
      </c>
      <c r="E15">
        <v>0.1174</v>
      </c>
      <c r="F15" s="15" t="s">
        <v>22</v>
      </c>
      <c r="G15" t="s">
        <v>10</v>
      </c>
      <c r="H15" t="s">
        <v>22</v>
      </c>
      <c r="I15" t="s">
        <v>10</v>
      </c>
      <c r="J15" t="s">
        <v>22</v>
      </c>
      <c r="K15" t="s">
        <v>10</v>
      </c>
      <c r="L15" t="s">
        <v>22</v>
      </c>
      <c r="M15" s="18" t="s">
        <v>10</v>
      </c>
      <c r="N15" t="s">
        <v>22</v>
      </c>
      <c r="O15" t="s">
        <v>10</v>
      </c>
      <c r="P15" t="s">
        <v>23</v>
      </c>
    </row>
    <row r="16" spans="1:16" x14ac:dyDescent="0.25">
      <c r="A16" t="s">
        <v>27</v>
      </c>
      <c r="B16" t="s">
        <v>22</v>
      </c>
      <c r="C16">
        <v>5.7739999999999996E-3</v>
      </c>
      <c r="D16" s="16" t="s">
        <v>22</v>
      </c>
      <c r="E16">
        <v>0.11559999999999999</v>
      </c>
      <c r="F16" s="15" t="s">
        <v>22</v>
      </c>
      <c r="G16">
        <v>5.7739999999999996E-3</v>
      </c>
      <c r="H16" t="s">
        <v>22</v>
      </c>
      <c r="I16">
        <v>5.774E-2</v>
      </c>
      <c r="J16" s="14" t="s">
        <v>22</v>
      </c>
      <c r="K16" t="s">
        <v>10</v>
      </c>
      <c r="L16" t="s">
        <v>22</v>
      </c>
      <c r="M16" s="18">
        <v>5.774</v>
      </c>
      <c r="N16" t="s">
        <v>22</v>
      </c>
      <c r="O16" t="s">
        <v>10</v>
      </c>
      <c r="P16" t="s">
        <v>23</v>
      </c>
    </row>
    <row r="17" spans="1:16" x14ac:dyDescent="0.25">
      <c r="A17" t="s">
        <v>28</v>
      </c>
      <c r="B17" s="17" t="s">
        <v>22</v>
      </c>
      <c r="C17">
        <v>6.7409999999999996E-3</v>
      </c>
      <c r="D17" s="16" t="s">
        <v>22</v>
      </c>
      <c r="E17">
        <v>0.1648</v>
      </c>
      <c r="F17" s="15" t="s">
        <v>22</v>
      </c>
      <c r="G17">
        <v>5.7739999999999996E-3</v>
      </c>
      <c r="H17" t="s">
        <v>22</v>
      </c>
      <c r="I17">
        <v>5.774E-2</v>
      </c>
      <c r="J17" s="14" t="s">
        <v>22</v>
      </c>
      <c r="K17" t="s">
        <v>10</v>
      </c>
      <c r="L17" t="s">
        <v>22</v>
      </c>
      <c r="M17" s="18">
        <v>5.774</v>
      </c>
      <c r="N17" t="s">
        <v>22</v>
      </c>
      <c r="O17" t="s">
        <v>10</v>
      </c>
      <c r="P17" t="s">
        <v>23</v>
      </c>
    </row>
    <row r="18" spans="1:16" x14ac:dyDescent="0.25">
      <c r="A18" t="s">
        <v>29</v>
      </c>
      <c r="B18" t="s">
        <v>22</v>
      </c>
      <c r="C18" t="s">
        <v>10</v>
      </c>
      <c r="D18" t="s">
        <v>22</v>
      </c>
      <c r="E18" t="s">
        <v>10</v>
      </c>
      <c r="F18" t="s">
        <v>22</v>
      </c>
      <c r="G18" t="s">
        <v>10</v>
      </c>
      <c r="H18" s="12" t="s">
        <v>22</v>
      </c>
      <c r="I18" t="s">
        <v>10</v>
      </c>
      <c r="J18" t="s">
        <v>22</v>
      </c>
      <c r="K18">
        <v>10.119999999999999</v>
      </c>
      <c r="L18" s="16" t="s">
        <v>22</v>
      </c>
      <c r="M18" s="18" t="s">
        <v>10</v>
      </c>
      <c r="N18" t="s">
        <v>22</v>
      </c>
      <c r="O18">
        <v>2.3970000000000002E-2</v>
      </c>
      <c r="P18" t="s">
        <v>23</v>
      </c>
    </row>
    <row r="19" spans="1:16" x14ac:dyDescent="0.25">
      <c r="A19" t="s">
        <v>30</v>
      </c>
      <c r="B19" t="s">
        <v>22</v>
      </c>
      <c r="C19">
        <v>6.7999999999999996E-3</v>
      </c>
      <c r="D19" t="s">
        <v>22</v>
      </c>
      <c r="E19">
        <v>0.17</v>
      </c>
      <c r="F19" t="s">
        <v>22</v>
      </c>
      <c r="G19">
        <v>0.01</v>
      </c>
      <c r="H19" t="s">
        <v>22</v>
      </c>
      <c r="I19">
        <v>0.1</v>
      </c>
      <c r="J19" t="s">
        <v>22</v>
      </c>
      <c r="K19">
        <v>11</v>
      </c>
      <c r="L19" t="s">
        <v>22</v>
      </c>
      <c r="M19" s="18">
        <v>10</v>
      </c>
      <c r="N19" t="s">
        <v>22</v>
      </c>
      <c r="O19">
        <v>2.4E-2</v>
      </c>
      <c r="P19" t="s">
        <v>23</v>
      </c>
    </row>
    <row r="20" spans="1:16" x14ac:dyDescent="0.25">
      <c r="A20">
        <v>1</v>
      </c>
      <c r="B20" t="s">
        <v>22</v>
      </c>
      <c r="C20">
        <v>5.95</v>
      </c>
      <c r="D20" t="s">
        <v>22</v>
      </c>
      <c r="E20" s="12">
        <v>13.73</v>
      </c>
      <c r="F20" t="s">
        <v>22</v>
      </c>
      <c r="G20" s="12" t="s">
        <v>51</v>
      </c>
      <c r="H20" t="s">
        <v>22</v>
      </c>
      <c r="I20" t="s">
        <v>47</v>
      </c>
      <c r="J20" t="s">
        <v>22</v>
      </c>
      <c r="K20" s="13" t="s">
        <v>52</v>
      </c>
      <c r="L20" t="s">
        <v>22</v>
      </c>
      <c r="M20" t="s">
        <v>49</v>
      </c>
      <c r="N20" t="s">
        <v>22</v>
      </c>
      <c r="O20" s="14" t="s">
        <v>53</v>
      </c>
      <c r="P20" s="18" t="s">
        <v>57</v>
      </c>
    </row>
    <row r="21" spans="1:16" x14ac:dyDescent="0.25">
      <c r="A21">
        <v>2</v>
      </c>
      <c r="B21" t="s">
        <v>22</v>
      </c>
      <c r="C21" s="12">
        <v>5.95</v>
      </c>
      <c r="D21" t="s">
        <v>22</v>
      </c>
      <c r="E21">
        <v>13.7</v>
      </c>
      <c r="F21" t="s">
        <v>22</v>
      </c>
      <c r="H21" t="s">
        <v>22</v>
      </c>
      <c r="I21" s="13"/>
      <c r="J21" t="s">
        <v>22</v>
      </c>
      <c r="K21" s="14"/>
      <c r="L21" s="18" t="s">
        <v>22</v>
      </c>
      <c r="N21" t="s">
        <v>22</v>
      </c>
      <c r="P21" s="18" t="s">
        <v>57</v>
      </c>
    </row>
    <row r="22" spans="1:16" x14ac:dyDescent="0.25">
      <c r="A22">
        <v>3</v>
      </c>
      <c r="B22" t="s">
        <v>22</v>
      </c>
      <c r="C22" s="12">
        <v>5.95</v>
      </c>
      <c r="D22" t="s">
        <v>22</v>
      </c>
      <c r="E22">
        <v>13.58</v>
      </c>
      <c r="F22" t="s">
        <v>22</v>
      </c>
      <c r="H22" t="s">
        <v>22</v>
      </c>
      <c r="I22" s="13"/>
      <c r="J22" t="s">
        <v>22</v>
      </c>
      <c r="K22" s="14"/>
      <c r="L22" s="18" t="s">
        <v>22</v>
      </c>
      <c r="N22" t="s">
        <v>22</v>
      </c>
      <c r="P22" s="18" t="s">
        <v>57</v>
      </c>
    </row>
    <row r="23" spans="1:16" x14ac:dyDescent="0.25">
      <c r="A23">
        <v>4</v>
      </c>
      <c r="B23" t="s">
        <v>22</v>
      </c>
      <c r="C23" s="12">
        <v>5.94</v>
      </c>
      <c r="D23" t="s">
        <v>22</v>
      </c>
      <c r="E23">
        <v>13.52</v>
      </c>
      <c r="F23" t="s">
        <v>22</v>
      </c>
      <c r="H23" t="s">
        <v>22</v>
      </c>
      <c r="I23" s="13"/>
      <c r="J23" t="s">
        <v>22</v>
      </c>
      <c r="K23" s="14"/>
      <c r="L23" s="18" t="s">
        <v>22</v>
      </c>
      <c r="N23" t="s">
        <v>22</v>
      </c>
      <c r="P23" s="18" t="s">
        <v>57</v>
      </c>
    </row>
    <row r="24" spans="1:16" x14ac:dyDescent="0.25">
      <c r="A24">
        <v>5</v>
      </c>
      <c r="B24" t="s">
        <v>22</v>
      </c>
      <c r="C24" s="12">
        <v>5.95</v>
      </c>
      <c r="D24" t="s">
        <v>22</v>
      </c>
      <c r="E24">
        <v>13.51</v>
      </c>
      <c r="F24" t="s">
        <v>22</v>
      </c>
      <c r="H24" t="s">
        <v>22</v>
      </c>
      <c r="I24" s="13"/>
      <c r="J24" t="s">
        <v>22</v>
      </c>
      <c r="K24" s="14"/>
      <c r="L24" s="18" t="s">
        <v>22</v>
      </c>
      <c r="N24" t="s">
        <v>22</v>
      </c>
      <c r="P24" s="18" t="s">
        <v>57</v>
      </c>
    </row>
    <row r="25" spans="1:16" x14ac:dyDescent="0.25">
      <c r="A25">
        <v>6</v>
      </c>
      <c r="B25" t="s">
        <v>22</v>
      </c>
      <c r="C25" s="12">
        <v>5.95</v>
      </c>
      <c r="D25" t="s">
        <v>22</v>
      </c>
      <c r="E25">
        <v>13.57</v>
      </c>
      <c r="F25" t="s">
        <v>22</v>
      </c>
      <c r="H25" t="s">
        <v>22</v>
      </c>
      <c r="I25" s="13"/>
      <c r="J25" t="s">
        <v>22</v>
      </c>
      <c r="K25" s="14"/>
      <c r="L25" s="18" t="s">
        <v>22</v>
      </c>
      <c r="N25" t="s">
        <v>22</v>
      </c>
      <c r="P25" s="18" t="s">
        <v>57</v>
      </c>
    </row>
    <row r="26" spans="1:16" x14ac:dyDescent="0.25">
      <c r="A26">
        <v>7</v>
      </c>
      <c r="B26" t="s">
        <v>22</v>
      </c>
      <c r="C26" s="12">
        <v>5.95</v>
      </c>
      <c r="D26" t="s">
        <v>22</v>
      </c>
      <c r="E26">
        <v>13.4</v>
      </c>
      <c r="F26" t="s">
        <v>22</v>
      </c>
      <c r="H26" t="s">
        <v>22</v>
      </c>
      <c r="I26" s="13"/>
      <c r="J26" t="s">
        <v>22</v>
      </c>
      <c r="K26" s="14"/>
      <c r="L26" s="18" t="s">
        <v>22</v>
      </c>
      <c r="N26" t="s">
        <v>22</v>
      </c>
      <c r="P26" s="18" t="s">
        <v>57</v>
      </c>
    </row>
    <row r="27" spans="1:16" x14ac:dyDescent="0.25">
      <c r="A27">
        <v>8</v>
      </c>
      <c r="B27" t="s">
        <v>22</v>
      </c>
      <c r="C27" s="12">
        <v>5.95</v>
      </c>
      <c r="D27" t="s">
        <v>22</v>
      </c>
      <c r="E27">
        <v>13.51</v>
      </c>
      <c r="F27" t="s">
        <v>22</v>
      </c>
      <c r="H27" t="s">
        <v>22</v>
      </c>
      <c r="I27" s="13"/>
      <c r="J27" t="s">
        <v>22</v>
      </c>
      <c r="K27" s="14"/>
      <c r="L27" s="18" t="s">
        <v>22</v>
      </c>
      <c r="N27" t="s">
        <v>22</v>
      </c>
      <c r="P27" s="18" t="s">
        <v>57</v>
      </c>
    </row>
    <row r="28" spans="1:16" x14ac:dyDescent="0.25">
      <c r="A28">
        <v>9</v>
      </c>
      <c r="B28" t="s">
        <v>22</v>
      </c>
      <c r="C28" s="12">
        <v>5.94</v>
      </c>
      <c r="D28" t="s">
        <v>22</v>
      </c>
      <c r="E28">
        <v>13.39</v>
      </c>
      <c r="F28" t="s">
        <v>22</v>
      </c>
      <c r="H28" t="s">
        <v>22</v>
      </c>
      <c r="I28" s="13"/>
      <c r="J28" t="s">
        <v>22</v>
      </c>
      <c r="K28" s="14"/>
      <c r="L28" s="18" t="s">
        <v>22</v>
      </c>
      <c r="N28" t="s">
        <v>22</v>
      </c>
      <c r="P28" s="18" t="s">
        <v>57</v>
      </c>
    </row>
    <row r="29" spans="1:16" x14ac:dyDescent="0.25">
      <c r="A29">
        <v>10</v>
      </c>
      <c r="B29" t="s">
        <v>22</v>
      </c>
      <c r="C29" s="12">
        <v>5.95</v>
      </c>
      <c r="D29" t="s">
        <v>22</v>
      </c>
      <c r="E29">
        <v>13.09</v>
      </c>
      <c r="F29" t="s">
        <v>22</v>
      </c>
      <c r="H29" t="s">
        <v>22</v>
      </c>
      <c r="I29" s="13"/>
      <c r="J29" t="s">
        <v>22</v>
      </c>
      <c r="K29" s="14"/>
      <c r="L29" s="18" t="s">
        <v>22</v>
      </c>
      <c r="N29" t="s">
        <v>22</v>
      </c>
      <c r="P29" t="s">
        <v>23</v>
      </c>
    </row>
    <row r="30" spans="1:16" x14ac:dyDescent="0.25">
      <c r="A30" s="15" t="s">
        <v>24</v>
      </c>
      <c r="B30" t="s">
        <v>22</v>
      </c>
      <c r="C30" s="15">
        <v>5.9480000000000004</v>
      </c>
      <c r="D30" t="s">
        <v>22</v>
      </c>
      <c r="E30">
        <v>13.5</v>
      </c>
      <c r="F30" t="s">
        <v>22</v>
      </c>
      <c r="G30" t="s">
        <v>10</v>
      </c>
      <c r="H30" t="s">
        <v>22</v>
      </c>
      <c r="I30" t="s">
        <v>10</v>
      </c>
      <c r="J30" t="s">
        <v>22</v>
      </c>
      <c r="K30" t="s">
        <v>10</v>
      </c>
      <c r="L30" s="18" t="s">
        <v>22</v>
      </c>
      <c r="M30" t="s">
        <v>10</v>
      </c>
      <c r="N30" t="s">
        <v>22</v>
      </c>
      <c r="O30" t="s">
        <v>10</v>
      </c>
      <c r="P30" t="s">
        <v>23</v>
      </c>
    </row>
    <row r="31" spans="1:16" x14ac:dyDescent="0.25">
      <c r="A31" t="s">
        <v>25</v>
      </c>
      <c r="B31" t="s">
        <v>22</v>
      </c>
      <c r="C31">
        <v>0.01</v>
      </c>
      <c r="D31" t="s">
        <v>22</v>
      </c>
      <c r="E31">
        <v>0.01</v>
      </c>
      <c r="F31" t="s">
        <v>22</v>
      </c>
      <c r="G31">
        <v>0.01</v>
      </c>
      <c r="H31" t="s">
        <v>22</v>
      </c>
      <c r="I31">
        <v>0.1</v>
      </c>
      <c r="J31" t="s">
        <v>22</v>
      </c>
      <c r="K31" t="s">
        <v>10</v>
      </c>
      <c r="L31" s="18" t="s">
        <v>22</v>
      </c>
      <c r="M31">
        <v>10</v>
      </c>
      <c r="N31" t="s">
        <v>22</v>
      </c>
      <c r="O31" t="s">
        <v>10</v>
      </c>
      <c r="P31" t="s">
        <v>23</v>
      </c>
    </row>
    <row r="32" spans="1:16" x14ac:dyDescent="0.25">
      <c r="A32" t="s">
        <v>26</v>
      </c>
      <c r="B32" t="s">
        <v>22</v>
      </c>
      <c r="C32" s="16">
        <v>1.333E-3</v>
      </c>
      <c r="D32" t="s">
        <v>22</v>
      </c>
      <c r="E32">
        <v>5.7250000000000002E-2</v>
      </c>
      <c r="F32" t="s">
        <v>22</v>
      </c>
      <c r="G32" t="s">
        <v>10</v>
      </c>
      <c r="H32" t="s">
        <v>22</v>
      </c>
      <c r="I32" t="s">
        <v>10</v>
      </c>
      <c r="J32" t="s">
        <v>22</v>
      </c>
      <c r="K32" t="s">
        <v>10</v>
      </c>
      <c r="L32" s="18" t="s">
        <v>22</v>
      </c>
      <c r="M32" t="s">
        <v>10</v>
      </c>
      <c r="N32" t="s">
        <v>22</v>
      </c>
      <c r="O32" t="s">
        <v>10</v>
      </c>
      <c r="P32" t="s">
        <v>23</v>
      </c>
    </row>
    <row r="33" spans="1:16" x14ac:dyDescent="0.25">
      <c r="A33" t="s">
        <v>27</v>
      </c>
      <c r="B33" t="s">
        <v>22</v>
      </c>
      <c r="C33" s="15">
        <v>5.7739999999999996E-3</v>
      </c>
      <c r="D33" t="s">
        <v>22</v>
      </c>
      <c r="E33" s="14">
        <v>0.11559999999999999</v>
      </c>
      <c r="F33" t="s">
        <v>22</v>
      </c>
      <c r="G33" s="16">
        <v>5.7739999999999996E-3</v>
      </c>
      <c r="H33" t="s">
        <v>22</v>
      </c>
      <c r="I33">
        <v>5.774E-2</v>
      </c>
      <c r="J33" t="s">
        <v>22</v>
      </c>
      <c r="K33" t="s">
        <v>10</v>
      </c>
      <c r="L33" s="18" t="s">
        <v>22</v>
      </c>
      <c r="M33">
        <v>5.774</v>
      </c>
      <c r="N33" t="s">
        <v>22</v>
      </c>
      <c r="O33" t="s">
        <v>10</v>
      </c>
      <c r="P33" t="s">
        <v>23</v>
      </c>
    </row>
    <row r="34" spans="1:16" x14ac:dyDescent="0.25">
      <c r="A34" t="s">
        <v>28</v>
      </c>
      <c r="B34" t="s">
        <v>22</v>
      </c>
      <c r="C34" s="15">
        <v>5.9249999999999997E-3</v>
      </c>
      <c r="D34" t="s">
        <v>22</v>
      </c>
      <c r="E34" s="14">
        <v>0.129</v>
      </c>
      <c r="F34" t="s">
        <v>22</v>
      </c>
      <c r="G34" s="16">
        <v>5.7739999999999996E-3</v>
      </c>
      <c r="H34" t="s">
        <v>22</v>
      </c>
      <c r="I34">
        <v>5.774E-2</v>
      </c>
      <c r="J34" t="s">
        <v>22</v>
      </c>
      <c r="K34" t="s">
        <v>10</v>
      </c>
      <c r="L34" s="18" t="s">
        <v>22</v>
      </c>
      <c r="M34">
        <v>5.774</v>
      </c>
      <c r="N34" t="s">
        <v>22</v>
      </c>
      <c r="O34" t="s">
        <v>10</v>
      </c>
      <c r="P34" t="s">
        <v>23</v>
      </c>
    </row>
    <row r="35" spans="1:16" x14ac:dyDescent="0.25">
      <c r="A35" t="s">
        <v>29</v>
      </c>
      <c r="B35" t="s">
        <v>22</v>
      </c>
      <c r="C35" t="s">
        <v>10</v>
      </c>
      <c r="D35" t="s">
        <v>22</v>
      </c>
      <c r="E35" t="s">
        <v>10</v>
      </c>
      <c r="F35" t="s">
        <v>22</v>
      </c>
      <c r="G35" t="s">
        <v>10</v>
      </c>
      <c r="H35" t="s">
        <v>22</v>
      </c>
      <c r="I35" s="12" t="s">
        <v>10</v>
      </c>
      <c r="J35" t="s">
        <v>22</v>
      </c>
      <c r="K35" s="16">
        <v>22.89</v>
      </c>
      <c r="L35" s="18" t="s">
        <v>22</v>
      </c>
      <c r="M35" t="s">
        <v>10</v>
      </c>
      <c r="N35" t="s">
        <v>22</v>
      </c>
      <c r="O35">
        <v>2.0129999999999999E-2</v>
      </c>
      <c r="P35" t="s">
        <v>23</v>
      </c>
    </row>
    <row r="36" spans="1:16" x14ac:dyDescent="0.25">
      <c r="A36" s="15" t="s">
        <v>30</v>
      </c>
      <c r="B36" t="s">
        <v>22</v>
      </c>
      <c r="C36" s="15">
        <v>6.0000000000000001E-3</v>
      </c>
      <c r="D36" t="s">
        <v>22</v>
      </c>
      <c r="E36">
        <v>0.13</v>
      </c>
      <c r="F36" t="s">
        <v>22</v>
      </c>
      <c r="G36">
        <v>0.01</v>
      </c>
      <c r="H36" t="s">
        <v>22</v>
      </c>
      <c r="I36">
        <v>0.1</v>
      </c>
      <c r="J36" t="s">
        <v>22</v>
      </c>
      <c r="K36">
        <v>23</v>
      </c>
      <c r="L36" s="18" t="s">
        <v>22</v>
      </c>
      <c r="M36">
        <v>10</v>
      </c>
      <c r="N36" t="s">
        <v>22</v>
      </c>
      <c r="O36">
        <v>2.1000000000000001E-2</v>
      </c>
      <c r="P36" t="s">
        <v>23</v>
      </c>
    </row>
    <row r="37" spans="1:16" x14ac:dyDescent="0.25">
      <c r="A37">
        <v>1</v>
      </c>
      <c r="B37" t="s">
        <v>22</v>
      </c>
      <c r="C37" s="12">
        <v>5.05</v>
      </c>
      <c r="D37" t="s">
        <v>22</v>
      </c>
      <c r="E37" s="12">
        <v>21.15</v>
      </c>
      <c r="F37" t="s">
        <v>22</v>
      </c>
      <c r="G37" t="s">
        <v>54</v>
      </c>
      <c r="H37" t="s">
        <v>22</v>
      </c>
      <c r="I37" t="s">
        <v>47</v>
      </c>
      <c r="J37" t="s">
        <v>22</v>
      </c>
      <c r="K37" s="13" t="s">
        <v>55</v>
      </c>
      <c r="L37" t="s">
        <v>22</v>
      </c>
      <c r="M37" t="s">
        <v>49</v>
      </c>
      <c r="N37" t="s">
        <v>22</v>
      </c>
      <c r="O37" s="14" t="s">
        <v>56</v>
      </c>
      <c r="P37" s="18" t="s">
        <v>57</v>
      </c>
    </row>
    <row r="38" spans="1:16" x14ac:dyDescent="0.25">
      <c r="A38" s="13">
        <v>2</v>
      </c>
      <c r="B38" t="s">
        <v>22</v>
      </c>
      <c r="C38" s="12">
        <v>4.96</v>
      </c>
      <c r="D38" t="s">
        <v>22</v>
      </c>
      <c r="E38">
        <v>20.88</v>
      </c>
      <c r="F38" t="s">
        <v>22</v>
      </c>
      <c r="H38" t="s">
        <v>22</v>
      </c>
      <c r="I38" s="13"/>
      <c r="J38" t="s">
        <v>22</v>
      </c>
      <c r="K38" s="14"/>
      <c r="L38" s="18" t="s">
        <v>22</v>
      </c>
      <c r="N38" t="s">
        <v>22</v>
      </c>
      <c r="P38" s="18" t="s">
        <v>57</v>
      </c>
    </row>
    <row r="39" spans="1:16" x14ac:dyDescent="0.25">
      <c r="A39" s="13">
        <v>3</v>
      </c>
      <c r="B39" t="s">
        <v>22</v>
      </c>
      <c r="C39" s="12">
        <v>5.08</v>
      </c>
      <c r="D39" t="s">
        <v>22</v>
      </c>
      <c r="E39">
        <v>20.99</v>
      </c>
      <c r="F39" t="s">
        <v>22</v>
      </c>
      <c r="H39" t="s">
        <v>22</v>
      </c>
      <c r="I39" s="13"/>
      <c r="J39" t="s">
        <v>22</v>
      </c>
      <c r="K39" s="14"/>
      <c r="L39" s="18" t="s">
        <v>22</v>
      </c>
      <c r="N39" t="s">
        <v>22</v>
      </c>
      <c r="P39" s="18" t="s">
        <v>57</v>
      </c>
    </row>
    <row r="40" spans="1:16" x14ac:dyDescent="0.25">
      <c r="A40" s="13">
        <v>4</v>
      </c>
      <c r="B40" t="s">
        <v>22</v>
      </c>
      <c r="C40" s="12">
        <v>5.0599999999999996</v>
      </c>
      <c r="D40" t="s">
        <v>22</v>
      </c>
      <c r="E40">
        <v>20.81</v>
      </c>
      <c r="F40" t="s">
        <v>22</v>
      </c>
      <c r="H40" t="s">
        <v>22</v>
      </c>
      <c r="I40" s="13"/>
      <c r="J40" t="s">
        <v>22</v>
      </c>
      <c r="K40" s="14"/>
      <c r="L40" s="18" t="s">
        <v>22</v>
      </c>
      <c r="N40" t="s">
        <v>22</v>
      </c>
      <c r="P40" s="18" t="s">
        <v>57</v>
      </c>
    </row>
    <row r="41" spans="1:16" x14ac:dyDescent="0.25">
      <c r="A41" s="13">
        <v>5</v>
      </c>
      <c r="B41" t="s">
        <v>22</v>
      </c>
      <c r="C41" s="12">
        <v>4.99</v>
      </c>
      <c r="D41" t="s">
        <v>22</v>
      </c>
      <c r="E41">
        <v>20.55</v>
      </c>
      <c r="F41" t="s">
        <v>22</v>
      </c>
      <c r="H41" t="s">
        <v>22</v>
      </c>
      <c r="I41" s="13"/>
      <c r="J41" t="s">
        <v>22</v>
      </c>
      <c r="K41" s="14"/>
      <c r="L41" s="18" t="s">
        <v>22</v>
      </c>
      <c r="N41" t="s">
        <v>22</v>
      </c>
      <c r="P41" s="18" t="s">
        <v>57</v>
      </c>
    </row>
    <row r="42" spans="1:16" x14ac:dyDescent="0.25">
      <c r="A42" s="13">
        <v>6</v>
      </c>
      <c r="B42" t="s">
        <v>22</v>
      </c>
      <c r="C42" s="12">
        <v>4.95</v>
      </c>
      <c r="D42" t="s">
        <v>22</v>
      </c>
      <c r="E42">
        <v>20.54</v>
      </c>
      <c r="F42" t="s">
        <v>22</v>
      </c>
      <c r="H42" t="s">
        <v>22</v>
      </c>
      <c r="I42" s="13"/>
      <c r="J42" t="s">
        <v>22</v>
      </c>
      <c r="K42" s="14"/>
      <c r="L42" s="18" t="s">
        <v>22</v>
      </c>
      <c r="N42" t="s">
        <v>22</v>
      </c>
      <c r="P42" s="18" t="s">
        <v>57</v>
      </c>
    </row>
    <row r="43" spans="1:16" x14ac:dyDescent="0.25">
      <c r="A43" s="13">
        <v>7</v>
      </c>
      <c r="B43" t="s">
        <v>22</v>
      </c>
      <c r="C43" s="12">
        <v>5</v>
      </c>
      <c r="D43" t="s">
        <v>22</v>
      </c>
      <c r="E43">
        <v>20.18</v>
      </c>
      <c r="F43" t="s">
        <v>22</v>
      </c>
      <c r="H43" t="s">
        <v>22</v>
      </c>
      <c r="I43" s="13"/>
      <c r="J43" t="s">
        <v>22</v>
      </c>
      <c r="K43" s="14"/>
      <c r="L43" s="18" t="s">
        <v>22</v>
      </c>
      <c r="N43" t="s">
        <v>22</v>
      </c>
      <c r="P43" s="18" t="s">
        <v>57</v>
      </c>
    </row>
    <row r="44" spans="1:16" x14ac:dyDescent="0.25">
      <c r="A44" s="13">
        <v>8</v>
      </c>
      <c r="B44" t="s">
        <v>22</v>
      </c>
      <c r="C44" s="12">
        <v>4.96</v>
      </c>
      <c r="D44" t="s">
        <v>22</v>
      </c>
      <c r="E44">
        <v>20.2</v>
      </c>
      <c r="F44" t="s">
        <v>22</v>
      </c>
      <c r="H44" t="s">
        <v>22</v>
      </c>
      <c r="I44" s="13"/>
      <c r="J44" t="s">
        <v>22</v>
      </c>
      <c r="K44" s="14"/>
      <c r="L44" s="18" t="s">
        <v>22</v>
      </c>
      <c r="N44" t="s">
        <v>22</v>
      </c>
      <c r="P44" s="18" t="s">
        <v>57</v>
      </c>
    </row>
    <row r="45" spans="1:16" x14ac:dyDescent="0.25">
      <c r="A45" s="13">
        <v>9</v>
      </c>
      <c r="B45" t="s">
        <v>22</v>
      </c>
      <c r="C45" s="12">
        <v>5.0999999999999996</v>
      </c>
      <c r="D45" t="s">
        <v>22</v>
      </c>
      <c r="E45">
        <v>20.149999999999999</v>
      </c>
      <c r="F45" t="s">
        <v>22</v>
      </c>
      <c r="H45" t="s">
        <v>22</v>
      </c>
      <c r="I45" s="13"/>
      <c r="J45" t="s">
        <v>22</v>
      </c>
      <c r="K45" s="14"/>
      <c r="L45" s="18" t="s">
        <v>22</v>
      </c>
      <c r="N45" t="s">
        <v>22</v>
      </c>
      <c r="P45" s="18" t="s">
        <v>57</v>
      </c>
    </row>
    <row r="46" spans="1:16" x14ac:dyDescent="0.25">
      <c r="A46" s="13">
        <v>10</v>
      </c>
      <c r="B46" t="s">
        <v>22</v>
      </c>
      <c r="C46" s="12">
        <v>4.9400000000000004</v>
      </c>
      <c r="D46" t="s">
        <v>22</v>
      </c>
      <c r="E46">
        <v>20.12</v>
      </c>
      <c r="F46" t="s">
        <v>22</v>
      </c>
      <c r="H46" t="s">
        <v>22</v>
      </c>
      <c r="I46" s="13"/>
      <c r="J46" t="s">
        <v>22</v>
      </c>
      <c r="K46" s="14"/>
      <c r="L46" s="18" t="s">
        <v>22</v>
      </c>
      <c r="N46" t="s">
        <v>22</v>
      </c>
      <c r="P46" t="s">
        <v>23</v>
      </c>
    </row>
    <row r="47" spans="1:16" x14ac:dyDescent="0.25">
      <c r="A47" t="s">
        <v>24</v>
      </c>
      <c r="B47" t="s">
        <v>22</v>
      </c>
      <c r="C47" s="12">
        <v>5.0090000000000003</v>
      </c>
      <c r="D47" t="s">
        <v>22</v>
      </c>
      <c r="E47">
        <v>20.56</v>
      </c>
      <c r="F47" t="s">
        <v>22</v>
      </c>
      <c r="G47" t="s">
        <v>10</v>
      </c>
      <c r="H47" t="s">
        <v>22</v>
      </c>
      <c r="I47" t="s">
        <v>10</v>
      </c>
      <c r="J47" t="s">
        <v>22</v>
      </c>
      <c r="K47" t="s">
        <v>10</v>
      </c>
      <c r="L47" s="18" t="s">
        <v>22</v>
      </c>
      <c r="M47" t="s">
        <v>10</v>
      </c>
      <c r="N47" t="s">
        <v>22</v>
      </c>
      <c r="O47" t="s">
        <v>10</v>
      </c>
      <c r="P47" t="s">
        <v>23</v>
      </c>
    </row>
    <row r="48" spans="1:16" x14ac:dyDescent="0.25">
      <c r="A48" t="s">
        <v>25</v>
      </c>
      <c r="B48" t="s">
        <v>22</v>
      </c>
      <c r="C48">
        <v>0.01</v>
      </c>
      <c r="D48" t="s">
        <v>22</v>
      </c>
      <c r="E48">
        <v>0.01</v>
      </c>
      <c r="F48" t="s">
        <v>22</v>
      </c>
      <c r="G48">
        <v>0.01</v>
      </c>
      <c r="H48" t="s">
        <v>22</v>
      </c>
      <c r="I48">
        <v>0.1</v>
      </c>
      <c r="J48" t="s">
        <v>22</v>
      </c>
      <c r="K48" t="s">
        <v>10</v>
      </c>
      <c r="L48" s="18" t="s">
        <v>22</v>
      </c>
      <c r="M48">
        <v>10</v>
      </c>
      <c r="N48" t="s">
        <v>22</v>
      </c>
      <c r="O48" t="s">
        <v>10</v>
      </c>
      <c r="P48" t="s">
        <v>23</v>
      </c>
    </row>
    <row r="49" spans="1:16" x14ac:dyDescent="0.25">
      <c r="A49" s="16" t="s">
        <v>26</v>
      </c>
      <c r="B49" t="s">
        <v>22</v>
      </c>
      <c r="C49" s="15">
        <v>1.8589999999999999E-2</v>
      </c>
      <c r="D49" t="s">
        <v>22</v>
      </c>
      <c r="E49">
        <v>0.1217</v>
      </c>
      <c r="F49" t="s">
        <v>22</v>
      </c>
      <c r="G49" t="s">
        <v>10</v>
      </c>
      <c r="H49" t="s">
        <v>22</v>
      </c>
      <c r="I49" t="s">
        <v>10</v>
      </c>
      <c r="J49" t="s">
        <v>22</v>
      </c>
      <c r="K49" t="s">
        <v>10</v>
      </c>
      <c r="L49" s="18" t="s">
        <v>22</v>
      </c>
      <c r="M49" t="s">
        <v>10</v>
      </c>
      <c r="N49" t="s">
        <v>22</v>
      </c>
      <c r="O49" t="s">
        <v>10</v>
      </c>
      <c r="P49" t="s">
        <v>23</v>
      </c>
    </row>
    <row r="50" spans="1:16" x14ac:dyDescent="0.25">
      <c r="A50" t="s">
        <v>27</v>
      </c>
      <c r="B50" t="s">
        <v>22</v>
      </c>
      <c r="C50" s="15">
        <v>5.7739999999999996E-3</v>
      </c>
      <c r="D50" t="s">
        <v>22</v>
      </c>
      <c r="E50" s="14">
        <v>0.11559999999999999</v>
      </c>
      <c r="F50" t="s">
        <v>22</v>
      </c>
      <c r="G50" s="16">
        <v>5.7739999999999996E-3</v>
      </c>
      <c r="H50" t="s">
        <v>22</v>
      </c>
      <c r="I50">
        <v>5.774E-2</v>
      </c>
      <c r="J50" t="s">
        <v>22</v>
      </c>
      <c r="K50" t="s">
        <v>10</v>
      </c>
      <c r="L50" s="18" t="s">
        <v>22</v>
      </c>
      <c r="M50">
        <v>5.774</v>
      </c>
      <c r="N50" t="s">
        <v>22</v>
      </c>
      <c r="O50" t="s">
        <v>10</v>
      </c>
      <c r="P50" t="s">
        <v>23</v>
      </c>
    </row>
    <row r="51" spans="1:16" x14ac:dyDescent="0.25">
      <c r="A51" s="16" t="s">
        <v>28</v>
      </c>
      <c r="B51" t="s">
        <v>22</v>
      </c>
      <c r="C51" s="15">
        <v>1.9460000000000002E-2</v>
      </c>
      <c r="D51" t="s">
        <v>22</v>
      </c>
      <c r="E51" s="14">
        <v>0.16789999999999999</v>
      </c>
      <c r="F51" t="s">
        <v>22</v>
      </c>
      <c r="G51" s="16">
        <v>5.7739999999999996E-3</v>
      </c>
      <c r="H51" t="s">
        <v>22</v>
      </c>
      <c r="I51">
        <v>5.774E-2</v>
      </c>
      <c r="J51" t="s">
        <v>22</v>
      </c>
      <c r="K51" t="s">
        <v>10</v>
      </c>
      <c r="L51" s="18" t="s">
        <v>22</v>
      </c>
      <c r="M51">
        <v>5.774</v>
      </c>
      <c r="N51" t="s">
        <v>22</v>
      </c>
      <c r="O51" t="s">
        <v>10</v>
      </c>
      <c r="P51" t="s">
        <v>23</v>
      </c>
    </row>
    <row r="52" spans="1:16" x14ac:dyDescent="0.25">
      <c r="A52" t="s">
        <v>29</v>
      </c>
      <c r="B52" t="s">
        <v>22</v>
      </c>
      <c r="C52" t="s">
        <v>10</v>
      </c>
      <c r="D52" t="s">
        <v>22</v>
      </c>
      <c r="E52" t="s">
        <v>10</v>
      </c>
      <c r="F52" t="s">
        <v>22</v>
      </c>
      <c r="G52" t="s">
        <v>10</v>
      </c>
      <c r="H52" t="s">
        <v>22</v>
      </c>
      <c r="I52" s="12" t="s">
        <v>10</v>
      </c>
      <c r="J52" t="s">
        <v>22</v>
      </c>
      <c r="K52" s="16">
        <v>45.68</v>
      </c>
      <c r="L52" s="18" t="s">
        <v>22</v>
      </c>
      <c r="M52" t="s">
        <v>10</v>
      </c>
      <c r="N52" t="s">
        <v>22</v>
      </c>
      <c r="O52">
        <v>3.764E-2</v>
      </c>
      <c r="P52" t="s">
        <v>23</v>
      </c>
    </row>
    <row r="53" spans="1:16" x14ac:dyDescent="0.25">
      <c r="A53" s="14" t="s">
        <v>30</v>
      </c>
      <c r="B53" t="s">
        <v>22</v>
      </c>
      <c r="C53">
        <v>0.02</v>
      </c>
      <c r="D53" t="s">
        <v>22</v>
      </c>
      <c r="E53">
        <v>0.17</v>
      </c>
      <c r="F53" t="s">
        <v>22</v>
      </c>
      <c r="G53">
        <v>0.01</v>
      </c>
      <c r="H53" t="s">
        <v>22</v>
      </c>
      <c r="I53">
        <v>0.1</v>
      </c>
      <c r="J53" t="s">
        <v>22</v>
      </c>
      <c r="K53">
        <v>46</v>
      </c>
      <c r="L53" s="18" t="s">
        <v>22</v>
      </c>
      <c r="M53">
        <v>5.8</v>
      </c>
      <c r="N53" t="s">
        <v>22</v>
      </c>
      <c r="O53">
        <v>3.7999999999999999E-2</v>
      </c>
      <c r="P53" t="s">
        <v>23</v>
      </c>
    </row>
    <row r="54" spans="1:16" x14ac:dyDescent="0.25">
      <c r="M54" t="s">
        <v>19</v>
      </c>
      <c r="O54" s="12">
        <v>0.95137531348407756</v>
      </c>
      <c r="P54" s="18"/>
    </row>
    <row r="55" spans="1:16" x14ac:dyDescent="0.25">
      <c r="M55" t="s">
        <v>20</v>
      </c>
      <c r="O55" s="15">
        <v>0.10039991120297358</v>
      </c>
      <c r="P55" s="18"/>
    </row>
    <row r="56" spans="1:16" x14ac:dyDescent="0.25">
      <c r="M56" t="s">
        <v>21</v>
      </c>
      <c r="O56">
        <v>0.11</v>
      </c>
      <c r="P5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2017-11-01T10:23:47Z</dcterms:created>
  <dcterms:modified xsi:type="dcterms:W3CDTF">2017-11-01T20:35:30Z</dcterms:modified>
</cp:coreProperties>
</file>