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je dokumenty\studia\sem 3\sprawka\"/>
    </mc:Choice>
  </mc:AlternateContent>
  <bookViews>
    <workbookView xWindow="0" yWindow="0" windowWidth="24000" windowHeight="9510" xr2:uid="{DD7FCCCB-483C-4D9C-B365-74B882CA1123}"/>
  </bookViews>
  <sheets>
    <sheet name="Arkusz1" sheetId="1" r:id="rId1"/>
    <sheet name="LaTeX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1" l="1" a="1"/>
  <c r="P29" i="1" s="1"/>
  <c r="Y3" i="1"/>
  <c r="F50" i="1"/>
  <c r="F66" i="1"/>
  <c r="F34" i="1"/>
  <c r="F18" i="1"/>
  <c r="F2" i="1"/>
  <c r="L13" i="1" s="1"/>
  <c r="C15" i="1" s="1"/>
  <c r="Q13" i="1"/>
  <c r="Q14" i="1"/>
  <c r="Q15" i="1"/>
  <c r="Q12" i="1"/>
  <c r="Q11" i="1"/>
  <c r="P12" i="1"/>
  <c r="P13" i="1"/>
  <c r="P14" i="1"/>
  <c r="P15" i="1"/>
  <c r="P11" i="1"/>
  <c r="W4" i="1"/>
  <c r="W3" i="1"/>
  <c r="R2" i="1"/>
  <c r="P2" i="1"/>
  <c r="Q2" i="1"/>
  <c r="T2" i="1"/>
  <c r="E75" i="1"/>
  <c r="E74" i="1"/>
  <c r="E73" i="1"/>
  <c r="E72" i="1"/>
  <c r="E71" i="1"/>
  <c r="E70" i="1"/>
  <c r="E69" i="1"/>
  <c r="E68" i="1"/>
  <c r="E67" i="1"/>
  <c r="E66" i="1"/>
  <c r="E77" i="1" s="1"/>
  <c r="T7" i="1" s="1"/>
  <c r="E59" i="1"/>
  <c r="E58" i="1"/>
  <c r="E57" i="1"/>
  <c r="E56" i="1"/>
  <c r="E55" i="1"/>
  <c r="E54" i="1"/>
  <c r="E53" i="1"/>
  <c r="E52" i="1"/>
  <c r="E51" i="1"/>
  <c r="E50" i="1"/>
  <c r="E61" i="1" s="1"/>
  <c r="T6" i="1" s="1"/>
  <c r="E35" i="1"/>
  <c r="E45" i="1" s="1"/>
  <c r="T5" i="1" s="1"/>
  <c r="E36" i="1"/>
  <c r="E37" i="1"/>
  <c r="E38" i="1"/>
  <c r="E39" i="1"/>
  <c r="E40" i="1"/>
  <c r="E41" i="1"/>
  <c r="E42" i="1"/>
  <c r="E43" i="1"/>
  <c r="E34" i="1"/>
  <c r="E19" i="1"/>
  <c r="E20" i="1"/>
  <c r="E21" i="1"/>
  <c r="E22" i="1"/>
  <c r="E23" i="1"/>
  <c r="E24" i="1"/>
  <c r="E25" i="1"/>
  <c r="E26" i="1"/>
  <c r="E27" i="1"/>
  <c r="E18" i="1"/>
  <c r="E29" i="1" s="1"/>
  <c r="T4" i="1" s="1"/>
  <c r="E3" i="1"/>
  <c r="E13" i="1" s="1"/>
  <c r="T3" i="1" s="1"/>
  <c r="E4" i="1"/>
  <c r="E5" i="1"/>
  <c r="E6" i="1"/>
  <c r="E7" i="1"/>
  <c r="E8" i="1"/>
  <c r="E9" i="1"/>
  <c r="E10" i="1"/>
  <c r="E11" i="1"/>
  <c r="E2" i="1"/>
  <c r="U7" i="1"/>
  <c r="W7" i="1" s="1"/>
  <c r="U6" i="1"/>
  <c r="W6" i="1" s="1"/>
  <c r="U5" i="1"/>
  <c r="W5" i="1" s="1"/>
  <c r="U4" i="1"/>
  <c r="U3" i="1"/>
  <c r="R3" i="1"/>
  <c r="C31" i="1"/>
  <c r="M77" i="1"/>
  <c r="L77" i="1"/>
  <c r="C79" i="1" s="1"/>
  <c r="M61" i="1"/>
  <c r="D63" i="1" s="1"/>
  <c r="L61" i="1"/>
  <c r="C63" i="1" s="1"/>
  <c r="M45" i="1"/>
  <c r="D47" i="1" s="1"/>
  <c r="L45" i="1"/>
  <c r="C47" i="1" s="1"/>
  <c r="L29" i="1"/>
  <c r="M29" i="1"/>
  <c r="D31" i="1" s="1"/>
  <c r="M13" i="1"/>
  <c r="D15" i="1" s="1"/>
  <c r="L18" i="1"/>
  <c r="L66" i="1"/>
  <c r="L51" i="1"/>
  <c r="L52" i="1"/>
  <c r="L53" i="1"/>
  <c r="L54" i="1"/>
  <c r="L55" i="1"/>
  <c r="L56" i="1"/>
  <c r="L57" i="1"/>
  <c r="L58" i="1"/>
  <c r="L59" i="1"/>
  <c r="L35" i="1"/>
  <c r="L36" i="1"/>
  <c r="L37" i="1"/>
  <c r="L38" i="1"/>
  <c r="L39" i="1"/>
  <c r="L40" i="1"/>
  <c r="L41" i="1"/>
  <c r="L42" i="1"/>
  <c r="L43" i="1"/>
  <c r="L23" i="1"/>
  <c r="M20" i="1"/>
  <c r="M24" i="1"/>
  <c r="L21" i="1"/>
  <c r="L24" i="1"/>
  <c r="L26" i="1"/>
  <c r="M11" i="1"/>
  <c r="M4" i="1"/>
  <c r="M6" i="1"/>
  <c r="M8" i="1"/>
  <c r="M10" i="1"/>
  <c r="L2" i="1"/>
  <c r="L10" i="1"/>
  <c r="C13" i="1"/>
  <c r="L4" i="1" s="1"/>
  <c r="D13" i="1"/>
  <c r="M5" i="1" s="1"/>
  <c r="D77" i="1"/>
  <c r="M66" i="1" s="1"/>
  <c r="C77" i="1"/>
  <c r="L68" i="1" s="1"/>
  <c r="D61" i="1"/>
  <c r="M51" i="1" s="1"/>
  <c r="C61" i="1"/>
  <c r="L50" i="1" s="1"/>
  <c r="L60" i="1" s="1"/>
  <c r="C62" i="1" s="1"/>
  <c r="D45" i="1"/>
  <c r="M35" i="1" s="1"/>
  <c r="C45" i="1"/>
  <c r="L34" i="1" s="1"/>
  <c r="D29" i="1"/>
  <c r="M25" i="1" s="1"/>
  <c r="C29" i="1"/>
  <c r="L22" i="1" s="1"/>
  <c r="P32" i="1" l="1"/>
  <c r="P30" i="1"/>
  <c r="Q32" i="1"/>
  <c r="Q30" i="1"/>
  <c r="Q33" i="1"/>
  <c r="Q31" i="1"/>
  <c r="Q29" i="1"/>
  <c r="P33" i="1"/>
  <c r="P31" i="1"/>
  <c r="V4" i="1"/>
  <c r="V6" i="1"/>
  <c r="V7" i="1"/>
  <c r="V3" i="1"/>
  <c r="V5" i="1"/>
  <c r="M75" i="1"/>
  <c r="M71" i="1"/>
  <c r="L7" i="1"/>
  <c r="M2" i="1"/>
  <c r="M7" i="1"/>
  <c r="M3" i="1"/>
  <c r="M12" i="1" s="1"/>
  <c r="L25" i="1"/>
  <c r="L20" i="1"/>
  <c r="M23" i="1"/>
  <c r="M19" i="1"/>
  <c r="M42" i="1"/>
  <c r="M40" i="1"/>
  <c r="M38" i="1"/>
  <c r="M36" i="1"/>
  <c r="M58" i="1"/>
  <c r="M56" i="1"/>
  <c r="M54" i="1"/>
  <c r="M52" i="1"/>
  <c r="L75" i="1"/>
  <c r="L73" i="1"/>
  <c r="L71" i="1"/>
  <c r="L69" i="1"/>
  <c r="L67" i="1"/>
  <c r="L76" i="1" s="1"/>
  <c r="L19" i="1"/>
  <c r="D79" i="1"/>
  <c r="M27" i="1"/>
  <c r="M34" i="1"/>
  <c r="M44" i="1" s="1"/>
  <c r="M74" i="1"/>
  <c r="M68" i="1"/>
  <c r="L44" i="1"/>
  <c r="C46" i="1" s="1"/>
  <c r="M73" i="1"/>
  <c r="M69" i="1"/>
  <c r="M67" i="1"/>
  <c r="M76" i="1" s="1"/>
  <c r="L6" i="1"/>
  <c r="M22" i="1"/>
  <c r="M18" i="1"/>
  <c r="M50" i="1"/>
  <c r="M72" i="1"/>
  <c r="M70" i="1"/>
  <c r="L11" i="1"/>
  <c r="L3" i="1"/>
  <c r="M9" i="1"/>
  <c r="L27" i="1"/>
  <c r="M26" i="1"/>
  <c r="M21" i="1"/>
  <c r="M43" i="1"/>
  <c r="M41" i="1"/>
  <c r="M39" i="1"/>
  <c r="M37" i="1"/>
  <c r="M59" i="1"/>
  <c r="M57" i="1"/>
  <c r="M55" i="1"/>
  <c r="M53" i="1"/>
  <c r="L74" i="1"/>
  <c r="L72" i="1"/>
  <c r="L70" i="1"/>
  <c r="L62" i="1"/>
  <c r="C64" i="1" s="1"/>
  <c r="L9" i="1"/>
  <c r="L5" i="1"/>
  <c r="L8" i="1"/>
  <c r="D78" i="1" l="1"/>
  <c r="M78" i="1"/>
  <c r="D80" i="1" s="1"/>
  <c r="M14" i="1"/>
  <c r="D16" i="1" s="1"/>
  <c r="D14" i="1"/>
  <c r="M46" i="1"/>
  <c r="D48" i="1" s="1"/>
  <c r="D46" i="1"/>
  <c r="C78" i="1"/>
  <c r="L78" i="1"/>
  <c r="C80" i="1" s="1"/>
  <c r="M60" i="1"/>
  <c r="L28" i="1"/>
  <c r="X3" i="1"/>
  <c r="M28" i="1"/>
  <c r="L46" i="1"/>
  <c r="C48" i="1" s="1"/>
  <c r="L12" i="1"/>
  <c r="D30" i="1" l="1"/>
  <c r="M30" i="1"/>
  <c r="D32" i="1" s="1"/>
  <c r="C14" i="1"/>
  <c r="L14" i="1"/>
  <c r="C16" i="1" s="1"/>
  <c r="C30" i="1"/>
  <c r="L30" i="1"/>
  <c r="C32" i="1" s="1"/>
  <c r="D62" i="1"/>
  <c r="M62" i="1"/>
  <c r="D64" i="1" s="1"/>
</calcChain>
</file>

<file path=xl/sharedStrings.xml><?xml version="1.0" encoding="utf-8"?>
<sst xmlns="http://schemas.openxmlformats.org/spreadsheetml/2006/main" count="509" uniqueCount="38">
  <si>
    <t>k</t>
  </si>
  <si>
    <t>Lp</t>
  </si>
  <si>
    <r>
      <rPr>
        <sz val="11"/>
        <color theme="1"/>
        <rFont val="Calibri"/>
        <family val="2"/>
        <charset val="238"/>
      </rPr>
      <t>∆</t>
    </r>
    <r>
      <rPr>
        <sz val="11"/>
        <color theme="1"/>
        <rFont val="Calibri"/>
        <family val="2"/>
        <charset val="238"/>
      </rPr>
      <t>x</t>
    </r>
  </si>
  <si>
    <t>x</t>
  </si>
  <si>
    <t>u(x)</t>
  </si>
  <si>
    <t>al.</t>
  </si>
  <si>
    <t>ap</t>
  </si>
  <si>
    <t>r</t>
  </si>
  <si>
    <t>d</t>
  </si>
  <si>
    <t>UA(X)</t>
  </si>
  <si>
    <t>UB(X)</t>
  </si>
  <si>
    <t>U(X)</t>
  </si>
  <si>
    <t>uA(x)</t>
  </si>
  <si>
    <t>uB(x)</t>
  </si>
  <si>
    <t>7al</t>
  </si>
  <si>
    <t>7ap</t>
  </si>
  <si>
    <t>8al</t>
  </si>
  <si>
    <t>8ap</t>
  </si>
  <si>
    <t>9al</t>
  </si>
  <si>
    <t>9ap</t>
  </si>
  <si>
    <t>10al</t>
  </si>
  <si>
    <t>10ap</t>
  </si>
  <si>
    <t>11ap</t>
  </si>
  <si>
    <t>11al</t>
  </si>
  <si>
    <t>~u(x)</t>
  </si>
  <si>
    <t>λ</t>
  </si>
  <si>
    <t>∆λ</t>
  </si>
  <si>
    <t>u(λ)</t>
  </si>
  <si>
    <t>u( r)</t>
  </si>
  <si>
    <t>R</t>
  </si>
  <si>
    <t>uc( R)</t>
  </si>
  <si>
    <t>u( R)</t>
  </si>
  <si>
    <t>~u( R)</t>
  </si>
  <si>
    <t>∆x</t>
  </si>
  <si>
    <t>&amp;</t>
  </si>
  <si>
    <t>\\\hline</t>
  </si>
  <si>
    <r>
      <t>k</t>
    </r>
    <r>
      <rPr>
        <sz val="11"/>
        <color theme="1"/>
        <rFont val="Calibri"/>
        <family val="2"/>
        <charset val="238"/>
      </rPr>
      <t>∙</t>
    </r>
    <r>
      <rPr>
        <sz val="11"/>
        <color theme="1"/>
        <rFont val="Calibri"/>
        <family val="2"/>
        <charset val="238"/>
        <scheme val="minor"/>
      </rPr>
      <t>λ[x10^-6 m]</t>
    </r>
  </si>
  <si>
    <r>
      <t>r^</t>
    </r>
    <r>
      <rPr>
        <sz val="12"/>
        <color theme="1"/>
        <rFont val="Calibri"/>
        <family val="2"/>
        <charset val="238"/>
        <scheme val="minor"/>
      </rPr>
      <t>2 [x10^-3 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</si>
</sst>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70" formatCode="0.0000"/>
    <numFmt numFmtId="172" formatCode="0.000000"/>
    <numFmt numFmtId="174" formatCode="0.00000000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u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70" fontId="1" fillId="0" borderId="0" xfId="0" applyNumberFormat="1" applyFon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70" fontId="0" fillId="0" borderId="0" xfId="0" applyNumberFormat="1"/>
    <xf numFmtId="170" fontId="1" fillId="0" borderId="0" xfId="0" applyNumberFormat="1" applyFont="1"/>
    <xf numFmtId="172" fontId="1" fillId="0" borderId="0" xfId="0" applyNumberFormat="1" applyFont="1"/>
    <xf numFmtId="17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Promień</a:t>
            </a:r>
            <a:r>
              <a:rPr lang="pl-PL" baseline="0"/>
              <a:t> krzywizny soczewki - regresja liniowa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547127490522811E-2"/>
                  <c:y val="-2.93649752114319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Arkusz1!$P$16</c:f>
                <c:numCache>
                  <c:formatCode>General</c:formatCode>
                  <c:ptCount val="1"/>
                </c:numCache>
              </c:numRef>
            </c:plus>
            <c:minus>
              <c:numRef>
                <c:f>Arkusz1!$P$16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Arkusz1!$P$11:$P$15</c:f>
              <c:numCache>
                <c:formatCode>General</c:formatCode>
                <c:ptCount val="5"/>
                <c:pt idx="0">
                  <c:v>4.2</c:v>
                </c:pt>
                <c:pt idx="1">
                  <c:v>4.8</c:v>
                </c:pt>
                <c:pt idx="2">
                  <c:v>5.4</c:v>
                </c:pt>
                <c:pt idx="3">
                  <c:v>6</c:v>
                </c:pt>
                <c:pt idx="4">
                  <c:v>6.6000000000000005</c:v>
                </c:pt>
              </c:numCache>
            </c:numRef>
          </c:xVal>
          <c:yVal>
            <c:numRef>
              <c:f>Arkusz1!$Q$11:$Q$15</c:f>
              <c:numCache>
                <c:formatCode>0.0</c:formatCode>
                <c:ptCount val="5"/>
                <c:pt idx="0">
                  <c:v>2.5328722500000009</c:v>
                </c:pt>
                <c:pt idx="1">
                  <c:v>2.9053202499999995</c:v>
                </c:pt>
                <c:pt idx="2">
                  <c:v>3.2616360000000011</c:v>
                </c:pt>
                <c:pt idx="3">
                  <c:v>3.6195062499999993</c:v>
                </c:pt>
                <c:pt idx="4">
                  <c:v>3.9940022499999999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6-4C41-AC37-3C4084A2C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049423"/>
        <c:axId val="1285841263"/>
      </c:scatterChart>
      <c:valAx>
        <c:axId val="82804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 ∙ </a:t>
                </a:r>
                <a:r>
                  <a:rPr lang="el-GR"/>
                  <a:t>λ</a:t>
                </a:r>
                <a:r>
                  <a:rPr lang="pl-PL"/>
                  <a:t> [x10</a:t>
                </a:r>
                <a:r>
                  <a:rPr lang="pl-PL" baseline="30000"/>
                  <a:t>-6 </a:t>
                </a:r>
                <a:r>
                  <a:rPr lang="pl-PL" baseline="0"/>
                  <a:t>m]</a:t>
                </a:r>
              </a:p>
            </c:rich>
          </c:tx>
          <c:overlay val="0"/>
          <c:spPr>
            <a:noFill/>
            <a:ln cap="sq"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5841263"/>
        <c:crosses val="autoZero"/>
        <c:crossBetween val="midCat"/>
      </c:valAx>
      <c:valAx>
        <c:axId val="128584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</a:t>
                </a:r>
                <a:r>
                  <a:rPr lang="pl-PL" baseline="30000"/>
                  <a:t>2 </a:t>
                </a:r>
                <a:r>
                  <a:rPr lang="pl-PL" sz="1000" b="0" i="0" u="none" strike="noStrike" baseline="0">
                    <a:effectLst/>
                  </a:rPr>
                  <a:t>[x10</a:t>
                </a:r>
                <a:r>
                  <a:rPr lang="pl-PL" sz="1000" b="0" i="0" u="none" strike="noStrike" baseline="30000">
                    <a:effectLst/>
                  </a:rPr>
                  <a:t>-3 </a:t>
                </a:r>
                <a:r>
                  <a:rPr lang="pl-PL" sz="1000" b="0" i="0" u="none" strike="noStrike" baseline="0">
                    <a:effectLst/>
                  </a:rPr>
                  <a:t>m]</a:t>
                </a:r>
                <a:endParaRPr lang="pl-PL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804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200025</xdr:colOff>
      <xdr:row>10</xdr:row>
      <xdr:rowOff>0</xdr:rowOff>
    </xdr:from>
    <xdr:to>
      <xdr:col>24</xdr:col>
      <xdr:colOff>9525</xdr:colOff>
      <xdr:row>24</xdr:row>
      <xdr:rowOff>76200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D810F96-5F84-455C-A428-D73D9752F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A8A8A8"/>
      </a:dk1>
      <a:lt1>
        <a:sysClr val="window" lastClr="1C1C1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5E97-2536-4659-92AD-2F02F35819C7}">
  <dimension ref="A1:Z81"/>
  <sheetViews>
    <sheetView tabSelected="1" zoomScaleNormal="100" workbookViewId="0">
      <selection activeCell="H16" sqref="H16"/>
    </sheetView>
  </sheetViews>
  <sheetFormatPr defaultRowHeight="15" x14ac:dyDescent="0.25"/>
  <cols>
    <col min="1" max="2" width="9.140625" style="1"/>
    <col min="3" max="4" width="12" style="1" bestFit="1" customWidth="1"/>
    <col min="5" max="5" width="8.28515625" style="1" customWidth="1"/>
    <col min="6" max="6" width="9.140625" style="1"/>
    <col min="7" max="7" width="11.7109375" style="1" bestFit="1" customWidth="1"/>
    <col min="8" max="8" width="13.7109375" style="1" customWidth="1"/>
    <col min="9" max="11" width="9.140625" style="1"/>
    <col min="12" max="13" width="12" style="1" bestFit="1" customWidth="1"/>
    <col min="14" max="14" width="1.5703125" style="1" customWidth="1"/>
    <col min="15" max="15" width="9.140625" style="1"/>
    <col min="16" max="16" width="12.85546875" style="1" bestFit="1" customWidth="1"/>
    <col min="17" max="17" width="14.5703125" style="1" bestFit="1" customWidth="1"/>
    <col min="18" max="18" width="9.140625" style="1"/>
    <col min="19" max="19" width="10.85546875" style="1" bestFit="1" customWidth="1"/>
    <col min="20" max="21" width="9.140625" style="1"/>
    <col min="22" max="23" width="12" style="1" bestFit="1" customWidth="1"/>
    <col min="24" max="24" width="9.140625" style="1"/>
    <col min="25" max="25" width="9.85546875" style="1" bestFit="1" customWidth="1"/>
    <col min="26" max="16384" width="9.140625" style="1"/>
  </cols>
  <sheetData>
    <row r="1" spans="1:26" x14ac:dyDescent="0.25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L1" s="1" t="s">
        <v>14</v>
      </c>
      <c r="M1" s="1" t="s">
        <v>15</v>
      </c>
      <c r="O1" s="1" t="s">
        <v>1</v>
      </c>
      <c r="P1" s="1" t="s">
        <v>25</v>
      </c>
      <c r="Q1" s="1" t="s">
        <v>26</v>
      </c>
      <c r="R1" s="1" t="s">
        <v>27</v>
      </c>
      <c r="S1" s="1" t="s">
        <v>0</v>
      </c>
      <c r="T1" s="4" t="s">
        <v>7</v>
      </c>
      <c r="U1" s="1" t="s">
        <v>28</v>
      </c>
      <c r="V1" s="1" t="s">
        <v>29</v>
      </c>
      <c r="W1" s="1" t="s">
        <v>30</v>
      </c>
      <c r="X1" s="4" t="s">
        <v>29</v>
      </c>
      <c r="Y1" s="1" t="s">
        <v>31</v>
      </c>
      <c r="Z1" s="1" t="s">
        <v>32</v>
      </c>
    </row>
    <row r="2" spans="1:26" x14ac:dyDescent="0.25">
      <c r="A2" s="1">
        <v>1</v>
      </c>
      <c r="B2" s="2">
        <v>7</v>
      </c>
      <c r="C2" s="1">
        <v>6.24</v>
      </c>
      <c r="D2" s="1">
        <v>3.04</v>
      </c>
      <c r="E2" s="6">
        <f>(C2-D2)/2</f>
        <v>1.6</v>
      </c>
      <c r="F2" s="2">
        <f>0.04/2</f>
        <v>0.02</v>
      </c>
      <c r="L2" s="1">
        <f>(C2-C$13)^2</f>
        <v>8.0999999999974159E-5</v>
      </c>
      <c r="M2" s="1">
        <f>(D2-D$13)^2</f>
        <v>6.4000000000000119E-5</v>
      </c>
      <c r="P2" s="1">
        <f>10^(-9)</f>
        <v>1.0000000000000001E-9</v>
      </c>
      <c r="Q2" s="1">
        <f>10^(-9)</f>
        <v>1.0000000000000001E-9</v>
      </c>
      <c r="R2" s="1">
        <f>10^(-9)</f>
        <v>1.0000000000000001E-9</v>
      </c>
      <c r="T2" s="1">
        <f>10^(-3)</f>
        <v>1E-3</v>
      </c>
      <c r="U2" s="1">
        <v>1E-3</v>
      </c>
    </row>
    <row r="3" spans="1:26" x14ac:dyDescent="0.25">
      <c r="A3" s="1">
        <v>2</v>
      </c>
      <c r="B3" s="2"/>
      <c r="C3" s="1">
        <v>6.23</v>
      </c>
      <c r="D3" s="1">
        <v>3.04</v>
      </c>
      <c r="E3" s="6">
        <f t="shared" ref="E3:E11" si="0">(C3-D3)/2</f>
        <v>1.5950000000000002</v>
      </c>
      <c r="F3" s="2"/>
      <c r="L3" s="1">
        <f>(C3-$C$13)^2</f>
        <v>1.0000000000024443E-6</v>
      </c>
      <c r="M3" s="1">
        <f t="shared" ref="M3:M10" si="1">(D3-D$13)^2</f>
        <v>6.4000000000000119E-5</v>
      </c>
      <c r="O3" s="1">
        <v>1</v>
      </c>
      <c r="P3" s="2">
        <v>600</v>
      </c>
      <c r="Q3" s="2">
        <v>10</v>
      </c>
      <c r="R3" s="2">
        <f>10/SQRT(3)</f>
        <v>5.7735026918962582</v>
      </c>
      <c r="S3" s="1">
        <v>7</v>
      </c>
      <c r="T3" s="5">
        <f>$E$13</f>
        <v>1.5915000000000004</v>
      </c>
      <c r="U3" s="1">
        <f>$E$17</f>
        <v>1.4E-2</v>
      </c>
      <c r="V3" s="13">
        <f>(T3*T$2)^2/(S3*P$3*P$2)</f>
        <v>0.60306482142857176</v>
      </c>
      <c r="W3" s="13">
        <f>SQRT((2*T3*T$2/(S3*P$3*P$2))^2*(U3*U$2)^2+(-(T3*T$2)^2/(S3*(P$3*P$2)^2))^2*(R$3*R$2)^2)</f>
        <v>1.2093255921459465E-2</v>
      </c>
      <c r="X3" s="8">
        <f>AVERAGE(V3:V7)</f>
        <v>0.60414988758116883</v>
      </c>
      <c r="Y3" s="2">
        <f>STDEVA(V3:V7)</f>
        <v>1.0338932191716083E-3</v>
      </c>
      <c r="Z3" s="2">
        <v>1.1000000000000001E-3</v>
      </c>
    </row>
    <row r="4" spans="1:26" x14ac:dyDescent="0.25">
      <c r="A4" s="1">
        <v>3</v>
      </c>
      <c r="B4" s="2"/>
      <c r="C4" s="1">
        <v>6.24</v>
      </c>
      <c r="D4" s="1">
        <v>3.05</v>
      </c>
      <c r="E4" s="6">
        <f t="shared" si="0"/>
        <v>1.5950000000000002</v>
      </c>
      <c r="F4" s="2"/>
      <c r="H4" s="14"/>
      <c r="L4" s="1">
        <f>(C4-$C$13)^2</f>
        <v>8.0999999999974159E-5</v>
      </c>
      <c r="M4" s="1">
        <f t="shared" si="1"/>
        <v>3.9999999999991189E-6</v>
      </c>
      <c r="O4" s="1">
        <v>2</v>
      </c>
      <c r="P4" s="2"/>
      <c r="Q4" s="2"/>
      <c r="R4" s="2"/>
      <c r="S4" s="1">
        <v>8</v>
      </c>
      <c r="T4" s="5">
        <f>$E$29</f>
        <v>1.7044999999999999</v>
      </c>
      <c r="U4" s="1">
        <f>$E$33</f>
        <v>1.2999999999999999E-2</v>
      </c>
      <c r="V4" s="13">
        <f t="shared" ref="V4:V7" si="2">(T4*T$2)^2/(S4*P$3*P$2)</f>
        <v>0.6052750520833331</v>
      </c>
      <c r="W4" s="13">
        <f t="shared" ref="W4:W7" si="3">SQRT((2*T4*T$2/(S4*P$3*P$2))^2*(U4*U$2)^2+(-(T4*T$2)^2/(S4*(P$3*P$2)^2))^2*(R$3*R$2)^2)</f>
        <v>1.0916269046589195E-2</v>
      </c>
      <c r="X4" s="8"/>
      <c r="Y4" s="2"/>
      <c r="Z4" s="2"/>
    </row>
    <row r="5" spans="1:26" x14ac:dyDescent="0.25">
      <c r="A5" s="1">
        <v>4</v>
      </c>
      <c r="B5" s="2"/>
      <c r="C5" s="1">
        <v>6.23</v>
      </c>
      <c r="D5" s="1">
        <v>3.05</v>
      </c>
      <c r="E5" s="6">
        <f t="shared" si="0"/>
        <v>1.5900000000000003</v>
      </c>
      <c r="F5" s="2"/>
      <c r="L5" s="1">
        <f>(C5-$C$13)^2</f>
        <v>1.0000000000024443E-6</v>
      </c>
      <c r="M5" s="1">
        <f t="shared" si="1"/>
        <v>3.9999999999991189E-6</v>
      </c>
      <c r="O5" s="1">
        <v>3</v>
      </c>
      <c r="P5" s="2"/>
      <c r="Q5" s="2"/>
      <c r="R5" s="2"/>
      <c r="S5" s="1">
        <v>9</v>
      </c>
      <c r="T5" s="6">
        <f>$E$45</f>
        <v>1.8060000000000003</v>
      </c>
      <c r="U5" s="1">
        <f>$E$49</f>
        <v>1.0999999999999999E-2</v>
      </c>
      <c r="V5" s="13">
        <f t="shared" si="2"/>
        <v>0.60400666666666691</v>
      </c>
      <c r="W5" s="13">
        <f t="shared" si="3"/>
        <v>9.376401163002113E-3</v>
      </c>
      <c r="X5" s="8"/>
      <c r="Y5" s="2"/>
      <c r="Z5" s="2"/>
    </row>
    <row r="6" spans="1:26" x14ac:dyDescent="0.25">
      <c r="A6" s="1">
        <v>5</v>
      </c>
      <c r="B6" s="2"/>
      <c r="C6" s="1">
        <v>6.23</v>
      </c>
      <c r="D6" s="1">
        <v>3.05</v>
      </c>
      <c r="E6" s="6">
        <f t="shared" si="0"/>
        <v>1.5900000000000003</v>
      </c>
      <c r="F6" s="2"/>
      <c r="L6" s="1">
        <f>(C6-$C$13)^2</f>
        <v>1.0000000000024443E-6</v>
      </c>
      <c r="M6" s="1">
        <f t="shared" si="1"/>
        <v>3.9999999999991189E-6</v>
      </c>
      <c r="O6" s="1">
        <v>4</v>
      </c>
      <c r="P6" s="2"/>
      <c r="Q6" s="2"/>
      <c r="R6" s="2"/>
      <c r="S6" s="1">
        <v>10</v>
      </c>
      <c r="T6" s="5">
        <f>$E$61</f>
        <v>1.9024999999999999</v>
      </c>
      <c r="U6" s="1">
        <f>$E$65</f>
        <v>1.4E-2</v>
      </c>
      <c r="V6" s="13">
        <f t="shared" si="2"/>
        <v>0.60325104166666654</v>
      </c>
      <c r="W6" s="13">
        <f t="shared" si="3"/>
        <v>1.0607560586640629E-2</v>
      </c>
      <c r="X6" s="8"/>
      <c r="Y6" s="2"/>
      <c r="Z6" s="2"/>
    </row>
    <row r="7" spans="1:26" x14ac:dyDescent="0.25">
      <c r="A7" s="1">
        <v>6</v>
      </c>
      <c r="B7" s="2"/>
      <c r="C7" s="1">
        <v>6.23</v>
      </c>
      <c r="D7" s="1">
        <v>3.05</v>
      </c>
      <c r="E7" s="6">
        <f t="shared" si="0"/>
        <v>1.5900000000000003</v>
      </c>
      <c r="F7" s="2"/>
      <c r="L7" s="1">
        <f>(C7-$C$13)^2</f>
        <v>1.0000000000024443E-6</v>
      </c>
      <c r="M7" s="1">
        <f t="shared" si="1"/>
        <v>3.9999999999991189E-6</v>
      </c>
      <c r="O7" s="1">
        <v>5</v>
      </c>
      <c r="P7" s="2"/>
      <c r="Q7" s="2"/>
      <c r="R7" s="2"/>
      <c r="S7" s="1">
        <v>11</v>
      </c>
      <c r="T7" s="6">
        <f>$E$77</f>
        <v>1.9984999999999999</v>
      </c>
      <c r="U7" s="1">
        <f>$E$81</f>
        <v>1.0999999999999999E-2</v>
      </c>
      <c r="V7" s="13">
        <f t="shared" si="2"/>
        <v>0.60515185606060595</v>
      </c>
      <c r="W7" s="13">
        <f t="shared" si="3"/>
        <v>8.8479388627960929E-3</v>
      </c>
      <c r="X7" s="8"/>
      <c r="Y7" s="2"/>
      <c r="Z7" s="2"/>
    </row>
    <row r="8" spans="1:26" x14ac:dyDescent="0.25">
      <c r="A8" s="1">
        <v>7</v>
      </c>
      <c r="B8" s="2"/>
      <c r="C8" s="1">
        <v>6.23</v>
      </c>
      <c r="D8" s="1">
        <v>3.06</v>
      </c>
      <c r="E8" s="6">
        <f t="shared" si="0"/>
        <v>1.5850000000000002</v>
      </c>
      <c r="F8" s="2"/>
      <c r="L8" s="1">
        <f>(C8-$C$13)^2</f>
        <v>1.0000000000024443E-6</v>
      </c>
      <c r="M8" s="1">
        <f t="shared" si="1"/>
        <v>1.4400000000000025E-4</v>
      </c>
    </row>
    <row r="9" spans="1:26" x14ac:dyDescent="0.25">
      <c r="A9" s="1">
        <v>8</v>
      </c>
      <c r="B9" s="2"/>
      <c r="C9" s="1">
        <v>6.23</v>
      </c>
      <c r="D9" s="1">
        <v>3.04</v>
      </c>
      <c r="E9" s="6">
        <f t="shared" si="0"/>
        <v>1.5950000000000002</v>
      </c>
      <c r="F9" s="2"/>
      <c r="L9" s="1">
        <f>(C9-$C$13)^2</f>
        <v>1.0000000000024443E-6</v>
      </c>
      <c r="M9" s="1">
        <f t="shared" si="1"/>
        <v>6.4000000000000119E-5</v>
      </c>
    </row>
    <row r="10" spans="1:26" ht="15.75" x14ac:dyDescent="0.25">
      <c r="A10" s="1">
        <v>9</v>
      </c>
      <c r="B10" s="2"/>
      <c r="C10" s="1">
        <v>6.23</v>
      </c>
      <c r="D10" s="1">
        <v>3.05</v>
      </c>
      <c r="E10" s="6">
        <f t="shared" si="0"/>
        <v>1.5900000000000003</v>
      </c>
      <c r="F10" s="2"/>
      <c r="L10" s="1">
        <f>(C10-$C$13)^2</f>
        <v>1.0000000000024443E-6</v>
      </c>
      <c r="M10" s="1">
        <f t="shared" si="1"/>
        <v>3.9999999999991189E-6</v>
      </c>
      <c r="P10" s="1" t="s">
        <v>36</v>
      </c>
      <c r="Q10" s="1" t="s">
        <v>37</v>
      </c>
    </row>
    <row r="11" spans="1:26" x14ac:dyDescent="0.25">
      <c r="A11" s="1">
        <v>10</v>
      </c>
      <c r="B11" s="2"/>
      <c r="C11" s="1">
        <v>6.22</v>
      </c>
      <c r="D11" s="1">
        <v>3.05</v>
      </c>
      <c r="E11" s="6">
        <f t="shared" si="0"/>
        <v>1.585</v>
      </c>
      <c r="F11" s="2"/>
      <c r="L11" s="1">
        <f>(C11-$C$13)^2</f>
        <v>1.2100000000004174E-4</v>
      </c>
      <c r="M11" s="1">
        <f>(D11-D$13)^2</f>
        <v>3.9999999999991189E-6</v>
      </c>
      <c r="O11" s="1">
        <v>7</v>
      </c>
      <c r="P11" s="1">
        <f>S3*P$3*0.001</f>
        <v>4.2</v>
      </c>
      <c r="Q11" s="7">
        <f>T3^2</f>
        <v>2.5328722500000009</v>
      </c>
    </row>
    <row r="12" spans="1:26" x14ac:dyDescent="0.25">
      <c r="A12" s="3" t="s">
        <v>2</v>
      </c>
      <c r="B12" s="2"/>
      <c r="C12" s="1">
        <v>0.01</v>
      </c>
      <c r="D12" s="1">
        <v>0.01</v>
      </c>
      <c r="F12" s="2"/>
      <c r="K12" s="1" t="s">
        <v>9</v>
      </c>
      <c r="L12" s="1">
        <f>SQRT(SUM(L2:L11)/90)</f>
        <v>1.7950549357115236E-3</v>
      </c>
      <c r="M12" s="1">
        <f>SQRT(SUM(M2:M11)/90)</f>
        <v>1.999999999999987E-3</v>
      </c>
      <c r="O12" s="1">
        <v>8</v>
      </c>
      <c r="P12" s="1">
        <f t="shared" ref="P12:P15" si="4">S4*P$3*0.001</f>
        <v>4.8</v>
      </c>
      <c r="Q12" s="7">
        <f>T4^2</f>
        <v>2.9053202499999995</v>
      </c>
    </row>
    <row r="13" spans="1:26" x14ac:dyDescent="0.25">
      <c r="A13" s="4" t="s">
        <v>3</v>
      </c>
      <c r="B13" s="2"/>
      <c r="C13" s="1">
        <f>AVERAGE(C2:C11)</f>
        <v>6.2310000000000016</v>
      </c>
      <c r="D13" s="1">
        <f>AVERAGE(D2:D11)</f>
        <v>3.048</v>
      </c>
      <c r="E13" s="5">
        <f>AVERAGE(E2:E11)</f>
        <v>1.5915000000000004</v>
      </c>
      <c r="F13" s="2"/>
      <c r="K13" s="1" t="s">
        <v>10</v>
      </c>
      <c r="L13" s="1">
        <f>SQRT((C12^2)/3+(F2^2)/3)</f>
        <v>1.2909944487358056E-2</v>
      </c>
      <c r="M13" s="1">
        <f>SQRT((D12^2)/3+(F2^2)/3)</f>
        <v>1.2909944487358056E-2</v>
      </c>
      <c r="O13" s="1">
        <v>9</v>
      </c>
      <c r="P13" s="1">
        <f t="shared" si="4"/>
        <v>5.4</v>
      </c>
      <c r="Q13" s="7">
        <f t="shared" ref="Q13:Q15" si="5">T5^2</f>
        <v>3.2616360000000011</v>
      </c>
    </row>
    <row r="14" spans="1:26" x14ac:dyDescent="0.25">
      <c r="A14" s="1" t="s">
        <v>12</v>
      </c>
      <c r="B14" s="2"/>
      <c r="C14" s="12">
        <f t="shared" ref="C14:C16" si="6">L12</f>
        <v>1.7950549357115236E-3</v>
      </c>
      <c r="D14" s="1">
        <f t="shared" ref="D14:D16" si="7">M12</f>
        <v>1.999999999999987E-3</v>
      </c>
      <c r="F14" s="2"/>
      <c r="K14" s="1" t="s">
        <v>11</v>
      </c>
      <c r="L14" s="1">
        <f>SQRT(L12^2+L13^2)</f>
        <v>1.3034143197344771E-2</v>
      </c>
      <c r="M14" s="1">
        <f>SQRT(M12^2+M13^2)</f>
        <v>1.3063945294843615E-2</v>
      </c>
      <c r="O14" s="1">
        <v>10</v>
      </c>
      <c r="P14" s="1">
        <f t="shared" si="4"/>
        <v>6</v>
      </c>
      <c r="Q14" s="7">
        <f t="shared" si="5"/>
        <v>3.6195062499999993</v>
      </c>
    </row>
    <row r="15" spans="1:26" x14ac:dyDescent="0.25">
      <c r="A15" s="1" t="s">
        <v>13</v>
      </c>
      <c r="B15" s="2"/>
      <c r="C15" s="12">
        <f t="shared" si="6"/>
        <v>1.2909944487358056E-2</v>
      </c>
      <c r="D15" s="12">
        <f t="shared" si="7"/>
        <v>1.2909944487358056E-2</v>
      </c>
      <c r="F15" s="2"/>
      <c r="O15" s="1">
        <v>11</v>
      </c>
      <c r="P15" s="1">
        <f t="shared" si="4"/>
        <v>6.6000000000000005</v>
      </c>
      <c r="Q15" s="7">
        <f t="shared" si="5"/>
        <v>3.9940022499999999</v>
      </c>
    </row>
    <row r="16" spans="1:26" x14ac:dyDescent="0.25">
      <c r="A16" s="1" t="s">
        <v>4</v>
      </c>
      <c r="B16" s="2"/>
      <c r="C16" s="13">
        <f t="shared" si="6"/>
        <v>1.3034143197344771E-2</v>
      </c>
      <c r="D16" s="13">
        <f t="shared" si="7"/>
        <v>1.3063945294843615E-2</v>
      </c>
      <c r="F16" s="2"/>
    </row>
    <row r="17" spans="1:17" x14ac:dyDescent="0.25">
      <c r="A17" s="1" t="s">
        <v>24</v>
      </c>
      <c r="B17" s="2"/>
      <c r="C17" s="1">
        <v>1.4E-2</v>
      </c>
      <c r="D17" s="1">
        <v>1.4E-2</v>
      </c>
      <c r="E17" s="1">
        <v>1.4E-2</v>
      </c>
      <c r="F17" s="2"/>
      <c r="L17" s="1" t="s">
        <v>16</v>
      </c>
      <c r="M17" s="1" t="s">
        <v>17</v>
      </c>
    </row>
    <row r="18" spans="1:17" x14ac:dyDescent="0.25">
      <c r="A18" s="1">
        <v>1</v>
      </c>
      <c r="B18" s="2">
        <v>8</v>
      </c>
      <c r="C18" s="1">
        <v>6.34</v>
      </c>
      <c r="D18" s="1">
        <v>2.93</v>
      </c>
      <c r="E18" s="6">
        <f t="shared" ref="E18:E27" si="8">(C18-D18)/2</f>
        <v>1.7049999999999998</v>
      </c>
      <c r="F18" s="2">
        <f>0.04/2</f>
        <v>0.02</v>
      </c>
      <c r="L18" s="1">
        <f>(C18-C$29)^2</f>
        <v>4.0000000000026714E-6</v>
      </c>
      <c r="M18" s="1">
        <f>(D18-D$29)^2</f>
        <v>8.9999999999980182E-6</v>
      </c>
    </row>
    <row r="19" spans="1:17" x14ac:dyDescent="0.25">
      <c r="A19" s="1">
        <v>2</v>
      </c>
      <c r="B19" s="2"/>
      <c r="C19" s="1">
        <v>6.34</v>
      </c>
      <c r="D19" s="1">
        <v>2.94</v>
      </c>
      <c r="E19" s="6">
        <f t="shared" si="8"/>
        <v>1.7</v>
      </c>
      <c r="F19" s="2"/>
      <c r="L19" s="1">
        <f>(C19-C$29)^2</f>
        <v>4.0000000000026714E-6</v>
      </c>
      <c r="M19" s="1">
        <f>(D19-D$29)^2</f>
        <v>4.9000000000001638E-5</v>
      </c>
    </row>
    <row r="20" spans="1:17" x14ac:dyDescent="0.25">
      <c r="A20" s="1">
        <v>3</v>
      </c>
      <c r="B20" s="2"/>
      <c r="C20" s="1">
        <v>6.34</v>
      </c>
      <c r="D20" s="1">
        <v>2.93</v>
      </c>
      <c r="E20" s="6">
        <f t="shared" si="8"/>
        <v>1.7049999999999998</v>
      </c>
      <c r="F20" s="2"/>
      <c r="L20" s="1">
        <f>(C20-C$29)^2</f>
        <v>4.0000000000026714E-6</v>
      </c>
      <c r="M20" s="1">
        <f>(D20-D$29)^2</f>
        <v>8.9999999999980182E-6</v>
      </c>
    </row>
    <row r="21" spans="1:17" x14ac:dyDescent="0.25">
      <c r="A21" s="1">
        <v>4</v>
      </c>
      <c r="B21" s="2"/>
      <c r="C21" s="1">
        <v>6.35</v>
      </c>
      <c r="D21" s="1">
        <v>2.94</v>
      </c>
      <c r="E21" s="6">
        <f t="shared" si="8"/>
        <v>1.7049999999999998</v>
      </c>
      <c r="F21" s="2"/>
      <c r="L21" s="1">
        <f>(C21-C$29)^2</f>
        <v>6.3999999999985902E-5</v>
      </c>
      <c r="M21" s="1">
        <f>(D21-D$29)^2</f>
        <v>4.9000000000001638E-5</v>
      </c>
    </row>
    <row r="22" spans="1:17" x14ac:dyDescent="0.25">
      <c r="A22" s="1">
        <v>5</v>
      </c>
      <c r="B22" s="2"/>
      <c r="C22" s="1">
        <v>6.34</v>
      </c>
      <c r="D22" s="1">
        <v>2.93</v>
      </c>
      <c r="E22" s="6">
        <f t="shared" si="8"/>
        <v>1.7049999999999998</v>
      </c>
      <c r="F22" s="2"/>
      <c r="L22" s="1">
        <f>(C22-C$29)^2</f>
        <v>4.0000000000026714E-6</v>
      </c>
      <c r="M22" s="1">
        <f>(D22-D$29)^2</f>
        <v>8.9999999999980182E-6</v>
      </c>
    </row>
    <row r="23" spans="1:17" x14ac:dyDescent="0.25">
      <c r="A23" s="1">
        <v>6</v>
      </c>
      <c r="B23" s="2"/>
      <c r="C23" s="1">
        <v>6.34</v>
      </c>
      <c r="D23" s="1">
        <v>2.94</v>
      </c>
      <c r="E23" s="6">
        <f t="shared" si="8"/>
        <v>1.7</v>
      </c>
      <c r="F23" s="2"/>
      <c r="L23" s="1">
        <f>(C23-C$29)^2</f>
        <v>4.0000000000026714E-6</v>
      </c>
      <c r="M23" s="1">
        <f>(D23-D$29)^2</f>
        <v>4.9000000000001638E-5</v>
      </c>
    </row>
    <row r="24" spans="1:17" x14ac:dyDescent="0.25">
      <c r="A24" s="1">
        <v>7</v>
      </c>
      <c r="B24" s="2"/>
      <c r="C24" s="1">
        <v>6.35</v>
      </c>
      <c r="D24" s="1">
        <v>2.93</v>
      </c>
      <c r="E24" s="6">
        <f t="shared" si="8"/>
        <v>1.7099999999999997</v>
      </c>
      <c r="F24" s="2"/>
      <c r="L24" s="1">
        <f>(C24-C$29)^2</f>
        <v>6.3999999999985902E-5</v>
      </c>
      <c r="M24" s="1">
        <f>(D24-D$29)^2</f>
        <v>8.9999999999980182E-6</v>
      </c>
    </row>
    <row r="25" spans="1:17" x14ac:dyDescent="0.25">
      <c r="A25" s="1">
        <v>8</v>
      </c>
      <c r="B25" s="2"/>
      <c r="C25" s="1">
        <v>6.34</v>
      </c>
      <c r="D25" s="1">
        <v>2.93</v>
      </c>
      <c r="E25" s="6">
        <f t="shared" si="8"/>
        <v>1.7049999999999998</v>
      </c>
      <c r="F25" s="2"/>
      <c r="L25" s="1">
        <f>(C25-C$29)^2</f>
        <v>4.0000000000026714E-6</v>
      </c>
      <c r="M25" s="1">
        <f>(D25-D$29)^2</f>
        <v>8.9999999999980182E-6</v>
      </c>
    </row>
    <row r="26" spans="1:17" x14ac:dyDescent="0.25">
      <c r="A26" s="1">
        <v>9</v>
      </c>
      <c r="B26" s="2"/>
      <c r="C26" s="1">
        <v>6.34</v>
      </c>
      <c r="D26" s="1">
        <v>2.93</v>
      </c>
      <c r="E26" s="6">
        <f t="shared" si="8"/>
        <v>1.7049999999999998</v>
      </c>
      <c r="F26" s="2"/>
      <c r="L26" s="1">
        <f>(C26-C$29)^2</f>
        <v>4.0000000000026714E-6</v>
      </c>
      <c r="M26" s="1">
        <f>(D26-D$29)^2</f>
        <v>8.9999999999980182E-6</v>
      </c>
    </row>
    <row r="27" spans="1:17" x14ac:dyDescent="0.25">
      <c r="A27" s="1">
        <v>10</v>
      </c>
      <c r="B27" s="2"/>
      <c r="C27" s="1">
        <v>6.34</v>
      </c>
      <c r="D27" s="1">
        <v>2.93</v>
      </c>
      <c r="E27" s="6">
        <f t="shared" si="8"/>
        <v>1.7049999999999998</v>
      </c>
      <c r="F27" s="2"/>
      <c r="L27" s="1">
        <f>(C27-C$29)^2</f>
        <v>4.0000000000026714E-6</v>
      </c>
      <c r="M27" s="1">
        <f>(D27-D$29)^2</f>
        <v>8.9999999999980182E-6</v>
      </c>
    </row>
    <row r="28" spans="1:17" x14ac:dyDescent="0.25">
      <c r="A28" s="3" t="s">
        <v>2</v>
      </c>
      <c r="B28" s="2"/>
      <c r="C28" s="1">
        <v>0.01</v>
      </c>
      <c r="D28" s="1">
        <v>0.01</v>
      </c>
      <c r="F28" s="2"/>
      <c r="L28" s="1">
        <f>SQRT(SUM(L18:L27)/90)</f>
        <v>1.3333333333333049E-3</v>
      </c>
      <c r="M28" s="1">
        <f>SQRT(SUM(M18:M27)/90)</f>
        <v>1.5275252316519141E-3</v>
      </c>
    </row>
    <row r="29" spans="1:17" x14ac:dyDescent="0.25">
      <c r="A29" s="4" t="s">
        <v>3</v>
      </c>
      <c r="B29" s="2"/>
      <c r="C29" s="1">
        <f>AVERAGE(C18:C27)</f>
        <v>6.3420000000000005</v>
      </c>
      <c r="D29" s="1">
        <f>AVERAGE(D18:D27)</f>
        <v>2.9329999999999998</v>
      </c>
      <c r="E29" s="5">
        <f>AVERAGE(E18:E27)</f>
        <v>1.7044999999999999</v>
      </c>
      <c r="F29" s="2"/>
      <c r="L29" s="1">
        <f>SQRT((C28^2)/3+($F18^2)/3)</f>
        <v>1.2909944487358056E-2</v>
      </c>
      <c r="M29" s="1">
        <f>SQRT((D28^2)/3+(F18^2)/3)</f>
        <v>1.2909944487358056E-2</v>
      </c>
      <c r="P29" s="1">
        <f t="array" ref="P29:Q33">LINEST(Q11:Q15,P11:P15,TRUE,TRUE)</f>
        <v>0.60607433333333294</v>
      </c>
      <c r="Q29" s="1">
        <v>-1.0133999999997645E-2</v>
      </c>
    </row>
    <row r="30" spans="1:17" x14ac:dyDescent="0.25">
      <c r="A30" s="1" t="s">
        <v>12</v>
      </c>
      <c r="B30" s="2"/>
      <c r="C30" s="12">
        <f t="shared" ref="C30:C32" si="9">L28</f>
        <v>1.3333333333333049E-3</v>
      </c>
      <c r="D30" s="12">
        <f t="shared" ref="D30:D32" si="10">M28</f>
        <v>1.5275252316519141E-3</v>
      </c>
      <c r="F30" s="2"/>
      <c r="H30" s="12"/>
      <c r="I30" s="12"/>
      <c r="L30" s="1">
        <f>SQRT(L28^2+L29^2)</f>
        <v>1.2978614889287855E-2</v>
      </c>
      <c r="M30" s="1">
        <f>SQRT(M28^2+M29^2)</f>
        <v>1.2999999999999996E-2</v>
      </c>
      <c r="P30" s="1">
        <v>3.1868794217970089E-3</v>
      </c>
      <c r="Q30" s="1">
        <v>1.7420311978214063E-2</v>
      </c>
    </row>
    <row r="31" spans="1:17" x14ac:dyDescent="0.25">
      <c r="A31" s="1" t="s">
        <v>13</v>
      </c>
      <c r="B31" s="2"/>
      <c r="C31" s="12">
        <f t="shared" si="9"/>
        <v>1.2909944487358056E-2</v>
      </c>
      <c r="D31" s="12">
        <f t="shared" si="10"/>
        <v>1.2909944487358056E-2</v>
      </c>
      <c r="F31" s="2"/>
      <c r="H31" s="13"/>
      <c r="I31" s="5"/>
      <c r="P31" s="1">
        <v>0.99991705987001001</v>
      </c>
      <c r="Q31" s="1">
        <v>6.046678560719403E-3</v>
      </c>
    </row>
    <row r="32" spans="1:17" x14ac:dyDescent="0.25">
      <c r="A32" s="1" t="s">
        <v>4</v>
      </c>
      <c r="B32" s="2"/>
      <c r="C32" s="13">
        <f t="shared" si="9"/>
        <v>1.2978614889287855E-2</v>
      </c>
      <c r="D32" s="5">
        <f t="shared" si="10"/>
        <v>1.2999999999999996E-2</v>
      </c>
      <c r="F32" s="2"/>
      <c r="P32" s="1">
        <v>36167.669136439959</v>
      </c>
      <c r="Q32" s="1">
        <v>3</v>
      </c>
    </row>
    <row r="33" spans="1:17" x14ac:dyDescent="0.25">
      <c r="A33" s="1" t="s">
        <v>24</v>
      </c>
      <c r="B33" s="2"/>
      <c r="C33" s="1">
        <v>1.2999999999999999E-2</v>
      </c>
      <c r="D33" s="1">
        <v>1.2999999999999999E-2</v>
      </c>
      <c r="E33" s="1">
        <v>1.2999999999999999E-2</v>
      </c>
      <c r="F33" s="2"/>
      <c r="L33" s="1" t="s">
        <v>18</v>
      </c>
      <c r="M33" s="1" t="s">
        <v>19</v>
      </c>
      <c r="P33" s="1">
        <v>1.3223739510915982</v>
      </c>
      <c r="Q33" s="1">
        <v>1.0968696484999101E-4</v>
      </c>
    </row>
    <row r="34" spans="1:17" x14ac:dyDescent="0.25">
      <c r="A34" s="1">
        <v>1</v>
      </c>
      <c r="B34" s="2">
        <v>9</v>
      </c>
      <c r="C34" s="1">
        <v>6.46</v>
      </c>
      <c r="D34" s="1">
        <v>2.83</v>
      </c>
      <c r="E34" s="6">
        <f t="shared" ref="E34:E43" si="11">(C34-D34)/2</f>
        <v>1.8149999999999999</v>
      </c>
      <c r="F34" s="2">
        <f>0.03/2</f>
        <v>1.4999999999999999E-2</v>
      </c>
      <c r="L34" s="1">
        <f>(C34-C$45)^2</f>
        <v>1.959999999999817E-4</v>
      </c>
      <c r="M34" s="1">
        <f>(D34-D$45)^2</f>
        <v>1.5999999999996476E-5</v>
      </c>
    </row>
    <row r="35" spans="1:17" x14ac:dyDescent="0.25">
      <c r="A35" s="1">
        <v>2</v>
      </c>
      <c r="B35" s="2"/>
      <c r="C35" s="1">
        <v>6.44</v>
      </c>
      <c r="D35" s="1">
        <v>2.84</v>
      </c>
      <c r="E35" s="6">
        <f t="shared" si="11"/>
        <v>1.8000000000000003</v>
      </c>
      <c r="F35" s="2"/>
      <c r="L35" s="1">
        <f>(C35-C$45)^2</f>
        <v>3.6000000000002732E-5</v>
      </c>
      <c r="M35" s="1">
        <f>(D35-D$45)^2</f>
        <v>3.6000000000002732E-5</v>
      </c>
    </row>
    <row r="36" spans="1:17" x14ac:dyDescent="0.25">
      <c r="A36" s="1">
        <v>3</v>
      </c>
      <c r="B36" s="2"/>
      <c r="C36" s="1">
        <v>6.46</v>
      </c>
      <c r="D36" s="1">
        <v>2.84</v>
      </c>
      <c r="E36" s="6">
        <f t="shared" si="11"/>
        <v>1.81</v>
      </c>
      <c r="F36" s="2"/>
      <c r="L36" s="1">
        <f>(C36-C$45)^2</f>
        <v>1.959999999999817E-4</v>
      </c>
      <c r="M36" s="1">
        <f>(D36-D$45)^2</f>
        <v>3.6000000000002732E-5</v>
      </c>
    </row>
    <row r="37" spans="1:17" x14ac:dyDescent="0.25">
      <c r="A37" s="1">
        <v>4</v>
      </c>
      <c r="B37" s="2"/>
      <c r="C37" s="1">
        <v>6.44</v>
      </c>
      <c r="D37" s="1">
        <v>2.84</v>
      </c>
      <c r="E37" s="6">
        <f t="shared" si="11"/>
        <v>1.8000000000000003</v>
      </c>
      <c r="F37" s="2"/>
      <c r="L37" s="1">
        <f>(C37-C$45)^2</f>
        <v>3.6000000000002732E-5</v>
      </c>
      <c r="M37" s="1">
        <f>(D37-D$45)^2</f>
        <v>3.6000000000002732E-5</v>
      </c>
    </row>
    <row r="38" spans="1:17" x14ac:dyDescent="0.25">
      <c r="A38" s="1">
        <v>5</v>
      </c>
      <c r="B38" s="2"/>
      <c r="C38" s="1">
        <v>6.44</v>
      </c>
      <c r="D38" s="1">
        <v>2.84</v>
      </c>
      <c r="E38" s="6">
        <f t="shared" si="11"/>
        <v>1.8000000000000003</v>
      </c>
      <c r="F38" s="2"/>
      <c r="L38" s="1">
        <f>(C38-C$45)^2</f>
        <v>3.6000000000002732E-5</v>
      </c>
      <c r="M38" s="1">
        <f>(D38-D$45)^2</f>
        <v>3.6000000000002732E-5</v>
      </c>
    </row>
    <row r="39" spans="1:17" x14ac:dyDescent="0.25">
      <c r="A39" s="1">
        <v>6</v>
      </c>
      <c r="B39" s="2"/>
      <c r="C39" s="1">
        <v>6.45</v>
      </c>
      <c r="D39" s="1">
        <v>2.84</v>
      </c>
      <c r="E39" s="6">
        <f t="shared" si="11"/>
        <v>1.8050000000000002</v>
      </c>
      <c r="F39" s="2"/>
      <c r="L39" s="1">
        <f>(C39-C$45)^2</f>
        <v>1.5999999999996476E-5</v>
      </c>
      <c r="M39" s="1">
        <f>(D39-D$45)^2</f>
        <v>3.6000000000002732E-5</v>
      </c>
    </row>
    <row r="40" spans="1:17" x14ac:dyDescent="0.25">
      <c r="A40" s="1">
        <v>7</v>
      </c>
      <c r="B40" s="2"/>
      <c r="C40" s="1">
        <v>6.44</v>
      </c>
      <c r="D40" s="1">
        <v>2.82</v>
      </c>
      <c r="E40" s="6">
        <f t="shared" si="11"/>
        <v>1.8100000000000003</v>
      </c>
      <c r="F40" s="2"/>
      <c r="L40" s="1">
        <f>(C40-C$45)^2</f>
        <v>3.6000000000002732E-5</v>
      </c>
      <c r="M40" s="1">
        <f>(D40-D$45)^2</f>
        <v>1.9599999999999414E-4</v>
      </c>
    </row>
    <row r="41" spans="1:17" x14ac:dyDescent="0.25">
      <c r="A41" s="1">
        <v>8</v>
      </c>
      <c r="B41" s="2"/>
      <c r="C41" s="1">
        <v>6.45</v>
      </c>
      <c r="D41" s="1">
        <v>2.83</v>
      </c>
      <c r="E41" s="6">
        <f t="shared" si="11"/>
        <v>1.81</v>
      </c>
      <c r="F41" s="2"/>
      <c r="L41" s="1">
        <f>(C41-C$45)^2</f>
        <v>1.5999999999996476E-5</v>
      </c>
      <c r="M41" s="1">
        <f>(D41-D$45)^2</f>
        <v>1.5999999999996476E-5</v>
      </c>
    </row>
    <row r="42" spans="1:17" x14ac:dyDescent="0.25">
      <c r="A42" s="1">
        <v>9</v>
      </c>
      <c r="B42" s="2"/>
      <c r="C42" s="1">
        <v>6.44</v>
      </c>
      <c r="D42" s="1">
        <v>2.83</v>
      </c>
      <c r="E42" s="6">
        <f t="shared" si="11"/>
        <v>1.8050000000000002</v>
      </c>
      <c r="F42" s="2"/>
      <c r="L42" s="1">
        <f>(C42-C$45)^2</f>
        <v>3.6000000000002732E-5</v>
      </c>
      <c r="M42" s="1">
        <f>(D42-D$45)^2</f>
        <v>1.5999999999996476E-5</v>
      </c>
    </row>
    <row r="43" spans="1:17" x14ac:dyDescent="0.25">
      <c r="A43" s="1">
        <v>10</v>
      </c>
      <c r="B43" s="2"/>
      <c r="C43" s="1">
        <v>6.44</v>
      </c>
      <c r="D43" s="1">
        <v>2.83</v>
      </c>
      <c r="E43" s="6">
        <f t="shared" si="11"/>
        <v>1.8050000000000002</v>
      </c>
      <c r="F43" s="2"/>
      <c r="L43" s="1">
        <f>(C43-C$45)^2</f>
        <v>3.6000000000002732E-5</v>
      </c>
      <c r="M43" s="1">
        <f>(D43-D$45)^2</f>
        <v>1.5999999999996476E-5</v>
      </c>
    </row>
    <row r="44" spans="1:17" x14ac:dyDescent="0.25">
      <c r="A44" s="3" t="s">
        <v>2</v>
      </c>
      <c r="B44" s="2"/>
      <c r="C44" s="1">
        <v>0.01</v>
      </c>
      <c r="D44" s="1">
        <v>0.01</v>
      </c>
      <c r="F44" s="2"/>
      <c r="L44" s="1">
        <f>SQRT(SUM(L34:L43)/90)</f>
        <v>2.6666666666666098E-3</v>
      </c>
      <c r="M44" s="1">
        <f>SQRT(SUM(M34:M43)/90)</f>
        <v>2.2110831935702509E-3</v>
      </c>
    </row>
    <row r="45" spans="1:17" x14ac:dyDescent="0.25">
      <c r="A45" s="4" t="s">
        <v>3</v>
      </c>
      <c r="B45" s="2"/>
      <c r="C45" s="5">
        <f>AVERAGE(C34:C43)</f>
        <v>6.4460000000000006</v>
      </c>
      <c r="D45" s="5">
        <f>AVERAGE(D34:D43)</f>
        <v>2.8339999999999996</v>
      </c>
      <c r="E45" s="5">
        <f>AVERAGE(E34:E43)</f>
        <v>1.8060000000000003</v>
      </c>
      <c r="F45" s="2"/>
      <c r="L45" s="1">
        <f>SQRT((C44^2)/3+($F34^2)/3)</f>
        <v>1.0408329997330663E-2</v>
      </c>
      <c r="M45" s="1">
        <f>SQRT((D44^2)/3+($F34^2)/3)</f>
        <v>1.0408329997330663E-2</v>
      </c>
    </row>
    <row r="46" spans="1:17" x14ac:dyDescent="0.25">
      <c r="A46" s="1" t="s">
        <v>12</v>
      </c>
      <c r="B46" s="2"/>
      <c r="C46" s="12">
        <f t="shared" ref="C46:C48" si="12">L44</f>
        <v>2.6666666666666098E-3</v>
      </c>
      <c r="D46" s="12">
        <f t="shared" ref="D46:D48" si="13">M44</f>
        <v>2.2110831935702509E-3</v>
      </c>
      <c r="F46" s="2"/>
      <c r="L46" s="1">
        <f>SQRT(L44^2+L45^2)</f>
        <v>1.0744507640857451E-2</v>
      </c>
      <c r="M46" s="1">
        <f>SQRT(M44^2+M45^2)</f>
        <v>1.0640593133008242E-2</v>
      </c>
    </row>
    <row r="47" spans="1:17" x14ac:dyDescent="0.25">
      <c r="A47" s="1" t="s">
        <v>13</v>
      </c>
      <c r="B47" s="2"/>
      <c r="C47" s="12">
        <f t="shared" si="12"/>
        <v>1.0408329997330663E-2</v>
      </c>
      <c r="D47" s="12">
        <f t="shared" si="13"/>
        <v>1.0408329997330663E-2</v>
      </c>
      <c r="F47" s="2"/>
    </row>
    <row r="48" spans="1:17" x14ac:dyDescent="0.25">
      <c r="A48" s="1" t="s">
        <v>4</v>
      </c>
      <c r="B48" s="2"/>
      <c r="C48" s="13">
        <f t="shared" si="12"/>
        <v>1.0744507640857451E-2</v>
      </c>
      <c r="D48" s="13">
        <f t="shared" si="13"/>
        <v>1.0640593133008242E-2</v>
      </c>
      <c r="F48" s="2"/>
    </row>
    <row r="49" spans="1:13" x14ac:dyDescent="0.25">
      <c r="A49" s="1" t="s">
        <v>24</v>
      </c>
      <c r="B49" s="2"/>
      <c r="C49" s="1">
        <v>1.0999999999999999E-2</v>
      </c>
      <c r="D49" s="1">
        <v>1.0999999999999999E-2</v>
      </c>
      <c r="E49" s="1">
        <v>1.0999999999999999E-2</v>
      </c>
      <c r="F49" s="2"/>
      <c r="L49" s="1" t="s">
        <v>20</v>
      </c>
      <c r="M49" s="1" t="s">
        <v>21</v>
      </c>
    </row>
    <row r="50" spans="1:13" x14ac:dyDescent="0.25">
      <c r="A50" s="1">
        <v>1</v>
      </c>
      <c r="B50" s="2">
        <v>10</v>
      </c>
      <c r="C50" s="1">
        <v>6.56</v>
      </c>
      <c r="D50" s="1">
        <v>2.73</v>
      </c>
      <c r="E50" s="6">
        <f t="shared" ref="E50:E59" si="14">(C50-D50)/2</f>
        <v>1.9149999999999998</v>
      </c>
      <c r="F50" s="2">
        <f>0.04/2</f>
        <v>0.02</v>
      </c>
      <c r="L50" s="1">
        <f>(C50-C$61)^2</f>
        <v>3.9999999999994744E-4</v>
      </c>
      <c r="M50" s="1">
        <f>(D50-D$61)^2</f>
        <v>2.5000000000003376E-5</v>
      </c>
    </row>
    <row r="51" spans="1:13" x14ac:dyDescent="0.25">
      <c r="A51" s="1">
        <v>2</v>
      </c>
      <c r="B51" s="2"/>
      <c r="C51" s="1">
        <v>6.54</v>
      </c>
      <c r="D51" s="1">
        <v>2.74</v>
      </c>
      <c r="E51" s="6">
        <f t="shared" si="14"/>
        <v>1.9</v>
      </c>
      <c r="F51" s="2"/>
      <c r="L51" s="1">
        <f t="shared" ref="L51:L59" si="15">(C51-C$61)^2</f>
        <v>7.8886090522101181E-31</v>
      </c>
      <c r="M51" s="1">
        <f t="shared" ref="M51:M59" si="16">(D51-D$61)^2</f>
        <v>2.4999999999998934E-5</v>
      </c>
    </row>
    <row r="52" spans="1:13" x14ac:dyDescent="0.25">
      <c r="A52" s="1">
        <v>3</v>
      </c>
      <c r="B52" s="2"/>
      <c r="C52" s="1">
        <v>6.53</v>
      </c>
      <c r="D52" s="1">
        <v>2.74</v>
      </c>
      <c r="E52" s="6">
        <f t="shared" si="14"/>
        <v>1.895</v>
      </c>
      <c r="F52" s="2"/>
      <c r="L52" s="1">
        <f t="shared" si="15"/>
        <v>1.000000000000135E-4</v>
      </c>
      <c r="M52" s="1">
        <f t="shared" si="16"/>
        <v>2.4999999999998934E-5</v>
      </c>
    </row>
    <row r="53" spans="1:13" x14ac:dyDescent="0.25">
      <c r="A53" s="1">
        <v>4</v>
      </c>
      <c r="B53" s="2"/>
      <c r="C53" s="1">
        <v>6.54</v>
      </c>
      <c r="D53" s="1">
        <v>2.73</v>
      </c>
      <c r="E53" s="6">
        <f t="shared" si="14"/>
        <v>1.905</v>
      </c>
      <c r="F53" s="2"/>
      <c r="L53" s="1">
        <f t="shared" si="15"/>
        <v>7.8886090522101181E-31</v>
      </c>
      <c r="M53" s="1">
        <f t="shared" si="16"/>
        <v>2.5000000000003376E-5</v>
      </c>
    </row>
    <row r="54" spans="1:13" x14ac:dyDescent="0.25">
      <c r="A54" s="1">
        <v>5</v>
      </c>
      <c r="B54" s="2"/>
      <c r="C54" s="1">
        <v>6.54</v>
      </c>
      <c r="D54" s="1">
        <v>2.75</v>
      </c>
      <c r="E54" s="6">
        <f t="shared" si="14"/>
        <v>1.895</v>
      </c>
      <c r="F54" s="2"/>
      <c r="L54" s="1">
        <f t="shared" si="15"/>
        <v>7.8886090522101181E-31</v>
      </c>
      <c r="M54" s="1">
        <f t="shared" si="16"/>
        <v>2.249999999999904E-4</v>
      </c>
    </row>
    <row r="55" spans="1:13" x14ac:dyDescent="0.25">
      <c r="A55" s="1">
        <v>6</v>
      </c>
      <c r="B55" s="2"/>
      <c r="C55" s="1">
        <v>6.53</v>
      </c>
      <c r="D55" s="1">
        <v>2.73</v>
      </c>
      <c r="E55" s="6">
        <f t="shared" si="14"/>
        <v>1.9000000000000001</v>
      </c>
      <c r="F55" s="2"/>
      <c r="L55" s="1">
        <f t="shared" si="15"/>
        <v>1.000000000000135E-4</v>
      </c>
      <c r="M55" s="1">
        <f t="shared" si="16"/>
        <v>2.5000000000003376E-5</v>
      </c>
    </row>
    <row r="56" spans="1:13" x14ac:dyDescent="0.25">
      <c r="A56" s="1">
        <v>7</v>
      </c>
      <c r="B56" s="2"/>
      <c r="C56" s="1">
        <v>6.54</v>
      </c>
      <c r="D56" s="1">
        <v>2.73</v>
      </c>
      <c r="E56" s="6">
        <f t="shared" si="14"/>
        <v>1.905</v>
      </c>
      <c r="F56" s="2"/>
      <c r="L56" s="1">
        <f t="shared" si="15"/>
        <v>7.8886090522101181E-31</v>
      </c>
      <c r="M56" s="1">
        <f t="shared" si="16"/>
        <v>2.5000000000003376E-5</v>
      </c>
    </row>
    <row r="57" spans="1:13" x14ac:dyDescent="0.25">
      <c r="A57" s="1">
        <v>8</v>
      </c>
      <c r="B57" s="2"/>
      <c r="C57" s="1">
        <v>6.54</v>
      </c>
      <c r="D57" s="1">
        <v>2.73</v>
      </c>
      <c r="E57" s="6">
        <f t="shared" si="14"/>
        <v>1.905</v>
      </c>
      <c r="F57" s="2"/>
      <c r="L57" s="1">
        <f t="shared" si="15"/>
        <v>7.8886090522101181E-31</v>
      </c>
      <c r="M57" s="1">
        <f t="shared" si="16"/>
        <v>2.5000000000003376E-5</v>
      </c>
    </row>
    <row r="58" spans="1:13" x14ac:dyDescent="0.25">
      <c r="A58" s="1">
        <v>9</v>
      </c>
      <c r="B58" s="2"/>
      <c r="C58" s="1">
        <v>6.54</v>
      </c>
      <c r="D58" s="1">
        <v>2.74</v>
      </c>
      <c r="E58" s="6">
        <f t="shared" si="14"/>
        <v>1.9</v>
      </c>
      <c r="F58" s="2"/>
      <c r="L58" s="1">
        <f t="shared" si="15"/>
        <v>7.8886090522101181E-31</v>
      </c>
      <c r="M58" s="1">
        <f t="shared" si="16"/>
        <v>2.4999999999998934E-5</v>
      </c>
    </row>
    <row r="59" spans="1:13" x14ac:dyDescent="0.25">
      <c r="A59" s="1">
        <v>10</v>
      </c>
      <c r="B59" s="2"/>
      <c r="C59" s="1">
        <v>6.54</v>
      </c>
      <c r="D59" s="1">
        <v>2.73</v>
      </c>
      <c r="E59" s="6">
        <f t="shared" si="14"/>
        <v>1.905</v>
      </c>
      <c r="F59" s="2"/>
      <c r="L59" s="1">
        <f t="shared" si="15"/>
        <v>7.8886090522101181E-31</v>
      </c>
      <c r="M59" s="1">
        <f t="shared" si="16"/>
        <v>2.5000000000003376E-5</v>
      </c>
    </row>
    <row r="60" spans="1:13" x14ac:dyDescent="0.25">
      <c r="A60" s="3" t="s">
        <v>2</v>
      </c>
      <c r="B60" s="2"/>
      <c r="C60" s="1">
        <v>0.01</v>
      </c>
      <c r="D60" s="1">
        <v>0.01</v>
      </c>
      <c r="F60" s="2"/>
      <c r="L60" s="1">
        <f t="shared" ref="L60:M60" si="17">SQRT(SUM(L50:L59)/90)</f>
        <v>2.5819888974715562E-3</v>
      </c>
      <c r="M60" s="1">
        <f t="shared" si="17"/>
        <v>2.2360679774998081E-3</v>
      </c>
    </row>
    <row r="61" spans="1:13" x14ac:dyDescent="0.25">
      <c r="A61" s="4" t="s">
        <v>3</v>
      </c>
      <c r="B61" s="2"/>
      <c r="C61" s="5">
        <f>AVERAGE(C50:C59)</f>
        <v>6.5400000000000009</v>
      </c>
      <c r="D61" s="1">
        <f>AVERAGE(D50:D59)</f>
        <v>2.7350000000000003</v>
      </c>
      <c r="E61" s="5">
        <f>AVERAGE(E50:E59)</f>
        <v>1.9024999999999999</v>
      </c>
      <c r="F61" s="2"/>
      <c r="L61" s="1">
        <f>SQRT((C60^2)/3+($F50^2)/3)</f>
        <v>1.2909944487358056E-2</v>
      </c>
      <c r="M61" s="1">
        <f>SQRT((D60^2)/3+($F50^2)/3)</f>
        <v>1.2909944487358056E-2</v>
      </c>
    </row>
    <row r="62" spans="1:13" x14ac:dyDescent="0.25">
      <c r="A62" s="1" t="s">
        <v>12</v>
      </c>
      <c r="B62" s="2"/>
      <c r="C62" s="12">
        <f t="shared" ref="C62:C64" si="18">L60</f>
        <v>2.5819888974715562E-3</v>
      </c>
      <c r="D62" s="12">
        <f t="shared" ref="D62:D64" si="19">M60</f>
        <v>2.2360679774998081E-3</v>
      </c>
      <c r="F62" s="2"/>
      <c r="L62" s="1">
        <f t="shared" ref="L62:M62" si="20">SQRT(L60^2+L61^2)</f>
        <v>1.3165611772087655E-2</v>
      </c>
      <c r="M62" s="1">
        <f t="shared" si="20"/>
        <v>1.3102162671355701E-2</v>
      </c>
    </row>
    <row r="63" spans="1:13" x14ac:dyDescent="0.25">
      <c r="A63" s="1" t="s">
        <v>13</v>
      </c>
      <c r="B63" s="2"/>
      <c r="C63" s="12">
        <f t="shared" si="18"/>
        <v>1.2909944487358056E-2</v>
      </c>
      <c r="D63" s="12">
        <f t="shared" si="19"/>
        <v>1.2909944487358056E-2</v>
      </c>
      <c r="F63" s="2"/>
    </row>
    <row r="64" spans="1:13" x14ac:dyDescent="0.25">
      <c r="A64" s="1" t="s">
        <v>4</v>
      </c>
      <c r="B64" s="2"/>
      <c r="C64" s="13">
        <f t="shared" si="18"/>
        <v>1.3165611772087655E-2</v>
      </c>
      <c r="D64" s="13">
        <f t="shared" si="19"/>
        <v>1.3102162671355701E-2</v>
      </c>
      <c r="F64" s="2"/>
    </row>
    <row r="65" spans="1:13" x14ac:dyDescent="0.25">
      <c r="A65" s="1" t="s">
        <v>24</v>
      </c>
      <c r="B65" s="2"/>
      <c r="C65" s="1">
        <v>1.4E-2</v>
      </c>
      <c r="D65" s="1">
        <v>1.4E-2</v>
      </c>
      <c r="E65" s="1">
        <v>1.4E-2</v>
      </c>
      <c r="F65" s="2"/>
      <c r="L65" s="1" t="s">
        <v>23</v>
      </c>
      <c r="M65" s="1" t="s">
        <v>22</v>
      </c>
    </row>
    <row r="66" spans="1:13" x14ac:dyDescent="0.25">
      <c r="A66" s="1">
        <v>1</v>
      </c>
      <c r="B66" s="2">
        <v>11</v>
      </c>
      <c r="C66" s="1">
        <v>6.65</v>
      </c>
      <c r="D66" s="1">
        <v>2.64</v>
      </c>
      <c r="E66" s="6">
        <f t="shared" ref="E66:E75" si="21">(C66-D66)/2</f>
        <v>2.0049999999999999</v>
      </c>
      <c r="F66" s="2">
        <f>0.03/2</f>
        <v>1.4999999999999999E-2</v>
      </c>
      <c r="L66" s="1">
        <f>(C66-C$77)^2</f>
        <v>1.2100000000000266E-4</v>
      </c>
      <c r="M66" s="1">
        <f>(D66-D$77)^2</f>
        <v>4.0000000000008951E-6</v>
      </c>
    </row>
    <row r="67" spans="1:13" x14ac:dyDescent="0.25">
      <c r="A67" s="1">
        <v>2</v>
      </c>
      <c r="B67" s="2"/>
      <c r="C67" s="1">
        <v>6.65</v>
      </c>
      <c r="D67" s="1">
        <v>2.65</v>
      </c>
      <c r="E67" s="6">
        <f t="shared" si="21"/>
        <v>2</v>
      </c>
      <c r="F67" s="2"/>
      <c r="L67" s="1">
        <f t="shared" ref="L67:L75" si="22">(C67-C$77)^2</f>
        <v>1.2100000000000266E-4</v>
      </c>
      <c r="M67" s="1">
        <f t="shared" ref="M67:M75" si="23">(D67-D$77)^2</f>
        <v>6.3999999999993004E-5</v>
      </c>
    </row>
    <row r="68" spans="1:13" x14ac:dyDescent="0.25">
      <c r="A68" s="1">
        <v>3</v>
      </c>
      <c r="B68" s="2"/>
      <c r="C68" s="1">
        <v>6.63</v>
      </c>
      <c r="D68" s="1">
        <v>2.64</v>
      </c>
      <c r="E68" s="6">
        <f t="shared" si="21"/>
        <v>1.9949999999999999</v>
      </c>
      <c r="F68" s="2"/>
      <c r="L68" s="1">
        <f t="shared" si="22"/>
        <v>8.1000000000006143E-5</v>
      </c>
      <c r="M68" s="1">
        <f t="shared" si="23"/>
        <v>4.0000000000008951E-6</v>
      </c>
    </row>
    <row r="69" spans="1:13" x14ac:dyDescent="0.25">
      <c r="A69" s="1">
        <v>4</v>
      </c>
      <c r="B69" s="2"/>
      <c r="C69" s="1">
        <v>6.64</v>
      </c>
      <c r="D69" s="1">
        <v>2.64</v>
      </c>
      <c r="E69" s="6">
        <f t="shared" si="21"/>
        <v>1.9999999999999998</v>
      </c>
      <c r="F69" s="2"/>
      <c r="L69" s="1">
        <f t="shared" si="22"/>
        <v>9.9999999999889161E-7</v>
      </c>
      <c r="M69" s="1">
        <f t="shared" si="23"/>
        <v>4.0000000000008951E-6</v>
      </c>
    </row>
    <row r="70" spans="1:13" x14ac:dyDescent="0.25">
      <c r="A70" s="1">
        <v>5</v>
      </c>
      <c r="B70" s="2"/>
      <c r="C70" s="1">
        <v>6.64</v>
      </c>
      <c r="D70" s="1">
        <v>2.64</v>
      </c>
      <c r="E70" s="6">
        <f t="shared" si="21"/>
        <v>1.9999999999999998</v>
      </c>
      <c r="F70" s="2"/>
      <c r="L70" s="1">
        <f t="shared" si="22"/>
        <v>9.9999999999889161E-7</v>
      </c>
      <c r="M70" s="1">
        <f t="shared" si="23"/>
        <v>4.0000000000008951E-6</v>
      </c>
    </row>
    <row r="71" spans="1:13" x14ac:dyDescent="0.25">
      <c r="A71" s="1">
        <v>6</v>
      </c>
      <c r="B71" s="2"/>
      <c r="C71" s="1">
        <v>6.64</v>
      </c>
      <c r="D71" s="1">
        <v>2.65</v>
      </c>
      <c r="E71" s="6">
        <f t="shared" si="21"/>
        <v>1.9949999999999999</v>
      </c>
      <c r="F71" s="2"/>
      <c r="L71" s="1">
        <f t="shared" si="22"/>
        <v>9.9999999999889161E-7</v>
      </c>
      <c r="M71" s="1">
        <f t="shared" si="23"/>
        <v>6.3999999999993004E-5</v>
      </c>
    </row>
    <row r="72" spans="1:13" x14ac:dyDescent="0.25">
      <c r="A72" s="1">
        <v>7</v>
      </c>
      <c r="B72" s="2"/>
      <c r="C72" s="1">
        <v>6.63</v>
      </c>
      <c r="D72" s="1">
        <v>2.64</v>
      </c>
      <c r="E72" s="6">
        <f t="shared" si="21"/>
        <v>1.9949999999999999</v>
      </c>
      <c r="F72" s="2"/>
      <c r="L72" s="1">
        <f t="shared" si="22"/>
        <v>8.1000000000006143E-5</v>
      </c>
      <c r="M72" s="1">
        <f t="shared" si="23"/>
        <v>4.0000000000008951E-6</v>
      </c>
    </row>
    <row r="73" spans="1:13" x14ac:dyDescent="0.25">
      <c r="A73" s="1">
        <v>8</v>
      </c>
      <c r="B73" s="2"/>
      <c r="C73" s="1">
        <v>6.64</v>
      </c>
      <c r="D73" s="1">
        <v>2.64</v>
      </c>
      <c r="E73" s="6">
        <f t="shared" si="21"/>
        <v>1.9999999999999998</v>
      </c>
      <c r="F73" s="2"/>
      <c r="L73" s="1">
        <f t="shared" si="22"/>
        <v>9.9999999999889161E-7</v>
      </c>
      <c r="M73" s="1">
        <f t="shared" si="23"/>
        <v>4.0000000000008951E-6</v>
      </c>
    </row>
    <row r="74" spans="1:13" x14ac:dyDescent="0.25">
      <c r="A74" s="1">
        <v>9</v>
      </c>
      <c r="B74" s="2"/>
      <c r="C74" s="1">
        <v>6.64</v>
      </c>
      <c r="D74" s="1">
        <v>2.64</v>
      </c>
      <c r="E74" s="6">
        <f t="shared" si="21"/>
        <v>1.9999999999999998</v>
      </c>
      <c r="F74" s="2"/>
      <c r="L74" s="1">
        <f t="shared" si="22"/>
        <v>9.9999999999889161E-7</v>
      </c>
      <c r="M74" s="1">
        <f t="shared" si="23"/>
        <v>4.0000000000008951E-6</v>
      </c>
    </row>
    <row r="75" spans="1:13" x14ac:dyDescent="0.25">
      <c r="A75" s="1">
        <v>10</v>
      </c>
      <c r="B75" s="2"/>
      <c r="C75" s="1">
        <v>6.63</v>
      </c>
      <c r="D75" s="1">
        <v>2.64</v>
      </c>
      <c r="E75" s="6">
        <f t="shared" si="21"/>
        <v>1.9949999999999999</v>
      </c>
      <c r="F75" s="2"/>
      <c r="L75" s="1">
        <f t="shared" si="22"/>
        <v>8.1000000000006143E-5</v>
      </c>
      <c r="M75" s="1">
        <f t="shared" si="23"/>
        <v>4.0000000000008951E-6</v>
      </c>
    </row>
    <row r="76" spans="1:13" x14ac:dyDescent="0.25">
      <c r="A76" s="3" t="s">
        <v>2</v>
      </c>
      <c r="B76" s="2"/>
      <c r="C76" s="1">
        <v>0.01</v>
      </c>
      <c r="D76" s="1">
        <v>0.01</v>
      </c>
      <c r="F76" s="2"/>
      <c r="L76" s="1">
        <f t="shared" ref="L76" si="24">SQRT(SUM(L66:L75)/90)</f>
        <v>2.3333333333333765E-3</v>
      </c>
      <c r="M76" s="1">
        <f t="shared" ref="M76" si="25">SQRT(SUM(M66:M75)/90)</f>
        <v>1.3333333333333047E-3</v>
      </c>
    </row>
    <row r="77" spans="1:13" x14ac:dyDescent="0.25">
      <c r="A77" s="4" t="s">
        <v>3</v>
      </c>
      <c r="B77" s="2"/>
      <c r="C77" s="5">
        <f>AVERAGE(C66:C75)</f>
        <v>6.6390000000000002</v>
      </c>
      <c r="D77" s="5">
        <f>AVERAGE(D66:D75)</f>
        <v>2.6420000000000003</v>
      </c>
      <c r="E77" s="5">
        <f>AVERAGE(E66:E75)</f>
        <v>1.9984999999999999</v>
      </c>
      <c r="F77" s="2"/>
      <c r="L77" s="1">
        <f>SQRT((C76^2)/3+($F66^2)/3)</f>
        <v>1.0408329997330663E-2</v>
      </c>
      <c r="M77" s="1">
        <f>SQRT((D76^2)/3+($F66^2)/3)</f>
        <v>1.0408329997330663E-2</v>
      </c>
    </row>
    <row r="78" spans="1:13" x14ac:dyDescent="0.25">
      <c r="A78" s="1" t="s">
        <v>12</v>
      </c>
      <c r="B78" s="2"/>
      <c r="C78" s="12">
        <f t="shared" ref="C78:C80" si="26">L76</f>
        <v>2.3333333333333765E-3</v>
      </c>
      <c r="D78" s="12">
        <f t="shared" ref="D78:D80" si="27">M76</f>
        <v>1.3333333333333047E-3</v>
      </c>
      <c r="F78" s="2"/>
      <c r="L78" s="1">
        <f t="shared" ref="L78" si="28">SQRT(L76^2+L77^2)</f>
        <v>1.0666666666666677E-2</v>
      </c>
      <c r="M78" s="1">
        <f t="shared" ref="M78" si="29">SQRT(M76^2+M77^2)</f>
        <v>1.0493384159131458E-2</v>
      </c>
    </row>
    <row r="79" spans="1:13" x14ac:dyDescent="0.25">
      <c r="A79" s="1" t="s">
        <v>13</v>
      </c>
      <c r="B79" s="2"/>
      <c r="C79" s="12">
        <f t="shared" si="26"/>
        <v>1.0408329997330663E-2</v>
      </c>
      <c r="D79" s="12">
        <f t="shared" si="27"/>
        <v>1.0408329997330663E-2</v>
      </c>
      <c r="F79" s="2"/>
    </row>
    <row r="80" spans="1:13" x14ac:dyDescent="0.25">
      <c r="A80" s="1" t="s">
        <v>4</v>
      </c>
      <c r="B80" s="2"/>
      <c r="C80" s="13">
        <f t="shared" si="26"/>
        <v>1.0666666666666677E-2</v>
      </c>
      <c r="D80" s="13">
        <f t="shared" si="27"/>
        <v>1.0493384159131458E-2</v>
      </c>
      <c r="F80" s="2"/>
    </row>
    <row r="81" spans="1:6" x14ac:dyDescent="0.25">
      <c r="A81" s="1" t="s">
        <v>24</v>
      </c>
      <c r="B81" s="2"/>
      <c r="C81" s="1">
        <v>1.0999999999999999E-2</v>
      </c>
      <c r="D81" s="1">
        <v>1.0999999999999999E-2</v>
      </c>
      <c r="E81" s="1">
        <v>1.0999999999999999E-2</v>
      </c>
      <c r="F81" s="2"/>
    </row>
  </sheetData>
  <mergeCells count="16">
    <mergeCell ref="B66:B81"/>
    <mergeCell ref="Y3:Y7"/>
    <mergeCell ref="Z3:Z7"/>
    <mergeCell ref="B2:B17"/>
    <mergeCell ref="B18:B33"/>
    <mergeCell ref="B34:B49"/>
    <mergeCell ref="B50:B65"/>
    <mergeCell ref="P3:P7"/>
    <mergeCell ref="Q3:Q7"/>
    <mergeCell ref="R3:R7"/>
    <mergeCell ref="X3:X7"/>
    <mergeCell ref="F2:F17"/>
    <mergeCell ref="F18:F33"/>
    <mergeCell ref="F34:F49"/>
    <mergeCell ref="F50:F65"/>
    <mergeCell ref="F66:F8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B2EB-6F38-4A6B-A1CA-1484950B25B0}">
  <dimension ref="A1:AF81"/>
  <sheetViews>
    <sheetView workbookViewId="0">
      <selection activeCell="AC15" sqref="AC15"/>
    </sheetView>
  </sheetViews>
  <sheetFormatPr defaultRowHeight="15" x14ac:dyDescent="0.25"/>
  <cols>
    <col min="2" max="2" width="2.42578125" bestFit="1" customWidth="1"/>
    <col min="4" max="4" width="2.42578125" bestFit="1" customWidth="1"/>
    <col min="6" max="6" width="2.42578125" bestFit="1" customWidth="1"/>
    <col min="12" max="12" width="2.42578125" bestFit="1" customWidth="1"/>
    <col min="14" max="14" width="2.42578125" bestFit="1" customWidth="1"/>
    <col min="16" max="16" width="2.42578125" bestFit="1" customWidth="1"/>
    <col min="18" max="18" width="2.42578125" bestFit="1" customWidth="1"/>
    <col min="20" max="20" width="2.42578125" bestFit="1" customWidth="1"/>
    <col min="22" max="22" width="2.42578125" bestFit="1" customWidth="1"/>
    <col min="24" max="24" width="2.42578125" bestFit="1" customWidth="1"/>
    <col min="26" max="26" width="2.42578125" bestFit="1" customWidth="1"/>
    <col min="28" max="28" width="2.42578125" bestFit="1" customWidth="1"/>
    <col min="30" max="30" width="2.42578125" bestFit="1" customWidth="1"/>
  </cols>
  <sheetData>
    <row r="1" spans="1:32" x14ac:dyDescent="0.25">
      <c r="A1" t="s">
        <v>1</v>
      </c>
      <c r="B1" t="s">
        <v>34</v>
      </c>
      <c r="C1" t="s">
        <v>5</v>
      </c>
      <c r="D1" t="s">
        <v>34</v>
      </c>
      <c r="E1" t="s">
        <v>6</v>
      </c>
      <c r="F1" t="s">
        <v>34</v>
      </c>
      <c r="G1" t="s">
        <v>7</v>
      </c>
      <c r="H1" t="s">
        <v>35</v>
      </c>
      <c r="K1" t="s">
        <v>1</v>
      </c>
      <c r="L1" t="s">
        <v>34</v>
      </c>
      <c r="M1" t="s">
        <v>25</v>
      </c>
      <c r="N1" t="s">
        <v>34</v>
      </c>
      <c r="O1" t="s">
        <v>27</v>
      </c>
      <c r="P1" t="s">
        <v>34</v>
      </c>
      <c r="Q1" t="s">
        <v>0</v>
      </c>
      <c r="R1" t="s">
        <v>34</v>
      </c>
      <c r="S1" t="s">
        <v>7</v>
      </c>
      <c r="T1" t="s">
        <v>34</v>
      </c>
      <c r="U1" t="s">
        <v>28</v>
      </c>
      <c r="V1" t="s">
        <v>34</v>
      </c>
      <c r="W1" t="s">
        <v>29</v>
      </c>
      <c r="X1" t="s">
        <v>34</v>
      </c>
      <c r="Y1" t="s">
        <v>30</v>
      </c>
      <c r="Z1" t="s">
        <v>34</v>
      </c>
      <c r="AA1" t="s">
        <v>29</v>
      </c>
      <c r="AB1" t="s">
        <v>34</v>
      </c>
      <c r="AC1" t="s">
        <v>31</v>
      </c>
      <c r="AD1" t="s">
        <v>34</v>
      </c>
      <c r="AE1" t="s">
        <v>32</v>
      </c>
      <c r="AF1" t="s">
        <v>35</v>
      </c>
    </row>
    <row r="2" spans="1:32" x14ac:dyDescent="0.25">
      <c r="A2">
        <v>1</v>
      </c>
      <c r="B2" t="s">
        <v>34</v>
      </c>
      <c r="C2">
        <v>6.24</v>
      </c>
      <c r="D2" t="s">
        <v>34</v>
      </c>
      <c r="E2">
        <v>3.04</v>
      </c>
      <c r="F2" t="s">
        <v>34</v>
      </c>
      <c r="G2" s="9">
        <v>1.6</v>
      </c>
      <c r="H2" t="s">
        <v>35</v>
      </c>
      <c r="J2" s="9"/>
      <c r="L2" t="s">
        <v>34</v>
      </c>
      <c r="M2">
        <v>1.0000000000000001E-9</v>
      </c>
      <c r="N2" t="s">
        <v>34</v>
      </c>
      <c r="O2">
        <v>1.0000000000000001E-9</v>
      </c>
      <c r="P2" t="s">
        <v>34</v>
      </c>
      <c r="R2" t="s">
        <v>34</v>
      </c>
      <c r="S2">
        <v>1E-3</v>
      </c>
      <c r="T2" t="s">
        <v>34</v>
      </c>
      <c r="U2">
        <v>1E-3</v>
      </c>
      <c r="V2" t="s">
        <v>34</v>
      </c>
      <c r="X2" t="s">
        <v>34</v>
      </c>
      <c r="Z2" t="s">
        <v>34</v>
      </c>
      <c r="AB2" t="s">
        <v>34</v>
      </c>
      <c r="AD2" t="s">
        <v>34</v>
      </c>
      <c r="AF2" t="s">
        <v>35</v>
      </c>
    </row>
    <row r="3" spans="1:32" x14ac:dyDescent="0.25">
      <c r="A3">
        <v>2</v>
      </c>
      <c r="B3" t="s">
        <v>34</v>
      </c>
      <c r="C3">
        <v>6.23</v>
      </c>
      <c r="D3" t="s">
        <v>34</v>
      </c>
      <c r="E3">
        <v>3.04</v>
      </c>
      <c r="F3" t="s">
        <v>34</v>
      </c>
      <c r="G3" s="9">
        <v>1.5950000000000002</v>
      </c>
      <c r="H3" t="s">
        <v>35</v>
      </c>
      <c r="J3" s="9"/>
      <c r="K3">
        <v>1</v>
      </c>
      <c r="L3" t="s">
        <v>34</v>
      </c>
      <c r="M3">
        <v>600</v>
      </c>
      <c r="N3" t="s">
        <v>34</v>
      </c>
      <c r="O3" s="11">
        <v>5.7735026918962582</v>
      </c>
      <c r="P3" t="s">
        <v>34</v>
      </c>
      <c r="Q3">
        <v>7</v>
      </c>
      <c r="R3" t="s">
        <v>34</v>
      </c>
      <c r="S3" s="10">
        <v>1.5915000000000004</v>
      </c>
      <c r="T3" t="s">
        <v>34</v>
      </c>
      <c r="U3">
        <v>2.4E-2</v>
      </c>
      <c r="V3" t="s">
        <v>34</v>
      </c>
      <c r="W3">
        <v>0.60306482142857176</v>
      </c>
      <c r="X3" t="s">
        <v>34</v>
      </c>
      <c r="Y3">
        <v>1.8188571428571436E-2</v>
      </c>
      <c r="Z3" t="s">
        <v>34</v>
      </c>
      <c r="AA3" s="10">
        <v>0.60414988758116883</v>
      </c>
      <c r="AB3" t="s">
        <v>34</v>
      </c>
      <c r="AC3">
        <v>1.5188694083694085E-2</v>
      </c>
      <c r="AD3" t="s">
        <v>34</v>
      </c>
      <c r="AE3">
        <v>1.6E-2</v>
      </c>
      <c r="AF3" t="s">
        <v>35</v>
      </c>
    </row>
    <row r="4" spans="1:32" x14ac:dyDescent="0.25">
      <c r="A4">
        <v>3</v>
      </c>
      <c r="B4" t="s">
        <v>34</v>
      </c>
      <c r="C4">
        <v>6.24</v>
      </c>
      <c r="D4" t="s">
        <v>34</v>
      </c>
      <c r="E4">
        <v>3.05</v>
      </c>
      <c r="F4" t="s">
        <v>34</v>
      </c>
      <c r="G4" s="9">
        <v>1.5950000000000002</v>
      </c>
      <c r="H4" t="s">
        <v>35</v>
      </c>
      <c r="J4" s="9"/>
      <c r="K4">
        <v>2</v>
      </c>
      <c r="L4" t="s">
        <v>34</v>
      </c>
      <c r="N4" t="s">
        <v>34</v>
      </c>
      <c r="P4" t="s">
        <v>34</v>
      </c>
      <c r="Q4">
        <v>8</v>
      </c>
      <c r="R4" t="s">
        <v>34</v>
      </c>
      <c r="S4" s="10">
        <v>1.7044999999999999</v>
      </c>
      <c r="T4" t="s">
        <v>34</v>
      </c>
      <c r="U4">
        <v>2.4E-2</v>
      </c>
      <c r="V4" t="s">
        <v>34</v>
      </c>
      <c r="W4">
        <v>0.6052750520833331</v>
      </c>
      <c r="X4" t="s">
        <v>34</v>
      </c>
      <c r="Y4">
        <v>1.7044999999999998E-2</v>
      </c>
      <c r="Z4" t="s">
        <v>34</v>
      </c>
      <c r="AA4" s="10"/>
      <c r="AB4" t="s">
        <v>34</v>
      </c>
      <c r="AD4" t="s">
        <v>34</v>
      </c>
      <c r="AF4" t="s">
        <v>35</v>
      </c>
    </row>
    <row r="5" spans="1:32" x14ac:dyDescent="0.25">
      <c r="A5">
        <v>4</v>
      </c>
      <c r="B5" t="s">
        <v>34</v>
      </c>
      <c r="C5">
        <v>6.23</v>
      </c>
      <c r="D5" t="s">
        <v>34</v>
      </c>
      <c r="E5">
        <v>3.05</v>
      </c>
      <c r="F5" t="s">
        <v>34</v>
      </c>
      <c r="G5" s="9">
        <v>1.5900000000000003</v>
      </c>
      <c r="H5" t="s">
        <v>35</v>
      </c>
      <c r="J5" s="9"/>
      <c r="K5">
        <v>3</v>
      </c>
      <c r="L5" t="s">
        <v>34</v>
      </c>
      <c r="N5" t="s">
        <v>34</v>
      </c>
      <c r="P5" t="s">
        <v>34</v>
      </c>
      <c r="Q5">
        <v>9</v>
      </c>
      <c r="R5" t="s">
        <v>34</v>
      </c>
      <c r="S5" s="9">
        <v>1.8060000000000003</v>
      </c>
      <c r="T5" t="s">
        <v>34</v>
      </c>
      <c r="U5">
        <v>0.02</v>
      </c>
      <c r="V5" t="s">
        <v>34</v>
      </c>
      <c r="W5">
        <v>0.60400666666666691</v>
      </c>
      <c r="X5" t="s">
        <v>34</v>
      </c>
      <c r="Y5">
        <v>1.3377777777777782E-2</v>
      </c>
      <c r="Z5" t="s">
        <v>34</v>
      </c>
      <c r="AA5" s="10"/>
      <c r="AB5" t="s">
        <v>34</v>
      </c>
      <c r="AD5" t="s">
        <v>34</v>
      </c>
      <c r="AF5" t="s">
        <v>35</v>
      </c>
    </row>
    <row r="6" spans="1:32" x14ac:dyDescent="0.25">
      <c r="A6">
        <v>5</v>
      </c>
      <c r="B6" t="s">
        <v>34</v>
      </c>
      <c r="C6">
        <v>6.23</v>
      </c>
      <c r="D6" t="s">
        <v>34</v>
      </c>
      <c r="E6">
        <v>3.05</v>
      </c>
      <c r="F6" t="s">
        <v>34</v>
      </c>
      <c r="G6" s="9">
        <v>1.5900000000000003</v>
      </c>
      <c r="H6" t="s">
        <v>35</v>
      </c>
      <c r="J6" s="9"/>
      <c r="K6">
        <v>4</v>
      </c>
      <c r="L6" t="s">
        <v>34</v>
      </c>
      <c r="N6" t="s">
        <v>34</v>
      </c>
      <c r="P6" t="s">
        <v>34</v>
      </c>
      <c r="Q6">
        <v>10</v>
      </c>
      <c r="R6" t="s">
        <v>34</v>
      </c>
      <c r="S6" s="10">
        <v>1.9024999999999999</v>
      </c>
      <c r="T6" t="s">
        <v>34</v>
      </c>
      <c r="U6">
        <v>2.4E-2</v>
      </c>
      <c r="V6" t="s">
        <v>34</v>
      </c>
      <c r="W6">
        <v>0.60325104166666654</v>
      </c>
      <c r="X6" t="s">
        <v>34</v>
      </c>
      <c r="Y6">
        <v>1.5220000000000001E-2</v>
      </c>
      <c r="Z6" t="s">
        <v>34</v>
      </c>
      <c r="AA6" s="10"/>
      <c r="AB6" t="s">
        <v>34</v>
      </c>
      <c r="AD6" t="s">
        <v>34</v>
      </c>
      <c r="AF6" t="s">
        <v>35</v>
      </c>
    </row>
    <row r="7" spans="1:32" x14ac:dyDescent="0.25">
      <c r="A7">
        <v>6</v>
      </c>
      <c r="B7" t="s">
        <v>34</v>
      </c>
      <c r="C7">
        <v>6.23</v>
      </c>
      <c r="D7" t="s">
        <v>34</v>
      </c>
      <c r="E7">
        <v>3.05</v>
      </c>
      <c r="F7" t="s">
        <v>34</v>
      </c>
      <c r="G7" s="9">
        <v>1.5900000000000003</v>
      </c>
      <c r="H7" t="s">
        <v>35</v>
      </c>
      <c r="J7" s="9"/>
      <c r="K7">
        <v>5</v>
      </c>
      <c r="L7" t="s">
        <v>34</v>
      </c>
      <c r="N7" t="s">
        <v>34</v>
      </c>
      <c r="P7" t="s">
        <v>34</v>
      </c>
      <c r="Q7">
        <v>11</v>
      </c>
      <c r="R7" t="s">
        <v>34</v>
      </c>
      <c r="S7" s="9">
        <v>1.9984999999999999</v>
      </c>
      <c r="T7" t="s">
        <v>34</v>
      </c>
      <c r="U7">
        <v>0.02</v>
      </c>
      <c r="V7" t="s">
        <v>34</v>
      </c>
      <c r="W7">
        <v>0.60515185606060595</v>
      </c>
      <c r="X7" t="s">
        <v>34</v>
      </c>
      <c r="Y7">
        <v>1.2112121212121211E-2</v>
      </c>
      <c r="Z7" t="s">
        <v>34</v>
      </c>
      <c r="AA7" s="10"/>
      <c r="AB7" t="s">
        <v>34</v>
      </c>
      <c r="AD7" t="s">
        <v>34</v>
      </c>
      <c r="AF7" t="s">
        <v>35</v>
      </c>
    </row>
    <row r="8" spans="1:32" x14ac:dyDescent="0.25">
      <c r="A8">
        <v>7</v>
      </c>
      <c r="B8" t="s">
        <v>34</v>
      </c>
      <c r="C8">
        <v>6.23</v>
      </c>
      <c r="D8" t="s">
        <v>34</v>
      </c>
      <c r="E8">
        <v>3.06</v>
      </c>
      <c r="F8" t="s">
        <v>34</v>
      </c>
      <c r="G8" s="9">
        <v>1.5850000000000002</v>
      </c>
      <c r="H8" t="s">
        <v>35</v>
      </c>
      <c r="J8" s="9"/>
    </row>
    <row r="9" spans="1:32" x14ac:dyDescent="0.25">
      <c r="A9">
        <v>8</v>
      </c>
      <c r="B9" t="s">
        <v>34</v>
      </c>
      <c r="C9">
        <v>6.23</v>
      </c>
      <c r="D9" t="s">
        <v>34</v>
      </c>
      <c r="E9">
        <v>3.04</v>
      </c>
      <c r="F9" t="s">
        <v>34</v>
      </c>
      <c r="G9" s="9">
        <v>1.5950000000000002</v>
      </c>
      <c r="H9" t="s">
        <v>35</v>
      </c>
      <c r="J9" s="9"/>
    </row>
    <row r="10" spans="1:32" x14ac:dyDescent="0.25">
      <c r="A10">
        <v>9</v>
      </c>
      <c r="B10" t="s">
        <v>34</v>
      </c>
      <c r="C10">
        <v>6.23</v>
      </c>
      <c r="D10" t="s">
        <v>34</v>
      </c>
      <c r="E10">
        <v>3.05</v>
      </c>
      <c r="F10" t="s">
        <v>34</v>
      </c>
      <c r="G10" s="9">
        <v>1.5900000000000003</v>
      </c>
      <c r="H10" t="s">
        <v>35</v>
      </c>
      <c r="J10" s="9"/>
    </row>
    <row r="11" spans="1:32" x14ac:dyDescent="0.25">
      <c r="A11">
        <v>10</v>
      </c>
      <c r="B11" t="s">
        <v>34</v>
      </c>
      <c r="C11">
        <v>6.22</v>
      </c>
      <c r="D11" t="s">
        <v>34</v>
      </c>
      <c r="E11">
        <v>3.05</v>
      </c>
      <c r="F11" t="s">
        <v>34</v>
      </c>
      <c r="G11" s="9">
        <v>1.585</v>
      </c>
      <c r="H11" t="s">
        <v>35</v>
      </c>
      <c r="J11" s="9"/>
    </row>
    <row r="12" spans="1:32" x14ac:dyDescent="0.25">
      <c r="A12" t="s">
        <v>33</v>
      </c>
      <c r="B12" t="s">
        <v>34</v>
      </c>
      <c r="C12">
        <v>0.01</v>
      </c>
      <c r="D12" t="s">
        <v>34</v>
      </c>
      <c r="E12">
        <v>0.01</v>
      </c>
      <c r="F12" t="s">
        <v>34</v>
      </c>
      <c r="H12" t="s">
        <v>35</v>
      </c>
    </row>
    <row r="13" spans="1:32" x14ac:dyDescent="0.25">
      <c r="A13" t="s">
        <v>3</v>
      </c>
      <c r="B13" t="s">
        <v>34</v>
      </c>
      <c r="C13">
        <v>6.2310000000000016</v>
      </c>
      <c r="D13" t="s">
        <v>34</v>
      </c>
      <c r="E13">
        <v>3.048</v>
      </c>
      <c r="F13" t="s">
        <v>34</v>
      </c>
      <c r="G13" s="10">
        <v>1.5915000000000004</v>
      </c>
      <c r="H13" t="s">
        <v>35</v>
      </c>
      <c r="J13" s="10"/>
    </row>
    <row r="14" spans="1:32" x14ac:dyDescent="0.25">
      <c r="A14" t="s">
        <v>12</v>
      </c>
      <c r="B14" t="s">
        <v>34</v>
      </c>
      <c r="C14">
        <v>1.7950549357115236E-3</v>
      </c>
      <c r="D14" t="s">
        <v>34</v>
      </c>
      <c r="E14">
        <v>1.999999999999987E-3</v>
      </c>
      <c r="F14" t="s">
        <v>34</v>
      </c>
      <c r="H14" t="s">
        <v>35</v>
      </c>
    </row>
    <row r="15" spans="1:32" x14ac:dyDescent="0.25">
      <c r="A15" t="s">
        <v>13</v>
      </c>
      <c r="B15" t="s">
        <v>34</v>
      </c>
      <c r="C15">
        <v>2.3804761428476168E-2</v>
      </c>
      <c r="D15" t="s">
        <v>34</v>
      </c>
      <c r="E15">
        <v>2.3804761428476168E-2</v>
      </c>
      <c r="F15" t="s">
        <v>34</v>
      </c>
      <c r="H15" t="s">
        <v>35</v>
      </c>
    </row>
    <row r="16" spans="1:32" x14ac:dyDescent="0.25">
      <c r="A16" t="s">
        <v>4</v>
      </c>
      <c r="B16" t="s">
        <v>34</v>
      </c>
      <c r="C16">
        <v>2.3872345693058506E-2</v>
      </c>
      <c r="D16" t="s">
        <v>34</v>
      </c>
      <c r="E16">
        <v>2.3888630489558558E-2</v>
      </c>
      <c r="F16" t="s">
        <v>34</v>
      </c>
      <c r="H16" t="s">
        <v>35</v>
      </c>
    </row>
    <row r="17" spans="1:10" x14ac:dyDescent="0.25">
      <c r="A17" t="s">
        <v>24</v>
      </c>
      <c r="B17" t="s">
        <v>34</v>
      </c>
      <c r="C17">
        <v>2.4E-2</v>
      </c>
      <c r="D17" t="s">
        <v>34</v>
      </c>
      <c r="E17">
        <v>2.4E-2</v>
      </c>
      <c r="F17" t="s">
        <v>34</v>
      </c>
      <c r="G17">
        <v>2.4E-2</v>
      </c>
      <c r="H17" t="s">
        <v>35</v>
      </c>
    </row>
    <row r="18" spans="1:10" x14ac:dyDescent="0.25">
      <c r="A18">
        <v>1</v>
      </c>
      <c r="B18" t="s">
        <v>34</v>
      </c>
      <c r="C18">
        <v>6.34</v>
      </c>
      <c r="D18" t="s">
        <v>34</v>
      </c>
      <c r="E18">
        <v>2.93</v>
      </c>
      <c r="F18" t="s">
        <v>34</v>
      </c>
      <c r="G18" s="9">
        <v>1.7049999999999998</v>
      </c>
      <c r="H18" t="s">
        <v>35</v>
      </c>
      <c r="J18" s="9"/>
    </row>
    <row r="19" spans="1:10" x14ac:dyDescent="0.25">
      <c r="A19">
        <v>2</v>
      </c>
      <c r="B19" t="s">
        <v>34</v>
      </c>
      <c r="C19">
        <v>6.34</v>
      </c>
      <c r="D19" t="s">
        <v>34</v>
      </c>
      <c r="E19">
        <v>2.94</v>
      </c>
      <c r="F19" t="s">
        <v>34</v>
      </c>
      <c r="G19" s="9">
        <v>1.7</v>
      </c>
      <c r="H19" t="s">
        <v>35</v>
      </c>
      <c r="J19" s="9"/>
    </row>
    <row r="20" spans="1:10" x14ac:dyDescent="0.25">
      <c r="A20">
        <v>3</v>
      </c>
      <c r="B20" t="s">
        <v>34</v>
      </c>
      <c r="C20">
        <v>6.34</v>
      </c>
      <c r="D20" t="s">
        <v>34</v>
      </c>
      <c r="E20">
        <v>2.93</v>
      </c>
      <c r="F20" t="s">
        <v>34</v>
      </c>
      <c r="G20" s="9">
        <v>1.7049999999999998</v>
      </c>
      <c r="H20" t="s">
        <v>35</v>
      </c>
      <c r="J20" s="9"/>
    </row>
    <row r="21" spans="1:10" x14ac:dyDescent="0.25">
      <c r="A21">
        <v>4</v>
      </c>
      <c r="B21" t="s">
        <v>34</v>
      </c>
      <c r="C21">
        <v>6.35</v>
      </c>
      <c r="D21" t="s">
        <v>34</v>
      </c>
      <c r="E21">
        <v>2.94</v>
      </c>
      <c r="F21" t="s">
        <v>34</v>
      </c>
      <c r="G21" s="9">
        <v>1.7049999999999998</v>
      </c>
      <c r="H21" t="s">
        <v>35</v>
      </c>
      <c r="J21" s="9"/>
    </row>
    <row r="22" spans="1:10" x14ac:dyDescent="0.25">
      <c r="A22">
        <v>5</v>
      </c>
      <c r="B22" t="s">
        <v>34</v>
      </c>
      <c r="C22">
        <v>6.34</v>
      </c>
      <c r="D22" t="s">
        <v>34</v>
      </c>
      <c r="E22">
        <v>2.93</v>
      </c>
      <c r="F22" t="s">
        <v>34</v>
      </c>
      <c r="G22" s="9">
        <v>1.7049999999999998</v>
      </c>
      <c r="H22" t="s">
        <v>35</v>
      </c>
      <c r="J22" s="9"/>
    </row>
    <row r="23" spans="1:10" x14ac:dyDescent="0.25">
      <c r="A23">
        <v>6</v>
      </c>
      <c r="B23" t="s">
        <v>34</v>
      </c>
      <c r="C23">
        <v>6.34</v>
      </c>
      <c r="D23" t="s">
        <v>34</v>
      </c>
      <c r="E23">
        <v>2.94</v>
      </c>
      <c r="F23" t="s">
        <v>34</v>
      </c>
      <c r="G23" s="9">
        <v>1.7</v>
      </c>
      <c r="H23" t="s">
        <v>35</v>
      </c>
      <c r="J23" s="9"/>
    </row>
    <row r="24" spans="1:10" x14ac:dyDescent="0.25">
      <c r="A24">
        <v>7</v>
      </c>
      <c r="B24" t="s">
        <v>34</v>
      </c>
      <c r="C24">
        <v>6.35</v>
      </c>
      <c r="D24" t="s">
        <v>34</v>
      </c>
      <c r="E24">
        <v>2.93</v>
      </c>
      <c r="F24" t="s">
        <v>34</v>
      </c>
      <c r="G24" s="9">
        <v>1.7099999999999997</v>
      </c>
      <c r="H24" t="s">
        <v>35</v>
      </c>
      <c r="J24" s="9"/>
    </row>
    <row r="25" spans="1:10" x14ac:dyDescent="0.25">
      <c r="A25">
        <v>8</v>
      </c>
      <c r="B25" t="s">
        <v>34</v>
      </c>
      <c r="C25">
        <v>6.34</v>
      </c>
      <c r="D25" t="s">
        <v>34</v>
      </c>
      <c r="E25">
        <v>2.93</v>
      </c>
      <c r="F25" t="s">
        <v>34</v>
      </c>
      <c r="G25" s="9">
        <v>1.7049999999999998</v>
      </c>
      <c r="H25" t="s">
        <v>35</v>
      </c>
      <c r="J25" s="9"/>
    </row>
    <row r="26" spans="1:10" x14ac:dyDescent="0.25">
      <c r="A26">
        <v>9</v>
      </c>
      <c r="B26" t="s">
        <v>34</v>
      </c>
      <c r="C26">
        <v>6.34</v>
      </c>
      <c r="D26" t="s">
        <v>34</v>
      </c>
      <c r="E26">
        <v>2.93</v>
      </c>
      <c r="F26" t="s">
        <v>34</v>
      </c>
      <c r="G26" s="9">
        <v>1.7049999999999998</v>
      </c>
      <c r="H26" t="s">
        <v>35</v>
      </c>
      <c r="J26" s="9"/>
    </row>
    <row r="27" spans="1:10" x14ac:dyDescent="0.25">
      <c r="A27">
        <v>10</v>
      </c>
      <c r="B27" t="s">
        <v>34</v>
      </c>
      <c r="C27">
        <v>6.34</v>
      </c>
      <c r="D27" t="s">
        <v>34</v>
      </c>
      <c r="E27">
        <v>2.93</v>
      </c>
      <c r="F27" t="s">
        <v>34</v>
      </c>
      <c r="G27" s="9">
        <v>1.7049999999999998</v>
      </c>
      <c r="H27" t="s">
        <v>35</v>
      </c>
      <c r="J27" s="9"/>
    </row>
    <row r="28" spans="1:10" x14ac:dyDescent="0.25">
      <c r="A28" t="s">
        <v>33</v>
      </c>
      <c r="B28" t="s">
        <v>34</v>
      </c>
      <c r="C28">
        <v>0.01</v>
      </c>
      <c r="D28" t="s">
        <v>34</v>
      </c>
      <c r="E28">
        <v>0.01</v>
      </c>
      <c r="F28" t="s">
        <v>34</v>
      </c>
      <c r="H28" t="s">
        <v>35</v>
      </c>
    </row>
    <row r="29" spans="1:10" x14ac:dyDescent="0.25">
      <c r="A29" t="s">
        <v>3</v>
      </c>
      <c r="B29" t="s">
        <v>34</v>
      </c>
      <c r="C29">
        <v>6.3420000000000005</v>
      </c>
      <c r="D29" t="s">
        <v>34</v>
      </c>
      <c r="E29">
        <v>2.9329999999999998</v>
      </c>
      <c r="F29" t="s">
        <v>34</v>
      </c>
      <c r="G29" s="10">
        <v>1.7044999999999999</v>
      </c>
      <c r="H29" t="s">
        <v>35</v>
      </c>
      <c r="J29" s="10"/>
    </row>
    <row r="30" spans="1:10" x14ac:dyDescent="0.25">
      <c r="A30" t="s">
        <v>12</v>
      </c>
      <c r="B30" t="s">
        <v>34</v>
      </c>
      <c r="C30">
        <v>1.3333333333333049E-3</v>
      </c>
      <c r="D30" t="s">
        <v>34</v>
      </c>
      <c r="E30">
        <v>1.5275252316519141E-3</v>
      </c>
      <c r="F30" t="s">
        <v>34</v>
      </c>
      <c r="H30" t="s">
        <v>35</v>
      </c>
    </row>
    <row r="31" spans="1:10" x14ac:dyDescent="0.25">
      <c r="A31" t="s">
        <v>13</v>
      </c>
      <c r="B31" t="s">
        <v>34</v>
      </c>
      <c r="C31">
        <v>2.3804761428476168E-2</v>
      </c>
      <c r="D31" t="s">
        <v>34</v>
      </c>
      <c r="E31">
        <v>2.3804761428476168E-2</v>
      </c>
      <c r="F31" t="s">
        <v>34</v>
      </c>
      <c r="H31" t="s">
        <v>35</v>
      </c>
    </row>
    <row r="32" spans="1:10" x14ac:dyDescent="0.25">
      <c r="A32" t="s">
        <v>4</v>
      </c>
      <c r="B32" t="s">
        <v>34</v>
      </c>
      <c r="C32">
        <v>2.3842072989663555E-2</v>
      </c>
      <c r="D32" t="s">
        <v>34</v>
      </c>
      <c r="E32">
        <v>2.3853720883753125E-2</v>
      </c>
      <c r="F32" t="s">
        <v>34</v>
      </c>
      <c r="H32" t="s">
        <v>35</v>
      </c>
    </row>
    <row r="33" spans="1:10" x14ac:dyDescent="0.25">
      <c r="A33" t="s">
        <v>24</v>
      </c>
      <c r="B33" t="s">
        <v>34</v>
      </c>
      <c r="C33">
        <v>2.4E-2</v>
      </c>
      <c r="D33" t="s">
        <v>34</v>
      </c>
      <c r="E33">
        <v>2.4E-2</v>
      </c>
      <c r="F33" t="s">
        <v>34</v>
      </c>
      <c r="G33">
        <v>2.4E-2</v>
      </c>
      <c r="H33" t="s">
        <v>35</v>
      </c>
    </row>
    <row r="34" spans="1:10" x14ac:dyDescent="0.25">
      <c r="A34">
        <v>1</v>
      </c>
      <c r="B34" t="s">
        <v>34</v>
      </c>
      <c r="C34">
        <v>6.46</v>
      </c>
      <c r="D34" t="s">
        <v>34</v>
      </c>
      <c r="E34">
        <v>2.83</v>
      </c>
      <c r="F34" t="s">
        <v>34</v>
      </c>
      <c r="G34" s="9">
        <v>1.8149999999999999</v>
      </c>
      <c r="H34" t="s">
        <v>35</v>
      </c>
      <c r="J34" s="9"/>
    </row>
    <row r="35" spans="1:10" x14ac:dyDescent="0.25">
      <c r="A35">
        <v>2</v>
      </c>
      <c r="B35" t="s">
        <v>34</v>
      </c>
      <c r="C35">
        <v>6.44</v>
      </c>
      <c r="D35" t="s">
        <v>34</v>
      </c>
      <c r="E35">
        <v>2.84</v>
      </c>
      <c r="F35" t="s">
        <v>34</v>
      </c>
      <c r="G35" s="9">
        <v>1.8000000000000003</v>
      </c>
      <c r="H35" t="s">
        <v>35</v>
      </c>
      <c r="J35" s="9"/>
    </row>
    <row r="36" spans="1:10" x14ac:dyDescent="0.25">
      <c r="A36">
        <v>3</v>
      </c>
      <c r="B36" t="s">
        <v>34</v>
      </c>
      <c r="C36">
        <v>6.46</v>
      </c>
      <c r="D36" t="s">
        <v>34</v>
      </c>
      <c r="E36">
        <v>2.84</v>
      </c>
      <c r="F36" t="s">
        <v>34</v>
      </c>
      <c r="G36" s="9">
        <v>1.81</v>
      </c>
      <c r="H36" t="s">
        <v>35</v>
      </c>
      <c r="J36" s="9"/>
    </row>
    <row r="37" spans="1:10" x14ac:dyDescent="0.25">
      <c r="A37">
        <v>4</v>
      </c>
      <c r="B37" t="s">
        <v>34</v>
      </c>
      <c r="C37">
        <v>6.44</v>
      </c>
      <c r="D37" t="s">
        <v>34</v>
      </c>
      <c r="E37">
        <v>2.84</v>
      </c>
      <c r="F37" t="s">
        <v>34</v>
      </c>
      <c r="G37" s="9">
        <v>1.8000000000000003</v>
      </c>
      <c r="H37" t="s">
        <v>35</v>
      </c>
      <c r="J37" s="9"/>
    </row>
    <row r="38" spans="1:10" x14ac:dyDescent="0.25">
      <c r="A38">
        <v>5</v>
      </c>
      <c r="B38" t="s">
        <v>34</v>
      </c>
      <c r="C38">
        <v>6.44</v>
      </c>
      <c r="D38" t="s">
        <v>34</v>
      </c>
      <c r="E38">
        <v>2.84</v>
      </c>
      <c r="F38" t="s">
        <v>34</v>
      </c>
      <c r="G38" s="9">
        <v>1.8000000000000003</v>
      </c>
      <c r="H38" t="s">
        <v>35</v>
      </c>
      <c r="J38" s="9"/>
    </row>
    <row r="39" spans="1:10" x14ac:dyDescent="0.25">
      <c r="A39">
        <v>6</v>
      </c>
      <c r="B39" t="s">
        <v>34</v>
      </c>
      <c r="C39">
        <v>6.45</v>
      </c>
      <c r="D39" t="s">
        <v>34</v>
      </c>
      <c r="E39">
        <v>2.84</v>
      </c>
      <c r="F39" t="s">
        <v>34</v>
      </c>
      <c r="G39" s="9">
        <v>1.8050000000000002</v>
      </c>
      <c r="H39" t="s">
        <v>35</v>
      </c>
      <c r="J39" s="9"/>
    </row>
    <row r="40" spans="1:10" x14ac:dyDescent="0.25">
      <c r="A40">
        <v>7</v>
      </c>
      <c r="B40" t="s">
        <v>34</v>
      </c>
      <c r="C40">
        <v>6.44</v>
      </c>
      <c r="D40" t="s">
        <v>34</v>
      </c>
      <c r="E40">
        <v>2.82</v>
      </c>
      <c r="F40" t="s">
        <v>34</v>
      </c>
      <c r="G40" s="9">
        <v>1.8100000000000003</v>
      </c>
      <c r="H40" t="s">
        <v>35</v>
      </c>
      <c r="J40" s="9"/>
    </row>
    <row r="41" spans="1:10" x14ac:dyDescent="0.25">
      <c r="A41">
        <v>8</v>
      </c>
      <c r="B41" t="s">
        <v>34</v>
      </c>
      <c r="C41">
        <v>6.45</v>
      </c>
      <c r="D41" t="s">
        <v>34</v>
      </c>
      <c r="E41">
        <v>2.83</v>
      </c>
      <c r="F41" t="s">
        <v>34</v>
      </c>
      <c r="G41" s="9">
        <v>1.81</v>
      </c>
      <c r="H41" t="s">
        <v>35</v>
      </c>
      <c r="J41" s="9"/>
    </row>
    <row r="42" spans="1:10" x14ac:dyDescent="0.25">
      <c r="A42">
        <v>9</v>
      </c>
      <c r="B42" t="s">
        <v>34</v>
      </c>
      <c r="C42">
        <v>6.44</v>
      </c>
      <c r="D42" t="s">
        <v>34</v>
      </c>
      <c r="E42">
        <v>2.83</v>
      </c>
      <c r="F42" t="s">
        <v>34</v>
      </c>
      <c r="G42" s="9">
        <v>1.8050000000000002</v>
      </c>
      <c r="H42" t="s">
        <v>35</v>
      </c>
      <c r="J42" s="9"/>
    </row>
    <row r="43" spans="1:10" x14ac:dyDescent="0.25">
      <c r="A43">
        <v>10</v>
      </c>
      <c r="B43" t="s">
        <v>34</v>
      </c>
      <c r="C43">
        <v>6.44</v>
      </c>
      <c r="D43" t="s">
        <v>34</v>
      </c>
      <c r="E43">
        <v>2.83</v>
      </c>
      <c r="F43" t="s">
        <v>34</v>
      </c>
      <c r="G43" s="9">
        <v>1.8050000000000002</v>
      </c>
      <c r="H43" t="s">
        <v>35</v>
      </c>
      <c r="J43" s="9"/>
    </row>
    <row r="44" spans="1:10" x14ac:dyDescent="0.25">
      <c r="A44" t="s">
        <v>33</v>
      </c>
      <c r="B44" t="s">
        <v>34</v>
      </c>
      <c r="C44">
        <v>0.01</v>
      </c>
      <c r="D44" t="s">
        <v>34</v>
      </c>
      <c r="E44">
        <v>0.01</v>
      </c>
      <c r="F44" t="s">
        <v>34</v>
      </c>
      <c r="H44" t="s">
        <v>35</v>
      </c>
    </row>
    <row r="45" spans="1:10" x14ac:dyDescent="0.25">
      <c r="A45" t="s">
        <v>3</v>
      </c>
      <c r="B45" t="s">
        <v>34</v>
      </c>
      <c r="C45" s="9">
        <v>6.4460000000000006</v>
      </c>
      <c r="D45" t="s">
        <v>34</v>
      </c>
      <c r="E45" s="9">
        <v>2.8339999999999996</v>
      </c>
      <c r="F45" t="s">
        <v>34</v>
      </c>
      <c r="G45" s="9">
        <v>1.8060000000000003</v>
      </c>
      <c r="H45" t="s">
        <v>35</v>
      </c>
      <c r="J45" s="9"/>
    </row>
    <row r="46" spans="1:10" x14ac:dyDescent="0.25">
      <c r="A46" t="s">
        <v>12</v>
      </c>
      <c r="B46" t="s">
        <v>34</v>
      </c>
      <c r="C46">
        <v>2.6666666666666098E-3</v>
      </c>
      <c r="D46" t="s">
        <v>34</v>
      </c>
      <c r="E46">
        <v>2.2110831935702509E-3</v>
      </c>
      <c r="F46" t="s">
        <v>34</v>
      </c>
      <c r="H46" t="s">
        <v>35</v>
      </c>
    </row>
    <row r="47" spans="1:10" x14ac:dyDescent="0.25">
      <c r="A47" t="s">
        <v>13</v>
      </c>
      <c r="B47" t="s">
        <v>34</v>
      </c>
      <c r="C47">
        <v>1.8257418583505537E-2</v>
      </c>
      <c r="D47" t="s">
        <v>34</v>
      </c>
      <c r="E47">
        <v>1.8257418583505537E-2</v>
      </c>
      <c r="F47" t="s">
        <v>34</v>
      </c>
      <c r="H47" t="s">
        <v>35</v>
      </c>
    </row>
    <row r="48" spans="1:10" x14ac:dyDescent="0.25">
      <c r="A48" t="s">
        <v>4</v>
      </c>
      <c r="B48" t="s">
        <v>34</v>
      </c>
      <c r="C48">
        <v>1.8451136670797386E-2</v>
      </c>
      <c r="D48" t="s">
        <v>34</v>
      </c>
      <c r="E48">
        <v>1.8390818965511625E-2</v>
      </c>
      <c r="F48" t="s">
        <v>34</v>
      </c>
      <c r="H48" t="s">
        <v>35</v>
      </c>
    </row>
    <row r="49" spans="1:10" x14ac:dyDescent="0.25">
      <c r="A49" t="s">
        <v>24</v>
      </c>
      <c r="B49" t="s">
        <v>34</v>
      </c>
      <c r="C49">
        <v>0.02</v>
      </c>
      <c r="D49" t="s">
        <v>34</v>
      </c>
      <c r="E49">
        <v>0.02</v>
      </c>
      <c r="F49" t="s">
        <v>34</v>
      </c>
      <c r="G49">
        <v>0.02</v>
      </c>
      <c r="H49" t="s">
        <v>35</v>
      </c>
    </row>
    <row r="50" spans="1:10" x14ac:dyDescent="0.25">
      <c r="A50">
        <v>1</v>
      </c>
      <c r="B50" t="s">
        <v>34</v>
      </c>
      <c r="C50">
        <v>6.56</v>
      </c>
      <c r="D50" t="s">
        <v>34</v>
      </c>
      <c r="E50">
        <v>2.73</v>
      </c>
      <c r="F50" t="s">
        <v>34</v>
      </c>
      <c r="G50" s="9">
        <v>1.9149999999999998</v>
      </c>
      <c r="H50" t="s">
        <v>35</v>
      </c>
      <c r="J50" s="9"/>
    </row>
    <row r="51" spans="1:10" x14ac:dyDescent="0.25">
      <c r="A51">
        <v>2</v>
      </c>
      <c r="B51" t="s">
        <v>34</v>
      </c>
      <c r="C51">
        <v>6.54</v>
      </c>
      <c r="D51" t="s">
        <v>34</v>
      </c>
      <c r="E51">
        <v>2.74</v>
      </c>
      <c r="F51" t="s">
        <v>34</v>
      </c>
      <c r="G51" s="9">
        <v>1.9</v>
      </c>
      <c r="H51" t="s">
        <v>35</v>
      </c>
      <c r="J51" s="9"/>
    </row>
    <row r="52" spans="1:10" x14ac:dyDescent="0.25">
      <c r="A52">
        <v>3</v>
      </c>
      <c r="B52" t="s">
        <v>34</v>
      </c>
      <c r="C52">
        <v>6.53</v>
      </c>
      <c r="D52" t="s">
        <v>34</v>
      </c>
      <c r="E52">
        <v>2.74</v>
      </c>
      <c r="F52" t="s">
        <v>34</v>
      </c>
      <c r="G52" s="9">
        <v>1.895</v>
      </c>
      <c r="H52" t="s">
        <v>35</v>
      </c>
      <c r="J52" s="9"/>
    </row>
    <row r="53" spans="1:10" x14ac:dyDescent="0.25">
      <c r="A53">
        <v>4</v>
      </c>
      <c r="B53" t="s">
        <v>34</v>
      </c>
      <c r="C53">
        <v>6.54</v>
      </c>
      <c r="D53" t="s">
        <v>34</v>
      </c>
      <c r="E53">
        <v>2.73</v>
      </c>
      <c r="F53" t="s">
        <v>34</v>
      </c>
      <c r="G53" s="9">
        <v>1.905</v>
      </c>
      <c r="H53" t="s">
        <v>35</v>
      </c>
      <c r="J53" s="9"/>
    </row>
    <row r="54" spans="1:10" x14ac:dyDescent="0.25">
      <c r="A54">
        <v>5</v>
      </c>
      <c r="B54" t="s">
        <v>34</v>
      </c>
      <c r="C54">
        <v>6.54</v>
      </c>
      <c r="D54" t="s">
        <v>34</v>
      </c>
      <c r="E54">
        <v>2.75</v>
      </c>
      <c r="F54" t="s">
        <v>34</v>
      </c>
      <c r="G54" s="9">
        <v>1.895</v>
      </c>
      <c r="H54" t="s">
        <v>35</v>
      </c>
      <c r="J54" s="9"/>
    </row>
    <row r="55" spans="1:10" x14ac:dyDescent="0.25">
      <c r="A55">
        <v>6</v>
      </c>
      <c r="B55" t="s">
        <v>34</v>
      </c>
      <c r="C55">
        <v>6.53</v>
      </c>
      <c r="D55" t="s">
        <v>34</v>
      </c>
      <c r="E55">
        <v>2.73</v>
      </c>
      <c r="F55" t="s">
        <v>34</v>
      </c>
      <c r="G55" s="9">
        <v>1.9000000000000001</v>
      </c>
      <c r="H55" t="s">
        <v>35</v>
      </c>
      <c r="J55" s="9"/>
    </row>
    <row r="56" spans="1:10" x14ac:dyDescent="0.25">
      <c r="A56">
        <v>7</v>
      </c>
      <c r="B56" t="s">
        <v>34</v>
      </c>
      <c r="C56">
        <v>6.54</v>
      </c>
      <c r="D56" t="s">
        <v>34</v>
      </c>
      <c r="E56">
        <v>2.73</v>
      </c>
      <c r="F56" t="s">
        <v>34</v>
      </c>
      <c r="G56" s="9">
        <v>1.905</v>
      </c>
      <c r="H56" t="s">
        <v>35</v>
      </c>
      <c r="J56" s="9"/>
    </row>
    <row r="57" spans="1:10" x14ac:dyDescent="0.25">
      <c r="A57">
        <v>8</v>
      </c>
      <c r="B57" t="s">
        <v>34</v>
      </c>
      <c r="C57">
        <v>6.54</v>
      </c>
      <c r="D57" t="s">
        <v>34</v>
      </c>
      <c r="E57">
        <v>2.73</v>
      </c>
      <c r="F57" t="s">
        <v>34</v>
      </c>
      <c r="G57" s="9">
        <v>1.905</v>
      </c>
      <c r="H57" t="s">
        <v>35</v>
      </c>
      <c r="J57" s="9"/>
    </row>
    <row r="58" spans="1:10" x14ac:dyDescent="0.25">
      <c r="A58">
        <v>9</v>
      </c>
      <c r="B58" t="s">
        <v>34</v>
      </c>
      <c r="C58">
        <v>6.54</v>
      </c>
      <c r="D58" t="s">
        <v>34</v>
      </c>
      <c r="E58">
        <v>2.74</v>
      </c>
      <c r="F58" t="s">
        <v>34</v>
      </c>
      <c r="G58" s="9">
        <v>1.9</v>
      </c>
      <c r="H58" t="s">
        <v>35</v>
      </c>
      <c r="J58" s="9"/>
    </row>
    <row r="59" spans="1:10" x14ac:dyDescent="0.25">
      <c r="A59">
        <v>10</v>
      </c>
      <c r="B59" t="s">
        <v>34</v>
      </c>
      <c r="C59">
        <v>6.54</v>
      </c>
      <c r="D59" t="s">
        <v>34</v>
      </c>
      <c r="E59">
        <v>2.73</v>
      </c>
      <c r="F59" t="s">
        <v>34</v>
      </c>
      <c r="G59" s="9">
        <v>1.905</v>
      </c>
      <c r="H59" t="s">
        <v>35</v>
      </c>
      <c r="J59" s="9"/>
    </row>
    <row r="60" spans="1:10" x14ac:dyDescent="0.25">
      <c r="A60" t="s">
        <v>33</v>
      </c>
      <c r="B60" t="s">
        <v>34</v>
      </c>
      <c r="C60">
        <v>0.01</v>
      </c>
      <c r="D60" t="s">
        <v>34</v>
      </c>
      <c r="E60">
        <v>0.01</v>
      </c>
      <c r="F60" t="s">
        <v>34</v>
      </c>
      <c r="H60" t="s">
        <v>35</v>
      </c>
    </row>
    <row r="61" spans="1:10" x14ac:dyDescent="0.25">
      <c r="A61" t="s">
        <v>3</v>
      </c>
      <c r="B61" t="s">
        <v>34</v>
      </c>
      <c r="C61" s="10">
        <v>6.5400000000000009</v>
      </c>
      <c r="D61" t="s">
        <v>34</v>
      </c>
      <c r="E61">
        <v>2.7350000000000003</v>
      </c>
      <c r="F61" t="s">
        <v>34</v>
      </c>
      <c r="G61" s="10">
        <v>1.9024999999999999</v>
      </c>
      <c r="H61" t="s">
        <v>35</v>
      </c>
      <c r="J61" s="10"/>
    </row>
    <row r="62" spans="1:10" x14ac:dyDescent="0.25">
      <c r="A62" t="s">
        <v>12</v>
      </c>
      <c r="B62" t="s">
        <v>34</v>
      </c>
      <c r="C62">
        <v>2.5819888974715562E-3</v>
      </c>
      <c r="D62" t="s">
        <v>34</v>
      </c>
      <c r="E62">
        <v>2.2360679774998081E-3</v>
      </c>
      <c r="F62" t="s">
        <v>34</v>
      </c>
      <c r="H62" t="s">
        <v>35</v>
      </c>
    </row>
    <row r="63" spans="1:10" x14ac:dyDescent="0.25">
      <c r="A63" t="s">
        <v>13</v>
      </c>
      <c r="B63" t="s">
        <v>34</v>
      </c>
      <c r="C63">
        <v>2.3804761428476168E-2</v>
      </c>
      <c r="D63" t="s">
        <v>34</v>
      </c>
      <c r="E63">
        <v>2.3804761428476168E-2</v>
      </c>
      <c r="F63" t="s">
        <v>34</v>
      </c>
      <c r="H63" t="s">
        <v>35</v>
      </c>
    </row>
    <row r="64" spans="1:10" x14ac:dyDescent="0.25">
      <c r="A64" t="s">
        <v>4</v>
      </c>
      <c r="B64" t="s">
        <v>34</v>
      </c>
      <c r="C64">
        <v>2.3944379994757289E-2</v>
      </c>
      <c r="D64" t="s">
        <v>34</v>
      </c>
      <c r="E64">
        <v>2.3909551787239067E-2</v>
      </c>
      <c r="F64" t="s">
        <v>34</v>
      </c>
      <c r="H64" t="s">
        <v>35</v>
      </c>
    </row>
    <row r="65" spans="1:10" x14ac:dyDescent="0.25">
      <c r="A65" t="s">
        <v>24</v>
      </c>
      <c r="B65" t="s">
        <v>34</v>
      </c>
      <c r="C65">
        <v>2.4E-2</v>
      </c>
      <c r="D65" t="s">
        <v>34</v>
      </c>
      <c r="E65">
        <v>2.4E-2</v>
      </c>
      <c r="F65" t="s">
        <v>34</v>
      </c>
      <c r="G65">
        <v>2.4E-2</v>
      </c>
      <c r="H65" t="s">
        <v>35</v>
      </c>
    </row>
    <row r="66" spans="1:10" x14ac:dyDescent="0.25">
      <c r="A66">
        <v>1</v>
      </c>
      <c r="B66" t="s">
        <v>34</v>
      </c>
      <c r="C66">
        <v>6.65</v>
      </c>
      <c r="D66" t="s">
        <v>34</v>
      </c>
      <c r="E66">
        <v>2.64</v>
      </c>
      <c r="F66" t="s">
        <v>34</v>
      </c>
      <c r="G66" s="9">
        <v>2.0049999999999999</v>
      </c>
      <c r="H66" t="s">
        <v>35</v>
      </c>
      <c r="J66" s="9"/>
    </row>
    <row r="67" spans="1:10" x14ac:dyDescent="0.25">
      <c r="A67">
        <v>2</v>
      </c>
      <c r="B67" t="s">
        <v>34</v>
      </c>
      <c r="C67">
        <v>6.65</v>
      </c>
      <c r="D67" t="s">
        <v>34</v>
      </c>
      <c r="E67">
        <v>2.65</v>
      </c>
      <c r="F67" t="s">
        <v>34</v>
      </c>
      <c r="G67" s="9">
        <v>2</v>
      </c>
      <c r="H67" t="s">
        <v>35</v>
      </c>
      <c r="J67" s="9"/>
    </row>
    <row r="68" spans="1:10" x14ac:dyDescent="0.25">
      <c r="A68">
        <v>3</v>
      </c>
      <c r="B68" t="s">
        <v>34</v>
      </c>
      <c r="C68">
        <v>6.63</v>
      </c>
      <c r="D68" t="s">
        <v>34</v>
      </c>
      <c r="E68">
        <v>2.64</v>
      </c>
      <c r="F68" t="s">
        <v>34</v>
      </c>
      <c r="G68" s="9">
        <v>1.9949999999999999</v>
      </c>
      <c r="H68" t="s">
        <v>35</v>
      </c>
      <c r="J68" s="9"/>
    </row>
    <row r="69" spans="1:10" x14ac:dyDescent="0.25">
      <c r="A69">
        <v>4</v>
      </c>
      <c r="B69" t="s">
        <v>34</v>
      </c>
      <c r="C69">
        <v>6.64</v>
      </c>
      <c r="D69" t="s">
        <v>34</v>
      </c>
      <c r="E69">
        <v>2.64</v>
      </c>
      <c r="F69" t="s">
        <v>34</v>
      </c>
      <c r="G69" s="9">
        <v>1.9999999999999998</v>
      </c>
      <c r="H69" t="s">
        <v>35</v>
      </c>
      <c r="J69" s="9"/>
    </row>
    <row r="70" spans="1:10" x14ac:dyDescent="0.25">
      <c r="A70">
        <v>5</v>
      </c>
      <c r="B70" t="s">
        <v>34</v>
      </c>
      <c r="C70">
        <v>6.64</v>
      </c>
      <c r="D70" t="s">
        <v>34</v>
      </c>
      <c r="E70">
        <v>2.64</v>
      </c>
      <c r="F70" t="s">
        <v>34</v>
      </c>
      <c r="G70" s="9">
        <v>1.9999999999999998</v>
      </c>
      <c r="H70" t="s">
        <v>35</v>
      </c>
      <c r="J70" s="9"/>
    </row>
    <row r="71" spans="1:10" x14ac:dyDescent="0.25">
      <c r="A71">
        <v>6</v>
      </c>
      <c r="B71" t="s">
        <v>34</v>
      </c>
      <c r="C71">
        <v>6.64</v>
      </c>
      <c r="D71" t="s">
        <v>34</v>
      </c>
      <c r="E71">
        <v>2.65</v>
      </c>
      <c r="F71" t="s">
        <v>34</v>
      </c>
      <c r="G71" s="9">
        <v>1.9949999999999999</v>
      </c>
      <c r="H71" t="s">
        <v>35</v>
      </c>
      <c r="J71" s="9"/>
    </row>
    <row r="72" spans="1:10" x14ac:dyDescent="0.25">
      <c r="A72">
        <v>7</v>
      </c>
      <c r="B72" t="s">
        <v>34</v>
      </c>
      <c r="C72">
        <v>6.63</v>
      </c>
      <c r="D72" t="s">
        <v>34</v>
      </c>
      <c r="E72">
        <v>2.64</v>
      </c>
      <c r="F72" t="s">
        <v>34</v>
      </c>
      <c r="G72" s="9">
        <v>1.9949999999999999</v>
      </c>
      <c r="H72" t="s">
        <v>35</v>
      </c>
      <c r="J72" s="9"/>
    </row>
    <row r="73" spans="1:10" x14ac:dyDescent="0.25">
      <c r="A73">
        <v>8</v>
      </c>
      <c r="B73" t="s">
        <v>34</v>
      </c>
      <c r="C73">
        <v>6.64</v>
      </c>
      <c r="D73" t="s">
        <v>34</v>
      </c>
      <c r="E73">
        <v>2.64</v>
      </c>
      <c r="F73" t="s">
        <v>34</v>
      </c>
      <c r="G73" s="9">
        <v>1.9999999999999998</v>
      </c>
      <c r="H73" t="s">
        <v>35</v>
      </c>
      <c r="J73" s="9"/>
    </row>
    <row r="74" spans="1:10" x14ac:dyDescent="0.25">
      <c r="A74">
        <v>9</v>
      </c>
      <c r="B74" t="s">
        <v>34</v>
      </c>
      <c r="C74">
        <v>6.64</v>
      </c>
      <c r="D74" t="s">
        <v>34</v>
      </c>
      <c r="E74">
        <v>2.64</v>
      </c>
      <c r="F74" t="s">
        <v>34</v>
      </c>
      <c r="G74" s="9">
        <v>1.9999999999999998</v>
      </c>
      <c r="H74" t="s">
        <v>35</v>
      </c>
      <c r="J74" s="9"/>
    </row>
    <row r="75" spans="1:10" x14ac:dyDescent="0.25">
      <c r="A75">
        <v>10</v>
      </c>
      <c r="B75" t="s">
        <v>34</v>
      </c>
      <c r="C75">
        <v>6.63</v>
      </c>
      <c r="D75" t="s">
        <v>34</v>
      </c>
      <c r="E75">
        <v>2.64</v>
      </c>
      <c r="F75" t="s">
        <v>34</v>
      </c>
      <c r="G75" s="9">
        <v>1.9949999999999999</v>
      </c>
      <c r="H75" t="s">
        <v>35</v>
      </c>
      <c r="J75" s="9"/>
    </row>
    <row r="76" spans="1:10" x14ac:dyDescent="0.25">
      <c r="A76" t="s">
        <v>33</v>
      </c>
      <c r="B76" t="s">
        <v>34</v>
      </c>
      <c r="C76">
        <v>0.01</v>
      </c>
      <c r="D76" t="s">
        <v>34</v>
      </c>
      <c r="E76">
        <v>0.01</v>
      </c>
      <c r="F76" t="s">
        <v>34</v>
      </c>
      <c r="H76" t="s">
        <v>35</v>
      </c>
    </row>
    <row r="77" spans="1:10" x14ac:dyDescent="0.25">
      <c r="A77" t="s">
        <v>3</v>
      </c>
      <c r="B77" t="s">
        <v>34</v>
      </c>
      <c r="C77" s="9">
        <v>6.6390000000000002</v>
      </c>
      <c r="D77" t="s">
        <v>34</v>
      </c>
      <c r="E77" s="9">
        <v>2.6420000000000003</v>
      </c>
      <c r="F77" t="s">
        <v>34</v>
      </c>
      <c r="G77" s="9">
        <v>1.9984999999999999</v>
      </c>
      <c r="H77" t="s">
        <v>35</v>
      </c>
      <c r="J77" s="9"/>
    </row>
    <row r="78" spans="1:10" x14ac:dyDescent="0.25">
      <c r="A78" t="s">
        <v>12</v>
      </c>
      <c r="B78" t="s">
        <v>34</v>
      </c>
      <c r="C78">
        <v>2.3333333333333765E-3</v>
      </c>
      <c r="D78" t="s">
        <v>34</v>
      </c>
      <c r="E78">
        <v>1.3333333333333047E-3</v>
      </c>
      <c r="F78" t="s">
        <v>34</v>
      </c>
      <c r="H78" t="s">
        <v>35</v>
      </c>
    </row>
    <row r="79" spans="1:10" x14ac:dyDescent="0.25">
      <c r="A79" t="s">
        <v>13</v>
      </c>
      <c r="B79" t="s">
        <v>34</v>
      </c>
      <c r="C79">
        <v>1.8257418583505537E-2</v>
      </c>
      <c r="D79" t="s">
        <v>34</v>
      </c>
      <c r="E79">
        <v>1.8257418583505537E-2</v>
      </c>
      <c r="F79" t="s">
        <v>34</v>
      </c>
      <c r="H79" t="s">
        <v>35</v>
      </c>
    </row>
    <row r="80" spans="1:10" x14ac:dyDescent="0.25">
      <c r="A80" t="s">
        <v>4</v>
      </c>
      <c r="B80" t="s">
        <v>34</v>
      </c>
      <c r="C80">
        <v>1.8405916923038036E-2</v>
      </c>
      <c r="D80" t="s">
        <v>34</v>
      </c>
      <c r="E80">
        <v>1.8306040290327973E-2</v>
      </c>
      <c r="F80" t="s">
        <v>34</v>
      </c>
      <c r="H80" t="s">
        <v>35</v>
      </c>
    </row>
    <row r="81" spans="1:8" x14ac:dyDescent="0.25">
      <c r="A81" t="s">
        <v>24</v>
      </c>
      <c r="B81" t="s">
        <v>34</v>
      </c>
      <c r="C81">
        <v>0.02</v>
      </c>
      <c r="D81" t="s">
        <v>34</v>
      </c>
      <c r="E81">
        <v>0.02</v>
      </c>
      <c r="F81" t="s">
        <v>34</v>
      </c>
      <c r="G81">
        <v>0.02</v>
      </c>
      <c r="H8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2017-10-28T11:31:55Z</dcterms:created>
  <dcterms:modified xsi:type="dcterms:W3CDTF">2017-10-30T19:40:46Z</dcterms:modified>
</cp:coreProperties>
</file>