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<sst xmlns="http://schemas.openxmlformats.org/spreadsheetml/2006/main" count="213" uniqueCount="49">
  <si>
    <t>Short 
Term</t>
  </si>
  <si>
    <t>200 Epochs</t>
  </si>
  <si>
    <t>Aggregation</t>
  </si>
  <si>
    <t>COMMENT</t>
  </si>
  <si>
    <t>2 View</t>
  </si>
  <si>
    <t>4 View</t>
  </si>
  <si>
    <t>Relative Imporvement</t>
  </si>
  <si>
    <t>Final</t>
  </si>
  <si>
    <t xml:space="preserve">S&lt;--&gt;STL
C10&lt;--&gt;CIFAR10
C100&lt;--&gt;CIFAR100
Tiny&lt;--&gt;TinyImageNet
Nette&lt;--&gt;ImageNette
</t>
  </si>
  <si>
    <t>Method</t>
  </si>
  <si>
    <t>S</t>
  </si>
  <si>
    <t>C10</t>
  </si>
  <si>
    <t>C100</t>
  </si>
  <si>
    <t>Tiny</t>
  </si>
  <si>
    <t>Nette</t>
  </si>
  <si>
    <t>AVG</t>
  </si>
  <si>
    <t>STD</t>
  </si>
  <si>
    <t>BYOL</t>
  </si>
  <si>
    <t>MOCO</t>
  </si>
  <si>
    <t>SimCLR</t>
  </si>
  <si>
    <t>SimSiam</t>
  </si>
  <si>
    <t>VICReg</t>
  </si>
  <si>
    <t>collapse</t>
  </si>
  <si>
    <t>DCL</t>
  </si>
  <si>
    <t>no value</t>
  </si>
  <si>
    <t>TiCo</t>
  </si>
  <si>
    <t>XX.X</t>
  </si>
  <si>
    <t xml:space="preserve"> Esimate Value</t>
  </si>
  <si>
    <t>NNCLR</t>
  </si>
  <si>
    <t>Average</t>
  </si>
  <si>
    <t>Long
Term</t>
  </si>
  <si>
    <t>800 Epoches Accuracy</t>
  </si>
  <si>
    <t>Time To 90% of 800 Epoch</t>
  </si>
  <si>
    <t>800 Epoches</t>
  </si>
  <si>
    <t>90% Accuracy</t>
  </si>
  <si>
    <t>4 view</t>
  </si>
  <si>
    <t>Efficiency to 90%</t>
  </si>
  <si>
    <t>200&gt;800?</t>
  </si>
  <si>
    <t>Time To 95% of 800 Epoch</t>
  </si>
  <si>
    <t>95% Accuracy</t>
  </si>
  <si>
    <t>Efficiency to 95%</t>
  </si>
  <si>
    <t>Yes</t>
  </si>
  <si>
    <t>No</t>
  </si>
  <si>
    <t>Performance</t>
  </si>
  <si>
    <t>GPU</t>
  </si>
  <si>
    <t>Back</t>
  </si>
  <si>
    <t>Forward</t>
  </si>
  <si>
    <t>Update</t>
  </si>
  <si>
    <t>Total Time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</si>
</sst>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_);[Red]\(0.0\)"/>
  </numFmts>
  <fonts count="36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4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6"/>
      <color rgb="FF374151"/>
      <name val="Arial"/>
      <charset val="134"/>
    </font>
    <font>
      <sz val="16"/>
      <color theme="4"/>
      <name val="等线"/>
      <charset val="134"/>
      <scheme val="minor"/>
    </font>
    <font>
      <b/>
      <sz val="16"/>
      <color theme="1"/>
      <name val="等线"/>
      <charset val="134"/>
      <scheme val="minor"/>
    </font>
    <font>
      <b/>
      <sz val="22"/>
      <color theme="1"/>
      <name val="等线"/>
      <charset val="134"/>
    </font>
    <font>
      <b/>
      <sz val="48"/>
      <color theme="1"/>
      <name val="等线"/>
      <charset val="134"/>
    </font>
    <font>
      <sz val="22"/>
      <color theme="4"/>
      <name val="等线"/>
      <charset val="134"/>
    </font>
    <font>
      <b/>
      <sz val="22"/>
      <color theme="1"/>
      <name val="等线"/>
      <charset val="134"/>
    </font>
    <font>
      <sz val="12"/>
      <color rgb="FFCCCCCC"/>
      <name val="Menlo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4" borderId="1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5" borderId="22" applyNumberFormat="0" applyAlignment="0" applyProtection="0">
      <alignment vertical="center"/>
    </xf>
    <xf numFmtId="0" fontId="26" fillId="6" borderId="23" applyNumberFormat="0" applyAlignment="0" applyProtection="0">
      <alignment vertical="center"/>
    </xf>
    <xf numFmtId="0" fontId="27" fillId="6" borderId="22" applyNumberFormat="0" applyAlignment="0" applyProtection="0">
      <alignment vertical="center"/>
    </xf>
    <xf numFmtId="0" fontId="28" fillId="7" borderId="24" applyNumberFormat="0" applyAlignment="0" applyProtection="0">
      <alignment vertical="center"/>
    </xf>
    <xf numFmtId="0" fontId="29" fillId="0" borderId="25" applyNumberFormat="0" applyFill="0" applyAlignment="0" applyProtection="0">
      <alignment vertical="center"/>
    </xf>
    <xf numFmtId="0" fontId="30" fillId="0" borderId="26" applyNumberFormat="0" applyFill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176" fontId="1" fillId="0" borderId="8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7" xfId="0" applyNumberFormat="1" applyFont="1" applyBorder="1" applyAlignment="1">
      <alignment horizontal="center" vertical="center"/>
    </xf>
    <xf numFmtId="176" fontId="1" fillId="2" borderId="8" xfId="0" applyNumberFormat="1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176" fontId="1" fillId="0" borderId="12" xfId="0" applyNumberFormat="1" applyFont="1" applyBorder="1" applyAlignment="1">
      <alignment horizontal="center" vertical="center"/>
    </xf>
    <xf numFmtId="177" fontId="2" fillId="0" borderId="13" xfId="0" applyNumberFormat="1" applyFont="1" applyBorder="1" applyAlignment="1">
      <alignment horizontal="center" vertical="center" wrapText="1"/>
    </xf>
    <xf numFmtId="177" fontId="3" fillId="0" borderId="14" xfId="0" applyNumberFormat="1" applyFont="1" applyBorder="1" applyAlignment="1">
      <alignment horizontal="center" vertical="center"/>
    </xf>
    <xf numFmtId="177" fontId="3" fillId="0" borderId="7" xfId="0" applyNumberFormat="1" applyFont="1" applyBorder="1" applyAlignment="1">
      <alignment horizontal="center" vertical="center"/>
    </xf>
    <xf numFmtId="177" fontId="2" fillId="0" borderId="9" xfId="0" applyNumberFormat="1" applyFont="1" applyBorder="1" applyAlignment="1">
      <alignment horizontal="center" vertical="center" wrapText="1"/>
    </xf>
    <xf numFmtId="177" fontId="3" fillId="0" borderId="11" xfId="0" applyNumberFormat="1" applyFont="1" applyBorder="1" applyAlignment="1">
      <alignment horizontal="center" vertical="center"/>
    </xf>
    <xf numFmtId="177" fontId="3" fillId="0" borderId="12" xfId="0" applyNumberFormat="1" applyFont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 wrapText="1"/>
    </xf>
    <xf numFmtId="177" fontId="2" fillId="0" borderId="2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/>
    </xf>
    <xf numFmtId="177" fontId="6" fillId="0" borderId="8" xfId="0" applyNumberFormat="1" applyFont="1" applyBorder="1" applyAlignment="1">
      <alignment horizontal="center" vertical="center"/>
    </xf>
    <xf numFmtId="177" fontId="1" fillId="0" borderId="8" xfId="0" applyNumberFormat="1" applyFont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2" borderId="8" xfId="0" applyNumberFormat="1" applyFont="1" applyFill="1" applyBorder="1" applyAlignment="1">
      <alignment horizontal="center" vertical="center"/>
    </xf>
    <xf numFmtId="177" fontId="6" fillId="0" borderId="11" xfId="0" applyNumberFormat="1" applyFont="1" applyBorder="1" applyAlignment="1">
      <alignment horizontal="center" vertical="center"/>
    </xf>
    <xf numFmtId="177" fontId="1" fillId="0" borderId="11" xfId="0" applyNumberFormat="1" applyFont="1" applyBorder="1" applyAlignment="1">
      <alignment horizontal="center" vertical="center"/>
    </xf>
    <xf numFmtId="177" fontId="1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176" fontId="8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177" fontId="2" fillId="0" borderId="15" xfId="0" applyNumberFormat="1" applyFont="1" applyBorder="1" applyAlignment="1">
      <alignment horizontal="center" vertical="center"/>
    </xf>
    <xf numFmtId="177" fontId="6" fillId="0" borderId="15" xfId="0" applyNumberFormat="1" applyFont="1" applyBorder="1" applyAlignment="1">
      <alignment horizontal="center" vertical="center"/>
    </xf>
    <xf numFmtId="177" fontId="6" fillId="0" borderId="12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177" fontId="1" fillId="0" borderId="4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177" fontId="3" fillId="0" borderId="16" xfId="0" applyNumberFormat="1" applyFont="1" applyBorder="1" applyAlignment="1">
      <alignment horizontal="center" vertical="center"/>
    </xf>
    <xf numFmtId="177" fontId="3" fillId="0" borderId="4" xfId="0" applyNumberFormat="1" applyFont="1" applyBorder="1" applyAlignment="1">
      <alignment horizontal="center" vertical="center"/>
    </xf>
    <xf numFmtId="177" fontId="6" fillId="0" borderId="4" xfId="0" applyNumberFormat="1" applyFont="1" applyBorder="1" applyAlignment="1">
      <alignment horizontal="center" vertical="center"/>
    </xf>
    <xf numFmtId="177" fontId="1" fillId="0" borderId="16" xfId="0" applyNumberFormat="1" applyFont="1" applyBorder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176" fontId="1" fillId="0" borderId="16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top" wrapText="1"/>
    </xf>
    <xf numFmtId="176" fontId="10" fillId="0" borderId="0" xfId="0" applyNumberFormat="1" applyFont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176" fontId="10" fillId="0" borderId="12" xfId="0" applyNumberFormat="1" applyFont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top" wrapText="1"/>
    </xf>
    <xf numFmtId="177" fontId="11" fillId="0" borderId="3" xfId="0" applyNumberFormat="1" applyFont="1" applyBorder="1" applyAlignment="1">
      <alignment horizontal="center" vertical="center"/>
    </xf>
    <xf numFmtId="177" fontId="10" fillId="0" borderId="3" xfId="0" applyNumberFormat="1" applyFont="1" applyBorder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vertical="top" wrapText="1"/>
    </xf>
    <xf numFmtId="177" fontId="12" fillId="2" borderId="14" xfId="0" applyNumberFormat="1" applyFont="1" applyFill="1" applyBorder="1" applyAlignment="1">
      <alignment horizontal="center" vertical="center"/>
    </xf>
    <xf numFmtId="177" fontId="12" fillId="2" borderId="7" xfId="0" applyNumberFormat="1" applyFont="1" applyFill="1" applyBorder="1" applyAlignment="1">
      <alignment horizontal="center" vertical="center"/>
    </xf>
    <xf numFmtId="177" fontId="12" fillId="2" borderId="11" xfId="0" applyNumberFormat="1" applyFont="1" applyFill="1" applyBorder="1" applyAlignment="1">
      <alignment horizontal="center" vertical="center"/>
    </xf>
    <xf numFmtId="177" fontId="12" fillId="2" borderId="12" xfId="0" applyNumberFormat="1" applyFont="1" applyFill="1" applyBorder="1" applyAlignment="1">
      <alignment horizontal="center" vertical="center"/>
    </xf>
    <xf numFmtId="177" fontId="10" fillId="0" borderId="15" xfId="0" applyNumberFormat="1" applyFont="1" applyBorder="1" applyAlignment="1">
      <alignment horizontal="center" vertical="center"/>
    </xf>
    <xf numFmtId="177" fontId="11" fillId="2" borderId="3" xfId="0" applyNumberFormat="1" applyFont="1" applyFill="1" applyBorder="1" applyAlignment="1">
      <alignment horizontal="center" vertical="center"/>
    </xf>
    <xf numFmtId="177" fontId="1" fillId="2" borderId="3" xfId="0" applyNumberFormat="1" applyFont="1" applyFill="1" applyBorder="1" applyAlignment="1">
      <alignment horizontal="center" vertical="center"/>
    </xf>
    <xf numFmtId="177" fontId="9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76" fontId="1" fillId="3" borderId="16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177" fontId="1" fillId="2" borderId="15" xfId="0" applyNumberFormat="1" applyFont="1" applyFill="1" applyBorder="1" applyAlignment="1">
      <alignment horizontal="center" vertical="center"/>
    </xf>
    <xf numFmtId="177" fontId="11" fillId="2" borderId="2" xfId="0" applyNumberFormat="1" applyFont="1" applyFill="1" applyBorder="1" applyAlignment="1">
      <alignment horizontal="center" vertical="center"/>
    </xf>
    <xf numFmtId="177" fontId="10" fillId="0" borderId="0" xfId="0" applyNumberFormat="1" applyFont="1" applyAlignment="1">
      <alignment horizontal="center" vertical="center"/>
    </xf>
    <xf numFmtId="177" fontId="10" fillId="0" borderId="1" xfId="0" applyNumberFormat="1" applyFont="1" applyBorder="1" applyAlignment="1">
      <alignment horizontal="center" vertical="center"/>
    </xf>
    <xf numFmtId="177" fontId="9" fillId="0" borderId="1" xfId="0" applyNumberFormat="1" applyFont="1" applyBorder="1" applyAlignment="1">
      <alignment horizontal="center" vertical="center"/>
    </xf>
    <xf numFmtId="177" fontId="10" fillId="0" borderId="12" xfId="0" applyNumberFormat="1" applyFont="1" applyBorder="1" applyAlignment="1">
      <alignment horizontal="center" vertical="center"/>
    </xf>
    <xf numFmtId="177" fontId="10" fillId="0" borderId="4" xfId="0" applyNumberFormat="1" applyFont="1" applyBorder="1" applyAlignment="1">
      <alignment horizontal="center" vertical="center"/>
    </xf>
    <xf numFmtId="177" fontId="1" fillId="3" borderId="1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77" fontId="12" fillId="2" borderId="16" xfId="0" applyNumberFormat="1" applyFont="1" applyFill="1" applyBorder="1" applyAlignment="1">
      <alignment horizontal="center" vertical="center"/>
    </xf>
    <xf numFmtId="177" fontId="12" fillId="2" borderId="4" xfId="0" applyNumberFormat="1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77"/>
  <sheetViews>
    <sheetView tabSelected="1" zoomScale="54" zoomScaleNormal="54" workbookViewId="0">
      <selection activeCell="N46" sqref="N46"/>
    </sheetView>
  </sheetViews>
  <sheetFormatPr defaultColWidth="10.8333333333333" defaultRowHeight="23.2"/>
  <cols>
    <col min="1" max="1" width="14.5" style="1" customWidth="1"/>
    <col min="2" max="2" width="10.8333333333333" style="1" customWidth="1"/>
    <col min="3" max="3" width="16.3333333333333" style="1" customWidth="1"/>
    <col min="4" max="4" width="10.8333333333333" style="1" customWidth="1"/>
    <col min="5" max="5" width="15.3333333333333" style="1" customWidth="1"/>
    <col min="6" max="6" width="14.5" style="1" customWidth="1"/>
    <col min="7" max="7" width="14.6666666666667" style="1" customWidth="1"/>
    <col min="8" max="8" width="10.8333333333333" style="1"/>
    <col min="9" max="9" width="10.8333333333333" style="1" customWidth="1"/>
    <col min="10" max="10" width="11.1666666666667" style="1" customWidth="1"/>
    <col min="11" max="11" width="11.6666666666667" style="1" customWidth="1"/>
    <col min="12" max="12" width="14.5" style="1" customWidth="1"/>
    <col min="13" max="13" width="21.5" style="1" customWidth="1"/>
    <col min="14" max="14" width="16" style="1" customWidth="1"/>
    <col min="15" max="15" width="21.6666666666667" style="1" customWidth="1"/>
    <col min="16" max="16" width="12.5" style="1" customWidth="1"/>
    <col min="17" max="17" width="14" style="1" customWidth="1"/>
    <col min="18" max="18" width="17.3333333333333" style="1" customWidth="1"/>
    <col min="19" max="19" width="12.5" style="1" customWidth="1"/>
    <col min="20" max="20" width="18.1666666666667" style="1" customWidth="1"/>
    <col min="21" max="21" width="12.5" style="1" customWidth="1"/>
    <col min="22" max="22" width="14.1666666666667" style="1" customWidth="1"/>
    <col min="23" max="24" width="10.8333333333333" style="1"/>
    <col min="25" max="25" width="12.8333333333333" style="1" customWidth="1"/>
    <col min="26" max="26" width="22.5" style="1" customWidth="1"/>
    <col min="27" max="27" width="16" style="1" customWidth="1"/>
    <col min="28" max="28" width="10.8333333333333" style="1"/>
    <col min="29" max="29" width="22.8333333333333" style="1" customWidth="1"/>
    <col min="30" max="16384" width="10.8333333333333" style="1"/>
  </cols>
  <sheetData>
    <row r="1" ht="86" customHeight="1" spans="1:23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69"/>
      <c r="L1" s="70" t="s">
        <v>2</v>
      </c>
      <c r="M1" s="90"/>
      <c r="N1" s="90"/>
      <c r="O1" s="90"/>
      <c r="P1" s="90"/>
      <c r="Q1" s="90"/>
      <c r="R1" s="96"/>
      <c r="T1" s="97" t="s">
        <v>3</v>
      </c>
      <c r="U1" s="108"/>
      <c r="V1" s="108"/>
      <c r="W1" s="109"/>
    </row>
    <row r="2" ht="30.5" customHeight="1" spans="1:23">
      <c r="A2" s="5"/>
      <c r="B2" s="6" t="s">
        <v>4</v>
      </c>
      <c r="C2" s="7"/>
      <c r="D2" s="7"/>
      <c r="E2" s="7"/>
      <c r="F2" s="7"/>
      <c r="G2" s="7" t="s">
        <v>5</v>
      </c>
      <c r="H2" s="7"/>
      <c r="I2" s="7"/>
      <c r="J2" s="7"/>
      <c r="K2" s="71"/>
      <c r="L2" s="72" t="s">
        <v>6</v>
      </c>
      <c r="M2" s="91"/>
      <c r="N2" s="91"/>
      <c r="O2" s="91"/>
      <c r="P2" s="92"/>
      <c r="Q2" s="72" t="s">
        <v>7</v>
      </c>
      <c r="R2" s="92"/>
      <c r="T2" s="98" t="s">
        <v>8</v>
      </c>
      <c r="U2" s="110"/>
      <c r="V2" s="110"/>
      <c r="W2" s="111"/>
    </row>
    <row r="3" ht="29.25" customHeight="1" spans="1:23">
      <c r="A3" s="8" t="s">
        <v>9</v>
      </c>
      <c r="B3" s="8" t="s">
        <v>10</v>
      </c>
      <c r="C3" s="9" t="s">
        <v>11</v>
      </c>
      <c r="D3" s="10" t="s">
        <v>12</v>
      </c>
      <c r="E3" s="9" t="s">
        <v>13</v>
      </c>
      <c r="F3" s="54" t="s">
        <v>14</v>
      </c>
      <c r="G3" s="8" t="s">
        <v>10</v>
      </c>
      <c r="H3" s="9" t="s">
        <v>11</v>
      </c>
      <c r="I3" s="10" t="s">
        <v>12</v>
      </c>
      <c r="J3" s="9" t="s">
        <v>13</v>
      </c>
      <c r="K3" s="54" t="s">
        <v>14</v>
      </c>
      <c r="L3" s="8" t="s">
        <v>10</v>
      </c>
      <c r="M3" s="9" t="s">
        <v>11</v>
      </c>
      <c r="N3" s="9" t="s">
        <v>12</v>
      </c>
      <c r="O3" s="9" t="s">
        <v>13</v>
      </c>
      <c r="P3" s="54" t="s">
        <v>14</v>
      </c>
      <c r="Q3" s="54" t="s">
        <v>15</v>
      </c>
      <c r="R3" s="54" t="s">
        <v>16</v>
      </c>
      <c r="T3" s="98"/>
      <c r="U3" s="110"/>
      <c r="V3" s="110"/>
      <c r="W3" s="111"/>
    </row>
    <row r="4" ht="29.25" customHeight="1" spans="1:23">
      <c r="A4" s="11" t="s">
        <v>17</v>
      </c>
      <c r="B4" s="12">
        <v>69.13</v>
      </c>
      <c r="C4" s="13">
        <v>81.8</v>
      </c>
      <c r="D4" s="14">
        <v>31.7</v>
      </c>
      <c r="E4" s="13">
        <v>25</v>
      </c>
      <c r="F4" s="1">
        <v>81.1</v>
      </c>
      <c r="G4" s="12">
        <v>84.8</v>
      </c>
      <c r="H4" s="13">
        <v>89.2</v>
      </c>
      <c r="I4" s="14">
        <v>55.8</v>
      </c>
      <c r="J4" s="13">
        <v>38.3</v>
      </c>
      <c r="K4" s="73">
        <v>80.5</v>
      </c>
      <c r="L4" s="13">
        <f t="array" ref="L4:L7">(G4:G7-B4:B7)/B4:B7*100</f>
        <v>22.6674381599884</v>
      </c>
      <c r="M4" s="13">
        <f t="array" ref="M4:M11">(H4:H11-C4:C11)/C4:C11*100</f>
        <v>9.04645476772617</v>
      </c>
      <c r="N4" s="13">
        <f t="array" ref="N4:N11">(I4:I11-D4:D11)/D4:D11*100</f>
        <v>76.0252365930599</v>
      </c>
      <c r="O4" s="13">
        <f t="array" ref="O4:O7">(J4:J7-E4:E7)/E4:E7*100</f>
        <v>53.2</v>
      </c>
      <c r="P4" s="93">
        <f t="array" ref="P4:P7">(K4:K7-F4:F7)/F4:F7*100</f>
        <v>-0.739827373612817</v>
      </c>
      <c r="Q4" s="99">
        <f>AVERAGE(L4:P4)</f>
        <v>32.0398604294323</v>
      </c>
      <c r="R4" s="100">
        <f>_xlfn.STDEV.P(L4:P4)</f>
        <v>28.5429912885366</v>
      </c>
      <c r="T4" s="98"/>
      <c r="U4" s="110"/>
      <c r="V4" s="110"/>
      <c r="W4" s="111"/>
    </row>
    <row r="5" ht="29.25" customHeight="1" spans="1:23">
      <c r="A5" s="11" t="s">
        <v>18</v>
      </c>
      <c r="B5" s="12">
        <v>71.3</v>
      </c>
      <c r="C5" s="13">
        <v>80</v>
      </c>
      <c r="D5" s="13">
        <v>39.3</v>
      </c>
      <c r="E5" s="13">
        <v>29.8</v>
      </c>
      <c r="F5" s="1">
        <v>79.5</v>
      </c>
      <c r="G5" s="12">
        <v>81.5</v>
      </c>
      <c r="H5" s="13">
        <v>84.6</v>
      </c>
      <c r="I5" s="13">
        <v>54.2</v>
      </c>
      <c r="J5" s="13">
        <v>35</v>
      </c>
      <c r="K5" s="74">
        <v>80.5</v>
      </c>
      <c r="L5" s="13">
        <v>14.3057503506311</v>
      </c>
      <c r="M5" s="13">
        <v>5.74999999999999</v>
      </c>
      <c r="N5" s="13">
        <v>37.9134860050891</v>
      </c>
      <c r="O5" s="13">
        <v>17.4496644295302</v>
      </c>
      <c r="P5" s="86">
        <v>1.25786163522013</v>
      </c>
      <c r="Q5" s="99">
        <f t="shared" ref="Q5:Q11" si="0">AVERAGE(L5:P5)</f>
        <v>15.3353524840941</v>
      </c>
      <c r="R5" s="100">
        <f>_xlfn.STDEV.P(L5:P5)</f>
        <v>12.6913926713516</v>
      </c>
      <c r="T5" s="98"/>
      <c r="U5" s="110"/>
      <c r="V5" s="110"/>
      <c r="W5" s="111"/>
    </row>
    <row r="6" ht="28.25" customHeight="1" spans="1:23">
      <c r="A6" s="11" t="s">
        <v>19</v>
      </c>
      <c r="B6" s="12">
        <v>63.5</v>
      </c>
      <c r="C6" s="13">
        <v>75.7</v>
      </c>
      <c r="D6" s="13">
        <v>31.8</v>
      </c>
      <c r="E6" s="13">
        <v>22.3</v>
      </c>
      <c r="F6" s="1">
        <v>78.8</v>
      </c>
      <c r="G6" s="12">
        <v>82.24</v>
      </c>
      <c r="H6" s="13">
        <v>83.4</v>
      </c>
      <c r="I6" s="13">
        <v>56.3</v>
      </c>
      <c r="J6" s="13">
        <v>30.4</v>
      </c>
      <c r="K6" s="74">
        <v>84.7</v>
      </c>
      <c r="L6" s="13">
        <v>29.511811023622</v>
      </c>
      <c r="M6" s="13">
        <v>10.1717305151915</v>
      </c>
      <c r="N6" s="13">
        <v>77.0440251572327</v>
      </c>
      <c r="O6" s="13">
        <v>36.3228699551569</v>
      </c>
      <c r="P6" s="86">
        <v>7.48730964467006</v>
      </c>
      <c r="Q6" s="99">
        <f t="shared" si="0"/>
        <v>32.1075492591747</v>
      </c>
      <c r="R6" s="100">
        <f>_xlfn.STDEV.P(L6:P6)</f>
        <v>25.0245079645484</v>
      </c>
      <c r="T6" s="98"/>
      <c r="U6" s="110"/>
      <c r="V6" s="110"/>
      <c r="W6" s="111"/>
    </row>
    <row r="7" ht="28.25" customHeight="1" spans="1:23">
      <c r="A7" s="11" t="s">
        <v>20</v>
      </c>
      <c r="B7" s="12">
        <v>56.4</v>
      </c>
      <c r="C7" s="13">
        <v>75.2</v>
      </c>
      <c r="D7" s="13">
        <v>20.4</v>
      </c>
      <c r="E7" s="13">
        <v>14.4</v>
      </c>
      <c r="F7" s="1">
        <v>74.9</v>
      </c>
      <c r="G7" s="12">
        <v>82.3</v>
      </c>
      <c r="H7" s="13">
        <v>85.6</v>
      </c>
      <c r="I7" s="13">
        <v>55.1</v>
      </c>
      <c r="J7" s="13">
        <v>30.3</v>
      </c>
      <c r="K7" s="74">
        <v>76.1</v>
      </c>
      <c r="L7" s="13">
        <v>45.9219858156028</v>
      </c>
      <c r="M7" s="13">
        <v>13.8297872340425</v>
      </c>
      <c r="N7" s="13">
        <v>170.098039215686</v>
      </c>
      <c r="O7" s="13">
        <v>110.416666666667</v>
      </c>
      <c r="P7" s="86">
        <v>1.60213618157542</v>
      </c>
      <c r="Q7" s="99">
        <f t="shared" si="0"/>
        <v>68.3737230227148</v>
      </c>
      <c r="R7" s="100">
        <f>_xlfn.STDEV.P(L7:P7)</f>
        <v>63.3293168436167</v>
      </c>
      <c r="T7" s="98"/>
      <c r="U7" s="110"/>
      <c r="V7" s="110"/>
      <c r="W7" s="111"/>
    </row>
    <row r="8" ht="30.75" customHeight="1" spans="1:26">
      <c r="A8" s="11" t="s">
        <v>21</v>
      </c>
      <c r="B8" s="15">
        <v>10</v>
      </c>
      <c r="C8" s="13">
        <v>63.6</v>
      </c>
      <c r="D8" s="13">
        <v>31.5</v>
      </c>
      <c r="E8" s="55">
        <v>0.5</v>
      </c>
      <c r="F8" s="56">
        <v>10.7</v>
      </c>
      <c r="G8" s="12">
        <v>68.7</v>
      </c>
      <c r="H8" s="13">
        <v>66.7</v>
      </c>
      <c r="I8" s="13">
        <v>28.8</v>
      </c>
      <c r="J8" s="13">
        <v>29.5</v>
      </c>
      <c r="K8" s="74">
        <v>69.8</v>
      </c>
      <c r="L8" s="75">
        <v>45.9</v>
      </c>
      <c r="M8" s="13">
        <v>4.87421383647799</v>
      </c>
      <c r="N8" s="13">
        <v>-8.57142857142857</v>
      </c>
      <c r="O8" s="75">
        <v>110.4</v>
      </c>
      <c r="P8" s="94">
        <v>8.9</v>
      </c>
      <c r="Q8" s="99">
        <f t="shared" si="0"/>
        <v>32.3005570530099</v>
      </c>
      <c r="R8" s="100">
        <f>_xlfn.STDEV.P(L8:P8)</f>
        <v>43.0227321740614</v>
      </c>
      <c r="T8" s="98"/>
      <c r="U8" s="110"/>
      <c r="V8" s="110"/>
      <c r="W8" s="111"/>
      <c r="Y8" s="56"/>
      <c r="Z8" s="125" t="s">
        <v>22</v>
      </c>
    </row>
    <row r="9" ht="26.75" customHeight="1" spans="1:26">
      <c r="A9" s="11" t="s">
        <v>23</v>
      </c>
      <c r="B9" s="12">
        <v>66.7</v>
      </c>
      <c r="C9" s="13">
        <v>76.1</v>
      </c>
      <c r="D9" s="13">
        <v>43.3</v>
      </c>
      <c r="E9" s="13">
        <v>29.9</v>
      </c>
      <c r="F9" s="1">
        <v>76.4</v>
      </c>
      <c r="G9" s="12">
        <v>77.4</v>
      </c>
      <c r="H9" s="13">
        <v>78.7</v>
      </c>
      <c r="I9" s="13">
        <v>54.7</v>
      </c>
      <c r="J9" s="13">
        <v>30.9</v>
      </c>
      <c r="K9" s="74">
        <v>78.5</v>
      </c>
      <c r="L9" s="13">
        <f t="array" ref="L9:L11">(G9:G11-B9:B11)/B9:B11*100</f>
        <v>16.0419790104948</v>
      </c>
      <c r="M9" s="13">
        <v>3.41655716162945</v>
      </c>
      <c r="N9" s="13">
        <v>26.3279445727483</v>
      </c>
      <c r="O9" s="13">
        <f t="array" ref="O9:O11">(J9:J11-E9:E11)/E9:E11*100</f>
        <v>3.34448160535117</v>
      </c>
      <c r="P9" s="86">
        <f t="array" ref="P9:P11">(K9:K11-F9:F11)/F9:F11*100</f>
        <v>2.74869109947643</v>
      </c>
      <c r="Q9" s="99">
        <f t="shared" si="0"/>
        <v>10.37593068994</v>
      </c>
      <c r="R9" s="100">
        <f>_xlfn.STDEV.P(L9:P9)</f>
        <v>9.4087171324705</v>
      </c>
      <c r="T9" s="98"/>
      <c r="U9" s="110"/>
      <c r="V9" s="110"/>
      <c r="W9" s="111"/>
      <c r="Y9" s="126"/>
      <c r="Z9" s="125" t="s">
        <v>24</v>
      </c>
    </row>
    <row r="10" ht="28.25" customHeight="1" spans="1:26">
      <c r="A10" s="11" t="s">
        <v>25</v>
      </c>
      <c r="B10" s="12">
        <v>68.2</v>
      </c>
      <c r="C10" s="13">
        <v>66.7</v>
      </c>
      <c r="D10" s="13">
        <v>40.1</v>
      </c>
      <c r="E10" s="13">
        <v>29</v>
      </c>
      <c r="F10" s="1">
        <v>76.3</v>
      </c>
      <c r="G10" s="12">
        <v>82.6</v>
      </c>
      <c r="H10" s="13">
        <v>74.8</v>
      </c>
      <c r="I10" s="13">
        <v>56</v>
      </c>
      <c r="J10" s="13">
        <v>33.3</v>
      </c>
      <c r="K10" s="74">
        <v>80.8</v>
      </c>
      <c r="L10" s="13">
        <v>21.1143695014663</v>
      </c>
      <c r="M10" s="13">
        <v>12.143928035982</v>
      </c>
      <c r="N10" s="13">
        <v>39.6508728179551</v>
      </c>
      <c r="O10" s="13">
        <v>14.8275862068965</v>
      </c>
      <c r="P10" s="86">
        <v>5.89777195281783</v>
      </c>
      <c r="Q10" s="99">
        <f t="shared" si="0"/>
        <v>18.7269057030235</v>
      </c>
      <c r="R10" s="100">
        <f>_xlfn.STDEV.P(L10:P10)</f>
        <v>11.5467687557509</v>
      </c>
      <c r="T10" s="98"/>
      <c r="U10" s="110"/>
      <c r="V10" s="110"/>
      <c r="W10" s="111"/>
      <c r="Y10" s="127" t="s">
        <v>26</v>
      </c>
      <c r="Z10" s="125" t="s">
        <v>27</v>
      </c>
    </row>
    <row r="11" ht="29.75" customHeight="1" spans="1:23">
      <c r="A11" s="16" t="s">
        <v>28</v>
      </c>
      <c r="B11" s="13">
        <v>58.2</v>
      </c>
      <c r="C11" s="13">
        <v>70.7</v>
      </c>
      <c r="D11" s="13">
        <v>21</v>
      </c>
      <c r="E11" s="13">
        <v>12.8</v>
      </c>
      <c r="F11" s="1">
        <v>76.5</v>
      </c>
      <c r="G11" s="12">
        <v>76.9</v>
      </c>
      <c r="H11" s="13">
        <v>79.3</v>
      </c>
      <c r="I11" s="13">
        <v>36</v>
      </c>
      <c r="J11" s="13">
        <v>19.6</v>
      </c>
      <c r="K11" s="74">
        <v>83.3</v>
      </c>
      <c r="L11" s="13">
        <v>32.1305841924399</v>
      </c>
      <c r="M11" s="13">
        <v>12.1640735502122</v>
      </c>
      <c r="N11" s="13">
        <v>71.4285714285714</v>
      </c>
      <c r="O11" s="13">
        <v>53.125</v>
      </c>
      <c r="P11" s="86">
        <v>8.88888888888889</v>
      </c>
      <c r="Q11" s="99">
        <f t="shared" si="0"/>
        <v>35.5474236120225</v>
      </c>
      <c r="R11" s="100">
        <f>_xlfn.STDEV.P(L11:P11)</f>
        <v>23.9397630966771</v>
      </c>
      <c r="T11" s="98"/>
      <c r="U11" s="110"/>
      <c r="V11" s="110"/>
      <c r="W11" s="111"/>
    </row>
    <row r="12" ht="37.5" customHeight="1" spans="1:23">
      <c r="A12" s="17" t="s">
        <v>29</v>
      </c>
      <c r="B12" s="18">
        <f>AVERAGE(B4:B11)</f>
        <v>57.92875</v>
      </c>
      <c r="C12" s="19">
        <f>AVERAGE(C4:C11)</f>
        <v>73.725</v>
      </c>
      <c r="D12" s="19">
        <f t="shared" ref="D12:H12" si="1">AVERAGE(D4:D11)</f>
        <v>32.3875</v>
      </c>
      <c r="E12" s="19">
        <f t="shared" si="1"/>
        <v>20.4625</v>
      </c>
      <c r="F12" s="57">
        <f t="shared" si="1"/>
        <v>69.275</v>
      </c>
      <c r="G12" s="19">
        <f t="shared" si="1"/>
        <v>79.555</v>
      </c>
      <c r="H12" s="19">
        <f t="shared" si="1"/>
        <v>80.2875</v>
      </c>
      <c r="I12" s="19">
        <f t="shared" ref="I12" si="2">AVERAGE(I4:I11)</f>
        <v>49.6125</v>
      </c>
      <c r="J12" s="19">
        <f t="shared" ref="J12" si="3">AVERAGE(J4:J11)</f>
        <v>30.9125</v>
      </c>
      <c r="K12" s="57">
        <f t="shared" ref="K12:M12" si="4">AVERAGE(K4:K11)</f>
        <v>79.275</v>
      </c>
      <c r="L12" s="19">
        <f t="shared" si="4"/>
        <v>28.4492397567807</v>
      </c>
      <c r="M12" s="19">
        <f t="shared" si="4"/>
        <v>8.92459313765773</v>
      </c>
      <c r="N12" s="19">
        <f t="shared" ref="N12" si="5">AVERAGE(N4:N11)</f>
        <v>61.2395934023643</v>
      </c>
      <c r="O12" s="19">
        <f t="shared" ref="O12" si="6">AVERAGE(O4:O11)</f>
        <v>49.8857836079502</v>
      </c>
      <c r="P12" s="57">
        <f t="shared" ref="P12:R12" si="7">AVERAGE(P4:P11)</f>
        <v>4.50535400362949</v>
      </c>
      <c r="Q12" s="101">
        <f t="shared" si="7"/>
        <v>30.6009127816765</v>
      </c>
      <c r="R12" s="102">
        <f t="shared" si="7"/>
        <v>27.1882737408767</v>
      </c>
      <c r="T12" s="103"/>
      <c r="U12" s="112"/>
      <c r="V12" s="112"/>
      <c r="W12" s="113"/>
    </row>
    <row r="13" ht="43.25" customHeight="1" spans="2:7">
      <c r="B13" s="13"/>
      <c r="G13" s="13"/>
    </row>
    <row r="15" ht="55.5" customHeight="1" spans="1:33">
      <c r="A15" s="20" t="s">
        <v>30</v>
      </c>
      <c r="B15" s="21" t="s">
        <v>31</v>
      </c>
      <c r="C15" s="22"/>
      <c r="D15" s="22"/>
      <c r="E15" s="22"/>
      <c r="F15" s="22"/>
      <c r="G15" s="22"/>
      <c r="H15" s="22"/>
      <c r="I15" s="22"/>
      <c r="J15" s="22"/>
      <c r="K15" s="76"/>
      <c r="L15" s="21" t="s">
        <v>32</v>
      </c>
      <c r="M15" s="22"/>
      <c r="N15" s="22"/>
      <c r="O15" s="22"/>
      <c r="P15" s="22"/>
      <c r="Q15" s="22"/>
      <c r="R15" s="22"/>
      <c r="S15" s="22"/>
      <c r="T15" s="22"/>
      <c r="U15" s="76"/>
      <c r="V15" s="114" t="s">
        <v>2</v>
      </c>
      <c r="W15" s="115"/>
      <c r="X15" s="115"/>
      <c r="Y15" s="115"/>
      <c r="Z15" s="115"/>
      <c r="AA15" s="115"/>
      <c r="AB15" s="115"/>
      <c r="AC15" s="115"/>
      <c r="AD15" s="115"/>
      <c r="AE15" s="115"/>
      <c r="AF15" s="115"/>
      <c r="AG15" s="140"/>
    </row>
    <row r="16" ht="20.75" customHeight="1" spans="1:33">
      <c r="A16" s="23"/>
      <c r="B16" s="24"/>
      <c r="C16" s="25"/>
      <c r="D16" s="25"/>
      <c r="E16" s="25"/>
      <c r="F16" s="25"/>
      <c r="G16" s="25"/>
      <c r="H16" s="25"/>
      <c r="I16" s="25"/>
      <c r="J16" s="25"/>
      <c r="K16" s="77"/>
      <c r="L16" s="24"/>
      <c r="M16" s="25"/>
      <c r="N16" s="25"/>
      <c r="O16" s="25"/>
      <c r="P16" s="25"/>
      <c r="Q16" s="25"/>
      <c r="R16" s="25"/>
      <c r="S16" s="25"/>
      <c r="T16" s="25"/>
      <c r="U16" s="77"/>
      <c r="V16" s="116"/>
      <c r="W16" s="117"/>
      <c r="X16" s="117"/>
      <c r="Y16" s="117"/>
      <c r="Z16" s="117"/>
      <c r="AA16" s="117"/>
      <c r="AB16" s="117"/>
      <c r="AC16" s="117"/>
      <c r="AD16" s="117"/>
      <c r="AE16" s="117"/>
      <c r="AF16" s="117"/>
      <c r="AG16" s="141"/>
    </row>
    <row r="17" ht="31.5" customHeight="1" spans="1:33">
      <c r="A17" s="26"/>
      <c r="B17" s="27" t="s">
        <v>33</v>
      </c>
      <c r="C17" s="28"/>
      <c r="D17" s="28"/>
      <c r="E17" s="28"/>
      <c r="F17" s="58"/>
      <c r="G17" s="27" t="s">
        <v>34</v>
      </c>
      <c r="H17" s="28"/>
      <c r="I17" s="28"/>
      <c r="J17" s="28"/>
      <c r="K17" s="28"/>
      <c r="L17" s="27" t="s">
        <v>4</v>
      </c>
      <c r="M17" s="28"/>
      <c r="N17" s="28"/>
      <c r="O17" s="28"/>
      <c r="P17" s="58"/>
      <c r="Q17" s="104" t="s">
        <v>35</v>
      </c>
      <c r="R17" s="105"/>
      <c r="S17" s="105"/>
      <c r="T17" s="105"/>
      <c r="U17" s="118"/>
      <c r="V17" s="119" t="s">
        <v>36</v>
      </c>
      <c r="W17" s="120"/>
      <c r="X17" s="120"/>
      <c r="Y17" s="120"/>
      <c r="Z17" s="128"/>
      <c r="AA17" s="129" t="s">
        <v>7</v>
      </c>
      <c r="AB17" s="128"/>
      <c r="AC17" s="136" t="s">
        <v>37</v>
      </c>
      <c r="AD17" s="137"/>
      <c r="AE17" s="137"/>
      <c r="AF17" s="137"/>
      <c r="AG17" s="142"/>
    </row>
    <row r="18" ht="24.75" customHeight="1" spans="1:33">
      <c r="A18" s="29" t="s">
        <v>9</v>
      </c>
      <c r="B18" s="29" t="s">
        <v>10</v>
      </c>
      <c r="C18" s="30" t="s">
        <v>11</v>
      </c>
      <c r="D18" s="30" t="s">
        <v>12</v>
      </c>
      <c r="E18" s="30" t="s">
        <v>13</v>
      </c>
      <c r="F18" s="59" t="s">
        <v>14</v>
      </c>
      <c r="G18" s="35" t="s">
        <v>10</v>
      </c>
      <c r="H18" s="60" t="s">
        <v>11</v>
      </c>
      <c r="I18" s="60" t="s">
        <v>12</v>
      </c>
      <c r="J18" s="60" t="s">
        <v>13</v>
      </c>
      <c r="K18" s="78" t="s">
        <v>14</v>
      </c>
      <c r="L18" s="29" t="s">
        <v>10</v>
      </c>
      <c r="M18" s="30" t="s">
        <v>11</v>
      </c>
      <c r="N18" s="30" t="s">
        <v>12</v>
      </c>
      <c r="O18" s="30" t="s">
        <v>13</v>
      </c>
      <c r="P18" s="59" t="s">
        <v>14</v>
      </c>
      <c r="Q18" s="29" t="s">
        <v>10</v>
      </c>
      <c r="R18" s="30" t="s">
        <v>11</v>
      </c>
      <c r="S18" s="30" t="s">
        <v>12</v>
      </c>
      <c r="T18" s="30" t="s">
        <v>13</v>
      </c>
      <c r="U18" s="59" t="s">
        <v>14</v>
      </c>
      <c r="V18" s="29" t="s">
        <v>10</v>
      </c>
      <c r="W18" s="30" t="s">
        <v>11</v>
      </c>
      <c r="X18" s="30" t="s">
        <v>12</v>
      </c>
      <c r="Y18" s="30" t="s">
        <v>13</v>
      </c>
      <c r="Z18" s="59" t="s">
        <v>14</v>
      </c>
      <c r="AA18" s="30" t="s">
        <v>15</v>
      </c>
      <c r="AB18" s="59" t="s">
        <v>16</v>
      </c>
      <c r="AC18" s="47" t="s">
        <v>10</v>
      </c>
      <c r="AD18" s="65" t="s">
        <v>11</v>
      </c>
      <c r="AE18" s="65" t="s">
        <v>12</v>
      </c>
      <c r="AF18" s="65" t="s">
        <v>13</v>
      </c>
      <c r="AG18" s="85" t="s">
        <v>14</v>
      </c>
    </row>
    <row r="19" ht="28.8" spans="1:33">
      <c r="A19" s="31" t="s">
        <v>17</v>
      </c>
      <c r="B19" s="32">
        <v>81.2375030517578</v>
      </c>
      <c r="C19" s="33">
        <v>91.3108673095703</v>
      </c>
      <c r="D19" s="33">
        <v>47.4700012207031</v>
      </c>
      <c r="E19" s="33">
        <v>36.3099975585937</v>
      </c>
      <c r="F19" s="61">
        <v>83.4140090942382</v>
      </c>
      <c r="G19" s="32">
        <f t="array" ref="G19:K26">B19:F26*0.9</f>
        <v>73.113752746582</v>
      </c>
      <c r="H19" s="33">
        <v>82.1797805786133</v>
      </c>
      <c r="I19" s="33">
        <v>42.7230010986328</v>
      </c>
      <c r="J19" s="33">
        <v>32.6789978027343</v>
      </c>
      <c r="K19" s="79">
        <v>75.0726081848144</v>
      </c>
      <c r="L19" s="33">
        <v>17132</v>
      </c>
      <c r="M19" s="33">
        <v>7146.08944010734</v>
      </c>
      <c r="N19" s="33">
        <v>8171.3871986866</v>
      </c>
      <c r="O19" s="33">
        <v>54488</v>
      </c>
      <c r="P19" s="61">
        <v>1452.53662705421</v>
      </c>
      <c r="Q19" s="33">
        <v>2320</v>
      </c>
      <c r="R19" s="33">
        <v>3925.00758552551</v>
      </c>
      <c r="S19" s="33">
        <v>907</v>
      </c>
      <c r="T19" s="33">
        <v>5401</v>
      </c>
      <c r="U19" s="79">
        <v>1868.73287296295</v>
      </c>
      <c r="V19" s="33">
        <f t="array" ref="V19:Z22">L19:P22/Q19:U22</f>
        <v>7.38448275862069</v>
      </c>
      <c r="W19" s="33">
        <v>1.82065621133075</v>
      </c>
      <c r="X19" s="33">
        <v>9.00924718708556</v>
      </c>
      <c r="Y19" s="33">
        <v>10.0885021292353</v>
      </c>
      <c r="Z19" s="61">
        <v>0.777284248631617</v>
      </c>
      <c r="AA19" s="130">
        <f>AVERAGE(V19:Z19)</f>
        <v>5.81603450698079</v>
      </c>
      <c r="AB19" s="131">
        <f>_xlfn.STDEV.P(V19:Z19)</f>
        <v>3.80164881631728</v>
      </c>
      <c r="AC19" s="1" t="str">
        <f t="array" ref="AC19:AC26">IF(G4:G11&gt;B19:B26,"Yes","No")</f>
        <v>Yes</v>
      </c>
      <c r="AD19" s="1" t="str">
        <f t="array" ref="AD19:AD26">IF(H4:H11&gt;C19:C26,"Yes","No")</f>
        <v>No</v>
      </c>
      <c r="AE19" s="1" t="str">
        <f t="array" ref="AE19:AE26">IF(I4:I11&gt;D19:D26,"Yes","No")</f>
        <v>Yes</v>
      </c>
      <c r="AF19" s="1" t="str">
        <f t="array" ref="AF19:AF26">IF(J4:J11&gt;E19:E26,"Yes","No")</f>
        <v>Yes</v>
      </c>
      <c r="AG19" s="73" t="str">
        <f t="array" ref="AG19:AG26">IF(K4:K11&gt;F19:F26,"Yes","No")</f>
        <v>No</v>
      </c>
    </row>
    <row r="20" ht="28.8" spans="1:33">
      <c r="A20" s="31" t="s">
        <v>18</v>
      </c>
      <c r="B20" s="32">
        <v>83.4500045776367</v>
      </c>
      <c r="C20" s="33">
        <v>89.8510131835937</v>
      </c>
      <c r="D20" s="33">
        <v>56.5900039672851</v>
      </c>
      <c r="E20" s="33">
        <v>41.2299995422363</v>
      </c>
      <c r="F20" s="61">
        <v>83.643310546875</v>
      </c>
      <c r="G20" s="32">
        <v>75.105004119873</v>
      </c>
      <c r="H20" s="33">
        <v>80.8659118652343</v>
      </c>
      <c r="I20" s="33">
        <v>50.9310035705566</v>
      </c>
      <c r="J20" s="33">
        <v>37.1069995880127</v>
      </c>
      <c r="K20" s="61">
        <v>75.2789794921875</v>
      </c>
      <c r="L20" s="33">
        <v>20599.1459913253</v>
      </c>
      <c r="M20" s="33">
        <v>9867.55013298988</v>
      </c>
      <c r="N20" s="33">
        <v>7920</v>
      </c>
      <c r="O20" s="33">
        <v>51449</v>
      </c>
      <c r="P20" s="61">
        <v>1294.1829547882</v>
      </c>
      <c r="Q20" s="33">
        <v>6115.41577506065</v>
      </c>
      <c r="R20" s="33">
        <v>5004.30535507202</v>
      </c>
      <c r="S20" s="33">
        <v>3263</v>
      </c>
      <c r="T20" s="33">
        <v>49235</v>
      </c>
      <c r="U20" s="61">
        <v>1799.37546563148</v>
      </c>
      <c r="V20" s="33">
        <v>3.36839664693461</v>
      </c>
      <c r="W20" s="33">
        <v>1.97181215630433</v>
      </c>
      <c r="X20" s="33">
        <v>2.42721422004291</v>
      </c>
      <c r="Y20" s="33">
        <v>1.04496801056159</v>
      </c>
      <c r="Z20" s="61">
        <v>0.719240080520946</v>
      </c>
      <c r="AA20" s="130">
        <f t="shared" ref="AA20:AA26" si="8">AVERAGE(V20:Z20)</f>
        <v>1.90632622287288</v>
      </c>
      <c r="AB20" s="131">
        <f>_xlfn.STDEV.P(V20:Z20)</f>
        <v>0.955444830146599</v>
      </c>
      <c r="AC20" s="1" t="str">
        <v>No</v>
      </c>
      <c r="AD20" s="1" t="str">
        <v>No</v>
      </c>
      <c r="AE20" s="1" t="str">
        <v>No</v>
      </c>
      <c r="AF20" s="1" t="str">
        <v>No</v>
      </c>
      <c r="AG20" s="74" t="str">
        <v>No</v>
      </c>
    </row>
    <row r="21" ht="28.8" spans="1:33">
      <c r="A21" s="31" t="s">
        <v>19</v>
      </c>
      <c r="B21" s="32">
        <v>80.1500015258789</v>
      </c>
      <c r="C21" s="33">
        <v>88.89111328125</v>
      </c>
      <c r="D21" s="33">
        <v>51.9399986267089</v>
      </c>
      <c r="E21" s="33">
        <v>37.8300018310546</v>
      </c>
      <c r="F21" s="61">
        <v>86.038215637207</v>
      </c>
      <c r="G21" s="32">
        <v>72.135001373291</v>
      </c>
      <c r="H21" s="33">
        <v>80.002001953125</v>
      </c>
      <c r="I21" s="33">
        <v>46.745998764038</v>
      </c>
      <c r="J21" s="33">
        <v>34.0470016479491</v>
      </c>
      <c r="K21" s="61">
        <v>77.4343940734863</v>
      </c>
      <c r="L21" s="33">
        <v>18617</v>
      </c>
      <c r="M21" s="33">
        <v>14572</v>
      </c>
      <c r="N21" s="33">
        <v>8441</v>
      </c>
      <c r="O21" s="33">
        <v>44114</v>
      </c>
      <c r="P21" s="61">
        <v>1867.32511377334</v>
      </c>
      <c r="Q21" s="33">
        <v>4529</v>
      </c>
      <c r="R21" s="33">
        <v>2966</v>
      </c>
      <c r="S21" s="33">
        <v>1950</v>
      </c>
      <c r="T21" s="33">
        <v>58503</v>
      </c>
      <c r="U21" s="61">
        <v>1178.72432017326</v>
      </c>
      <c r="V21" s="33">
        <v>4.11062044601457</v>
      </c>
      <c r="W21" s="33">
        <v>4.9130141604855</v>
      </c>
      <c r="X21" s="33">
        <v>4.32871794871795</v>
      </c>
      <c r="Y21" s="33">
        <v>0.754046801018751</v>
      </c>
      <c r="Z21" s="61">
        <v>1.58419155506935</v>
      </c>
      <c r="AA21" s="130">
        <f t="shared" si="8"/>
        <v>3.13811818226122</v>
      </c>
      <c r="AB21" s="131">
        <f>_xlfn.STDEV.P(V21:Z21)</f>
        <v>1.64997142423523</v>
      </c>
      <c r="AC21" s="1" t="str">
        <v>Yes</v>
      </c>
      <c r="AD21" s="1" t="str">
        <v>No</v>
      </c>
      <c r="AE21" s="1" t="str">
        <v>Yes</v>
      </c>
      <c r="AF21" s="1" t="str">
        <v>No</v>
      </c>
      <c r="AG21" s="74" t="str">
        <v>No</v>
      </c>
    </row>
    <row r="22" ht="28.8" spans="1:33">
      <c r="A22" s="31" t="s">
        <v>20</v>
      </c>
      <c r="B22" s="32">
        <v>70.6500015258789</v>
      </c>
      <c r="C22" s="33">
        <v>90.1309814453125</v>
      </c>
      <c r="D22" s="33">
        <v>35.1900024414062</v>
      </c>
      <c r="E22" s="33">
        <v>27.9599990844726</v>
      </c>
      <c r="F22" s="61">
        <v>83.108283996582</v>
      </c>
      <c r="G22" s="32">
        <v>63.585001373291</v>
      </c>
      <c r="H22" s="33">
        <v>81.1178833007813</v>
      </c>
      <c r="I22" s="33">
        <v>31.6710021972656</v>
      </c>
      <c r="J22" s="33">
        <v>25.1639991760253</v>
      </c>
      <c r="K22" s="61">
        <v>74.7974555969238</v>
      </c>
      <c r="L22" s="33">
        <v>18778.0215578079</v>
      </c>
      <c r="M22" s="33">
        <v>11806</v>
      </c>
      <c r="N22" s="33">
        <v>13099</v>
      </c>
      <c r="O22" s="33">
        <v>49091</v>
      </c>
      <c r="P22" s="61">
        <v>1816</v>
      </c>
      <c r="Q22" s="33">
        <v>1004.00776600837</v>
      </c>
      <c r="R22" s="33">
        <v>3882</v>
      </c>
      <c r="S22" s="33">
        <v>844</v>
      </c>
      <c r="T22" s="33">
        <v>6748.23047852516</v>
      </c>
      <c r="U22" s="61">
        <v>2195.34596347808</v>
      </c>
      <c r="V22" s="33">
        <v>18.7030640534421</v>
      </c>
      <c r="W22" s="33">
        <v>3.04121586810922</v>
      </c>
      <c r="X22" s="33">
        <v>15.5201421800948</v>
      </c>
      <c r="Y22" s="33">
        <v>7.27464779933375</v>
      </c>
      <c r="Z22" s="61">
        <v>0.827204472648546</v>
      </c>
      <c r="AA22" s="130">
        <f t="shared" si="8"/>
        <v>9.07325487472569</v>
      </c>
      <c r="AB22" s="131">
        <f>_xlfn.STDEV.P(V22:Z22)</f>
        <v>6.95576609683233</v>
      </c>
      <c r="AC22" s="1" t="str">
        <v>Yes</v>
      </c>
      <c r="AD22" s="1" t="str">
        <v>No</v>
      </c>
      <c r="AE22" s="1" t="str">
        <v>Yes</v>
      </c>
      <c r="AF22" s="1" t="str">
        <v>Yes</v>
      </c>
      <c r="AG22" s="74" t="str">
        <v>No</v>
      </c>
    </row>
    <row r="23" ht="28.8" spans="1:33">
      <c r="A23" s="31" t="s">
        <v>21</v>
      </c>
      <c r="B23" s="34">
        <v>10</v>
      </c>
      <c r="C23" s="33">
        <v>71.0628890991211</v>
      </c>
      <c r="D23" s="33">
        <v>39.1399993896484</v>
      </c>
      <c r="E23" s="62">
        <v>0.5</v>
      </c>
      <c r="F23" s="63">
        <v>10.6751594543457</v>
      </c>
      <c r="G23" s="32">
        <v>9</v>
      </c>
      <c r="H23" s="33">
        <v>63.956600189209</v>
      </c>
      <c r="I23" s="33">
        <v>35.2259994506836</v>
      </c>
      <c r="J23" s="80">
        <v>0.45</v>
      </c>
      <c r="K23" s="61">
        <v>9.60764350891113</v>
      </c>
      <c r="L23" s="81">
        <v>0</v>
      </c>
      <c r="M23" s="33">
        <v>2484.5364472866</v>
      </c>
      <c r="N23" s="33">
        <v>3840.72337841987</v>
      </c>
      <c r="O23" s="62">
        <v>0</v>
      </c>
      <c r="P23" s="63">
        <v>0</v>
      </c>
      <c r="Q23" s="33">
        <v>0</v>
      </c>
      <c r="R23" s="33">
        <v>2712.89179348945</v>
      </c>
      <c r="S23" s="106">
        <v>0</v>
      </c>
      <c r="T23" s="33">
        <v>1</v>
      </c>
      <c r="U23" s="61">
        <v>0</v>
      </c>
      <c r="V23" s="121">
        <v>18.7</v>
      </c>
      <c r="W23" s="33">
        <f>M23/R23</f>
        <v>0.915825855365529</v>
      </c>
      <c r="X23" s="106">
        <v>0</v>
      </c>
      <c r="Y23" s="121">
        <v>10.1</v>
      </c>
      <c r="Z23" s="132">
        <v>2.1</v>
      </c>
      <c r="AA23" s="130">
        <f t="shared" si="8"/>
        <v>6.36316517107311</v>
      </c>
      <c r="AB23" s="131">
        <f>_xlfn.STDEV.P(V23:Z23)</f>
        <v>7.13441493082042</v>
      </c>
      <c r="AC23" s="1" t="str">
        <v>Yes</v>
      </c>
      <c r="AD23" s="1" t="str">
        <v>No</v>
      </c>
      <c r="AE23" s="1" t="str">
        <v>No</v>
      </c>
      <c r="AF23" s="1" t="str">
        <v>Yes</v>
      </c>
      <c r="AG23" s="74" t="str">
        <v>Yes</v>
      </c>
    </row>
    <row r="24" ht="28.8" spans="1:33">
      <c r="A24" s="31" t="s">
        <v>23</v>
      </c>
      <c r="B24" s="32">
        <v>80.6624984741211</v>
      </c>
      <c r="C24" s="33">
        <v>87.4912490844726</v>
      </c>
      <c r="D24" s="33">
        <v>56.1900024414062</v>
      </c>
      <c r="E24" s="33">
        <v>40.1399993896484</v>
      </c>
      <c r="F24" s="61">
        <v>83.0828018188476</v>
      </c>
      <c r="G24" s="32">
        <v>72.596248626709</v>
      </c>
      <c r="H24" s="33">
        <v>78.7421241760253</v>
      </c>
      <c r="I24" s="33">
        <v>50.5710021972656</v>
      </c>
      <c r="J24" s="33">
        <v>36.1259994506836</v>
      </c>
      <c r="K24" s="61">
        <v>74.7745216369628</v>
      </c>
      <c r="L24" s="33">
        <v>18267.7986629009</v>
      </c>
      <c r="M24" s="33">
        <v>11501</v>
      </c>
      <c r="N24" s="33">
        <v>7044</v>
      </c>
      <c r="O24" s="33">
        <v>43612</v>
      </c>
      <c r="P24" s="61">
        <v>1594.45747685432</v>
      </c>
      <c r="Q24" s="33">
        <v>7944</v>
      </c>
      <c r="R24" s="33">
        <v>10900</v>
      </c>
      <c r="S24" s="33">
        <v>2896</v>
      </c>
      <c r="T24" s="33">
        <v>89042</v>
      </c>
      <c r="U24" s="61">
        <v>1970.0034058094</v>
      </c>
      <c r="V24" s="33">
        <f t="array" ref="V24:Z26">L24:P26/Q24:U26</f>
        <v>2.2995718357126</v>
      </c>
      <c r="W24" s="33">
        <v>1.0551376146789</v>
      </c>
      <c r="X24" s="33">
        <v>2.43232044198895</v>
      </c>
      <c r="Y24" s="33">
        <v>0.48979133442645</v>
      </c>
      <c r="Z24" s="61">
        <v>0.809367878325681</v>
      </c>
      <c r="AA24" s="130">
        <f t="shared" si="8"/>
        <v>1.41723782102652</v>
      </c>
      <c r="AB24" s="131">
        <f>_xlfn.STDEV.P(V24:Z24)</f>
        <v>0.796201664534173</v>
      </c>
      <c r="AC24" s="1" t="str">
        <v>No</v>
      </c>
      <c r="AD24" s="1" t="str">
        <v>No</v>
      </c>
      <c r="AE24" s="1" t="str">
        <v>No</v>
      </c>
      <c r="AF24" s="1" t="str">
        <v>No</v>
      </c>
      <c r="AG24" s="74" t="str">
        <v>No</v>
      </c>
    </row>
    <row r="25" ht="28.8" spans="1:33">
      <c r="A25" s="31" t="s">
        <v>25</v>
      </c>
      <c r="B25" s="32">
        <v>80.625</v>
      </c>
      <c r="C25" s="33">
        <v>79.472053527832</v>
      </c>
      <c r="D25" s="33">
        <v>56.25</v>
      </c>
      <c r="E25" s="33">
        <v>41.9400024414062</v>
      </c>
      <c r="F25" s="61">
        <v>81.4777069091796</v>
      </c>
      <c r="G25" s="32">
        <v>72.5625</v>
      </c>
      <c r="H25" s="33">
        <v>71.5248481750488</v>
      </c>
      <c r="I25" s="33">
        <v>50.625</v>
      </c>
      <c r="J25" s="33">
        <v>37.7460021972656</v>
      </c>
      <c r="K25" s="61">
        <v>73.3299362182617</v>
      </c>
      <c r="L25" s="33">
        <v>13163</v>
      </c>
      <c r="M25" s="33">
        <v>5109</v>
      </c>
      <c r="N25" s="33">
        <v>7362</v>
      </c>
      <c r="O25" s="33">
        <v>28403.6459686756</v>
      </c>
      <c r="P25" s="61">
        <v>1194.71113801002</v>
      </c>
      <c r="Q25" s="33">
        <v>4215.54427194595</v>
      </c>
      <c r="R25" s="33">
        <v>1768</v>
      </c>
      <c r="S25" s="33">
        <v>2712</v>
      </c>
      <c r="T25" s="33">
        <v>72441</v>
      </c>
      <c r="U25" s="61">
        <v>934</v>
      </c>
      <c r="V25" s="33">
        <v>3.12249122553368</v>
      </c>
      <c r="W25" s="33">
        <v>2.88970588235294</v>
      </c>
      <c r="X25" s="33">
        <v>2.7146017699115</v>
      </c>
      <c r="Y25" s="33">
        <v>0.392093510148612</v>
      </c>
      <c r="Z25" s="61">
        <v>1.27913398073878</v>
      </c>
      <c r="AA25" s="130">
        <f t="shared" si="8"/>
        <v>2.0796052737371</v>
      </c>
      <c r="AB25" s="131">
        <f>_xlfn.STDEV.P(V25:Z25)</f>
        <v>1.06165388878411</v>
      </c>
      <c r="AC25" s="1" t="str">
        <v>Yes</v>
      </c>
      <c r="AD25" s="1" t="str">
        <v>No</v>
      </c>
      <c r="AE25" s="1" t="str">
        <v>No</v>
      </c>
      <c r="AF25" s="1" t="str">
        <v>No</v>
      </c>
      <c r="AG25" s="74" t="str">
        <v>No</v>
      </c>
    </row>
    <row r="26" ht="28.8" spans="1:33">
      <c r="A26" s="31" t="s">
        <v>28</v>
      </c>
      <c r="B26" s="32">
        <v>77.9124984741211</v>
      </c>
      <c r="C26" s="33">
        <v>89.0710983276367</v>
      </c>
      <c r="D26" s="33">
        <v>37.1699981689453</v>
      </c>
      <c r="E26" s="33">
        <v>24.3799991607666</v>
      </c>
      <c r="F26" s="61">
        <v>85.8343963623046</v>
      </c>
      <c r="G26" s="32">
        <v>70.121248626709</v>
      </c>
      <c r="H26" s="33">
        <v>80.163988494873</v>
      </c>
      <c r="I26" s="33">
        <v>33.4529983520508</v>
      </c>
      <c r="J26" s="33">
        <v>21.9419992446899</v>
      </c>
      <c r="K26" s="61">
        <v>77.2509567260742</v>
      </c>
      <c r="L26" s="33">
        <v>21310</v>
      </c>
      <c r="M26" s="33">
        <v>16745</v>
      </c>
      <c r="N26" s="33">
        <v>8414.3452193737</v>
      </c>
      <c r="O26" s="33">
        <v>48246</v>
      </c>
      <c r="P26" s="61">
        <v>2868.44960427284</v>
      </c>
      <c r="Q26" s="33">
        <v>6727</v>
      </c>
      <c r="R26" s="33">
        <v>8683</v>
      </c>
      <c r="S26" s="33">
        <v>3125</v>
      </c>
      <c r="T26" s="33">
        <v>40027</v>
      </c>
      <c r="U26" s="61">
        <v>1348.08047771453</v>
      </c>
      <c r="V26" s="33">
        <v>3.16783112828898</v>
      </c>
      <c r="W26" s="33">
        <v>1.92848093976736</v>
      </c>
      <c r="X26" s="33">
        <v>2.69259047019958</v>
      </c>
      <c r="Y26" s="33">
        <v>1.2053363979314</v>
      </c>
      <c r="Z26" s="61">
        <v>2.12780294032287</v>
      </c>
      <c r="AA26" s="130">
        <f t="shared" si="8"/>
        <v>2.22440837530204</v>
      </c>
      <c r="AB26" s="131">
        <f>_xlfn.STDEV.P(V26:Z26)</f>
        <v>0.670023032002315</v>
      </c>
      <c r="AC26" s="1" t="str">
        <v>No</v>
      </c>
      <c r="AD26" s="1" t="str">
        <v>No</v>
      </c>
      <c r="AE26" s="1" t="str">
        <v>No</v>
      </c>
      <c r="AF26" s="1" t="str">
        <v>No</v>
      </c>
      <c r="AG26" s="74" t="str">
        <v>No</v>
      </c>
    </row>
    <row r="27" ht="29.55" spans="1:33">
      <c r="A27" s="35" t="s">
        <v>29</v>
      </c>
      <c r="B27" s="36">
        <f>AVERAGE(B19:B26)</f>
        <v>70.5859384536743</v>
      </c>
      <c r="C27" s="37">
        <f>AVERAGE(C19:C26)</f>
        <v>85.9101581573486</v>
      </c>
      <c r="D27" s="37">
        <f t="shared" ref="D27:AB27" si="9">AVERAGE(D19:D26)</f>
        <v>47.4925007820129</v>
      </c>
      <c r="E27" s="37">
        <f t="shared" si="9"/>
        <v>31.2862498760223</v>
      </c>
      <c r="F27" s="64">
        <f t="shared" si="9"/>
        <v>74.6592354774475</v>
      </c>
      <c r="G27" s="37">
        <f t="shared" si="9"/>
        <v>63.5273446083069</v>
      </c>
      <c r="H27" s="37">
        <f t="shared" si="9"/>
        <v>77.3191423416138</v>
      </c>
      <c r="I27" s="37">
        <f t="shared" si="9"/>
        <v>42.7432507038116</v>
      </c>
      <c r="J27" s="37">
        <f t="shared" si="9"/>
        <v>28.1576248884201</v>
      </c>
      <c r="K27" s="64">
        <f t="shared" si="9"/>
        <v>67.1933119297027</v>
      </c>
      <c r="L27" s="36">
        <f t="shared" si="9"/>
        <v>15983.3707765043</v>
      </c>
      <c r="M27" s="37">
        <f t="shared" si="9"/>
        <v>9903.89700254798</v>
      </c>
      <c r="N27" s="37">
        <f t="shared" si="9"/>
        <v>8036.55697456002</v>
      </c>
      <c r="O27" s="37">
        <f t="shared" si="9"/>
        <v>39925.4557460845</v>
      </c>
      <c r="P27" s="64">
        <f t="shared" si="9"/>
        <v>1510.95786434412</v>
      </c>
      <c r="Q27" s="37">
        <f t="shared" si="9"/>
        <v>4106.87097662687</v>
      </c>
      <c r="R27" s="37">
        <f t="shared" si="9"/>
        <v>4980.15059176087</v>
      </c>
      <c r="S27" s="37">
        <f t="shared" si="9"/>
        <v>1962.125</v>
      </c>
      <c r="T27" s="37">
        <f t="shared" si="9"/>
        <v>40174.7788098156</v>
      </c>
      <c r="U27" s="64">
        <f t="shared" si="9"/>
        <v>1411.78281322121</v>
      </c>
      <c r="V27" s="37">
        <f t="shared" si="9"/>
        <v>7.60705726181841</v>
      </c>
      <c r="W27" s="37">
        <f t="shared" si="9"/>
        <v>2.31698108604932</v>
      </c>
      <c r="X27" s="37">
        <f t="shared" si="9"/>
        <v>4.89060427725515</v>
      </c>
      <c r="Y27" s="37">
        <f t="shared" si="9"/>
        <v>3.91867324783199</v>
      </c>
      <c r="Z27" s="64">
        <f t="shared" si="9"/>
        <v>1.27802814453222</v>
      </c>
      <c r="AA27" s="133">
        <f t="shared" si="9"/>
        <v>4.00226880349742</v>
      </c>
      <c r="AB27" s="134">
        <f t="shared" si="9"/>
        <v>2.87814058545906</v>
      </c>
      <c r="AC27" s="138"/>
      <c r="AD27" s="139"/>
      <c r="AE27" s="139"/>
      <c r="AF27" s="139"/>
      <c r="AG27" s="143"/>
    </row>
    <row r="28" spans="2:29">
      <c r="B28" s="33"/>
      <c r="C28" s="33"/>
      <c r="G28" s="33"/>
      <c r="L28" s="33"/>
      <c r="Q28" s="33"/>
      <c r="W28" s="122"/>
      <c r="X28" s="122"/>
      <c r="Y28" s="122"/>
      <c r="Z28" s="122"/>
      <c r="AA28" s="122"/>
      <c r="AB28" s="122"/>
      <c r="AC28" s="122"/>
    </row>
    <row r="30" ht="56" customHeight="1" spans="1:33">
      <c r="A30" s="38" t="s">
        <v>30</v>
      </c>
      <c r="B30" s="39" t="s">
        <v>31</v>
      </c>
      <c r="C30" s="40"/>
      <c r="D30" s="40"/>
      <c r="E30" s="40"/>
      <c r="F30" s="40"/>
      <c r="G30" s="40"/>
      <c r="H30" s="40"/>
      <c r="I30" s="40"/>
      <c r="J30" s="40"/>
      <c r="K30" s="82"/>
      <c r="L30" s="21" t="s">
        <v>38</v>
      </c>
      <c r="M30" s="22"/>
      <c r="N30" s="22"/>
      <c r="O30" s="22"/>
      <c r="P30" s="22"/>
      <c r="Q30" s="22"/>
      <c r="R30" s="22"/>
      <c r="S30" s="22"/>
      <c r="T30" s="22"/>
      <c r="U30" s="76"/>
      <c r="V30" s="114" t="s">
        <v>2</v>
      </c>
      <c r="W30" s="115"/>
      <c r="X30" s="115"/>
      <c r="Y30" s="115"/>
      <c r="Z30" s="115"/>
      <c r="AA30" s="115"/>
      <c r="AB30" s="115"/>
      <c r="AC30" s="115"/>
      <c r="AD30" s="115"/>
      <c r="AE30" s="115"/>
      <c r="AF30" s="115"/>
      <c r="AG30" s="140"/>
    </row>
    <row r="31" ht="20.25" customHeight="1" spans="1:33">
      <c r="A31" s="41"/>
      <c r="B31" s="42"/>
      <c r="C31" s="43"/>
      <c r="D31" s="43"/>
      <c r="E31" s="43"/>
      <c r="F31" s="43"/>
      <c r="G31" s="43"/>
      <c r="H31" s="43"/>
      <c r="I31" s="43"/>
      <c r="J31" s="43"/>
      <c r="K31" s="83"/>
      <c r="L31" s="24"/>
      <c r="M31" s="25"/>
      <c r="N31" s="25"/>
      <c r="O31" s="25"/>
      <c r="P31" s="25"/>
      <c r="Q31" s="25"/>
      <c r="R31" s="25"/>
      <c r="S31" s="25"/>
      <c r="T31" s="25"/>
      <c r="U31" s="77"/>
      <c r="V31" s="116"/>
      <c r="W31" s="117"/>
      <c r="X31" s="117"/>
      <c r="Y31" s="117"/>
      <c r="Z31" s="117"/>
      <c r="AA31" s="117"/>
      <c r="AB31" s="117"/>
      <c r="AC31" s="117"/>
      <c r="AD31" s="117"/>
      <c r="AE31" s="117"/>
      <c r="AF31" s="117"/>
      <c r="AG31" s="141"/>
    </row>
    <row r="32" ht="28" customHeight="1" spans="1:33">
      <c r="A32" s="44"/>
      <c r="B32" s="45" t="s">
        <v>33</v>
      </c>
      <c r="C32" s="46"/>
      <c r="D32" s="46"/>
      <c r="E32" s="46"/>
      <c r="F32" s="46"/>
      <c r="G32" s="45" t="s">
        <v>39</v>
      </c>
      <c r="H32" s="46"/>
      <c r="I32" s="46"/>
      <c r="J32" s="46"/>
      <c r="K32" s="84"/>
      <c r="L32" s="27" t="s">
        <v>4</v>
      </c>
      <c r="M32" s="28"/>
      <c r="N32" s="28"/>
      <c r="O32" s="28"/>
      <c r="P32" s="58"/>
      <c r="Q32" s="104" t="s">
        <v>35</v>
      </c>
      <c r="R32" s="105"/>
      <c r="S32" s="105"/>
      <c r="T32" s="105"/>
      <c r="U32" s="118"/>
      <c r="V32" s="119" t="s">
        <v>40</v>
      </c>
      <c r="W32" s="120"/>
      <c r="X32" s="120"/>
      <c r="Y32" s="120"/>
      <c r="Z32" s="128"/>
      <c r="AA32" s="129" t="s">
        <v>7</v>
      </c>
      <c r="AB32" s="128"/>
      <c r="AC32" s="136" t="s">
        <v>37</v>
      </c>
      <c r="AD32" s="137"/>
      <c r="AE32" s="137"/>
      <c r="AF32" s="137"/>
      <c r="AG32" s="142"/>
    </row>
    <row r="33" ht="29.55" spans="1:33">
      <c r="A33" s="8" t="s">
        <v>9</v>
      </c>
      <c r="B33" s="8" t="s">
        <v>10</v>
      </c>
      <c r="C33" s="9" t="s">
        <v>11</v>
      </c>
      <c r="D33" s="9" t="s">
        <v>12</v>
      </c>
      <c r="E33" s="9" t="s">
        <v>13</v>
      </c>
      <c r="F33" s="54" t="s">
        <v>14</v>
      </c>
      <c r="G33" s="47" t="s">
        <v>10</v>
      </c>
      <c r="H33" s="65" t="s">
        <v>11</v>
      </c>
      <c r="I33" s="65" t="s">
        <v>12</v>
      </c>
      <c r="J33" s="65" t="s">
        <v>13</v>
      </c>
      <c r="K33" s="85" t="s">
        <v>14</v>
      </c>
      <c r="L33" s="29" t="s">
        <v>10</v>
      </c>
      <c r="M33" s="30" t="s">
        <v>11</v>
      </c>
      <c r="N33" s="30" t="s">
        <v>12</v>
      </c>
      <c r="O33" s="30" t="s">
        <v>13</v>
      </c>
      <c r="P33" s="59" t="s">
        <v>14</v>
      </c>
      <c r="Q33" s="29" t="s">
        <v>10</v>
      </c>
      <c r="R33" s="30" t="s">
        <v>11</v>
      </c>
      <c r="S33" s="30" t="s">
        <v>12</v>
      </c>
      <c r="T33" s="30" t="s">
        <v>13</v>
      </c>
      <c r="U33" s="59" t="s">
        <v>14</v>
      </c>
      <c r="V33" s="29" t="s">
        <v>10</v>
      </c>
      <c r="W33" s="30" t="s">
        <v>11</v>
      </c>
      <c r="X33" s="30" t="s">
        <v>12</v>
      </c>
      <c r="Y33" s="30" t="s">
        <v>13</v>
      </c>
      <c r="Z33" s="59" t="s">
        <v>14</v>
      </c>
      <c r="AA33" s="30" t="s">
        <v>15</v>
      </c>
      <c r="AB33" s="59" t="s">
        <v>16</v>
      </c>
      <c r="AC33" s="47" t="s">
        <v>10</v>
      </c>
      <c r="AD33" s="65" t="s">
        <v>11</v>
      </c>
      <c r="AE33" s="65" t="s">
        <v>12</v>
      </c>
      <c r="AF33" s="65" t="s">
        <v>13</v>
      </c>
      <c r="AG33" s="85" t="s">
        <v>14</v>
      </c>
    </row>
    <row r="34" ht="25.25" customHeight="1" spans="1:33">
      <c r="A34" s="11" t="s">
        <v>17</v>
      </c>
      <c r="B34" s="32">
        <v>81.2375030517578</v>
      </c>
      <c r="C34" s="33">
        <v>91.3108673095703</v>
      </c>
      <c r="D34" s="33">
        <v>47.4700012207031</v>
      </c>
      <c r="E34" s="33">
        <v>36.3099975585937</v>
      </c>
      <c r="F34" s="61">
        <v>83.4140090942382</v>
      </c>
      <c r="G34" s="12">
        <f t="array" ref="G34:K41">B34:F41*0.95</f>
        <v>77.1756278991699</v>
      </c>
      <c r="H34" s="13">
        <v>86.7453239440918</v>
      </c>
      <c r="I34" s="13">
        <v>45.0965011596679</v>
      </c>
      <c r="J34" s="13">
        <v>34.494497680664</v>
      </c>
      <c r="K34" s="86">
        <v>79.2433086395263</v>
      </c>
      <c r="L34" s="13">
        <v>25953</v>
      </c>
      <c r="M34" s="13">
        <v>16230</v>
      </c>
      <c r="N34" s="13">
        <v>9213</v>
      </c>
      <c r="O34" s="13">
        <v>57797.1293568611</v>
      </c>
      <c r="P34" s="93">
        <v>1938.07040596008</v>
      </c>
      <c r="Q34" s="13">
        <v>4644.41562509536</v>
      </c>
      <c r="R34" s="13">
        <v>6423</v>
      </c>
      <c r="S34" s="13">
        <v>1137</v>
      </c>
      <c r="T34" s="13">
        <v>8483</v>
      </c>
      <c r="U34" s="123">
        <v>2708.91484856605</v>
      </c>
      <c r="V34" s="33">
        <f t="array" ref="V34:Y37">L34:O37/Q34:T37</f>
        <v>5.58800118141174</v>
      </c>
      <c r="W34" s="33">
        <v>2.52685660906119</v>
      </c>
      <c r="X34" s="33">
        <v>8.10290237467018</v>
      </c>
      <c r="Y34" s="33">
        <v>6.81328885498775</v>
      </c>
      <c r="Z34" s="135">
        <f>P34/U34</f>
        <v>0.715441611974621</v>
      </c>
      <c r="AA34" s="130">
        <f>AVERAGE(V34:Z34)</f>
        <v>4.7492981264211</v>
      </c>
      <c r="AB34" s="131">
        <f>_xlfn.STDEV.P(V34:Z34)</f>
        <v>2.73574072869347</v>
      </c>
      <c r="AC34" s="1" t="s">
        <v>41</v>
      </c>
      <c r="AD34" s="1" t="s">
        <v>42</v>
      </c>
      <c r="AE34" s="1" t="s">
        <v>41</v>
      </c>
      <c r="AF34" s="1" t="s">
        <v>41</v>
      </c>
      <c r="AG34" s="73" t="s">
        <v>42</v>
      </c>
    </row>
    <row r="35" ht="24.75" customHeight="1" spans="1:33">
      <c r="A35" s="11" t="s">
        <v>18</v>
      </c>
      <c r="B35" s="32">
        <v>83.4500045776367</v>
      </c>
      <c r="C35" s="33">
        <v>89.8510131835937</v>
      </c>
      <c r="D35" s="33">
        <v>56.5900039672851</v>
      </c>
      <c r="E35" s="33">
        <v>41.2299995422363</v>
      </c>
      <c r="F35" s="61">
        <v>83.643310546875</v>
      </c>
      <c r="G35" s="12">
        <v>79.2775043487549</v>
      </c>
      <c r="H35" s="13">
        <v>85.358462524414</v>
      </c>
      <c r="I35" s="13">
        <v>53.7605037689208</v>
      </c>
      <c r="J35" s="13">
        <v>39.1684995651245</v>
      </c>
      <c r="K35" s="86">
        <v>79.4611450195312</v>
      </c>
      <c r="L35" s="13">
        <v>26413.5020108222</v>
      </c>
      <c r="M35" s="13">
        <v>20611</v>
      </c>
      <c r="N35" s="13">
        <v>9333</v>
      </c>
      <c r="O35" s="13">
        <v>55510.3164153099</v>
      </c>
      <c r="P35" s="86">
        <v>2243.90552067756</v>
      </c>
      <c r="Q35" s="13">
        <v>11071.0192065238</v>
      </c>
      <c r="R35" s="13">
        <v>13762</v>
      </c>
      <c r="S35" s="13">
        <v>4195</v>
      </c>
      <c r="T35" s="13">
        <v>78085.1677179336</v>
      </c>
      <c r="U35" s="86">
        <v>2462.28924632072</v>
      </c>
      <c r="V35" s="33">
        <v>2.38582388108021</v>
      </c>
      <c r="W35" s="33">
        <v>1.49767475657608</v>
      </c>
      <c r="X35" s="33">
        <v>2.22479141835518</v>
      </c>
      <c r="Y35" s="33">
        <v>0.710894501960082</v>
      </c>
      <c r="Z35" s="61">
        <f t="array" ref="Z35:Z36">P35:P36/U35:U36</f>
        <v>0.911308662875623</v>
      </c>
      <c r="AA35" s="130">
        <f t="shared" ref="AA35:AA41" si="10">AVERAGE(V35:Z35)</f>
        <v>1.54609864416944</v>
      </c>
      <c r="AB35" s="131">
        <f>_xlfn.STDEV.P(V35:Z35)</f>
        <v>0.673592088380071</v>
      </c>
      <c r="AC35" s="1" t="s">
        <v>42</v>
      </c>
      <c r="AD35" s="1" t="s">
        <v>42</v>
      </c>
      <c r="AE35" s="1" t="s">
        <v>42</v>
      </c>
      <c r="AF35" s="1" t="s">
        <v>42</v>
      </c>
      <c r="AG35" s="74" t="s">
        <v>42</v>
      </c>
    </row>
    <row r="36" ht="28.8" spans="1:33">
      <c r="A36" s="11" t="s">
        <v>19</v>
      </c>
      <c r="B36" s="32">
        <v>80.1500015258789</v>
      </c>
      <c r="C36" s="33">
        <v>88.89111328125</v>
      </c>
      <c r="D36" s="33">
        <v>51.9399986267089</v>
      </c>
      <c r="E36" s="33">
        <v>37.8300018310546</v>
      </c>
      <c r="F36" s="61">
        <v>86.038215637207</v>
      </c>
      <c r="G36" s="12">
        <v>76.142501449585</v>
      </c>
      <c r="H36" s="13">
        <v>84.4465576171875</v>
      </c>
      <c r="I36" s="13">
        <v>49.3429986953735</v>
      </c>
      <c r="J36" s="13">
        <v>35.9385017395019</v>
      </c>
      <c r="K36" s="86">
        <v>81.7363048553466</v>
      </c>
      <c r="L36" s="13">
        <v>23039</v>
      </c>
      <c r="M36" s="13">
        <v>20255</v>
      </c>
      <c r="N36" s="13">
        <v>9245.92932629585</v>
      </c>
      <c r="O36" s="13">
        <v>47406</v>
      </c>
      <c r="P36" s="86">
        <v>3849.2482984066</v>
      </c>
      <c r="Q36" s="13">
        <v>8396</v>
      </c>
      <c r="R36" s="13">
        <v>15725</v>
      </c>
      <c r="S36" s="13">
        <v>2594</v>
      </c>
      <c r="T36" s="13">
        <v>67702</v>
      </c>
      <c r="U36" s="86">
        <v>1935.66151976585</v>
      </c>
      <c r="V36" s="33">
        <v>2.74404478323011</v>
      </c>
      <c r="W36" s="33">
        <v>1.28807631160572</v>
      </c>
      <c r="X36" s="33">
        <v>3.56435209186424</v>
      </c>
      <c r="Y36" s="33">
        <v>0.700215650940888</v>
      </c>
      <c r="Z36" s="61">
        <v>1.9885957638256</v>
      </c>
      <c r="AA36" s="130">
        <f t="shared" si="10"/>
        <v>2.05705692029331</v>
      </c>
      <c r="AB36" s="131">
        <f>_xlfn.STDEV.P(V36:Z36)</f>
        <v>1.01793196184852</v>
      </c>
      <c r="AC36" s="1" t="s">
        <v>41</v>
      </c>
      <c r="AD36" s="1" t="s">
        <v>42</v>
      </c>
      <c r="AE36" s="1" t="s">
        <v>41</v>
      </c>
      <c r="AF36" s="1" t="s">
        <v>42</v>
      </c>
      <c r="AG36" s="74" t="s">
        <v>42</v>
      </c>
    </row>
    <row r="37" ht="28.8" spans="1:33">
      <c r="A37" s="11" t="s">
        <v>20</v>
      </c>
      <c r="B37" s="32">
        <v>70.6500015258789</v>
      </c>
      <c r="C37" s="33">
        <v>90.1309814453125</v>
      </c>
      <c r="D37" s="33">
        <v>35.1900024414062</v>
      </c>
      <c r="E37" s="33">
        <v>27.9599990844726</v>
      </c>
      <c r="F37" s="61">
        <v>83.108283996582</v>
      </c>
      <c r="G37" s="12">
        <v>67.117501449585</v>
      </c>
      <c r="H37" s="13">
        <v>85.6244323730469</v>
      </c>
      <c r="I37" s="13">
        <v>33.4305023193359</v>
      </c>
      <c r="J37" s="13">
        <v>26.561999130249</v>
      </c>
      <c r="K37" s="86">
        <v>78.9528697967529</v>
      </c>
      <c r="L37" s="13">
        <v>22138.655385971</v>
      </c>
      <c r="M37" s="13">
        <v>17788</v>
      </c>
      <c r="N37" s="13">
        <v>13962</v>
      </c>
      <c r="O37" s="13">
        <v>51226.7487449646</v>
      </c>
      <c r="P37" s="86">
        <v>2819.43907833099</v>
      </c>
      <c r="Q37" s="13">
        <v>1672.69461274147</v>
      </c>
      <c r="R37" s="13">
        <v>12252</v>
      </c>
      <c r="S37" s="13">
        <v>844</v>
      </c>
      <c r="T37" s="13">
        <v>10120</v>
      </c>
      <c r="U37" s="124">
        <v>0</v>
      </c>
      <c r="V37" s="33">
        <v>13.2353241394655</v>
      </c>
      <c r="W37" s="33">
        <v>1.45184459680052</v>
      </c>
      <c r="X37" s="33">
        <v>16.542654028436</v>
      </c>
      <c r="Y37" s="33">
        <v>5.06193169416646</v>
      </c>
      <c r="Z37" s="135">
        <v>0</v>
      </c>
      <c r="AA37" s="130">
        <f t="shared" si="10"/>
        <v>7.25835089177369</v>
      </c>
      <c r="AB37" s="131">
        <f>_xlfn.STDEV.P(V37:Z37)</f>
        <v>6.52910291311683</v>
      </c>
      <c r="AC37" s="1" t="s">
        <v>41</v>
      </c>
      <c r="AD37" s="1" t="s">
        <v>42</v>
      </c>
      <c r="AE37" s="1" t="s">
        <v>41</v>
      </c>
      <c r="AF37" s="1" t="s">
        <v>41</v>
      </c>
      <c r="AG37" s="74" t="s">
        <v>42</v>
      </c>
    </row>
    <row r="38" ht="28.8" spans="1:33">
      <c r="A38" s="11" t="s">
        <v>21</v>
      </c>
      <c r="B38" s="34">
        <v>10</v>
      </c>
      <c r="C38" s="33">
        <v>71.0628890991211</v>
      </c>
      <c r="D38" s="33">
        <v>39.1399993896484</v>
      </c>
      <c r="E38" s="62">
        <v>0.5</v>
      </c>
      <c r="F38" s="63">
        <v>10.6751594543457</v>
      </c>
      <c r="G38" s="12">
        <v>9.5</v>
      </c>
      <c r="H38" s="13">
        <v>67.509744644165</v>
      </c>
      <c r="I38" s="13">
        <v>37.182999420166</v>
      </c>
      <c r="J38" s="87">
        <v>0.475</v>
      </c>
      <c r="K38" s="86">
        <v>10.1414014816284</v>
      </c>
      <c r="L38" s="88">
        <v>0</v>
      </c>
      <c r="M38" s="13">
        <v>3886.20878052711</v>
      </c>
      <c r="N38" s="13">
        <v>5142.51060438156</v>
      </c>
      <c r="O38" s="55">
        <v>0</v>
      </c>
      <c r="P38" s="95">
        <v>0</v>
      </c>
      <c r="Q38" s="13">
        <v>1</v>
      </c>
      <c r="R38" s="13">
        <v>4623.83938837051</v>
      </c>
      <c r="S38" s="107">
        <v>0</v>
      </c>
      <c r="T38" s="13">
        <v>1</v>
      </c>
      <c r="U38" s="86">
        <v>0</v>
      </c>
      <c r="V38" s="121">
        <v>13.2</v>
      </c>
      <c r="W38" s="33">
        <f>M38/R38</f>
        <v>0.840472268630561</v>
      </c>
      <c r="X38" s="106">
        <v>0</v>
      </c>
      <c r="Y38" s="121">
        <v>6.8</v>
      </c>
      <c r="Z38" s="132">
        <v>2.3</v>
      </c>
      <c r="AA38" s="130">
        <f t="shared" si="10"/>
        <v>4.62809445372611</v>
      </c>
      <c r="AB38" s="131">
        <f>_xlfn.STDEV.P(V38:Z38)</f>
        <v>4.88630949227093</v>
      </c>
      <c r="AC38" s="1" t="s">
        <v>41</v>
      </c>
      <c r="AD38" s="1" t="s">
        <v>42</v>
      </c>
      <c r="AE38" s="1" t="s">
        <v>42</v>
      </c>
      <c r="AF38" s="1" t="s">
        <v>41</v>
      </c>
      <c r="AG38" s="74" t="s">
        <v>41</v>
      </c>
    </row>
    <row r="39" ht="28.8" spans="1:33">
      <c r="A39" s="11" t="s">
        <v>23</v>
      </c>
      <c r="B39" s="32">
        <v>80.6624984741211</v>
      </c>
      <c r="C39" s="33">
        <v>87.4912490844726</v>
      </c>
      <c r="D39" s="33">
        <v>56.1900024414062</v>
      </c>
      <c r="E39" s="33">
        <v>40.1399993896484</v>
      </c>
      <c r="F39" s="61">
        <v>83.0828018188476</v>
      </c>
      <c r="G39" s="12">
        <v>76.629373550415</v>
      </c>
      <c r="H39" s="13">
        <v>83.116686630249</v>
      </c>
      <c r="I39" s="13">
        <v>53.3805023193359</v>
      </c>
      <c r="J39" s="13">
        <v>38.132999420166</v>
      </c>
      <c r="K39" s="86">
        <v>78.9286617279052</v>
      </c>
      <c r="L39" s="13">
        <v>23063</v>
      </c>
      <c r="M39" s="13">
        <v>18363</v>
      </c>
      <c r="N39" s="13">
        <v>8348</v>
      </c>
      <c r="O39" s="13">
        <v>47697</v>
      </c>
      <c r="P39" s="86">
        <v>3134.9</v>
      </c>
      <c r="Q39" s="13">
        <v>11590.3806846141</v>
      </c>
      <c r="R39" s="13">
        <v>31746</v>
      </c>
      <c r="S39" s="13">
        <v>3519</v>
      </c>
      <c r="T39" s="13">
        <v>107502.272321939</v>
      </c>
      <c r="U39" s="124">
        <v>0</v>
      </c>
      <c r="V39" s="33">
        <f t="array" ref="V39:Y41">L39:O41/Q39:T41</f>
        <v>1.98983973240978</v>
      </c>
      <c r="W39" s="33">
        <v>0.578435078435078</v>
      </c>
      <c r="X39" s="33">
        <v>2.37226484796817</v>
      </c>
      <c r="Y39" s="33">
        <v>0.443683644724838</v>
      </c>
      <c r="Z39" s="135">
        <v>0</v>
      </c>
      <c r="AA39" s="130">
        <f t="shared" si="10"/>
        <v>1.07684466070757</v>
      </c>
      <c r="AB39" s="131">
        <f>_xlfn.STDEV.P(V39:Z39)</f>
        <v>0.929577632010425</v>
      </c>
      <c r="AC39" s="1" t="s">
        <v>42</v>
      </c>
      <c r="AD39" s="1" t="s">
        <v>42</v>
      </c>
      <c r="AE39" s="1" t="s">
        <v>42</v>
      </c>
      <c r="AF39" s="1" t="s">
        <v>42</v>
      </c>
      <c r="AG39" s="74" t="s">
        <v>42</v>
      </c>
    </row>
    <row r="40" ht="28.8" spans="1:33">
      <c r="A40" s="11" t="s">
        <v>25</v>
      </c>
      <c r="B40" s="32">
        <v>80.625</v>
      </c>
      <c r="C40" s="33">
        <v>79.472053527832</v>
      </c>
      <c r="D40" s="33">
        <v>56.25</v>
      </c>
      <c r="E40" s="33">
        <v>41.9400024414062</v>
      </c>
      <c r="F40" s="61">
        <v>81.4777069091796</v>
      </c>
      <c r="G40" s="12">
        <v>76.59375</v>
      </c>
      <c r="H40" s="13">
        <v>75.4984508514404</v>
      </c>
      <c r="I40" s="13">
        <v>53.4375</v>
      </c>
      <c r="J40" s="13">
        <v>39.8430023193359</v>
      </c>
      <c r="K40" s="86">
        <v>77.4038215637206</v>
      </c>
      <c r="L40" s="13">
        <v>17173</v>
      </c>
      <c r="M40" s="13">
        <v>6991</v>
      </c>
      <c r="N40" s="13">
        <v>8363</v>
      </c>
      <c r="O40" s="13">
        <v>30950.9353880882</v>
      </c>
      <c r="P40" s="86">
        <v>1803.35481858253</v>
      </c>
      <c r="Q40" s="13">
        <v>8425</v>
      </c>
      <c r="R40" s="13">
        <v>4042</v>
      </c>
      <c r="S40" s="13">
        <v>3390</v>
      </c>
      <c r="T40" s="13">
        <v>83700.5039958953</v>
      </c>
      <c r="U40" s="86">
        <v>1217.07586622238</v>
      </c>
      <c r="V40" s="33">
        <v>2.03833827893175</v>
      </c>
      <c r="W40" s="33">
        <v>1.72958931222167</v>
      </c>
      <c r="X40" s="33">
        <v>2.4669616519174</v>
      </c>
      <c r="Y40" s="33">
        <v>0.36978194766433</v>
      </c>
      <c r="Z40" s="61">
        <f t="array" ref="Z40:Z41">P40:P41/U40:U41</f>
        <v>1.48171109840496</v>
      </c>
      <c r="AA40" s="130">
        <f t="shared" si="10"/>
        <v>1.61727645782802</v>
      </c>
      <c r="AB40" s="131">
        <f>_xlfn.STDEV.P(V40:Z40)</f>
        <v>0.705193970914671</v>
      </c>
      <c r="AC40" s="1" t="s">
        <v>41</v>
      </c>
      <c r="AD40" s="1" t="s">
        <v>42</v>
      </c>
      <c r="AE40" s="1" t="s">
        <v>42</v>
      </c>
      <c r="AF40" s="1" t="s">
        <v>42</v>
      </c>
      <c r="AG40" s="74" t="s">
        <v>42</v>
      </c>
    </row>
    <row r="41" ht="28.8" spans="1:33">
      <c r="A41" s="11" t="s">
        <v>28</v>
      </c>
      <c r="B41" s="32">
        <v>77.9124984741211</v>
      </c>
      <c r="C41" s="33">
        <v>89.0710983276367</v>
      </c>
      <c r="D41" s="33">
        <v>37.1699981689453</v>
      </c>
      <c r="E41" s="33">
        <v>24.3799991607666</v>
      </c>
      <c r="F41" s="61">
        <v>85.8343963623046</v>
      </c>
      <c r="G41" s="12">
        <v>74.016873550415</v>
      </c>
      <c r="H41" s="13">
        <v>84.6175434112549</v>
      </c>
      <c r="I41" s="13">
        <v>35.311498260498</v>
      </c>
      <c r="J41" s="13">
        <v>23.1609992027283</v>
      </c>
      <c r="K41" s="86">
        <v>81.5426765441894</v>
      </c>
      <c r="L41" s="13">
        <v>23790</v>
      </c>
      <c r="M41" s="13">
        <v>20151.3353130817</v>
      </c>
      <c r="N41" s="13">
        <v>8918.47988843917</v>
      </c>
      <c r="O41" s="13">
        <v>48934.7719855308</v>
      </c>
      <c r="P41" s="86">
        <v>5111.65894865989</v>
      </c>
      <c r="Q41" s="13">
        <v>9290</v>
      </c>
      <c r="R41" s="13">
        <v>24288</v>
      </c>
      <c r="S41" s="13">
        <v>3426</v>
      </c>
      <c r="T41" s="13">
        <v>53121.8611352443</v>
      </c>
      <c r="U41" s="86">
        <v>2191.71852302551</v>
      </c>
      <c r="V41" s="33">
        <v>2.56081808396125</v>
      </c>
      <c r="W41" s="33">
        <v>0.829682778041901</v>
      </c>
      <c r="X41" s="33">
        <v>2.60317568255668</v>
      </c>
      <c r="Y41" s="33">
        <v>0.921179547172614</v>
      </c>
      <c r="Z41" s="61">
        <v>2.33226068719975</v>
      </c>
      <c r="AA41" s="130">
        <f t="shared" si="10"/>
        <v>1.84942335578644</v>
      </c>
      <c r="AB41" s="131">
        <f>_xlfn.STDEV.P(V41:Z41)</f>
        <v>0.801107275228661</v>
      </c>
      <c r="AC41" s="1" t="s">
        <v>42</v>
      </c>
      <c r="AD41" s="1" t="s">
        <v>42</v>
      </c>
      <c r="AE41" s="1" t="s">
        <v>42</v>
      </c>
      <c r="AF41" s="1" t="s">
        <v>42</v>
      </c>
      <c r="AG41" s="74" t="s">
        <v>42</v>
      </c>
    </row>
    <row r="42" ht="29.55" spans="1:33">
      <c r="A42" s="47" t="s">
        <v>29</v>
      </c>
      <c r="B42" s="18"/>
      <c r="C42" s="19">
        <f>AVERAGE(C34:C41)</f>
        <v>85.9101581573486</v>
      </c>
      <c r="D42" s="19">
        <f t="shared" ref="D42" si="11">AVERAGE(D34:D41)</f>
        <v>47.4925007820129</v>
      </c>
      <c r="E42" s="19">
        <f t="shared" ref="E42" si="12">AVERAGE(E34:E41)</f>
        <v>31.2862498760223</v>
      </c>
      <c r="F42" s="57">
        <f t="shared" ref="F42:G42" si="13">AVERAGE(F34:F41)</f>
        <v>74.6592354774475</v>
      </c>
      <c r="G42" s="19">
        <f t="shared" si="13"/>
        <v>67.0566415309906</v>
      </c>
      <c r="H42" s="19">
        <f t="shared" ref="H42" si="14">AVERAGE(H34:H41)</f>
        <v>81.6146502494812</v>
      </c>
      <c r="I42" s="19">
        <f t="shared" ref="I42" si="15">AVERAGE(I34:I41)</f>
        <v>45.1178757429122</v>
      </c>
      <c r="J42" s="19">
        <f t="shared" ref="J42" si="16">AVERAGE(J34:J41)</f>
        <v>29.7219373822212</v>
      </c>
      <c r="K42" s="57">
        <f t="shared" ref="K42:AB42" si="17">AVERAGE(K34:K41)</f>
        <v>70.9262737035751</v>
      </c>
      <c r="L42" s="18">
        <f t="shared" si="17"/>
        <v>20196.2696745991</v>
      </c>
      <c r="M42" s="19">
        <f t="shared" ref="M42:Q42" si="18">AVERAGE(M34:M41)</f>
        <v>15534.4430117011</v>
      </c>
      <c r="N42" s="19">
        <f t="shared" si="18"/>
        <v>9065.73997738957</v>
      </c>
      <c r="O42" s="19">
        <f t="shared" si="18"/>
        <v>42440.3627363443</v>
      </c>
      <c r="P42" s="57">
        <f t="shared" si="18"/>
        <v>2612.57213382721</v>
      </c>
      <c r="Q42" s="19">
        <f t="shared" si="18"/>
        <v>6886.31376612184</v>
      </c>
      <c r="R42" s="19">
        <f t="shared" ref="R42" si="19">AVERAGE(R34:R41)</f>
        <v>14107.7299235463</v>
      </c>
      <c r="S42" s="19">
        <f t="shared" ref="S42" si="20">AVERAGE(S34:S41)</f>
        <v>2388.125</v>
      </c>
      <c r="T42" s="19">
        <f t="shared" ref="T42" si="21">AVERAGE(T34:T41)</f>
        <v>51089.4756463765</v>
      </c>
      <c r="U42" s="57">
        <f t="shared" ref="U42:V42" si="22">AVERAGE(U34:U41)</f>
        <v>1314.45750048756</v>
      </c>
      <c r="V42" s="37">
        <f t="shared" si="22"/>
        <v>5.46777376006129</v>
      </c>
      <c r="W42" s="37">
        <f t="shared" ref="W42" si="23">AVERAGE(W34:W41)</f>
        <v>1.34282896392159</v>
      </c>
      <c r="X42" s="37">
        <f t="shared" ref="X42" si="24">AVERAGE(X34:X41)</f>
        <v>4.73463776197099</v>
      </c>
      <c r="Y42" s="37">
        <f t="shared" ref="Y42" si="25">AVERAGE(Y34:Y41)</f>
        <v>2.72762198020212</v>
      </c>
      <c r="Z42" s="64">
        <f t="shared" ref="Z42:AA42" si="26">AVERAGE(Z34:Z41)</f>
        <v>1.21616472803507</v>
      </c>
      <c r="AA42" s="133">
        <f t="shared" si="26"/>
        <v>3.09780543883821</v>
      </c>
      <c r="AB42" s="134">
        <f t="shared" si="17"/>
        <v>2.28481950780795</v>
      </c>
      <c r="AC42" s="138"/>
      <c r="AD42" s="139"/>
      <c r="AE42" s="139"/>
      <c r="AF42" s="139"/>
      <c r="AG42" s="143"/>
    </row>
    <row r="43" spans="7:16">
      <c r="G43" s="13"/>
      <c r="L43" s="89"/>
      <c r="M43" s="89"/>
      <c r="N43" s="89"/>
      <c r="O43" s="89"/>
      <c r="P43" s="89"/>
    </row>
    <row r="44" ht="23.95" spans="12:16">
      <c r="L44" s="89"/>
      <c r="M44" s="89"/>
      <c r="N44" s="89"/>
      <c r="O44" s="89"/>
      <c r="P44" s="89"/>
    </row>
    <row r="45" ht="40" customHeight="1" spans="1:16">
      <c r="A45" s="38" t="s">
        <v>0</v>
      </c>
      <c r="B45" s="48" t="s">
        <v>43</v>
      </c>
      <c r="C45" s="49"/>
      <c r="D45" s="49"/>
      <c r="E45" s="49"/>
      <c r="F45" s="49"/>
      <c r="G45" s="66"/>
      <c r="M45" s="89"/>
      <c r="N45" s="89"/>
      <c r="O45" s="89"/>
      <c r="P45" s="89"/>
    </row>
    <row r="46" ht="40" customHeight="1" spans="1:16">
      <c r="A46" s="44"/>
      <c r="B46" s="50"/>
      <c r="C46" s="51"/>
      <c r="D46" s="51"/>
      <c r="E46" s="51"/>
      <c r="F46" s="51"/>
      <c r="G46" s="67"/>
      <c r="M46" s="89"/>
      <c r="N46" s="89"/>
      <c r="O46" s="89"/>
      <c r="P46" s="89"/>
    </row>
    <row r="47" ht="40" customHeight="1" spans="1:16">
      <c r="A47" s="8" t="s">
        <v>9</v>
      </c>
      <c r="B47" s="52" t="s">
        <v>44</v>
      </c>
      <c r="C47" s="53" t="s">
        <v>45</v>
      </c>
      <c r="D47" s="53" t="s">
        <v>46</v>
      </c>
      <c r="E47" s="53" t="s">
        <v>47</v>
      </c>
      <c r="F47" s="53" t="s">
        <v>48</v>
      </c>
      <c r="G47" s="68" t="s">
        <v>9</v>
      </c>
      <c r="M47" s="89"/>
      <c r="N47" s="89"/>
      <c r="O47" s="89"/>
      <c r="P47" s="89"/>
    </row>
    <row r="48" ht="40" customHeight="1" spans="1:16">
      <c r="A48" s="11" t="s">
        <v>17</v>
      </c>
      <c r="B48" s="32">
        <v>73.1</v>
      </c>
      <c r="C48" s="33">
        <v>97.2</v>
      </c>
      <c r="D48" s="33">
        <v>1</v>
      </c>
      <c r="E48" s="33">
        <v>13.3</v>
      </c>
      <c r="F48" s="33">
        <v>86.5</v>
      </c>
      <c r="G48" s="16" t="s">
        <v>17</v>
      </c>
      <c r="M48" s="89"/>
      <c r="N48" s="89"/>
      <c r="O48" s="89"/>
      <c r="P48" s="89"/>
    </row>
    <row r="49" ht="40" customHeight="1" spans="1:16">
      <c r="A49" s="11" t="s">
        <v>18</v>
      </c>
      <c r="B49" s="32">
        <v>65.6</v>
      </c>
      <c r="C49" s="33">
        <v>103.2</v>
      </c>
      <c r="D49" s="33">
        <v>2.7</v>
      </c>
      <c r="E49" s="33">
        <v>15.2</v>
      </c>
      <c r="F49" s="33">
        <v>87.6</v>
      </c>
      <c r="G49" s="16" t="s">
        <v>18</v>
      </c>
      <c r="M49" s="89"/>
      <c r="N49" s="89"/>
      <c r="O49" s="89"/>
      <c r="P49" s="89"/>
    </row>
    <row r="50" ht="40" customHeight="1" spans="1:7">
      <c r="A50" s="11" t="s">
        <v>19</v>
      </c>
      <c r="B50" s="32">
        <v>70.4</v>
      </c>
      <c r="C50" s="33">
        <v>117.8</v>
      </c>
      <c r="D50" s="33">
        <v>8.4</v>
      </c>
      <c r="E50" s="33">
        <v>28.7</v>
      </c>
      <c r="F50" s="33">
        <v>86.9</v>
      </c>
      <c r="G50" s="16" t="s">
        <v>19</v>
      </c>
    </row>
    <row r="51" ht="40" customHeight="1" spans="1:7">
      <c r="A51" s="11" t="s">
        <v>20</v>
      </c>
      <c r="B51" s="32">
        <v>39.6</v>
      </c>
      <c r="C51" s="33">
        <v>84.2</v>
      </c>
      <c r="D51" s="33">
        <v>28.4</v>
      </c>
      <c r="E51" s="33">
        <v>39.2</v>
      </c>
      <c r="F51" s="33">
        <v>84.6</v>
      </c>
      <c r="G51" s="16" t="s">
        <v>20</v>
      </c>
    </row>
    <row r="52" ht="40" customHeight="1" spans="1:7">
      <c r="A52" s="11" t="s">
        <v>21</v>
      </c>
      <c r="B52" s="32">
        <v>42.6</v>
      </c>
      <c r="C52" s="33">
        <v>168.3</v>
      </c>
      <c r="D52" s="33">
        <v>3</v>
      </c>
      <c r="E52" s="33">
        <v>36.4</v>
      </c>
      <c r="F52" s="33">
        <v>101.8</v>
      </c>
      <c r="G52" s="16" t="s">
        <v>21</v>
      </c>
    </row>
    <row r="53" ht="40" customHeight="1" spans="1:7">
      <c r="A53" s="11" t="s">
        <v>23</v>
      </c>
      <c r="B53" s="32">
        <v>63.4</v>
      </c>
      <c r="C53" s="33">
        <v>136.5</v>
      </c>
      <c r="D53" s="33">
        <v>18.8</v>
      </c>
      <c r="E53" s="33">
        <v>41.5</v>
      </c>
      <c r="F53" s="33">
        <v>89.5</v>
      </c>
      <c r="G53" s="16" t="s">
        <v>23</v>
      </c>
    </row>
    <row r="54" ht="40" customHeight="1" spans="1:7">
      <c r="A54" s="11" t="s">
        <v>25</v>
      </c>
      <c r="B54" s="32">
        <v>72.3</v>
      </c>
      <c r="C54" s="33">
        <v>127.3</v>
      </c>
      <c r="D54" s="33">
        <v>15.2</v>
      </c>
      <c r="E54" s="33">
        <v>32.6</v>
      </c>
      <c r="F54" s="33">
        <v>118.5</v>
      </c>
      <c r="G54" s="16" t="s">
        <v>25</v>
      </c>
    </row>
    <row r="55" ht="40" customHeight="1" spans="1:7">
      <c r="A55" s="11" t="s">
        <v>28</v>
      </c>
      <c r="B55" s="32">
        <v>57.3</v>
      </c>
      <c r="C55" s="33">
        <v>65.3</v>
      </c>
      <c r="D55" s="33">
        <v>14.2</v>
      </c>
      <c r="E55" s="33">
        <v>26.7</v>
      </c>
      <c r="F55" s="33">
        <v>85.1</v>
      </c>
      <c r="G55" s="16" t="s">
        <v>28</v>
      </c>
    </row>
    <row r="56" ht="40" customHeight="1" spans="1:7">
      <c r="A56" s="47" t="s">
        <v>29</v>
      </c>
      <c r="B56" s="36">
        <f>AVERAGE(B48:B55)</f>
        <v>60.5375</v>
      </c>
      <c r="C56" s="37">
        <f t="shared" ref="C56:F56" si="27">AVERAGE(C48:C55)</f>
        <v>112.475</v>
      </c>
      <c r="D56" s="37">
        <f t="shared" si="27"/>
        <v>11.4625</v>
      </c>
      <c r="E56" s="37">
        <f t="shared" si="27"/>
        <v>29.2</v>
      </c>
      <c r="F56" s="37">
        <f t="shared" si="27"/>
        <v>92.5625</v>
      </c>
      <c r="G56" s="17" t="s">
        <v>29</v>
      </c>
    </row>
    <row r="61" ht="68" customHeight="1"/>
    <row r="62" ht="68" customHeight="1"/>
    <row r="77" ht="17.6" spans="1:1">
      <c r="A77" s="144"/>
    </row>
  </sheetData>
  <mergeCells count="33">
    <mergeCell ref="B1:K1"/>
    <mergeCell ref="L1:R1"/>
    <mergeCell ref="T1:W1"/>
    <mergeCell ref="B2:F2"/>
    <mergeCell ref="G2:K2"/>
    <mergeCell ref="L2:P2"/>
    <mergeCell ref="Q2:R2"/>
    <mergeCell ref="B17:F17"/>
    <mergeCell ref="G17:K17"/>
    <mergeCell ref="L17:P17"/>
    <mergeCell ref="Q17:U17"/>
    <mergeCell ref="V17:Z17"/>
    <mergeCell ref="AA17:AB17"/>
    <mergeCell ref="AC17:AG17"/>
    <mergeCell ref="B32:F32"/>
    <mergeCell ref="G32:K32"/>
    <mergeCell ref="L32:P32"/>
    <mergeCell ref="Q32:U32"/>
    <mergeCell ref="V32:Z32"/>
    <mergeCell ref="AA32:AB32"/>
    <mergeCell ref="AC32:AG32"/>
    <mergeCell ref="A1:A2"/>
    <mergeCell ref="A15:A17"/>
    <mergeCell ref="A30:A32"/>
    <mergeCell ref="A45:A46"/>
    <mergeCell ref="B30:K31"/>
    <mergeCell ref="L30:U31"/>
    <mergeCell ref="T2:W12"/>
    <mergeCell ref="B45:G46"/>
    <mergeCell ref="B15:K16"/>
    <mergeCell ref="L15:U16"/>
    <mergeCell ref="V15:AG16"/>
    <mergeCell ref="V30:AG3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Uo2pDm2XGVGjC2Fp</dc:creator>
  <cp:lastModifiedBy>山阴</cp:lastModifiedBy>
  <dcterms:created xsi:type="dcterms:W3CDTF">2023-08-16T11:48:00Z</dcterms:created>
  <dcterms:modified xsi:type="dcterms:W3CDTF">2023-09-20T18:22:39Z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4BB467963E4E92756027DE64B71E7326_42</vt:lpwstr>
  </property>
  <property fmtid="{D5CDD505-2E9C-101B-9397-08002B2CF9AE}" pid="3" name="KSOProductBuildVer">
    <vt:lpwstr>2052-6.1.0.8274</vt:lpwstr>
  </property>
</Properties>
</file>