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enixxu/Academia/ESW/"/>
    </mc:Choice>
  </mc:AlternateContent>
  <xr:revisionPtr revIDLastSave="0" documentId="13_ncr:1_{5495F72F-004C-1B4F-A55A-8C04E496D52A}" xr6:coauthVersionLast="45" xr6:coauthVersionMax="45" xr10:uidLastSave="{00000000-0000-0000-0000-000000000000}"/>
  <bookViews>
    <workbookView xWindow="0" yWindow="500" windowWidth="38400" windowHeight="21100" activeTab="6" xr2:uid="{90975A17-B0B4-AE44-8F1A-08DBD432FCB6}"/>
  </bookViews>
  <sheets>
    <sheet name="Index" sheetId="1" r:id="rId1"/>
    <sheet name="Steel" sheetId="2" r:id="rId2"/>
    <sheet name="Cement" sheetId="9" r:id="rId3"/>
    <sheet name="GDP" sheetId="4" r:id="rId4"/>
    <sheet name="Population" sheetId="5" r:id="rId5"/>
    <sheet name="M-WB" sheetId="10" r:id="rId6"/>
    <sheet name="Cement_1930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9" l="1"/>
  <c r="X3" i="9"/>
  <c r="X4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2" i="9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3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2" i="10"/>
  <c r="E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2" i="5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2" i="2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Y43" i="9"/>
  <c r="Y44" i="9"/>
  <c r="Y45" i="9"/>
  <c r="Y46" i="9"/>
  <c r="Y47" i="9"/>
  <c r="Y48" i="9"/>
  <c r="Y49" i="9"/>
  <c r="Y50" i="9"/>
  <c r="Y51" i="9"/>
  <c r="Y52" i="9"/>
  <c r="Y42" i="9"/>
  <c r="S42" i="9" l="1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" i="9"/>
  <c r="J3" i="9"/>
  <c r="J2" i="9"/>
  <c r="BD2" i="3" l="1"/>
  <c r="BE2" i="3"/>
  <c r="V84" i="3" l="1"/>
  <c r="V87" i="3"/>
  <c r="V79" i="3"/>
  <c r="V80" i="3"/>
  <c r="V81" i="3"/>
  <c r="V82" i="3"/>
  <c r="V83" i="3"/>
  <c r="V85" i="3"/>
  <c r="V86" i="3"/>
  <c r="V88" i="3"/>
  <c r="V89" i="3"/>
  <c r="Z32" i="4" l="1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X3" i="5"/>
  <c r="Z3" i="5" s="1"/>
  <c r="X4" i="5"/>
  <c r="Z4" i="5" s="1"/>
  <c r="X5" i="5"/>
  <c r="Z5" i="5" s="1"/>
  <c r="X6" i="5"/>
  <c r="Z6" i="5" s="1"/>
  <c r="X7" i="5"/>
  <c r="Z7" i="5" s="1"/>
  <c r="X8" i="5"/>
  <c r="Z8" i="5" s="1"/>
  <c r="X9" i="5"/>
  <c r="Z9" i="5" s="1"/>
  <c r="X10" i="5"/>
  <c r="Z10" i="5" s="1"/>
  <c r="X11" i="5"/>
  <c r="Z11" i="5" s="1"/>
  <c r="X12" i="5"/>
  <c r="Z12" i="5" s="1"/>
  <c r="X13" i="5"/>
  <c r="Z13" i="5" s="1"/>
  <c r="X14" i="5"/>
  <c r="Z14" i="5" s="1"/>
  <c r="X15" i="5"/>
  <c r="Z15" i="5" s="1"/>
  <c r="X16" i="5"/>
  <c r="Z16" i="5" s="1"/>
  <c r="X17" i="5"/>
  <c r="Z17" i="5" s="1"/>
  <c r="X18" i="5"/>
  <c r="Z18" i="5" s="1"/>
  <c r="X19" i="5"/>
  <c r="Z19" i="5" s="1"/>
  <c r="X20" i="5"/>
  <c r="Z20" i="5" s="1"/>
  <c r="X21" i="5"/>
  <c r="Z21" i="5" s="1"/>
  <c r="X22" i="5"/>
  <c r="Z22" i="5" s="1"/>
  <c r="X23" i="5"/>
  <c r="Z23" i="5" s="1"/>
  <c r="X24" i="5"/>
  <c r="Z24" i="5" s="1"/>
  <c r="X25" i="5"/>
  <c r="Z25" i="5" s="1"/>
  <c r="X26" i="5"/>
  <c r="Z26" i="5" s="1"/>
  <c r="X27" i="5"/>
  <c r="Z27" i="5" s="1"/>
  <c r="X28" i="5"/>
  <c r="Z28" i="5" s="1"/>
  <c r="X29" i="5"/>
  <c r="Z29" i="5" s="1"/>
  <c r="X30" i="5"/>
  <c r="Z30" i="5" s="1"/>
  <c r="X31" i="5"/>
  <c r="Z31" i="5" s="1"/>
  <c r="X32" i="5"/>
  <c r="Z32" i="5" s="1"/>
  <c r="X33" i="5"/>
  <c r="Z33" i="5" s="1"/>
  <c r="X34" i="5"/>
  <c r="Z34" i="5" s="1"/>
  <c r="X35" i="5"/>
  <c r="Z35" i="5" s="1"/>
  <c r="X36" i="5"/>
  <c r="Z36" i="5" s="1"/>
  <c r="X37" i="5"/>
  <c r="Z37" i="5" s="1"/>
  <c r="X38" i="5"/>
  <c r="Z38" i="5" s="1"/>
  <c r="X39" i="5"/>
  <c r="Z39" i="5" s="1"/>
  <c r="X40" i="5"/>
  <c r="Z40" i="5" s="1"/>
  <c r="X41" i="5"/>
  <c r="Z41" i="5" s="1"/>
  <c r="X42" i="5"/>
  <c r="Z42" i="5" s="1"/>
  <c r="X43" i="5"/>
  <c r="Z43" i="5" s="1"/>
  <c r="X44" i="5"/>
  <c r="Z44" i="5" s="1"/>
  <c r="X45" i="5"/>
  <c r="Z45" i="5" s="1"/>
  <c r="X46" i="5"/>
  <c r="Z46" i="5" s="1"/>
  <c r="X47" i="5"/>
  <c r="Z47" i="5" s="1"/>
  <c r="X48" i="5"/>
  <c r="Z48" i="5" s="1"/>
  <c r="X49" i="5"/>
  <c r="Z49" i="5" s="1"/>
  <c r="X50" i="5"/>
  <c r="Z50" i="5" s="1"/>
  <c r="X51" i="5"/>
  <c r="Z51" i="5" s="1"/>
  <c r="X52" i="5"/>
  <c r="Z52" i="5" s="1"/>
  <c r="X53" i="5"/>
  <c r="Z53" i="5" s="1"/>
  <c r="X54" i="5"/>
  <c r="Z54" i="5" s="1"/>
  <c r="X55" i="5"/>
  <c r="Z55" i="5" s="1"/>
  <c r="X56" i="5"/>
  <c r="Z56" i="5" s="1"/>
  <c r="X57" i="5"/>
  <c r="Z57" i="5" s="1"/>
  <c r="X58" i="5"/>
  <c r="Z58" i="5" s="1"/>
  <c r="X59" i="5"/>
  <c r="Z59" i="5" s="1"/>
  <c r="X60" i="5"/>
  <c r="Z60" i="5" s="1"/>
  <c r="X61" i="5"/>
  <c r="Z61" i="5" s="1"/>
  <c r="X2" i="5"/>
  <c r="Z2" i="5" s="1"/>
  <c r="AD2" i="2"/>
  <c r="AD9" i="2"/>
  <c r="AD3" i="2"/>
  <c r="AD4" i="2"/>
  <c r="AD5" i="2"/>
  <c r="AD6" i="2"/>
  <c r="AD7" i="2"/>
  <c r="AD8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M2" i="2"/>
  <c r="M3" i="2"/>
  <c r="M4" i="2"/>
  <c r="AA45" i="2"/>
  <c r="AC45" i="2" s="1"/>
  <c r="AC47" i="2"/>
  <c r="AC5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AA46" i="2"/>
  <c r="AC46" i="2" s="1"/>
  <c r="AA47" i="2"/>
  <c r="AA48" i="2"/>
  <c r="AC48" i="2" s="1"/>
  <c r="AA49" i="2"/>
  <c r="AC49" i="2" s="1"/>
  <c r="AA50" i="2"/>
  <c r="AC50" i="2" s="1"/>
  <c r="AA51" i="2"/>
  <c r="AC51" i="2" s="1"/>
  <c r="AA52" i="2"/>
  <c r="AC52" i="2" s="1"/>
  <c r="AA53" i="2"/>
  <c r="AA54" i="2"/>
  <c r="AC54" i="2" s="1"/>
  <c r="C19" i="2"/>
  <c r="C20" i="2"/>
  <c r="C21" i="2"/>
  <c r="C22" i="2"/>
  <c r="C23" i="2"/>
  <c r="C24" i="2"/>
  <c r="AA24" i="2" s="1"/>
  <c r="C25" i="2"/>
  <c r="AA25" i="2" s="1"/>
  <c r="C26" i="2"/>
  <c r="AA26" i="2" s="1"/>
  <c r="C27" i="2"/>
  <c r="AA27" i="2" s="1"/>
  <c r="C18" i="2"/>
  <c r="AD54" i="2" l="1"/>
  <c r="M54" i="2"/>
  <c r="M45" i="2"/>
  <c r="AD45" i="2" s="1"/>
  <c r="M53" i="2"/>
  <c r="AD53" i="2" s="1"/>
  <c r="M52" i="2"/>
  <c r="AD52" i="2" s="1"/>
  <c r="M51" i="2"/>
  <c r="AD51" i="2" s="1"/>
  <c r="M50" i="2"/>
  <c r="AD50" i="2" s="1"/>
  <c r="M49" i="2"/>
  <c r="AD49" i="2" s="1"/>
  <c r="M48" i="2"/>
  <c r="AD48" i="2" s="1"/>
  <c r="M47" i="2"/>
  <c r="AD47" i="2" s="1"/>
  <c r="M46" i="2"/>
  <c r="AD46" i="2" s="1"/>
  <c r="M44" i="2"/>
  <c r="M43" i="2"/>
  <c r="M42" i="2"/>
  <c r="M41" i="2"/>
  <c r="M40" i="2"/>
  <c r="M39" i="2"/>
  <c r="M38" i="2"/>
  <c r="M37" i="2"/>
  <c r="M36" i="2"/>
  <c r="M31" i="2"/>
  <c r="M29" i="2"/>
  <c r="M27" i="2"/>
  <c r="M25" i="2"/>
  <c r="M22" i="2"/>
  <c r="M20" i="2"/>
  <c r="M18" i="2"/>
  <c r="M12" i="2"/>
  <c r="M9" i="2"/>
  <c r="M5" i="2"/>
  <c r="M26" i="2"/>
  <c r="M33" i="2"/>
  <c r="M35" i="2"/>
  <c r="M23" i="2"/>
  <c r="M21" i="2"/>
  <c r="M16" i="2"/>
  <c r="M19" i="2"/>
  <c r="L15" i="2"/>
  <c r="M15" i="2" s="1"/>
  <c r="M17" i="2"/>
  <c r="M24" i="2"/>
  <c r="M28" i="2"/>
  <c r="M30" i="2"/>
  <c r="M32" i="2"/>
  <c r="M34" i="2"/>
  <c r="M14" i="2"/>
  <c r="M6" i="2"/>
  <c r="M7" i="2"/>
  <c r="M8" i="2"/>
  <c r="M10" i="2"/>
  <c r="M11" i="2"/>
  <c r="M13" i="2"/>
</calcChain>
</file>

<file path=xl/sharedStrings.xml><?xml version="1.0" encoding="utf-8"?>
<sst xmlns="http://schemas.openxmlformats.org/spreadsheetml/2006/main" count="222" uniqueCount="132">
  <si>
    <t>US</t>
  </si>
  <si>
    <t>China</t>
  </si>
  <si>
    <t>India</t>
  </si>
  <si>
    <t>Russia</t>
  </si>
  <si>
    <t>Brasil</t>
  </si>
  <si>
    <t>Europe</t>
  </si>
  <si>
    <t>Asia</t>
  </si>
  <si>
    <t>North America</t>
  </si>
  <si>
    <t>World total</t>
  </si>
  <si>
    <t>UK</t>
  </si>
  <si>
    <t>France</t>
  </si>
  <si>
    <t>Germany</t>
  </si>
  <si>
    <t>Japan</t>
  </si>
  <si>
    <t>EU/Western Europe</t>
  </si>
  <si>
    <t xml:space="preserve">Latin America/South America </t>
  </si>
  <si>
    <t>Eastern/Other Europe</t>
  </si>
  <si>
    <t>EU and Central Eurasia</t>
  </si>
  <si>
    <t>World</t>
  </si>
  <si>
    <t>Year</t>
  </si>
  <si>
    <t>Brazil</t>
  </si>
  <si>
    <t>East Asia &amp; Pacific</t>
  </si>
  <si>
    <t>Euro area</t>
  </si>
  <si>
    <t>European Union</t>
  </si>
  <si>
    <t>United Kingdom</t>
  </si>
  <si>
    <t>Latin America &amp; Caribbean</t>
  </si>
  <si>
    <t>Russian Federation</t>
  </si>
  <si>
    <t>United States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</si>
  <si>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</si>
  <si>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</si>
  <si>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</si>
  <si>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</si>
  <si>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</si>
  <si>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</si>
  <si>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</si>
  <si>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</si>
  <si>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</si>
  <si>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</si>
  <si>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</si>
  <si>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</si>
  <si>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</si>
  <si>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</si>
  <si>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</si>
  <si>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</si>
  <si>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</si>
  <si>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</si>
  <si>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</si>
  <si>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</si>
  <si>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</si>
  <si>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</si>
  <si>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</si>
  <si>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</si>
  <si>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</si>
  <si>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</si>
  <si>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</si>
  <si>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</si>
  <si>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</si>
  <si>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</si>
  <si>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</si>
  <si>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</si>
  <si>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</si>
  <si>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</si>
  <si>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</si>
  <si>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</si>
  <si>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</si>
  <si>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</si>
  <si>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</si>
  <si>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</si>
  <si>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</si>
  <si>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</si>
  <si>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</si>
  <si>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</si>
  <si>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</si>
  <si>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</si>
  <si>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</si>
  <si>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</si>
  <si>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</si>
  <si>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</si>
  <si>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</si>
  <si>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</si>
  <si>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</si>
  <si>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</si>
  <si>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</si>
  <si>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</si>
  <si>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</si>
  <si>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</si>
  <si>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</si>
  <si>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</si>
  <si>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</si>
  <si>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</si>
  <si>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Czech Republic</t>
  </si>
  <si>
    <t>Spain</t>
  </si>
  <si>
    <t>Italy</t>
  </si>
  <si>
    <t>Netherlands</t>
  </si>
  <si>
    <t>Poland</t>
  </si>
  <si>
    <t>Slovak Republic</t>
  </si>
  <si>
    <t>F. R. Germany</t>
  </si>
  <si>
    <t>German D. R.</t>
  </si>
  <si>
    <t>Itlay</t>
  </si>
  <si>
    <t>Czechia</t>
  </si>
  <si>
    <t>Slovakia</t>
  </si>
  <si>
    <t>EU11</t>
  </si>
  <si>
    <t>EU11/EU28</t>
  </si>
  <si>
    <t>EU11/Europe</t>
  </si>
  <si>
    <t>Steel</t>
  </si>
  <si>
    <t>Cement</t>
  </si>
  <si>
    <t>Unit</t>
  </si>
  <si>
    <t>Sheet</t>
  </si>
  <si>
    <t>GDP</t>
  </si>
  <si>
    <t>current US$</t>
  </si>
  <si>
    <t>Population</t>
  </si>
  <si>
    <t>Source</t>
  </si>
  <si>
    <t>https://www.worldsteel.org/steel-by-topic/statistics/steel-statistical-yearbook.html</t>
  </si>
  <si>
    <t>https://www.usgs.gov/centers/nmic/cement-statistics-and-information</t>
  </si>
  <si>
    <t>https://data.worldbank.org/indicator/NY.GDP.MKTP.CD</t>
  </si>
  <si>
    <t>https://data.worldbank.org/indicator/SP.POP.TOTL</t>
  </si>
  <si>
    <t>United Kindom</t>
  </si>
  <si>
    <t>EU28</t>
  </si>
  <si>
    <t>thousand ton</t>
  </si>
  <si>
    <t>Germany D. R</t>
  </si>
  <si>
    <t>year</t>
  </si>
  <si>
    <t>CZ WB</t>
  </si>
  <si>
    <t>Ratio</t>
  </si>
  <si>
    <t>EU8</t>
  </si>
  <si>
    <t>EU8/EU28</t>
  </si>
  <si>
    <t>CZ Madison</t>
  </si>
  <si>
    <t>Fitted Ratio</t>
  </si>
  <si>
    <t>CZ M-WB</t>
  </si>
  <si>
    <t>Poland Madison</t>
  </si>
  <si>
    <t>Poland WB</t>
  </si>
  <si>
    <t>Poland M-WB</t>
  </si>
  <si>
    <t>Notes</t>
  </si>
  <si>
    <t>Data marked yellow are converted from Madison Project using a quite arbitary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</si>
</sst>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8"/>
      <color theme="1"/>
      <name val="ArialMT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0" fillId="0" borderId="0" xfId="0" applyNumberFormat="1" applyFont="1"/>
    <xf numFmtId="0" fontId="1" fillId="0" borderId="0" xfId="0" applyNumberFormat="1" applyFont="1"/>
    <xf numFmtId="1" fontId="0" fillId="0" borderId="0" xfId="0" applyNumberFormat="1" applyFont="1"/>
    <xf numFmtId="0" fontId="5" fillId="0" borderId="0" xfId="0" applyFont="1"/>
    <xf numFmtId="1" fontId="5" fillId="0" borderId="0" xfId="0" applyNumberFormat="1" applyFont="1"/>
    <xf numFmtId="3" fontId="6" fillId="0" borderId="0" xfId="0" applyNumberFormat="1" applyFont="1"/>
    <xf numFmtId="0" fontId="3" fillId="2" borderId="0" xfId="2"/>
  </cellXfs>
  <cellStyles count="3">
    <cellStyle name="40% - Accent4" xfId="2" builtinId="43"/>
    <cellStyle name="Normal" xfId="0" builtinId="0"/>
    <cellStyle name="Normal 5" xfId="1" xr:uid="{94CFB0EC-38CF-3947-9878-7DA2A841A7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8102-0271-FA4A-8C89-EF813D61E86A}">
  <dimension ref="A1:J5"/>
  <sheetViews>
    <sheetView workbookViewId="0">
      <selection activeCell="J7" sqref="J7"/>
    </sheetView>
  </sheetViews>
  <sheetFormatPr baseColWidth="10" defaultRowHeight="16"/>
  <cols>
    <col min="2" max="2" width="13.1640625" customWidth="1"/>
  </cols>
  <sheetData>
    <row r="1" spans="1:10" s="3" customFormat="1">
      <c r="A1" s="3" t="s">
        <v>106</v>
      </c>
      <c r="B1" s="3" t="s">
        <v>105</v>
      </c>
      <c r="C1" s="3" t="s">
        <v>110</v>
      </c>
      <c r="J1" s="3" t="s">
        <v>130</v>
      </c>
    </row>
    <row r="2" spans="1:10">
      <c r="A2" t="s">
        <v>103</v>
      </c>
      <c r="B2" t="s">
        <v>117</v>
      </c>
      <c r="C2" t="s">
        <v>111</v>
      </c>
    </row>
    <row r="3" spans="1:10">
      <c r="A3" t="s">
        <v>104</v>
      </c>
      <c r="B3" t="s">
        <v>117</v>
      </c>
      <c r="C3" t="s">
        <v>112</v>
      </c>
    </row>
    <row r="4" spans="1:10">
      <c r="A4" t="s">
        <v>107</v>
      </c>
      <c r="B4" t="s">
        <v>108</v>
      </c>
      <c r="C4" t="s">
        <v>113</v>
      </c>
      <c r="J4" t="s">
        <v>131</v>
      </c>
    </row>
    <row r="5" spans="1:10">
      <c r="A5" t="s">
        <v>109</v>
      </c>
      <c r="C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CC3-590D-8C46-98E0-B4606CA6F69B}">
  <dimension ref="A1:AF5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6"/>
  <cols>
    <col min="1" max="16384" width="10.83203125" style="4"/>
  </cols>
  <sheetData>
    <row r="1" spans="1:32">
      <c r="A1" s="4" t="s">
        <v>18</v>
      </c>
      <c r="B1" s="4" t="s">
        <v>10</v>
      </c>
      <c r="C1" s="4" t="s">
        <v>11</v>
      </c>
      <c r="D1" s="4" t="s">
        <v>9</v>
      </c>
      <c r="E1" s="4" t="s">
        <v>3</v>
      </c>
      <c r="F1" s="4" t="s">
        <v>0</v>
      </c>
      <c r="G1" s="4" t="s">
        <v>4</v>
      </c>
      <c r="H1" s="4" t="s">
        <v>1</v>
      </c>
      <c r="I1" s="4" t="s">
        <v>2</v>
      </c>
      <c r="J1" s="4" t="s">
        <v>12</v>
      </c>
      <c r="K1" s="4" t="s">
        <v>13</v>
      </c>
      <c r="L1" s="4" t="s">
        <v>15</v>
      </c>
      <c r="M1" s="4" t="s">
        <v>5</v>
      </c>
      <c r="N1" s="4" t="s">
        <v>7</v>
      </c>
      <c r="O1" s="4" t="s">
        <v>14</v>
      </c>
      <c r="P1" s="4" t="s">
        <v>6</v>
      </c>
      <c r="Q1" s="4" t="s">
        <v>95</v>
      </c>
      <c r="R1" s="4" t="s">
        <v>96</v>
      </c>
      <c r="S1" s="4" t="s">
        <v>87</v>
      </c>
      <c r="T1" s="4" t="s">
        <v>88</v>
      </c>
      <c r="U1" s="4" t="s">
        <v>98</v>
      </c>
      <c r="V1" s="4" t="s">
        <v>97</v>
      </c>
      <c r="W1" s="4" t="s">
        <v>92</v>
      </c>
      <c r="X1" s="4" t="s">
        <v>93</v>
      </c>
      <c r="Y1" s="4" t="s">
        <v>99</v>
      </c>
      <c r="Z1" s="4" t="s">
        <v>90</v>
      </c>
      <c r="AA1" s="4" t="s">
        <v>100</v>
      </c>
      <c r="AB1" s="4" t="s">
        <v>8</v>
      </c>
      <c r="AC1" s="4" t="s">
        <v>101</v>
      </c>
      <c r="AD1" s="4" t="s">
        <v>102</v>
      </c>
      <c r="AE1" s="4" t="s">
        <v>122</v>
      </c>
      <c r="AF1" s="4" t="s">
        <v>123</v>
      </c>
    </row>
    <row r="2" spans="1:32">
      <c r="A2" s="4">
        <v>1967</v>
      </c>
      <c r="B2" s="4">
        <v>19658</v>
      </c>
      <c r="C2" s="4">
        <f>Q2+R2</f>
        <v>41391</v>
      </c>
      <c r="D2" s="4">
        <v>24324</v>
      </c>
      <c r="E2" s="4">
        <v>102235</v>
      </c>
      <c r="F2" s="4">
        <v>115406</v>
      </c>
      <c r="G2" s="4">
        <v>3665</v>
      </c>
      <c r="H2" s="4">
        <v>14000</v>
      </c>
      <c r="I2" s="4">
        <v>6331</v>
      </c>
      <c r="J2" s="4">
        <v>62154</v>
      </c>
      <c r="K2" s="4">
        <v>131967</v>
      </c>
      <c r="L2" s="4">
        <v>33128</v>
      </c>
      <c r="M2" s="4">
        <f t="shared" ref="M2:M3" si="0">K2+L2</f>
        <v>165095</v>
      </c>
      <c r="N2" s="4">
        <v>124207</v>
      </c>
      <c r="O2" s="4">
        <v>9792</v>
      </c>
      <c r="P2" s="4">
        <v>85026</v>
      </c>
      <c r="Q2" s="4">
        <v>36744</v>
      </c>
      <c r="R2" s="4">
        <v>4647</v>
      </c>
      <c r="S2" s="4">
        <v>3023</v>
      </c>
      <c r="T2" s="4">
        <v>9712</v>
      </c>
      <c r="U2" s="4">
        <v>10003</v>
      </c>
      <c r="V2" s="4">
        <v>15890</v>
      </c>
      <c r="W2" s="4">
        <v>3401</v>
      </c>
      <c r="X2" s="4">
        <v>10412</v>
      </c>
      <c r="Z2" s="4">
        <v>4512</v>
      </c>
      <c r="AA2" s="4">
        <f>B2+C2+D2+S2+T2+U2+V2+W2+X2+Y2+Z2</f>
        <v>142326</v>
      </c>
      <c r="AB2" s="4">
        <v>497232</v>
      </c>
      <c r="AD2" s="4">
        <f t="shared" ref="AD2:AD44" si="1">AA2/M2</f>
        <v>0.86208546594385049</v>
      </c>
      <c r="AE2" s="4">
        <f>AA2-Y2-U2-X2</f>
        <v>121911</v>
      </c>
      <c r="AF2" s="4">
        <f>AE2/K2</f>
        <v>0.92379913160108207</v>
      </c>
    </row>
    <row r="3" spans="1:32">
      <c r="A3" s="4">
        <v>1968</v>
      </c>
      <c r="B3" s="4">
        <v>20403</v>
      </c>
      <c r="C3" s="4">
        <f t="shared" ref="C3:C17" si="2">Q3+R3</f>
        <v>45854</v>
      </c>
      <c r="D3" s="4">
        <v>26399</v>
      </c>
      <c r="E3" s="4">
        <v>106532</v>
      </c>
      <c r="F3" s="4">
        <v>119260</v>
      </c>
      <c r="G3" s="4">
        <v>4452</v>
      </c>
      <c r="H3" s="4">
        <v>15000</v>
      </c>
      <c r="I3" s="4">
        <v>6448</v>
      </c>
      <c r="J3" s="4">
        <v>66893</v>
      </c>
      <c r="K3" s="4">
        <v>144837</v>
      </c>
      <c r="L3" s="4">
        <v>34944</v>
      </c>
      <c r="M3" s="4">
        <f t="shared" si="0"/>
        <v>179781</v>
      </c>
      <c r="N3" s="4">
        <v>129467</v>
      </c>
      <c r="O3" s="4">
        <v>11191</v>
      </c>
      <c r="P3" s="4">
        <v>91434</v>
      </c>
      <c r="Q3" s="4">
        <v>41159</v>
      </c>
      <c r="R3" s="4">
        <v>4695</v>
      </c>
      <c r="S3" s="4">
        <v>3467</v>
      </c>
      <c r="T3" s="4">
        <v>11568</v>
      </c>
      <c r="U3" s="4">
        <v>10555</v>
      </c>
      <c r="V3" s="4">
        <v>16964</v>
      </c>
      <c r="W3" s="4">
        <v>3706</v>
      </c>
      <c r="X3" s="4">
        <v>11007</v>
      </c>
      <c r="Z3" s="4">
        <v>5083</v>
      </c>
      <c r="AA3" s="4">
        <f t="shared" ref="AA3:AA23" si="3">B3+C3+D3+S3+T3+U3+V3+W3+X3+Y3+Z3</f>
        <v>155006</v>
      </c>
      <c r="AB3" s="4">
        <v>529987</v>
      </c>
      <c r="AD3" s="4">
        <f t="shared" si="1"/>
        <v>0.86219344647098417</v>
      </c>
      <c r="AE3" s="4">
        <f t="shared" ref="AE3:AE54" si="4">AA3-Y3-U3-X3</f>
        <v>133444</v>
      </c>
      <c r="AF3" s="4">
        <f t="shared" ref="AF3:AF54" si="5">AE3/K3</f>
        <v>0.92133916057361032</v>
      </c>
    </row>
    <row r="4" spans="1:32">
      <c r="A4" s="4">
        <v>1969</v>
      </c>
      <c r="B4" s="4">
        <v>22510</v>
      </c>
      <c r="C4" s="4">
        <f t="shared" si="2"/>
        <v>50456</v>
      </c>
      <c r="D4" s="4">
        <v>26896</v>
      </c>
      <c r="E4" s="4">
        <v>110315</v>
      </c>
      <c r="F4" s="4">
        <v>128151</v>
      </c>
      <c r="G4" s="4">
        <v>4925</v>
      </c>
      <c r="H4" s="4">
        <v>16000</v>
      </c>
      <c r="I4" s="4">
        <v>6557</v>
      </c>
      <c r="J4" s="4">
        <v>82166</v>
      </c>
      <c r="K4" s="4">
        <v>156580</v>
      </c>
      <c r="L4" s="4">
        <v>37280</v>
      </c>
      <c r="M4" s="4">
        <f>K4+L4</f>
        <v>193860</v>
      </c>
      <c r="N4" s="4">
        <v>137502</v>
      </c>
      <c r="O4" s="4">
        <v>12165</v>
      </c>
      <c r="P4" s="4">
        <v>108018</v>
      </c>
      <c r="Q4" s="4">
        <v>45316</v>
      </c>
      <c r="R4" s="4">
        <v>5140</v>
      </c>
      <c r="S4" s="4">
        <v>3926</v>
      </c>
      <c r="T4" s="4">
        <v>12832</v>
      </c>
      <c r="U4" s="4">
        <v>10802</v>
      </c>
      <c r="V4" s="4">
        <v>16428</v>
      </c>
      <c r="W4" s="4">
        <v>4712</v>
      </c>
      <c r="X4" s="4">
        <v>11251</v>
      </c>
      <c r="Z4" s="4">
        <v>5982</v>
      </c>
      <c r="AA4" s="4">
        <f t="shared" si="3"/>
        <v>165795</v>
      </c>
      <c r="AB4" s="4">
        <v>574645</v>
      </c>
      <c r="AD4" s="4">
        <f t="shared" si="1"/>
        <v>0.8552305787681832</v>
      </c>
      <c r="AE4" s="4">
        <f t="shared" si="4"/>
        <v>143742</v>
      </c>
      <c r="AF4" s="4">
        <f t="shared" si="5"/>
        <v>0.91800996295823223</v>
      </c>
    </row>
    <row r="5" spans="1:32">
      <c r="A5" s="4">
        <v>1970</v>
      </c>
      <c r="B5" s="4">
        <v>23744</v>
      </c>
      <c r="C5" s="4">
        <f t="shared" si="2"/>
        <v>50466</v>
      </c>
      <c r="D5" s="4">
        <v>27833</v>
      </c>
      <c r="E5" s="4">
        <v>115886</v>
      </c>
      <c r="F5" s="4">
        <v>119307</v>
      </c>
      <c r="G5" s="4">
        <v>5390</v>
      </c>
      <c r="H5" s="4">
        <v>18000</v>
      </c>
      <c r="I5" s="4">
        <v>6276</v>
      </c>
      <c r="J5" s="4">
        <v>93322</v>
      </c>
      <c r="K5" s="4">
        <v>161497</v>
      </c>
      <c r="L5" s="4">
        <v>40082</v>
      </c>
      <c r="M5" s="4">
        <f>K5+L5</f>
        <v>201579</v>
      </c>
      <c r="N5" s="4">
        <v>130507</v>
      </c>
      <c r="O5" s="4">
        <v>13181</v>
      </c>
      <c r="P5" s="4">
        <v>121410</v>
      </c>
      <c r="Q5" s="4">
        <v>45041</v>
      </c>
      <c r="R5" s="4">
        <v>5425</v>
      </c>
      <c r="S5" s="4">
        <v>4079</v>
      </c>
      <c r="T5" s="4">
        <v>12607</v>
      </c>
      <c r="U5" s="4">
        <v>11480</v>
      </c>
      <c r="V5" s="4">
        <v>17277</v>
      </c>
      <c r="W5" s="4">
        <v>5042</v>
      </c>
      <c r="X5" s="4">
        <v>11750</v>
      </c>
      <c r="Z5" s="4">
        <v>7394</v>
      </c>
      <c r="AA5" s="4">
        <f t="shared" si="3"/>
        <v>171672</v>
      </c>
      <c r="AB5" s="4">
        <v>595430</v>
      </c>
      <c r="AD5" s="4">
        <f t="shared" si="1"/>
        <v>0.85163633116544879</v>
      </c>
      <c r="AE5" s="4">
        <f t="shared" si="4"/>
        <v>148442</v>
      </c>
      <c r="AF5" s="4">
        <f t="shared" si="5"/>
        <v>0.91916258506349968</v>
      </c>
    </row>
    <row r="6" spans="1:32">
      <c r="A6" s="4">
        <v>1971</v>
      </c>
      <c r="B6" s="4">
        <v>22843</v>
      </c>
      <c r="C6" s="4">
        <f t="shared" si="2"/>
        <v>46058</v>
      </c>
      <c r="D6" s="4">
        <v>24219</v>
      </c>
      <c r="E6" s="4">
        <v>120637</v>
      </c>
      <c r="F6" s="4">
        <v>109264</v>
      </c>
      <c r="G6" s="4">
        <v>5997</v>
      </c>
      <c r="H6" s="4">
        <v>21000</v>
      </c>
      <c r="I6" s="4">
        <v>6101</v>
      </c>
      <c r="J6" s="4">
        <v>88557</v>
      </c>
      <c r="K6" s="4">
        <v>152418</v>
      </c>
      <c r="L6" s="4">
        <v>42363</v>
      </c>
      <c r="M6" s="4">
        <f t="shared" ref="M6:M13" si="6">K6+L6</f>
        <v>194781</v>
      </c>
      <c r="N6" s="4">
        <v>120304</v>
      </c>
      <c r="O6" s="4">
        <v>13999</v>
      </c>
      <c r="P6" s="4">
        <v>119861</v>
      </c>
      <c r="Q6" s="4">
        <v>40313</v>
      </c>
      <c r="R6" s="4">
        <v>5745</v>
      </c>
      <c r="S6" s="4">
        <v>3960</v>
      </c>
      <c r="T6" s="4">
        <v>12445</v>
      </c>
      <c r="U6" s="4">
        <v>12069</v>
      </c>
      <c r="V6" s="4">
        <v>17452</v>
      </c>
      <c r="W6" s="4">
        <v>5083</v>
      </c>
      <c r="X6" s="4">
        <v>12688</v>
      </c>
      <c r="Z6" s="4">
        <v>8025</v>
      </c>
      <c r="AA6" s="4">
        <f t="shared" si="3"/>
        <v>164842</v>
      </c>
      <c r="AB6" s="4">
        <v>582554</v>
      </c>
      <c r="AD6" s="4">
        <f t="shared" si="1"/>
        <v>0.84629404305348055</v>
      </c>
      <c r="AE6" s="4">
        <f t="shared" si="4"/>
        <v>140085</v>
      </c>
      <c r="AF6" s="4">
        <f t="shared" si="5"/>
        <v>0.9190843601149471</v>
      </c>
    </row>
    <row r="7" spans="1:32">
      <c r="A7" s="4">
        <v>1972</v>
      </c>
      <c r="B7" s="4">
        <v>24054</v>
      </c>
      <c r="C7" s="4">
        <f t="shared" si="2"/>
        <v>49770</v>
      </c>
      <c r="D7" s="4">
        <v>25413</v>
      </c>
      <c r="E7" s="4">
        <v>125589</v>
      </c>
      <c r="F7" s="4">
        <v>120874</v>
      </c>
      <c r="G7" s="4">
        <v>6518</v>
      </c>
      <c r="H7" s="4">
        <v>23000</v>
      </c>
      <c r="I7" s="4">
        <v>6856</v>
      </c>
      <c r="J7" s="4">
        <v>96900</v>
      </c>
      <c r="K7" s="4">
        <v>166164</v>
      </c>
      <c r="L7" s="4">
        <v>45012</v>
      </c>
      <c r="M7" s="4">
        <f t="shared" si="6"/>
        <v>211176</v>
      </c>
      <c r="N7" s="4">
        <v>132737</v>
      </c>
      <c r="O7" s="4">
        <v>15617</v>
      </c>
      <c r="P7" s="4">
        <v>131553</v>
      </c>
      <c r="Q7" s="4">
        <v>43705</v>
      </c>
      <c r="R7" s="4">
        <v>6065</v>
      </c>
      <c r="S7" s="4">
        <v>4069</v>
      </c>
      <c r="T7" s="4">
        <v>14532</v>
      </c>
      <c r="U7" s="4">
        <v>12728</v>
      </c>
      <c r="V7" s="4">
        <v>19813</v>
      </c>
      <c r="W7" s="4">
        <v>5585</v>
      </c>
      <c r="X7" s="4">
        <v>13424</v>
      </c>
      <c r="Z7" s="4">
        <v>9526</v>
      </c>
      <c r="AA7" s="4">
        <f t="shared" si="3"/>
        <v>178914</v>
      </c>
      <c r="AB7" s="4">
        <v>630287</v>
      </c>
      <c r="AD7" s="4">
        <f t="shared" si="1"/>
        <v>0.84722695760881916</v>
      </c>
      <c r="AE7" s="4">
        <f t="shared" si="4"/>
        <v>152762</v>
      </c>
      <c r="AF7" s="4">
        <f t="shared" si="5"/>
        <v>0.91934474374714137</v>
      </c>
    </row>
    <row r="8" spans="1:32">
      <c r="A8" s="4">
        <v>1973</v>
      </c>
      <c r="B8" s="4">
        <v>25270</v>
      </c>
      <c r="C8" s="4">
        <f t="shared" si="2"/>
        <v>55376</v>
      </c>
      <c r="D8" s="4">
        <v>26667</v>
      </c>
      <c r="E8" s="4">
        <v>131481</v>
      </c>
      <c r="F8" s="4">
        <v>136802</v>
      </c>
      <c r="G8" s="4">
        <v>7150</v>
      </c>
      <c r="H8" s="4">
        <v>26000</v>
      </c>
      <c r="I8" s="4">
        <v>6889</v>
      </c>
      <c r="J8" s="4">
        <v>119322</v>
      </c>
      <c r="K8" s="4">
        <v>179572</v>
      </c>
      <c r="L8" s="4">
        <v>46809</v>
      </c>
      <c r="M8" s="4">
        <f t="shared" si="6"/>
        <v>226381</v>
      </c>
      <c r="N8" s="4">
        <v>150190</v>
      </c>
      <c r="O8" s="4">
        <v>16687</v>
      </c>
      <c r="P8" s="4">
        <v>158199</v>
      </c>
      <c r="Q8" s="4">
        <v>49521</v>
      </c>
      <c r="R8" s="4">
        <v>5855</v>
      </c>
      <c r="S8" s="4">
        <v>4238</v>
      </c>
      <c r="T8" s="4">
        <v>15522</v>
      </c>
      <c r="U8" s="4">
        <v>13158</v>
      </c>
      <c r="V8" s="4">
        <v>20995</v>
      </c>
      <c r="W8" s="4">
        <v>5623</v>
      </c>
      <c r="X8" s="4">
        <v>14057</v>
      </c>
      <c r="Z8" s="4">
        <v>10800</v>
      </c>
      <c r="AA8" s="4">
        <f t="shared" si="3"/>
        <v>191706</v>
      </c>
      <c r="AB8" s="4">
        <v>698394</v>
      </c>
      <c r="AD8" s="4">
        <f t="shared" si="1"/>
        <v>0.8468290183363445</v>
      </c>
      <c r="AE8" s="4">
        <f t="shared" si="4"/>
        <v>164491</v>
      </c>
      <c r="AF8" s="4">
        <f t="shared" si="5"/>
        <v>0.91601697369300339</v>
      </c>
    </row>
    <row r="9" spans="1:32">
      <c r="A9" s="4">
        <v>1974</v>
      </c>
      <c r="B9" s="4">
        <v>27021</v>
      </c>
      <c r="C9" s="4">
        <f t="shared" si="2"/>
        <v>59397</v>
      </c>
      <c r="D9" s="4">
        <v>22384</v>
      </c>
      <c r="E9" s="4">
        <v>136200</v>
      </c>
      <c r="F9" s="4">
        <v>132195</v>
      </c>
      <c r="G9" s="4">
        <v>7515</v>
      </c>
      <c r="H9" s="4">
        <v>26000</v>
      </c>
      <c r="I9" s="4">
        <v>7068</v>
      </c>
      <c r="J9" s="4">
        <v>117131</v>
      </c>
      <c r="K9" s="4">
        <v>186699</v>
      </c>
      <c r="L9" s="4">
        <v>48847</v>
      </c>
      <c r="M9" s="4">
        <f>K9+L9</f>
        <v>235546</v>
      </c>
      <c r="N9" s="4">
        <v>145818</v>
      </c>
      <c r="O9" s="4">
        <v>17737</v>
      </c>
      <c r="P9" s="4">
        <v>157686</v>
      </c>
      <c r="Q9" s="4">
        <v>53232</v>
      </c>
      <c r="R9" s="4">
        <v>6165</v>
      </c>
      <c r="S9" s="4">
        <v>4699</v>
      </c>
      <c r="T9" s="4">
        <v>16227</v>
      </c>
      <c r="U9" s="4">
        <v>13640</v>
      </c>
      <c r="V9" s="4">
        <v>23804</v>
      </c>
      <c r="W9" s="4">
        <v>5837</v>
      </c>
      <c r="X9" s="4">
        <v>14556</v>
      </c>
      <c r="Z9" s="4">
        <v>11502</v>
      </c>
      <c r="AA9" s="4">
        <f t="shared" si="3"/>
        <v>199067</v>
      </c>
      <c r="AB9" s="4">
        <v>708995</v>
      </c>
      <c r="AD9" s="4">
        <f>AA9/M9</f>
        <v>0.84513003829400624</v>
      </c>
      <c r="AE9" s="4">
        <f t="shared" si="4"/>
        <v>170871</v>
      </c>
      <c r="AF9" s="4">
        <f t="shared" si="5"/>
        <v>0.91522182764771098</v>
      </c>
    </row>
    <row r="10" spans="1:32">
      <c r="A10" s="4">
        <v>1975</v>
      </c>
      <c r="B10" s="4">
        <v>21531</v>
      </c>
      <c r="C10" s="4">
        <f t="shared" si="2"/>
        <v>46892</v>
      </c>
      <c r="D10" s="4">
        <v>19773</v>
      </c>
      <c r="E10" s="4">
        <v>141352</v>
      </c>
      <c r="F10" s="4">
        <v>105816</v>
      </c>
      <c r="G10" s="4">
        <v>8387</v>
      </c>
      <c r="H10" s="4">
        <v>26000</v>
      </c>
      <c r="I10" s="4">
        <v>7991</v>
      </c>
      <c r="J10" s="4">
        <v>102313</v>
      </c>
      <c r="K10" s="4">
        <v>154679</v>
      </c>
      <c r="L10" s="4">
        <v>51298</v>
      </c>
      <c r="M10" s="4">
        <f t="shared" si="6"/>
        <v>205977</v>
      </c>
      <c r="N10" s="4">
        <v>118841</v>
      </c>
      <c r="O10" s="4">
        <v>18585</v>
      </c>
      <c r="P10" s="4">
        <v>143666</v>
      </c>
      <c r="Q10" s="4">
        <v>40412</v>
      </c>
      <c r="R10" s="4">
        <v>6480</v>
      </c>
      <c r="S10" s="4">
        <v>4069</v>
      </c>
      <c r="T10" s="4">
        <v>11582</v>
      </c>
      <c r="U10" s="4">
        <v>14324</v>
      </c>
      <c r="V10" s="4">
        <v>21865</v>
      </c>
      <c r="W10" s="4">
        <v>4817</v>
      </c>
      <c r="X10" s="4">
        <v>15007</v>
      </c>
      <c r="Z10" s="4">
        <v>11102</v>
      </c>
      <c r="AA10" s="4">
        <f t="shared" si="3"/>
        <v>170962</v>
      </c>
      <c r="AB10" s="4">
        <v>645431</v>
      </c>
      <c r="AD10" s="4">
        <f t="shared" si="1"/>
        <v>0.83000529185297389</v>
      </c>
      <c r="AE10" s="4">
        <f t="shared" si="4"/>
        <v>141631</v>
      </c>
      <c r="AF10" s="4">
        <f t="shared" si="5"/>
        <v>0.91564465764583425</v>
      </c>
    </row>
    <row r="11" spans="1:32">
      <c r="A11" s="4">
        <v>1976</v>
      </c>
      <c r="B11" s="4">
        <v>23227</v>
      </c>
      <c r="C11" s="4">
        <f t="shared" si="2"/>
        <v>49153</v>
      </c>
      <c r="D11" s="4">
        <v>22335</v>
      </c>
      <c r="E11" s="4">
        <v>144805</v>
      </c>
      <c r="F11" s="4">
        <v>116120</v>
      </c>
      <c r="G11" s="4">
        <v>9253</v>
      </c>
      <c r="H11" s="4">
        <v>21000</v>
      </c>
      <c r="I11" s="4">
        <v>9364</v>
      </c>
      <c r="J11" s="4">
        <v>107399</v>
      </c>
      <c r="K11" s="4">
        <v>163674</v>
      </c>
      <c r="L11" s="4">
        <v>54155</v>
      </c>
      <c r="M11" s="4">
        <f t="shared" si="6"/>
        <v>217829</v>
      </c>
      <c r="N11" s="4">
        <v>129410</v>
      </c>
      <c r="O11" s="4">
        <v>19444</v>
      </c>
      <c r="P11" s="4">
        <v>147487</v>
      </c>
      <c r="Q11" s="4">
        <v>42413</v>
      </c>
      <c r="R11" s="4">
        <v>6740</v>
      </c>
      <c r="S11" s="4">
        <v>4476</v>
      </c>
      <c r="T11" s="4">
        <v>12145</v>
      </c>
      <c r="U11" s="4">
        <v>14693</v>
      </c>
      <c r="V11" s="4">
        <v>23455</v>
      </c>
      <c r="W11" s="4">
        <v>5178</v>
      </c>
      <c r="X11" s="4">
        <v>15640</v>
      </c>
      <c r="Z11" s="4">
        <v>10982</v>
      </c>
      <c r="AA11" s="4">
        <f t="shared" si="3"/>
        <v>181284</v>
      </c>
      <c r="AB11" s="4">
        <v>676359</v>
      </c>
      <c r="AD11" s="4">
        <f t="shared" si="1"/>
        <v>0.83223078653439164</v>
      </c>
      <c r="AE11" s="4">
        <f t="shared" si="4"/>
        <v>150951</v>
      </c>
      <c r="AF11" s="4">
        <f t="shared" si="5"/>
        <v>0.92226621210454929</v>
      </c>
    </row>
    <row r="12" spans="1:32">
      <c r="A12" s="4">
        <v>1977</v>
      </c>
      <c r="B12" s="4">
        <v>22094</v>
      </c>
      <c r="C12" s="4">
        <f t="shared" si="2"/>
        <v>45834</v>
      </c>
      <c r="D12" s="4">
        <v>20467</v>
      </c>
      <c r="E12" s="4">
        <v>146655</v>
      </c>
      <c r="F12" s="4">
        <v>113700</v>
      </c>
      <c r="G12" s="4">
        <v>11253</v>
      </c>
      <c r="H12" s="4">
        <v>23700</v>
      </c>
      <c r="I12" s="4">
        <v>10009</v>
      </c>
      <c r="J12" s="4">
        <v>102405</v>
      </c>
      <c r="K12" s="4">
        <v>155299</v>
      </c>
      <c r="L12" s="4">
        <v>57514</v>
      </c>
      <c r="M12" s="4">
        <f>K12+L12</f>
        <v>212813</v>
      </c>
      <c r="N12" s="4">
        <v>127331</v>
      </c>
      <c r="O12" s="4">
        <v>21992</v>
      </c>
      <c r="P12" s="4">
        <v>148024</v>
      </c>
      <c r="Q12" s="4">
        <v>38984</v>
      </c>
      <c r="R12" s="4">
        <v>6850</v>
      </c>
      <c r="S12" s="4">
        <v>4093</v>
      </c>
      <c r="T12" s="4">
        <v>11256</v>
      </c>
      <c r="U12" s="4">
        <v>15054</v>
      </c>
      <c r="V12" s="4">
        <v>23335</v>
      </c>
      <c r="W12" s="4">
        <v>4923</v>
      </c>
      <c r="X12" s="4">
        <v>17841</v>
      </c>
      <c r="Z12" s="4">
        <v>11169</v>
      </c>
      <c r="AA12" s="4">
        <f t="shared" si="3"/>
        <v>176066</v>
      </c>
      <c r="AB12" s="4">
        <v>675431</v>
      </c>
      <c r="AD12" s="4">
        <f t="shared" si="1"/>
        <v>0.82732727793884775</v>
      </c>
      <c r="AE12" s="4">
        <f t="shared" si="4"/>
        <v>143171</v>
      </c>
      <c r="AF12" s="4">
        <f t="shared" si="5"/>
        <v>0.92190548554723473</v>
      </c>
    </row>
    <row r="13" spans="1:32">
      <c r="A13" s="4">
        <v>1978</v>
      </c>
      <c r="B13" s="4">
        <v>22841</v>
      </c>
      <c r="C13" s="4">
        <f t="shared" si="2"/>
        <v>48229</v>
      </c>
      <c r="D13" s="4">
        <v>20357</v>
      </c>
      <c r="E13" s="4">
        <v>151436</v>
      </c>
      <c r="F13" s="4">
        <v>124313</v>
      </c>
      <c r="G13" s="4">
        <v>12205</v>
      </c>
      <c r="H13" s="4">
        <v>31780</v>
      </c>
      <c r="I13" s="4">
        <v>10099</v>
      </c>
      <c r="J13" s="4">
        <v>102105</v>
      </c>
      <c r="K13" s="4">
        <v>163752</v>
      </c>
      <c r="L13" s="4">
        <v>59542</v>
      </c>
      <c r="M13" s="4">
        <f t="shared" si="6"/>
        <v>223294</v>
      </c>
      <c r="N13" s="4">
        <v>139212</v>
      </c>
      <c r="O13" s="4">
        <v>24314</v>
      </c>
      <c r="P13" s="4">
        <v>159389</v>
      </c>
      <c r="Q13" s="4">
        <v>41253</v>
      </c>
      <c r="R13" s="4">
        <v>6976</v>
      </c>
      <c r="S13" s="4">
        <v>4335</v>
      </c>
      <c r="T13" s="4">
        <v>12601</v>
      </c>
      <c r="U13" s="4">
        <v>15294</v>
      </c>
      <c r="V13" s="4">
        <v>24283</v>
      </c>
      <c r="W13" s="4">
        <v>5590</v>
      </c>
      <c r="X13" s="4">
        <v>19251</v>
      </c>
      <c r="Z13" s="4">
        <v>11339</v>
      </c>
      <c r="AA13" s="4">
        <f t="shared" si="3"/>
        <v>184120</v>
      </c>
      <c r="AB13" s="4">
        <v>717124</v>
      </c>
      <c r="AD13" s="4">
        <f t="shared" si="1"/>
        <v>0.8245631320142951</v>
      </c>
      <c r="AE13" s="4">
        <f t="shared" si="4"/>
        <v>149575</v>
      </c>
      <c r="AF13" s="4">
        <f t="shared" si="5"/>
        <v>0.91342395818066346</v>
      </c>
    </row>
    <row r="14" spans="1:32">
      <c r="A14" s="4">
        <v>1979</v>
      </c>
      <c r="B14" s="4">
        <v>23360</v>
      </c>
      <c r="C14" s="4">
        <f t="shared" si="2"/>
        <v>53064</v>
      </c>
      <c r="D14" s="4">
        <v>21523</v>
      </c>
      <c r="E14" s="4">
        <v>149087</v>
      </c>
      <c r="F14" s="4">
        <v>123276</v>
      </c>
      <c r="G14" s="4">
        <v>13893</v>
      </c>
      <c r="H14" s="4">
        <v>34430</v>
      </c>
      <c r="I14" s="4">
        <v>10126</v>
      </c>
      <c r="J14" s="4">
        <v>111748</v>
      </c>
      <c r="K14" s="4">
        <v>173986</v>
      </c>
      <c r="L14" s="4">
        <v>60357</v>
      </c>
      <c r="M14" s="4">
        <f>K14+L14</f>
        <v>234343</v>
      </c>
      <c r="N14" s="4">
        <v>139354</v>
      </c>
      <c r="O14" s="4">
        <v>27454</v>
      </c>
      <c r="P14" s="4">
        <v>175779</v>
      </c>
      <c r="Q14" s="4">
        <v>46040</v>
      </c>
      <c r="R14" s="4">
        <v>7024</v>
      </c>
      <c r="S14" s="4">
        <v>4917</v>
      </c>
      <c r="T14" s="4">
        <v>13442</v>
      </c>
      <c r="U14" s="4">
        <v>14817</v>
      </c>
      <c r="V14" s="4">
        <v>24250</v>
      </c>
      <c r="W14" s="4">
        <v>5805</v>
      </c>
      <c r="X14" s="4">
        <v>19218</v>
      </c>
      <c r="Z14" s="4">
        <v>12248</v>
      </c>
      <c r="AA14" s="4">
        <f t="shared" si="3"/>
        <v>192644</v>
      </c>
      <c r="AB14" s="4">
        <v>747784</v>
      </c>
      <c r="AD14" s="4">
        <f t="shared" si="1"/>
        <v>0.82205997192149971</v>
      </c>
      <c r="AE14" s="4">
        <f t="shared" si="4"/>
        <v>158609</v>
      </c>
      <c r="AF14" s="4">
        <f t="shared" si="5"/>
        <v>0.91161932569287185</v>
      </c>
    </row>
    <row r="15" spans="1:32">
      <c r="A15" s="4">
        <v>1980</v>
      </c>
      <c r="B15" s="4">
        <v>23176</v>
      </c>
      <c r="C15" s="4">
        <f t="shared" si="2"/>
        <v>51146</v>
      </c>
      <c r="D15" s="4">
        <v>11277</v>
      </c>
      <c r="E15" s="4">
        <v>147931</v>
      </c>
      <c r="F15" s="4">
        <v>101456</v>
      </c>
      <c r="G15" s="4">
        <v>15337</v>
      </c>
      <c r="H15" s="4">
        <v>37121</v>
      </c>
      <c r="I15" s="4">
        <v>9514</v>
      </c>
      <c r="J15" s="4">
        <v>111395</v>
      </c>
      <c r="K15" s="4">
        <v>161345</v>
      </c>
      <c r="L15" s="4">
        <f>209158-E15</f>
        <v>61227</v>
      </c>
      <c r="M15" s="4">
        <f>K15+L15</f>
        <v>222572</v>
      </c>
      <c r="N15" s="4">
        <v>117357</v>
      </c>
      <c r="O15" s="4">
        <v>28900</v>
      </c>
      <c r="Q15" s="4">
        <v>43838</v>
      </c>
      <c r="R15" s="4">
        <v>7308</v>
      </c>
      <c r="S15" s="4">
        <v>4623</v>
      </c>
      <c r="T15" s="4">
        <v>12322</v>
      </c>
      <c r="U15" s="4">
        <v>14925</v>
      </c>
      <c r="V15" s="4">
        <v>26501</v>
      </c>
      <c r="W15" s="4">
        <v>5272</v>
      </c>
      <c r="X15" s="4">
        <v>19485</v>
      </c>
      <c r="Z15" s="4">
        <v>12643</v>
      </c>
      <c r="AA15" s="4">
        <f t="shared" si="3"/>
        <v>181370</v>
      </c>
      <c r="AB15" s="4">
        <v>715581</v>
      </c>
      <c r="AD15" s="4">
        <f t="shared" si="1"/>
        <v>0.81488237514152728</v>
      </c>
      <c r="AE15" s="4">
        <f t="shared" si="4"/>
        <v>146960</v>
      </c>
      <c r="AF15" s="4">
        <f t="shared" si="5"/>
        <v>0.91084322414701413</v>
      </c>
    </row>
    <row r="16" spans="1:32">
      <c r="A16" s="4">
        <v>1981</v>
      </c>
      <c r="B16" s="4">
        <v>21258</v>
      </c>
      <c r="C16" s="4">
        <f t="shared" si="2"/>
        <v>49077</v>
      </c>
      <c r="D16" s="4">
        <v>15573</v>
      </c>
      <c r="E16" s="4">
        <v>148517</v>
      </c>
      <c r="F16" s="4">
        <v>109614</v>
      </c>
      <c r="G16" s="4">
        <v>13226</v>
      </c>
      <c r="H16" s="4">
        <v>35604</v>
      </c>
      <c r="I16" s="4">
        <v>10765</v>
      </c>
      <c r="J16" s="4">
        <v>101676</v>
      </c>
      <c r="K16" s="4">
        <v>158899</v>
      </c>
      <c r="L16" s="4">
        <v>57609</v>
      </c>
      <c r="M16" s="4">
        <f>K16+L16</f>
        <v>216508</v>
      </c>
      <c r="N16" s="4">
        <v>124425</v>
      </c>
      <c r="O16" s="4">
        <v>27011</v>
      </c>
      <c r="Q16" s="4">
        <v>41610</v>
      </c>
      <c r="R16" s="4">
        <v>7467</v>
      </c>
      <c r="S16" s="4">
        <v>4656</v>
      </c>
      <c r="T16" s="4">
        <v>12282</v>
      </c>
      <c r="U16" s="4">
        <v>15270</v>
      </c>
      <c r="V16" s="4">
        <v>24777</v>
      </c>
      <c r="W16" s="4">
        <v>5472</v>
      </c>
      <c r="X16" s="4">
        <v>15719</v>
      </c>
      <c r="Z16" s="4">
        <v>12896</v>
      </c>
      <c r="AA16" s="4">
        <f t="shared" si="3"/>
        <v>176980</v>
      </c>
      <c r="AB16" s="4">
        <v>706938</v>
      </c>
      <c r="AD16" s="4">
        <f t="shared" si="1"/>
        <v>0.81742937905296797</v>
      </c>
      <c r="AE16" s="4">
        <f t="shared" si="4"/>
        <v>145991</v>
      </c>
      <c r="AF16" s="4">
        <f t="shared" si="5"/>
        <v>0.91876600859665569</v>
      </c>
    </row>
    <row r="17" spans="1:32">
      <c r="A17" s="4">
        <v>1982</v>
      </c>
      <c r="B17" s="4">
        <v>18402</v>
      </c>
      <c r="C17" s="4">
        <f t="shared" si="2"/>
        <v>43048</v>
      </c>
      <c r="D17" s="4">
        <v>13704</v>
      </c>
      <c r="E17" s="4">
        <v>147153</v>
      </c>
      <c r="F17" s="4">
        <v>67656</v>
      </c>
      <c r="G17" s="4">
        <v>12995</v>
      </c>
      <c r="H17" s="4">
        <v>37160</v>
      </c>
      <c r="I17" s="4">
        <v>10997</v>
      </c>
      <c r="J17" s="4">
        <v>99548</v>
      </c>
      <c r="K17" s="4">
        <v>144298</v>
      </c>
      <c r="L17" s="4">
        <v>56297</v>
      </c>
      <c r="M17" s="4">
        <f t="shared" ref="M17:M44" si="7">K17+L17</f>
        <v>200595</v>
      </c>
      <c r="N17" s="4">
        <v>79527</v>
      </c>
      <c r="O17" s="4">
        <v>26863</v>
      </c>
      <c r="Q17" s="4">
        <v>35880</v>
      </c>
      <c r="R17" s="4">
        <v>7168</v>
      </c>
      <c r="S17" s="4">
        <v>4258</v>
      </c>
      <c r="T17" s="4">
        <v>9894</v>
      </c>
      <c r="U17" s="4">
        <v>15032</v>
      </c>
      <c r="V17" s="4">
        <v>24010</v>
      </c>
      <c r="W17" s="4">
        <v>4354</v>
      </c>
      <c r="X17" s="4">
        <v>14795</v>
      </c>
      <c r="Z17" s="4">
        <v>13146</v>
      </c>
      <c r="AA17" s="4">
        <f t="shared" si="3"/>
        <v>160643</v>
      </c>
      <c r="AB17" s="4">
        <v>644933</v>
      </c>
      <c r="AD17" s="4">
        <f t="shared" si="1"/>
        <v>0.80083252324335108</v>
      </c>
      <c r="AE17" s="4">
        <f t="shared" si="4"/>
        <v>130816</v>
      </c>
      <c r="AF17" s="4">
        <f t="shared" si="5"/>
        <v>0.90656835160570481</v>
      </c>
    </row>
    <row r="18" spans="1:32">
      <c r="A18" s="4">
        <v>1983</v>
      </c>
      <c r="B18" s="4">
        <v>17582</v>
      </c>
      <c r="C18" s="4">
        <f>Q18+R18</f>
        <v>42948</v>
      </c>
      <c r="D18" s="4">
        <v>14986</v>
      </c>
      <c r="E18" s="4">
        <v>152511</v>
      </c>
      <c r="F18" s="4">
        <v>76762</v>
      </c>
      <c r="G18" s="4">
        <v>14671</v>
      </c>
      <c r="H18" s="4">
        <v>40021</v>
      </c>
      <c r="I18" s="4">
        <v>10237</v>
      </c>
      <c r="J18" s="4">
        <v>97179</v>
      </c>
      <c r="K18" s="4">
        <v>143945</v>
      </c>
      <c r="L18" s="4">
        <v>57514</v>
      </c>
      <c r="M18" s="4">
        <f>K18+L18</f>
        <v>201459</v>
      </c>
      <c r="N18" s="4">
        <v>89594</v>
      </c>
      <c r="O18" s="4">
        <v>28906</v>
      </c>
      <c r="Q18" s="4">
        <v>35729</v>
      </c>
      <c r="R18" s="4">
        <v>7219</v>
      </c>
      <c r="S18" s="4">
        <v>4411</v>
      </c>
      <c r="T18" s="4">
        <v>10154</v>
      </c>
      <c r="U18" s="4">
        <v>15024</v>
      </c>
      <c r="V18" s="4">
        <v>21811</v>
      </c>
      <c r="W18" s="4">
        <v>4484</v>
      </c>
      <c r="X18" s="4">
        <v>16236</v>
      </c>
      <c r="Z18" s="4">
        <v>13009</v>
      </c>
      <c r="AA18" s="4">
        <f t="shared" si="3"/>
        <v>160645</v>
      </c>
      <c r="AB18" s="4">
        <v>663443</v>
      </c>
      <c r="AD18" s="4">
        <f t="shared" si="1"/>
        <v>0.79740790930164451</v>
      </c>
      <c r="AE18" s="4">
        <f t="shared" si="4"/>
        <v>129385</v>
      </c>
      <c r="AF18" s="4">
        <f t="shared" si="5"/>
        <v>0.89885025530584595</v>
      </c>
    </row>
    <row r="19" spans="1:32">
      <c r="A19" s="4">
        <v>1984</v>
      </c>
      <c r="B19" s="4">
        <v>19000</v>
      </c>
      <c r="C19" s="4">
        <f t="shared" ref="C19:C27" si="8">Q19+R19</f>
        <v>47412</v>
      </c>
      <c r="D19" s="4">
        <v>15121</v>
      </c>
      <c r="E19" s="4">
        <v>154230</v>
      </c>
      <c r="F19" s="4">
        <v>83941</v>
      </c>
      <c r="G19" s="4">
        <v>18386</v>
      </c>
      <c r="H19" s="4">
        <v>43475</v>
      </c>
      <c r="I19" s="4">
        <v>10549</v>
      </c>
      <c r="J19" s="4">
        <v>105586</v>
      </c>
      <c r="K19" s="4">
        <v>157078</v>
      </c>
      <c r="L19" s="4">
        <v>60022</v>
      </c>
      <c r="M19" s="4">
        <f t="shared" si="7"/>
        <v>217100</v>
      </c>
      <c r="N19" s="4">
        <v>98640</v>
      </c>
      <c r="O19" s="4">
        <v>33254</v>
      </c>
      <c r="Q19" s="4">
        <v>39839</v>
      </c>
      <c r="R19" s="4">
        <v>7573</v>
      </c>
      <c r="S19" s="4">
        <v>4870</v>
      </c>
      <c r="T19" s="4">
        <v>11300</v>
      </c>
      <c r="U19" s="4">
        <v>14831</v>
      </c>
      <c r="V19" s="4">
        <v>24061</v>
      </c>
      <c r="W19" s="4">
        <v>5739</v>
      </c>
      <c r="X19" s="4">
        <v>16533</v>
      </c>
      <c r="Z19" s="4">
        <v>13497</v>
      </c>
      <c r="AA19" s="4">
        <f t="shared" si="3"/>
        <v>172364</v>
      </c>
      <c r="AB19" s="4">
        <v>710282</v>
      </c>
      <c r="AD19" s="4">
        <f t="shared" si="1"/>
        <v>0.79393827729157074</v>
      </c>
      <c r="AE19" s="4">
        <f t="shared" si="4"/>
        <v>141000</v>
      </c>
      <c r="AF19" s="4">
        <f t="shared" si="5"/>
        <v>0.89764320910630391</v>
      </c>
    </row>
    <row r="20" spans="1:32">
      <c r="A20" s="4">
        <v>1985</v>
      </c>
      <c r="B20" s="4">
        <v>18808</v>
      </c>
      <c r="C20" s="4">
        <f t="shared" si="8"/>
        <v>48349</v>
      </c>
      <c r="D20" s="4">
        <v>15722</v>
      </c>
      <c r="E20" s="4">
        <v>154653</v>
      </c>
      <c r="F20" s="4">
        <v>80068</v>
      </c>
      <c r="G20" s="4">
        <v>20455</v>
      </c>
      <c r="H20" s="4">
        <v>46794</v>
      </c>
      <c r="I20" s="4">
        <v>11936</v>
      </c>
      <c r="J20" s="4">
        <v>105279</v>
      </c>
      <c r="K20" s="4">
        <v>158929</v>
      </c>
      <c r="L20" s="4">
        <v>59401</v>
      </c>
      <c r="M20" s="4">
        <f>K20+L20</f>
        <v>218330</v>
      </c>
      <c r="N20" s="4">
        <v>94705</v>
      </c>
      <c r="O20" s="4">
        <v>35811</v>
      </c>
      <c r="Q20" s="4">
        <v>40497</v>
      </c>
      <c r="R20" s="4">
        <v>7852</v>
      </c>
      <c r="S20" s="4">
        <v>4660</v>
      </c>
      <c r="T20" s="4">
        <v>10683</v>
      </c>
      <c r="U20" s="4">
        <v>15036</v>
      </c>
      <c r="V20" s="4">
        <v>23898</v>
      </c>
      <c r="W20" s="4">
        <v>5517</v>
      </c>
      <c r="X20" s="4">
        <v>16126</v>
      </c>
      <c r="Z20" s="4">
        <v>14193</v>
      </c>
      <c r="AA20" s="4">
        <f t="shared" si="3"/>
        <v>172992</v>
      </c>
      <c r="AB20" s="4">
        <v>718903</v>
      </c>
      <c r="AD20" s="4">
        <f t="shared" si="1"/>
        <v>0.79234186781477578</v>
      </c>
      <c r="AE20" s="4">
        <f t="shared" si="4"/>
        <v>141830</v>
      </c>
      <c r="AF20" s="4">
        <f t="shared" si="5"/>
        <v>0.89241107664428765</v>
      </c>
    </row>
    <row r="21" spans="1:32">
      <c r="A21" s="4">
        <v>1986</v>
      </c>
      <c r="B21" s="4">
        <v>17857</v>
      </c>
      <c r="C21" s="4">
        <f t="shared" si="8"/>
        <v>45101</v>
      </c>
      <c r="D21" s="4">
        <v>14725</v>
      </c>
      <c r="E21" s="4">
        <v>160537</v>
      </c>
      <c r="F21" s="4">
        <v>74032</v>
      </c>
      <c r="G21" s="4">
        <v>21233</v>
      </c>
      <c r="H21" s="4">
        <v>52208</v>
      </c>
      <c r="I21" s="4">
        <v>12197</v>
      </c>
      <c r="J21" s="4">
        <v>98275</v>
      </c>
      <c r="K21" s="4">
        <v>149808</v>
      </c>
      <c r="L21" s="4">
        <v>61180</v>
      </c>
      <c r="M21" s="4">
        <f t="shared" si="7"/>
        <v>210988</v>
      </c>
      <c r="N21" s="4">
        <v>88113</v>
      </c>
      <c r="O21" s="4">
        <v>37448</v>
      </c>
      <c r="Q21" s="4">
        <v>37134</v>
      </c>
      <c r="R21" s="4">
        <v>7967</v>
      </c>
      <c r="S21" s="4">
        <v>4292</v>
      </c>
      <c r="T21" s="4">
        <v>9713</v>
      </c>
      <c r="U21" s="4">
        <v>15112</v>
      </c>
      <c r="V21" s="4">
        <v>22882</v>
      </c>
      <c r="W21" s="4">
        <v>5283</v>
      </c>
      <c r="X21" s="4">
        <v>17144</v>
      </c>
      <c r="Z21" s="4">
        <v>11882</v>
      </c>
      <c r="AA21" s="4">
        <f t="shared" si="3"/>
        <v>163991</v>
      </c>
      <c r="AB21" s="4">
        <v>713414</v>
      </c>
      <c r="AD21" s="4">
        <f t="shared" si="1"/>
        <v>0.7772527347526873</v>
      </c>
      <c r="AE21" s="4">
        <f t="shared" si="4"/>
        <v>131735</v>
      </c>
      <c r="AF21" s="4">
        <f t="shared" si="5"/>
        <v>0.87935891274164268</v>
      </c>
    </row>
    <row r="22" spans="1:32">
      <c r="A22" s="4">
        <v>1987</v>
      </c>
      <c r="B22" s="4">
        <v>17693</v>
      </c>
      <c r="C22" s="4">
        <f t="shared" si="8"/>
        <v>44491</v>
      </c>
      <c r="D22" s="4">
        <v>17414</v>
      </c>
      <c r="E22" s="4">
        <v>161874</v>
      </c>
      <c r="F22" s="4">
        <v>80877</v>
      </c>
      <c r="G22" s="4">
        <v>22228</v>
      </c>
      <c r="H22" s="4">
        <v>56020</v>
      </c>
      <c r="I22" s="4">
        <v>13121</v>
      </c>
      <c r="J22" s="4">
        <v>98513</v>
      </c>
      <c r="K22" s="4">
        <v>151179</v>
      </c>
      <c r="L22" s="4">
        <v>62432</v>
      </c>
      <c r="M22" s="4">
        <f>K22+L22</f>
        <v>213611</v>
      </c>
      <c r="N22" s="4">
        <v>95614</v>
      </c>
      <c r="O22" s="4">
        <v>39688</v>
      </c>
      <c r="Q22" s="4">
        <v>36248</v>
      </c>
      <c r="R22" s="4">
        <v>8243</v>
      </c>
      <c r="S22" s="4">
        <v>4301</v>
      </c>
      <c r="T22" s="4">
        <v>9783</v>
      </c>
      <c r="U22" s="4">
        <v>15416</v>
      </c>
      <c r="V22" s="4">
        <v>22859</v>
      </c>
      <c r="W22" s="4">
        <v>5082</v>
      </c>
      <c r="X22" s="4">
        <v>17145</v>
      </c>
      <c r="Z22" s="4">
        <v>11691</v>
      </c>
      <c r="AA22" s="4">
        <f t="shared" si="3"/>
        <v>165875</v>
      </c>
      <c r="AB22" s="4">
        <v>735884</v>
      </c>
      <c r="AD22" s="4">
        <f t="shared" si="1"/>
        <v>0.77652836230343947</v>
      </c>
      <c r="AE22" s="4">
        <f t="shared" si="4"/>
        <v>133314</v>
      </c>
      <c r="AF22" s="4">
        <f t="shared" si="5"/>
        <v>0.88182882543210361</v>
      </c>
    </row>
    <row r="23" spans="1:32">
      <c r="A23" s="4">
        <v>1988</v>
      </c>
      <c r="B23" s="4">
        <v>19122</v>
      </c>
      <c r="C23" s="4">
        <f t="shared" si="8"/>
        <v>49156</v>
      </c>
      <c r="D23" s="4">
        <v>18950</v>
      </c>
      <c r="E23" s="4">
        <v>163037</v>
      </c>
      <c r="F23" s="4">
        <v>90650</v>
      </c>
      <c r="G23" s="4">
        <v>24657</v>
      </c>
      <c r="H23" s="4">
        <v>59136</v>
      </c>
      <c r="I23" s="4">
        <v>14309</v>
      </c>
      <c r="J23" s="4">
        <v>105681</v>
      </c>
      <c r="K23" s="4">
        <v>164320</v>
      </c>
      <c r="L23" s="4">
        <v>61162</v>
      </c>
      <c r="M23" s="4">
        <f t="shared" si="7"/>
        <v>225482</v>
      </c>
      <c r="N23" s="4">
        <v>105516</v>
      </c>
      <c r="O23" s="4">
        <v>42402</v>
      </c>
      <c r="Q23" s="4">
        <v>41023</v>
      </c>
      <c r="R23" s="4">
        <v>8133</v>
      </c>
      <c r="S23" s="4">
        <v>4560</v>
      </c>
      <c r="T23" s="4">
        <v>11217</v>
      </c>
      <c r="U23" s="4">
        <v>15379</v>
      </c>
      <c r="V23" s="4">
        <v>23760</v>
      </c>
      <c r="W23" s="4">
        <v>5518</v>
      </c>
      <c r="X23" s="4">
        <v>16873</v>
      </c>
      <c r="Z23" s="4">
        <v>11886</v>
      </c>
      <c r="AA23" s="4">
        <f t="shared" si="3"/>
        <v>176421</v>
      </c>
      <c r="AB23" s="4">
        <v>778790</v>
      </c>
      <c r="AD23" s="4">
        <f t="shared" si="1"/>
        <v>0.78241722177380013</v>
      </c>
      <c r="AE23" s="4">
        <f t="shared" si="4"/>
        <v>144169</v>
      </c>
      <c r="AF23" s="4">
        <f t="shared" si="5"/>
        <v>0.87736733203505357</v>
      </c>
    </row>
    <row r="24" spans="1:32">
      <c r="A24" s="4">
        <v>1989</v>
      </c>
      <c r="B24" s="4">
        <v>19337</v>
      </c>
      <c r="C24" s="4">
        <f t="shared" si="8"/>
        <v>48902</v>
      </c>
      <c r="D24" s="4">
        <v>18740</v>
      </c>
      <c r="E24" s="4">
        <v>160096</v>
      </c>
      <c r="F24" s="4">
        <v>88853</v>
      </c>
      <c r="G24" s="4">
        <v>25017</v>
      </c>
      <c r="H24" s="4">
        <v>61320</v>
      </c>
      <c r="I24" s="4">
        <v>14429</v>
      </c>
      <c r="J24" s="4">
        <v>107909</v>
      </c>
      <c r="K24" s="4">
        <v>166347</v>
      </c>
      <c r="L24" s="4">
        <v>59017</v>
      </c>
      <c r="M24" s="4">
        <f t="shared" si="7"/>
        <v>225364</v>
      </c>
      <c r="N24" s="4">
        <v>104311</v>
      </c>
      <c r="O24" s="4">
        <v>42635</v>
      </c>
      <c r="Q24" s="4">
        <v>41073</v>
      </c>
      <c r="R24" s="4">
        <v>7829</v>
      </c>
      <c r="S24" s="4">
        <v>4717</v>
      </c>
      <c r="T24" s="4">
        <v>10948</v>
      </c>
      <c r="U24" s="4">
        <v>15466</v>
      </c>
      <c r="V24" s="4">
        <v>25213</v>
      </c>
      <c r="W24" s="4">
        <v>5681</v>
      </c>
      <c r="X24" s="4">
        <v>15094</v>
      </c>
      <c r="Z24" s="4">
        <v>12765</v>
      </c>
      <c r="AA24" s="4">
        <f t="shared" ref="AA24:AA45" si="9">B24+C24+D24+S24+T24+U24+V24+W24+X24+Y24+Z24</f>
        <v>176863</v>
      </c>
      <c r="AB24" s="4">
        <v>784449</v>
      </c>
      <c r="AD24" s="4">
        <f t="shared" si="1"/>
        <v>0.78478816492430026</v>
      </c>
      <c r="AE24" s="4">
        <f t="shared" si="4"/>
        <v>146303</v>
      </c>
      <c r="AF24" s="4">
        <f t="shared" si="5"/>
        <v>0.87950489037974833</v>
      </c>
    </row>
    <row r="25" spans="1:32">
      <c r="A25" s="4">
        <v>1990</v>
      </c>
      <c r="B25" s="4">
        <v>19016</v>
      </c>
      <c r="C25" s="4">
        <f t="shared" si="8"/>
        <v>44000</v>
      </c>
      <c r="D25" s="4">
        <v>17841</v>
      </c>
      <c r="E25" s="4">
        <v>154436</v>
      </c>
      <c r="F25" s="4">
        <v>89726</v>
      </c>
      <c r="G25" s="4">
        <v>20567</v>
      </c>
      <c r="H25" s="4">
        <v>66349</v>
      </c>
      <c r="I25" s="4">
        <v>14963</v>
      </c>
      <c r="J25" s="4">
        <v>110339</v>
      </c>
      <c r="K25" s="4">
        <v>148406</v>
      </c>
      <c r="L25" s="4">
        <v>63662</v>
      </c>
      <c r="M25" s="4">
        <f>K25+L25</f>
        <v>212068</v>
      </c>
      <c r="N25" s="4">
        <v>111447</v>
      </c>
      <c r="O25" s="4">
        <v>29285</v>
      </c>
      <c r="P25" s="4">
        <v>238466</v>
      </c>
      <c r="Q25" s="4">
        <v>38434</v>
      </c>
      <c r="R25" s="4">
        <v>5566</v>
      </c>
      <c r="S25" s="4">
        <v>4291</v>
      </c>
      <c r="T25" s="4">
        <v>11414</v>
      </c>
      <c r="U25" s="4">
        <v>14877</v>
      </c>
      <c r="V25" s="4">
        <v>25467</v>
      </c>
      <c r="W25" s="4">
        <v>5412</v>
      </c>
      <c r="X25" s="4">
        <v>13597</v>
      </c>
      <c r="Z25" s="4">
        <v>12936</v>
      </c>
      <c r="AA25" s="4">
        <f t="shared" si="9"/>
        <v>168851</v>
      </c>
      <c r="AB25" s="4">
        <v>770458</v>
      </c>
      <c r="AD25" s="4">
        <f t="shared" si="1"/>
        <v>0.7962115925080635</v>
      </c>
      <c r="AE25" s="4">
        <f t="shared" si="4"/>
        <v>140377</v>
      </c>
      <c r="AF25" s="4">
        <f t="shared" si="5"/>
        <v>0.94589841381076234</v>
      </c>
    </row>
    <row r="26" spans="1:32">
      <c r="A26" s="4">
        <v>1991</v>
      </c>
      <c r="B26" s="4">
        <v>18434</v>
      </c>
      <c r="C26" s="4">
        <f t="shared" si="8"/>
        <v>45561</v>
      </c>
      <c r="D26" s="4">
        <v>16474</v>
      </c>
      <c r="E26" s="4">
        <v>132839</v>
      </c>
      <c r="F26" s="4">
        <v>79738</v>
      </c>
      <c r="G26" s="4">
        <v>22617</v>
      </c>
      <c r="H26" s="4">
        <v>71000</v>
      </c>
      <c r="I26" s="4">
        <v>17100</v>
      </c>
      <c r="J26" s="4">
        <v>109649</v>
      </c>
      <c r="K26" s="4">
        <v>148693</v>
      </c>
      <c r="L26" s="4">
        <v>46331</v>
      </c>
      <c r="M26" s="4">
        <f>K26+L26</f>
        <v>195024</v>
      </c>
      <c r="N26" s="4">
        <v>101391</v>
      </c>
      <c r="O26" s="4">
        <v>30908</v>
      </c>
      <c r="P26" s="4">
        <v>247084</v>
      </c>
      <c r="Q26" s="4">
        <v>42169</v>
      </c>
      <c r="R26" s="4">
        <v>3392</v>
      </c>
      <c r="S26" s="4">
        <v>4187</v>
      </c>
      <c r="T26" s="4">
        <v>11331</v>
      </c>
      <c r="U26" s="4">
        <v>12071</v>
      </c>
      <c r="V26" s="4">
        <v>25112</v>
      </c>
      <c r="W26" s="4">
        <v>5171</v>
      </c>
      <c r="X26" s="4">
        <v>10403</v>
      </c>
      <c r="Z26" s="4">
        <v>12932</v>
      </c>
      <c r="AA26" s="4">
        <f t="shared" si="9"/>
        <v>161676</v>
      </c>
      <c r="AB26" s="4">
        <v>733592</v>
      </c>
      <c r="AD26" s="4">
        <f t="shared" si="1"/>
        <v>0.82900566084174254</v>
      </c>
      <c r="AE26" s="4">
        <f t="shared" si="4"/>
        <v>139202</v>
      </c>
      <c r="AF26" s="4">
        <f t="shared" si="5"/>
        <v>0.93617049894749582</v>
      </c>
    </row>
    <row r="27" spans="1:32">
      <c r="A27" s="4">
        <v>1992</v>
      </c>
      <c r="B27" s="4">
        <v>17972</v>
      </c>
      <c r="C27" s="4">
        <f t="shared" si="8"/>
        <v>42695</v>
      </c>
      <c r="D27" s="4">
        <v>16212</v>
      </c>
      <c r="E27" s="4">
        <v>117980</v>
      </c>
      <c r="F27" s="4">
        <v>84322</v>
      </c>
      <c r="G27" s="4">
        <v>23934</v>
      </c>
      <c r="H27" s="4">
        <v>80935</v>
      </c>
      <c r="I27" s="4">
        <v>18117</v>
      </c>
      <c r="J27" s="4">
        <v>98132</v>
      </c>
      <c r="K27" s="4">
        <v>143768</v>
      </c>
      <c r="L27" s="4">
        <v>43067</v>
      </c>
      <c r="M27" s="4">
        <f>K27+L27</f>
        <v>186835</v>
      </c>
      <c r="N27" s="4">
        <v>107486</v>
      </c>
      <c r="O27" s="4">
        <v>32297</v>
      </c>
      <c r="P27" s="4">
        <v>247662</v>
      </c>
      <c r="Q27" s="4">
        <v>39711</v>
      </c>
      <c r="R27" s="4">
        <v>2984</v>
      </c>
      <c r="S27" s="4">
        <v>3953</v>
      </c>
      <c r="T27" s="4">
        <v>10330</v>
      </c>
      <c r="U27" s="4">
        <v>10844</v>
      </c>
      <c r="V27" s="4">
        <v>24842</v>
      </c>
      <c r="W27" s="4">
        <v>5439</v>
      </c>
      <c r="X27" s="4">
        <v>9835</v>
      </c>
      <c r="Z27" s="4">
        <v>12272</v>
      </c>
      <c r="AA27" s="4">
        <f t="shared" si="9"/>
        <v>154394</v>
      </c>
      <c r="AB27" s="4">
        <v>719680</v>
      </c>
      <c r="AD27" s="4">
        <f t="shared" si="1"/>
        <v>0.82636550967431155</v>
      </c>
      <c r="AE27" s="4">
        <f t="shared" si="4"/>
        <v>133715</v>
      </c>
      <c r="AF27" s="4">
        <f t="shared" si="5"/>
        <v>0.93007484280229258</v>
      </c>
    </row>
    <row r="28" spans="1:32">
      <c r="A28" s="4">
        <v>1993</v>
      </c>
      <c r="B28" s="4">
        <v>17106</v>
      </c>
      <c r="C28" s="4">
        <v>37625</v>
      </c>
      <c r="D28" s="4">
        <v>16625</v>
      </c>
      <c r="E28" s="4">
        <v>98111</v>
      </c>
      <c r="F28" s="4">
        <v>88793</v>
      </c>
      <c r="G28" s="4">
        <v>25207</v>
      </c>
      <c r="H28" s="4">
        <v>89539</v>
      </c>
      <c r="I28" s="4">
        <v>18155</v>
      </c>
      <c r="J28" s="4">
        <v>99623</v>
      </c>
      <c r="K28" s="4">
        <v>144183</v>
      </c>
      <c r="L28" s="4">
        <v>43815</v>
      </c>
      <c r="M28" s="4">
        <f t="shared" si="7"/>
        <v>187998</v>
      </c>
      <c r="N28" s="4">
        <v>113044</v>
      </c>
      <c r="O28" s="4">
        <v>33798</v>
      </c>
      <c r="P28" s="4">
        <v>265017</v>
      </c>
      <c r="S28" s="4">
        <v>4149</v>
      </c>
      <c r="T28" s="4">
        <v>10172</v>
      </c>
      <c r="U28" s="4">
        <v>6769</v>
      </c>
      <c r="V28" s="4">
        <v>25721</v>
      </c>
      <c r="W28" s="4">
        <v>6000</v>
      </c>
      <c r="X28" s="4">
        <v>9939</v>
      </c>
      <c r="Y28" s="4">
        <v>3922</v>
      </c>
      <c r="Z28" s="4">
        <v>12961</v>
      </c>
      <c r="AA28" s="4">
        <f t="shared" si="9"/>
        <v>150989</v>
      </c>
      <c r="AB28" s="4">
        <v>727548</v>
      </c>
      <c r="AD28" s="4">
        <f t="shared" si="1"/>
        <v>0.80314152278215722</v>
      </c>
      <c r="AE28" s="4">
        <f t="shared" si="4"/>
        <v>130359</v>
      </c>
      <c r="AF28" s="4">
        <f t="shared" si="5"/>
        <v>0.9041218451551154</v>
      </c>
    </row>
    <row r="29" spans="1:32">
      <c r="A29" s="4">
        <v>1994</v>
      </c>
      <c r="B29" s="4">
        <v>18031</v>
      </c>
      <c r="C29" s="4">
        <v>40837</v>
      </c>
      <c r="D29" s="4">
        <v>17286</v>
      </c>
      <c r="E29" s="4">
        <v>78257</v>
      </c>
      <c r="F29" s="4">
        <v>91244</v>
      </c>
      <c r="G29" s="4">
        <v>25747</v>
      </c>
      <c r="H29" s="4">
        <v>92613</v>
      </c>
      <c r="I29" s="4">
        <v>19282</v>
      </c>
      <c r="J29" s="4">
        <v>98295</v>
      </c>
      <c r="K29" s="4">
        <v>151696</v>
      </c>
      <c r="L29" s="4">
        <v>47266</v>
      </c>
      <c r="M29" s="4">
        <f>K29+L29</f>
        <v>198962</v>
      </c>
      <c r="N29" s="4">
        <v>116187</v>
      </c>
      <c r="O29" s="4">
        <v>34958</v>
      </c>
      <c r="P29" s="4">
        <v>266398</v>
      </c>
      <c r="S29" s="4">
        <v>4399</v>
      </c>
      <c r="T29" s="4">
        <v>11331</v>
      </c>
      <c r="U29" s="4">
        <v>7085</v>
      </c>
      <c r="V29" s="4">
        <v>26151</v>
      </c>
      <c r="W29" s="4">
        <v>6171</v>
      </c>
      <c r="X29" s="4">
        <v>11113</v>
      </c>
      <c r="Y29" s="4">
        <v>3948</v>
      </c>
      <c r="Z29" s="4">
        <v>13445</v>
      </c>
      <c r="AA29" s="4">
        <f t="shared" si="9"/>
        <v>159797</v>
      </c>
      <c r="AB29" s="4">
        <v>725107</v>
      </c>
      <c r="AD29" s="4">
        <f t="shared" si="1"/>
        <v>0.80315336596938114</v>
      </c>
      <c r="AE29" s="4">
        <f t="shared" si="4"/>
        <v>137651</v>
      </c>
      <c r="AF29" s="4">
        <f t="shared" si="5"/>
        <v>0.9074135112329923</v>
      </c>
    </row>
    <row r="30" spans="1:32">
      <c r="A30" s="4">
        <v>1995</v>
      </c>
      <c r="B30" s="4">
        <v>18100</v>
      </c>
      <c r="C30" s="4">
        <v>42051</v>
      </c>
      <c r="D30" s="4">
        <v>17604</v>
      </c>
      <c r="E30" s="4">
        <v>79085</v>
      </c>
      <c r="F30" s="4">
        <v>95191</v>
      </c>
      <c r="G30" s="4">
        <v>25076</v>
      </c>
      <c r="H30" s="4">
        <v>95360</v>
      </c>
      <c r="I30" s="4">
        <v>22003</v>
      </c>
      <c r="J30" s="4">
        <v>101640</v>
      </c>
      <c r="K30" s="4">
        <v>155800</v>
      </c>
      <c r="L30" s="4">
        <v>47265</v>
      </c>
      <c r="M30" s="4">
        <f t="shared" si="7"/>
        <v>203065</v>
      </c>
      <c r="N30" s="4">
        <v>122726</v>
      </c>
      <c r="O30" s="4">
        <v>34634</v>
      </c>
      <c r="P30" s="4">
        <v>279599</v>
      </c>
      <c r="S30" s="4">
        <v>4990</v>
      </c>
      <c r="T30" s="4">
        <v>11606</v>
      </c>
      <c r="U30" s="4">
        <v>7184</v>
      </c>
      <c r="V30" s="4">
        <v>27766</v>
      </c>
      <c r="W30" s="4">
        <v>6409</v>
      </c>
      <c r="X30" s="4">
        <v>11890</v>
      </c>
      <c r="Y30" s="4">
        <v>3875</v>
      </c>
      <c r="Z30" s="4">
        <v>13802</v>
      </c>
      <c r="AA30" s="4">
        <f t="shared" si="9"/>
        <v>165277</v>
      </c>
      <c r="AB30" s="4">
        <v>750234</v>
      </c>
      <c r="AD30" s="4">
        <f t="shared" si="1"/>
        <v>0.81391180163986898</v>
      </c>
      <c r="AE30" s="4">
        <f t="shared" si="4"/>
        <v>142328</v>
      </c>
      <c r="AF30" s="4">
        <f t="shared" si="5"/>
        <v>0.91353016688061617</v>
      </c>
    </row>
    <row r="31" spans="1:32">
      <c r="A31" s="4">
        <v>1996</v>
      </c>
      <c r="B31" s="4">
        <v>17633</v>
      </c>
      <c r="C31" s="4">
        <v>39793</v>
      </c>
      <c r="D31" s="4">
        <v>17992</v>
      </c>
      <c r="E31" s="4">
        <v>77175</v>
      </c>
      <c r="F31" s="4">
        <v>95535</v>
      </c>
      <c r="G31" s="4">
        <v>25237</v>
      </c>
      <c r="H31" s="4">
        <v>101237</v>
      </c>
      <c r="I31" s="4">
        <v>23753</v>
      </c>
      <c r="J31" s="4">
        <v>98801</v>
      </c>
      <c r="K31" s="4">
        <v>146565</v>
      </c>
      <c r="L31" s="4">
        <v>46914</v>
      </c>
      <c r="M31" s="4">
        <f>K31+L31</f>
        <v>193479</v>
      </c>
      <c r="N31" s="4">
        <v>124451</v>
      </c>
      <c r="O31" s="4">
        <v>35870</v>
      </c>
      <c r="P31" s="4">
        <v>287966</v>
      </c>
      <c r="S31" s="4">
        <v>4442</v>
      </c>
      <c r="T31" s="4">
        <v>10818</v>
      </c>
      <c r="U31" s="4">
        <v>6509</v>
      </c>
      <c r="V31" s="4">
        <v>23910</v>
      </c>
      <c r="W31" s="4">
        <v>6326</v>
      </c>
      <c r="X31" s="4">
        <v>10432</v>
      </c>
      <c r="Y31" s="4">
        <v>3602</v>
      </c>
      <c r="Z31" s="4">
        <v>12514</v>
      </c>
      <c r="AA31" s="4">
        <f t="shared" si="9"/>
        <v>153971</v>
      </c>
      <c r="AB31" s="4">
        <v>749991</v>
      </c>
      <c r="AD31" s="4">
        <f t="shared" si="1"/>
        <v>0.79580212839636344</v>
      </c>
      <c r="AE31" s="4">
        <f t="shared" si="4"/>
        <v>133428</v>
      </c>
      <c r="AF31" s="4">
        <f t="shared" si="5"/>
        <v>0.91036741377545793</v>
      </c>
    </row>
    <row r="32" spans="1:32">
      <c r="A32" s="4">
        <v>1997</v>
      </c>
      <c r="B32" s="4">
        <v>1976</v>
      </c>
      <c r="C32" s="4">
        <v>45007</v>
      </c>
      <c r="D32" s="4">
        <v>18501</v>
      </c>
      <c r="E32" s="4">
        <v>81026</v>
      </c>
      <c r="F32" s="4">
        <v>98485</v>
      </c>
      <c r="G32" s="4">
        <v>26153</v>
      </c>
      <c r="H32" s="4">
        <v>108911</v>
      </c>
      <c r="I32" s="4">
        <v>24415</v>
      </c>
      <c r="J32" s="4">
        <v>104545</v>
      </c>
      <c r="K32" s="4">
        <v>159867</v>
      </c>
      <c r="L32" s="4">
        <v>50572</v>
      </c>
      <c r="M32" s="4">
        <f t="shared" si="7"/>
        <v>210439</v>
      </c>
      <c r="N32" s="4">
        <v>129462</v>
      </c>
      <c r="O32" s="4">
        <v>36966</v>
      </c>
      <c r="P32" s="4">
        <v>308571</v>
      </c>
      <c r="S32" s="4">
        <v>5181</v>
      </c>
      <c r="T32" s="4">
        <v>10739</v>
      </c>
      <c r="U32" s="4">
        <v>6750</v>
      </c>
      <c r="V32" s="4">
        <v>25842</v>
      </c>
      <c r="W32" s="4">
        <v>6641</v>
      </c>
      <c r="X32" s="4">
        <v>11585</v>
      </c>
      <c r="Y32" s="4">
        <v>3835</v>
      </c>
      <c r="Z32" s="4">
        <v>13683</v>
      </c>
      <c r="AA32" s="4">
        <f t="shared" si="9"/>
        <v>149740</v>
      </c>
      <c r="AB32" s="4">
        <v>798842</v>
      </c>
      <c r="AD32" s="4">
        <f t="shared" si="1"/>
        <v>0.71156011955958731</v>
      </c>
      <c r="AE32" s="4">
        <f t="shared" si="4"/>
        <v>127570</v>
      </c>
      <c r="AF32" s="4">
        <f t="shared" si="5"/>
        <v>0.79797581739821222</v>
      </c>
    </row>
    <row r="33" spans="1:32">
      <c r="A33" s="4">
        <v>1998</v>
      </c>
      <c r="B33" s="4">
        <v>20126</v>
      </c>
      <c r="C33" s="4">
        <v>44046</v>
      </c>
      <c r="D33" s="4">
        <v>17315</v>
      </c>
      <c r="E33" s="4">
        <v>74420</v>
      </c>
      <c r="F33" s="4">
        <v>98658</v>
      </c>
      <c r="G33" s="4">
        <v>25760</v>
      </c>
      <c r="H33" s="4">
        <v>114588</v>
      </c>
      <c r="I33" s="4">
        <v>23480</v>
      </c>
      <c r="J33" s="4">
        <v>93548</v>
      </c>
      <c r="K33" s="4">
        <v>159888</v>
      </c>
      <c r="L33" s="4">
        <v>47479</v>
      </c>
      <c r="M33" s="4">
        <f>K33+L33</f>
        <v>207367</v>
      </c>
      <c r="N33" s="4">
        <v>129940</v>
      </c>
      <c r="O33" s="4">
        <v>36121</v>
      </c>
      <c r="P33" s="4">
        <v>297822</v>
      </c>
      <c r="S33" s="4">
        <v>5282</v>
      </c>
      <c r="T33" s="4">
        <v>11425</v>
      </c>
      <c r="U33" s="4">
        <v>6498</v>
      </c>
      <c r="V33" s="4">
        <v>25714</v>
      </c>
      <c r="W33" s="4">
        <v>6377</v>
      </c>
      <c r="X33" s="4">
        <v>9915</v>
      </c>
      <c r="Y33" s="4">
        <v>3428</v>
      </c>
      <c r="Z33" s="4">
        <v>14827</v>
      </c>
      <c r="AA33" s="4">
        <f t="shared" si="9"/>
        <v>164953</v>
      </c>
      <c r="AB33" s="4">
        <v>777229</v>
      </c>
      <c r="AD33" s="4">
        <f t="shared" si="1"/>
        <v>0.79546408059141527</v>
      </c>
      <c r="AE33" s="4">
        <f t="shared" si="4"/>
        <v>145112</v>
      </c>
      <c r="AF33" s="4">
        <f t="shared" si="5"/>
        <v>0.90758530971680174</v>
      </c>
    </row>
    <row r="34" spans="1:32">
      <c r="A34" s="4">
        <v>1999</v>
      </c>
      <c r="B34" s="4">
        <v>20200</v>
      </c>
      <c r="C34" s="4">
        <v>42062</v>
      </c>
      <c r="D34" s="4">
        <v>16284</v>
      </c>
      <c r="E34" s="4">
        <v>86142</v>
      </c>
      <c r="F34" s="4">
        <v>97427</v>
      </c>
      <c r="G34" s="4">
        <v>24999</v>
      </c>
      <c r="H34" s="4">
        <v>123709</v>
      </c>
      <c r="I34" s="4">
        <v>24295</v>
      </c>
      <c r="J34" s="4">
        <v>91192</v>
      </c>
      <c r="K34" s="4">
        <v>155257</v>
      </c>
      <c r="L34" s="4">
        <v>42625</v>
      </c>
      <c r="M34" s="4">
        <f t="shared" si="7"/>
        <v>197882</v>
      </c>
      <c r="N34" s="4">
        <v>130056</v>
      </c>
      <c r="O34" s="4">
        <v>34596</v>
      </c>
      <c r="P34" s="4">
        <v>305043</v>
      </c>
      <c r="S34" s="4">
        <v>5202</v>
      </c>
      <c r="T34" s="4">
        <v>10931</v>
      </c>
      <c r="U34" s="4">
        <v>5616</v>
      </c>
      <c r="V34" s="4">
        <v>24878</v>
      </c>
      <c r="W34" s="4">
        <v>6075</v>
      </c>
      <c r="X34" s="4">
        <v>8848</v>
      </c>
      <c r="Y34" s="4">
        <v>3569</v>
      </c>
      <c r="Z34" s="4">
        <v>14882</v>
      </c>
      <c r="AA34" s="4">
        <f t="shared" si="9"/>
        <v>158547</v>
      </c>
      <c r="AB34" s="4">
        <v>784553</v>
      </c>
      <c r="AD34" s="4">
        <f t="shared" si="1"/>
        <v>0.8012199189415915</v>
      </c>
      <c r="AE34" s="4">
        <f t="shared" si="4"/>
        <v>140514</v>
      </c>
      <c r="AF34" s="4">
        <f t="shared" si="5"/>
        <v>0.90504131858788972</v>
      </c>
    </row>
    <row r="35" spans="1:32">
      <c r="A35" s="4">
        <v>2000</v>
      </c>
      <c r="B35" s="4">
        <v>20954</v>
      </c>
      <c r="C35" s="4">
        <v>46376</v>
      </c>
      <c r="D35" s="4">
        <v>15155</v>
      </c>
      <c r="E35" s="4">
        <v>59136</v>
      </c>
      <c r="F35" s="4">
        <v>101803</v>
      </c>
      <c r="G35" s="4">
        <v>27865</v>
      </c>
      <c r="H35" s="4">
        <v>128500</v>
      </c>
      <c r="I35" s="4">
        <v>26924</v>
      </c>
      <c r="J35" s="4">
        <v>106444</v>
      </c>
      <c r="K35" s="4">
        <v>193387</v>
      </c>
      <c r="L35" s="4">
        <v>17014</v>
      </c>
      <c r="M35" s="4">
        <f t="shared" si="7"/>
        <v>210401</v>
      </c>
      <c r="N35" s="4">
        <v>135353</v>
      </c>
      <c r="O35" s="4">
        <v>39110</v>
      </c>
      <c r="P35" s="4">
        <v>333144</v>
      </c>
      <c r="S35" s="4">
        <v>5707</v>
      </c>
      <c r="T35" s="4">
        <v>11636</v>
      </c>
      <c r="U35" s="4">
        <v>6216</v>
      </c>
      <c r="V35" s="4">
        <v>26759</v>
      </c>
      <c r="W35" s="4">
        <v>5666</v>
      </c>
      <c r="X35" s="4">
        <v>10498</v>
      </c>
      <c r="Y35" s="4">
        <v>3733</v>
      </c>
      <c r="Z35" s="4">
        <v>15874</v>
      </c>
      <c r="AA35" s="4">
        <f t="shared" si="9"/>
        <v>168574</v>
      </c>
      <c r="AB35" s="4">
        <v>848934</v>
      </c>
      <c r="AD35" s="4">
        <f t="shared" si="1"/>
        <v>0.8012034163335725</v>
      </c>
      <c r="AE35" s="4">
        <f t="shared" si="4"/>
        <v>148127</v>
      </c>
      <c r="AF35" s="4">
        <f t="shared" si="5"/>
        <v>0.76596151757874109</v>
      </c>
    </row>
    <row r="36" spans="1:32">
      <c r="A36" s="4">
        <v>2001</v>
      </c>
      <c r="B36" s="4">
        <v>19343</v>
      </c>
      <c r="C36" s="4">
        <v>44803</v>
      </c>
      <c r="D36" s="4">
        <v>13543</v>
      </c>
      <c r="E36" s="5">
        <v>58970</v>
      </c>
      <c r="F36" s="4">
        <v>90104</v>
      </c>
      <c r="G36" s="4">
        <v>26717</v>
      </c>
      <c r="H36" s="4">
        <v>151634</v>
      </c>
      <c r="I36" s="4">
        <v>27291</v>
      </c>
      <c r="J36" s="4">
        <v>102866</v>
      </c>
      <c r="K36" s="4">
        <v>187452</v>
      </c>
      <c r="L36" s="4">
        <v>17697</v>
      </c>
      <c r="M36" s="4">
        <f t="shared" si="7"/>
        <v>205149</v>
      </c>
      <c r="N36" s="4">
        <v>119858</v>
      </c>
      <c r="O36" s="4">
        <v>37372</v>
      </c>
      <c r="P36" s="4">
        <v>354529</v>
      </c>
      <c r="S36" s="4">
        <v>5869</v>
      </c>
      <c r="T36" s="4">
        <v>10762</v>
      </c>
      <c r="U36" s="4">
        <v>6316</v>
      </c>
      <c r="V36" s="4">
        <v>26545</v>
      </c>
      <c r="W36" s="4">
        <v>6037</v>
      </c>
      <c r="X36" s="4">
        <v>8809</v>
      </c>
      <c r="Y36" s="4">
        <v>3989</v>
      </c>
      <c r="Z36" s="4">
        <v>16504</v>
      </c>
      <c r="AA36" s="4">
        <f t="shared" si="9"/>
        <v>162520</v>
      </c>
      <c r="AB36" s="4">
        <v>851073</v>
      </c>
      <c r="AD36" s="4">
        <f t="shared" si="1"/>
        <v>0.792204690249526</v>
      </c>
      <c r="AE36" s="4">
        <f t="shared" si="4"/>
        <v>143406</v>
      </c>
      <c r="AF36" s="4">
        <f t="shared" si="5"/>
        <v>0.76502784712886496</v>
      </c>
    </row>
    <row r="37" spans="1:32">
      <c r="A37" s="4">
        <v>2002</v>
      </c>
      <c r="B37" s="4">
        <v>20258</v>
      </c>
      <c r="C37" s="4">
        <v>45015</v>
      </c>
      <c r="D37" s="4">
        <v>11667</v>
      </c>
      <c r="E37" s="4">
        <v>59777</v>
      </c>
      <c r="F37" s="4">
        <v>91587</v>
      </c>
      <c r="G37" s="4">
        <v>29604</v>
      </c>
      <c r="H37" s="4">
        <v>182366</v>
      </c>
      <c r="I37" s="4">
        <v>28814</v>
      </c>
      <c r="J37" s="4">
        <v>107745</v>
      </c>
      <c r="K37" s="4">
        <v>188246</v>
      </c>
      <c r="L37" s="4">
        <v>19265</v>
      </c>
      <c r="M37" s="4">
        <f t="shared" si="7"/>
        <v>207511</v>
      </c>
      <c r="N37" s="4">
        <v>122949</v>
      </c>
      <c r="O37" s="4">
        <v>40861</v>
      </c>
      <c r="P37" s="4">
        <v>395046</v>
      </c>
      <c r="S37" s="4">
        <v>6189</v>
      </c>
      <c r="T37" s="4">
        <v>11343</v>
      </c>
      <c r="U37" s="4">
        <v>6512</v>
      </c>
      <c r="V37" s="4">
        <v>26066</v>
      </c>
      <c r="W37" s="4">
        <v>6117</v>
      </c>
      <c r="X37" s="4">
        <v>8368</v>
      </c>
      <c r="Y37" s="4">
        <v>4275</v>
      </c>
      <c r="Z37" s="4">
        <v>16408</v>
      </c>
      <c r="AA37" s="4">
        <f t="shared" si="9"/>
        <v>162218</v>
      </c>
      <c r="AB37" s="4">
        <v>904170</v>
      </c>
      <c r="AD37" s="4">
        <f t="shared" si="1"/>
        <v>0.78173205275864899</v>
      </c>
      <c r="AE37" s="4">
        <f t="shared" si="4"/>
        <v>143063</v>
      </c>
      <c r="AF37" s="4">
        <f t="shared" si="5"/>
        <v>0.7599789636964398</v>
      </c>
    </row>
    <row r="38" spans="1:32">
      <c r="A38" s="4">
        <v>2003</v>
      </c>
      <c r="B38" s="4">
        <v>19758</v>
      </c>
      <c r="C38" s="4">
        <v>44809</v>
      </c>
      <c r="D38" s="4">
        <v>13268</v>
      </c>
      <c r="E38" s="4">
        <v>61450</v>
      </c>
      <c r="F38" s="4">
        <v>93677</v>
      </c>
      <c r="G38" s="4">
        <v>31147</v>
      </c>
      <c r="H38" s="4">
        <v>222336</v>
      </c>
      <c r="I38" s="4">
        <v>31779</v>
      </c>
      <c r="J38" s="4">
        <v>110511</v>
      </c>
      <c r="K38" s="4">
        <v>192511</v>
      </c>
      <c r="L38" s="4">
        <v>21281</v>
      </c>
      <c r="M38" s="4">
        <f t="shared" si="7"/>
        <v>213792</v>
      </c>
      <c r="N38" s="4">
        <v>126161</v>
      </c>
      <c r="O38" s="4">
        <v>43047</v>
      </c>
      <c r="P38" s="4">
        <v>442316</v>
      </c>
      <c r="S38" s="4">
        <v>6261</v>
      </c>
      <c r="T38" s="4">
        <v>11114</v>
      </c>
      <c r="U38" s="4">
        <v>6783</v>
      </c>
      <c r="V38" s="4">
        <v>27058</v>
      </c>
      <c r="W38" s="4">
        <v>6571</v>
      </c>
      <c r="X38" s="4">
        <v>9107</v>
      </c>
      <c r="Y38" s="4">
        <v>4588</v>
      </c>
      <c r="Z38" s="4">
        <v>16286</v>
      </c>
      <c r="AA38" s="4">
        <f t="shared" si="9"/>
        <v>165603</v>
      </c>
      <c r="AB38" s="4">
        <v>969915</v>
      </c>
      <c r="AD38" s="4">
        <f t="shared" si="1"/>
        <v>0.77459867534800175</v>
      </c>
      <c r="AE38" s="4">
        <f t="shared" si="4"/>
        <v>145125</v>
      </c>
      <c r="AF38" s="4">
        <f t="shared" si="5"/>
        <v>0.75385302658029929</v>
      </c>
    </row>
    <row r="39" spans="1:32">
      <c r="A39" s="4">
        <v>2004</v>
      </c>
      <c r="B39" s="4">
        <v>20770</v>
      </c>
      <c r="C39" s="4">
        <v>46374</v>
      </c>
      <c r="D39" s="4">
        <v>13766</v>
      </c>
      <c r="E39" s="4">
        <v>65583</v>
      </c>
      <c r="F39" s="4">
        <v>99681</v>
      </c>
      <c r="G39" s="4">
        <v>32909</v>
      </c>
      <c r="H39" s="4">
        <v>282911</v>
      </c>
      <c r="I39" s="4">
        <v>32626</v>
      </c>
      <c r="J39" s="4">
        <v>112718</v>
      </c>
      <c r="K39" s="4">
        <v>202478</v>
      </c>
      <c r="L39" s="4">
        <v>23992</v>
      </c>
      <c r="M39" s="4">
        <f t="shared" si="7"/>
        <v>226470</v>
      </c>
      <c r="N39" s="4">
        <v>134021</v>
      </c>
      <c r="O39" s="4">
        <v>45875</v>
      </c>
      <c r="P39" s="4">
        <v>512521</v>
      </c>
      <c r="S39" s="4">
        <v>6530</v>
      </c>
      <c r="T39" s="4">
        <v>11698</v>
      </c>
      <c r="U39" s="4">
        <v>7033</v>
      </c>
      <c r="V39" s="4">
        <v>28604</v>
      </c>
      <c r="W39" s="4">
        <v>6848</v>
      </c>
      <c r="X39" s="4">
        <v>10593</v>
      </c>
      <c r="Y39" s="4">
        <v>4454</v>
      </c>
      <c r="Z39" s="4">
        <v>17621</v>
      </c>
      <c r="AA39" s="4">
        <f t="shared" si="9"/>
        <v>174291</v>
      </c>
      <c r="AB39" s="4">
        <v>1071508</v>
      </c>
      <c r="AD39" s="4">
        <f t="shared" si="1"/>
        <v>0.76959862233408394</v>
      </c>
      <c r="AE39" s="4">
        <f t="shared" si="4"/>
        <v>152211</v>
      </c>
      <c r="AF39" s="4">
        <f t="shared" si="5"/>
        <v>0.7517409298788017</v>
      </c>
    </row>
    <row r="40" spans="1:32">
      <c r="A40" s="4">
        <v>2005</v>
      </c>
      <c r="B40" s="4">
        <v>19481</v>
      </c>
      <c r="C40" s="4">
        <v>44524</v>
      </c>
      <c r="D40" s="4">
        <v>13239</v>
      </c>
      <c r="E40" s="4">
        <v>66146</v>
      </c>
      <c r="F40" s="4">
        <v>94897</v>
      </c>
      <c r="G40" s="4">
        <v>31610</v>
      </c>
      <c r="H40" s="4">
        <v>353240</v>
      </c>
      <c r="I40" s="4">
        <v>45780</v>
      </c>
      <c r="J40" s="4">
        <v>112471</v>
      </c>
      <c r="K40" s="4">
        <v>195580</v>
      </c>
      <c r="L40" s="4">
        <v>24972</v>
      </c>
      <c r="M40" s="4">
        <f t="shared" si="7"/>
        <v>220552</v>
      </c>
      <c r="N40" s="4">
        <v>127631</v>
      </c>
      <c r="O40" s="4">
        <v>45316</v>
      </c>
      <c r="P40" s="4">
        <v>595533</v>
      </c>
      <c r="S40" s="4">
        <v>7031</v>
      </c>
      <c r="T40" s="4">
        <v>10420</v>
      </c>
      <c r="U40" s="4">
        <v>6189</v>
      </c>
      <c r="V40" s="4">
        <v>39350</v>
      </c>
      <c r="W40" s="4">
        <v>6919</v>
      </c>
      <c r="X40" s="4">
        <v>8336</v>
      </c>
      <c r="Y40" s="4">
        <v>4485</v>
      </c>
      <c r="Z40" s="4">
        <v>17826</v>
      </c>
      <c r="AA40" s="4">
        <f t="shared" si="9"/>
        <v>177800</v>
      </c>
      <c r="AB40" s="4">
        <v>1144091</v>
      </c>
      <c r="AD40" s="4">
        <f t="shared" si="1"/>
        <v>0.80615909173346878</v>
      </c>
      <c r="AE40" s="4">
        <f t="shared" si="4"/>
        <v>158790</v>
      </c>
      <c r="AF40" s="4">
        <f t="shared" si="5"/>
        <v>0.81189283157787095</v>
      </c>
    </row>
    <row r="41" spans="1:32">
      <c r="A41" s="4">
        <v>2006</v>
      </c>
      <c r="B41" s="4">
        <v>18852</v>
      </c>
      <c r="C41" s="4">
        <v>47224</v>
      </c>
      <c r="D41" s="4">
        <v>13871</v>
      </c>
      <c r="E41" s="4">
        <v>70830</v>
      </c>
      <c r="F41" s="4">
        <v>98557</v>
      </c>
      <c r="G41" s="4">
        <v>30901</v>
      </c>
      <c r="H41" s="4">
        <v>419149</v>
      </c>
      <c r="I41" s="4">
        <v>49450</v>
      </c>
      <c r="J41" s="4">
        <v>116226</v>
      </c>
      <c r="K41" s="4">
        <v>206965</v>
      </c>
      <c r="L41" s="4">
        <v>28205</v>
      </c>
      <c r="M41" s="4">
        <f t="shared" si="7"/>
        <v>235170</v>
      </c>
      <c r="N41" s="4">
        <v>131789</v>
      </c>
      <c r="O41" s="4">
        <v>45298</v>
      </c>
      <c r="P41" s="4">
        <v>672252</v>
      </c>
      <c r="S41" s="4">
        <v>7129</v>
      </c>
      <c r="T41" s="4">
        <v>11631</v>
      </c>
      <c r="U41" s="4">
        <v>6862</v>
      </c>
      <c r="V41" s="4">
        <v>31624</v>
      </c>
      <c r="W41" s="4">
        <v>6372</v>
      </c>
      <c r="X41" s="4">
        <v>10008</v>
      </c>
      <c r="Y41" s="4">
        <v>5093</v>
      </c>
      <c r="Z41" s="4">
        <v>18391</v>
      </c>
      <c r="AA41" s="4">
        <f t="shared" si="9"/>
        <v>177057</v>
      </c>
      <c r="AB41" s="4">
        <v>1247178</v>
      </c>
      <c r="AD41" s="4">
        <f t="shared" si="1"/>
        <v>0.75288939915805586</v>
      </c>
      <c r="AE41" s="4">
        <f t="shared" si="4"/>
        <v>155094</v>
      </c>
      <c r="AF41" s="4">
        <f t="shared" si="5"/>
        <v>0.74937308240523759</v>
      </c>
    </row>
    <row r="42" spans="1:32">
      <c r="A42" s="4">
        <v>2007</v>
      </c>
      <c r="B42" s="4">
        <v>19250</v>
      </c>
      <c r="C42" s="4">
        <v>48550</v>
      </c>
      <c r="D42" s="4">
        <v>14317</v>
      </c>
      <c r="E42" s="4">
        <v>72387</v>
      </c>
      <c r="F42" s="4">
        <v>98102</v>
      </c>
      <c r="G42" s="4">
        <v>33782</v>
      </c>
      <c r="H42" s="4">
        <v>489288</v>
      </c>
      <c r="I42" s="4">
        <v>53468</v>
      </c>
      <c r="J42" s="4">
        <v>120203</v>
      </c>
      <c r="K42" s="4">
        <v>209732</v>
      </c>
      <c r="L42" s="4">
        <v>30608</v>
      </c>
      <c r="M42" s="4">
        <f t="shared" si="7"/>
        <v>240340</v>
      </c>
      <c r="N42" s="4">
        <v>132618</v>
      </c>
      <c r="O42" s="4">
        <v>48232</v>
      </c>
      <c r="P42" s="4">
        <v>756861</v>
      </c>
      <c r="S42" s="4">
        <v>7578</v>
      </c>
      <c r="T42" s="4">
        <v>10692</v>
      </c>
      <c r="U42" s="4">
        <v>7059</v>
      </c>
      <c r="V42" s="4">
        <v>31553</v>
      </c>
      <c r="W42" s="4">
        <v>7368</v>
      </c>
      <c r="X42" s="4">
        <v>10632</v>
      </c>
      <c r="Y42" s="4">
        <v>5089</v>
      </c>
      <c r="Z42" s="4">
        <v>18999</v>
      </c>
      <c r="AA42" s="4">
        <f t="shared" si="9"/>
        <v>181087</v>
      </c>
      <c r="AB42" s="4">
        <v>1346130</v>
      </c>
      <c r="AD42" s="4">
        <f t="shared" si="1"/>
        <v>0.75346176250312058</v>
      </c>
      <c r="AE42" s="4">
        <f t="shared" si="4"/>
        <v>158307</v>
      </c>
      <c r="AF42" s="4">
        <f t="shared" si="5"/>
        <v>0.75480613354185344</v>
      </c>
    </row>
    <row r="43" spans="1:32">
      <c r="A43" s="4">
        <v>2008</v>
      </c>
      <c r="B43" s="4">
        <v>17879</v>
      </c>
      <c r="C43" s="4">
        <v>45833</v>
      </c>
      <c r="D43" s="4">
        <v>13521</v>
      </c>
      <c r="E43" s="4">
        <v>68510</v>
      </c>
      <c r="F43" s="4">
        <v>91350</v>
      </c>
      <c r="G43" s="4">
        <v>33716</v>
      </c>
      <c r="H43" s="4">
        <v>500312</v>
      </c>
      <c r="I43" s="4">
        <v>57791</v>
      </c>
      <c r="J43" s="4">
        <v>118739</v>
      </c>
      <c r="K43" s="4">
        <v>197965</v>
      </c>
      <c r="L43" s="4">
        <v>31760</v>
      </c>
      <c r="M43" s="4">
        <f t="shared" si="7"/>
        <v>229725</v>
      </c>
      <c r="N43" s="4">
        <v>124494</v>
      </c>
      <c r="O43" s="4">
        <v>47354</v>
      </c>
      <c r="P43" s="4">
        <v>771013</v>
      </c>
      <c r="S43" s="4">
        <v>7594</v>
      </c>
      <c r="T43" s="4">
        <v>10673</v>
      </c>
      <c r="U43" s="4">
        <v>6387</v>
      </c>
      <c r="V43" s="4">
        <v>30590</v>
      </c>
      <c r="W43" s="4">
        <v>6853</v>
      </c>
      <c r="X43" s="4">
        <v>9728</v>
      </c>
      <c r="Y43" s="4">
        <v>4489</v>
      </c>
      <c r="Z43" s="4">
        <v>18640</v>
      </c>
      <c r="AA43" s="4">
        <f t="shared" si="9"/>
        <v>172187</v>
      </c>
      <c r="AB43" s="4">
        <v>1329021</v>
      </c>
      <c r="AD43" s="4">
        <f t="shared" si="1"/>
        <v>0.74953531396234629</v>
      </c>
      <c r="AE43" s="4">
        <f t="shared" si="4"/>
        <v>151583</v>
      </c>
      <c r="AF43" s="4">
        <f t="shared" si="5"/>
        <v>0.76570605915187029</v>
      </c>
    </row>
    <row r="44" spans="1:32">
      <c r="A44" s="4">
        <v>2009</v>
      </c>
      <c r="B44" s="4">
        <v>12840</v>
      </c>
      <c r="C44" s="4">
        <v>32670</v>
      </c>
      <c r="D44" s="4">
        <v>10079</v>
      </c>
      <c r="E44" s="4">
        <v>60011</v>
      </c>
      <c r="F44" s="4">
        <v>58196</v>
      </c>
      <c r="G44" s="4">
        <v>26506</v>
      </c>
      <c r="H44" s="4">
        <v>567842</v>
      </c>
      <c r="I44" s="4">
        <v>62838</v>
      </c>
      <c r="J44" s="4">
        <v>87534</v>
      </c>
      <c r="K44" s="4">
        <v>138779</v>
      </c>
      <c r="L44" s="4">
        <v>29106</v>
      </c>
      <c r="M44" s="4">
        <f t="shared" si="7"/>
        <v>167885</v>
      </c>
      <c r="N44" s="4">
        <v>82403</v>
      </c>
      <c r="O44" s="4">
        <v>38076</v>
      </c>
      <c r="P44" s="4">
        <v>799138</v>
      </c>
      <c r="S44" s="4">
        <v>5662</v>
      </c>
      <c r="T44" s="4">
        <v>5635</v>
      </c>
      <c r="U44" s="4">
        <v>4594</v>
      </c>
      <c r="V44" s="4">
        <v>19848</v>
      </c>
      <c r="W44" s="4">
        <v>5194</v>
      </c>
      <c r="X44" s="4">
        <v>7128</v>
      </c>
      <c r="Y44" s="4">
        <v>3747</v>
      </c>
      <c r="Z44" s="4">
        <v>14362</v>
      </c>
      <c r="AA44" s="4">
        <f t="shared" si="9"/>
        <v>121759</v>
      </c>
      <c r="AB44" s="4">
        <v>1224024</v>
      </c>
      <c r="AD44" s="4">
        <f t="shared" si="1"/>
        <v>0.72525240492003451</v>
      </c>
      <c r="AE44" s="4">
        <f t="shared" si="4"/>
        <v>106290</v>
      </c>
      <c r="AF44" s="4">
        <f t="shared" si="5"/>
        <v>0.76589397531326786</v>
      </c>
    </row>
    <row r="45" spans="1:32">
      <c r="A45" s="4">
        <v>2010</v>
      </c>
      <c r="B45" s="4">
        <v>15414</v>
      </c>
      <c r="C45" s="4">
        <v>43830</v>
      </c>
      <c r="D45" s="4">
        <v>9708</v>
      </c>
      <c r="E45" s="4">
        <v>66942</v>
      </c>
      <c r="F45" s="4">
        <v>80495</v>
      </c>
      <c r="G45" s="4">
        <v>32948</v>
      </c>
      <c r="H45" s="4">
        <v>638743</v>
      </c>
      <c r="I45" s="4">
        <v>68976</v>
      </c>
      <c r="J45" s="4">
        <v>109599</v>
      </c>
      <c r="K45" s="4">
        <v>172909</v>
      </c>
      <c r="L45" s="4">
        <v>33650</v>
      </c>
      <c r="M45" s="4">
        <f>K45+L45</f>
        <v>206559</v>
      </c>
      <c r="N45" s="4">
        <v>111562</v>
      </c>
      <c r="O45" s="4">
        <v>43888</v>
      </c>
      <c r="P45" s="4">
        <v>918450</v>
      </c>
      <c r="S45" s="4">
        <v>7206</v>
      </c>
      <c r="T45" s="4">
        <v>7973</v>
      </c>
      <c r="U45" s="4">
        <v>5180</v>
      </c>
      <c r="V45" s="4">
        <v>25750</v>
      </c>
      <c r="W45" s="4">
        <v>6651</v>
      </c>
      <c r="X45" s="4">
        <v>7993</v>
      </c>
      <c r="Y45" s="4">
        <v>4583</v>
      </c>
      <c r="Z45" s="4">
        <v>16343</v>
      </c>
      <c r="AA45" s="4">
        <f t="shared" si="9"/>
        <v>150631</v>
      </c>
      <c r="AB45" s="4">
        <v>1433432</v>
      </c>
      <c r="AC45" s="4">
        <f>AA45/K45</f>
        <v>0.87115766096617298</v>
      </c>
      <c r="AD45" s="4">
        <f>AA45/M45</f>
        <v>0.72923958772069963</v>
      </c>
      <c r="AE45" s="4">
        <f t="shared" si="4"/>
        <v>132875</v>
      </c>
      <c r="AF45" s="4">
        <f t="shared" si="5"/>
        <v>0.76846780676540838</v>
      </c>
    </row>
    <row r="46" spans="1:32">
      <c r="A46" s="4">
        <v>2011</v>
      </c>
      <c r="B46" s="4">
        <v>15780</v>
      </c>
      <c r="C46" s="4">
        <v>44284</v>
      </c>
      <c r="D46" s="4">
        <v>9478</v>
      </c>
      <c r="E46" s="4">
        <v>68852</v>
      </c>
      <c r="F46" s="4">
        <v>86398</v>
      </c>
      <c r="G46" s="4">
        <v>35220</v>
      </c>
      <c r="H46" s="4">
        <v>701968</v>
      </c>
      <c r="I46" s="4">
        <v>73471</v>
      </c>
      <c r="J46" s="4">
        <v>107601</v>
      </c>
      <c r="K46" s="4">
        <v>177791</v>
      </c>
      <c r="L46" s="4">
        <v>39079</v>
      </c>
      <c r="M46" s="4">
        <f t="shared" ref="M46:M54" si="10">K46+L45</f>
        <v>211441</v>
      </c>
      <c r="N46" s="4">
        <v>118675</v>
      </c>
      <c r="O46" s="4">
        <v>48165</v>
      </c>
      <c r="P46" s="4">
        <v>995475</v>
      </c>
      <c r="S46" s="4">
        <v>7474</v>
      </c>
      <c r="T46" s="4">
        <v>8026</v>
      </c>
      <c r="U46" s="4">
        <v>5583</v>
      </c>
      <c r="V46" s="4">
        <v>28735</v>
      </c>
      <c r="W46" s="4">
        <v>6937</v>
      </c>
      <c r="X46" s="4">
        <v>8779</v>
      </c>
      <c r="Y46" s="4">
        <v>4236</v>
      </c>
      <c r="Z46" s="4">
        <v>15504</v>
      </c>
      <c r="AA46" s="4">
        <f t="shared" ref="AA46:AA54" si="11">B46+C46+D46+S46+T46+U46+V46+W46+X46+Y46+Z46</f>
        <v>154816</v>
      </c>
      <c r="AB46" s="4">
        <v>1538021</v>
      </c>
      <c r="AC46" s="4">
        <f t="shared" ref="AC46:AC54" si="12">AA46/K46</f>
        <v>0.87077523609181562</v>
      </c>
      <c r="AD46" s="4">
        <f t="shared" ref="AD46:AD54" si="13">AA46/M46</f>
        <v>0.73219479665722353</v>
      </c>
      <c r="AE46" s="4">
        <f t="shared" si="4"/>
        <v>136218</v>
      </c>
      <c r="AF46" s="4">
        <f t="shared" si="5"/>
        <v>0.76616926616082925</v>
      </c>
    </row>
    <row r="47" spans="1:32">
      <c r="A47" s="4">
        <v>2012</v>
      </c>
      <c r="B47" s="4">
        <v>15609</v>
      </c>
      <c r="C47" s="4">
        <v>42661</v>
      </c>
      <c r="D47" s="4">
        <v>9579</v>
      </c>
      <c r="E47" s="4">
        <v>70209</v>
      </c>
      <c r="F47" s="4">
        <v>88695</v>
      </c>
      <c r="G47" s="4">
        <v>34524</v>
      </c>
      <c r="H47" s="4">
        <v>731040</v>
      </c>
      <c r="I47" s="4">
        <v>77264</v>
      </c>
      <c r="J47" s="4">
        <v>107232</v>
      </c>
      <c r="K47" s="4">
        <v>168589</v>
      </c>
      <c r="L47" s="4">
        <v>39917</v>
      </c>
      <c r="M47" s="4">
        <f t="shared" si="10"/>
        <v>207668</v>
      </c>
      <c r="N47" s="4">
        <v>121586</v>
      </c>
      <c r="O47" s="4">
        <v>46379</v>
      </c>
      <c r="P47" s="4">
        <v>1027114</v>
      </c>
      <c r="S47" s="4">
        <v>7421</v>
      </c>
      <c r="T47" s="4">
        <v>7301</v>
      </c>
      <c r="U47" s="4">
        <v>5072</v>
      </c>
      <c r="V47" s="4">
        <v>27252</v>
      </c>
      <c r="W47" s="4">
        <v>6879</v>
      </c>
      <c r="X47" s="4">
        <v>8366</v>
      </c>
      <c r="Y47" s="4">
        <v>4403</v>
      </c>
      <c r="Z47" s="4">
        <v>13639</v>
      </c>
      <c r="AA47" s="4">
        <f t="shared" si="11"/>
        <v>148182</v>
      </c>
      <c r="AB47" s="4">
        <v>1560444</v>
      </c>
      <c r="AC47" s="4">
        <f t="shared" si="12"/>
        <v>0.87895414291561136</v>
      </c>
      <c r="AD47" s="4">
        <f t="shared" si="13"/>
        <v>0.71355240094766648</v>
      </c>
      <c r="AE47" s="4">
        <f t="shared" si="4"/>
        <v>130341</v>
      </c>
      <c r="AF47" s="4">
        <f t="shared" si="5"/>
        <v>0.77312873319137076</v>
      </c>
    </row>
    <row r="48" spans="1:32">
      <c r="A48" s="4">
        <v>2013</v>
      </c>
      <c r="B48" s="4">
        <v>15685</v>
      </c>
      <c r="C48" s="4">
        <v>42645</v>
      </c>
      <c r="D48" s="4">
        <v>11858</v>
      </c>
      <c r="E48" s="4">
        <v>69008</v>
      </c>
      <c r="F48" s="4">
        <v>86878</v>
      </c>
      <c r="G48" s="4">
        <v>34163</v>
      </c>
      <c r="H48" s="4">
        <v>822000</v>
      </c>
      <c r="I48" s="4">
        <v>81299</v>
      </c>
      <c r="J48" s="4">
        <v>110595</v>
      </c>
      <c r="K48" s="4">
        <v>166390</v>
      </c>
      <c r="L48" s="4">
        <v>38627</v>
      </c>
      <c r="M48" s="4">
        <f t="shared" si="10"/>
        <v>206307</v>
      </c>
      <c r="N48" s="4">
        <v>118978</v>
      </c>
      <c r="O48" s="4">
        <v>45822</v>
      </c>
      <c r="P48" s="4">
        <v>1123680</v>
      </c>
      <c r="S48" s="4">
        <v>7953</v>
      </c>
      <c r="T48" s="4">
        <v>7127</v>
      </c>
      <c r="U48" s="4">
        <v>5171</v>
      </c>
      <c r="V48" s="4">
        <v>24093</v>
      </c>
      <c r="W48" s="4">
        <v>6713</v>
      </c>
      <c r="X48" s="4">
        <v>7950</v>
      </c>
      <c r="Y48" s="4">
        <v>4511</v>
      </c>
      <c r="Z48" s="4">
        <v>14252</v>
      </c>
      <c r="AA48" s="4">
        <f t="shared" si="11"/>
        <v>147958</v>
      </c>
      <c r="AB48" s="4">
        <v>1650423</v>
      </c>
      <c r="AC48" s="4">
        <f t="shared" si="12"/>
        <v>0.88922411202596308</v>
      </c>
      <c r="AD48" s="4">
        <f t="shared" si="13"/>
        <v>0.71717392041956884</v>
      </c>
      <c r="AE48" s="4">
        <f t="shared" si="4"/>
        <v>130326</v>
      </c>
      <c r="AF48" s="4">
        <f t="shared" si="5"/>
        <v>0.78325620530079931</v>
      </c>
    </row>
    <row r="49" spans="1:32">
      <c r="A49" s="4">
        <v>2014</v>
      </c>
      <c r="B49" s="4">
        <v>16143</v>
      </c>
      <c r="C49" s="4">
        <v>42943</v>
      </c>
      <c r="D49" s="4">
        <v>12033</v>
      </c>
      <c r="E49" s="4">
        <v>71461</v>
      </c>
      <c r="F49" s="4">
        <v>88174</v>
      </c>
      <c r="G49" s="4">
        <v>33897</v>
      </c>
      <c r="H49" s="4">
        <v>822306</v>
      </c>
      <c r="I49" s="4">
        <v>87292</v>
      </c>
      <c r="J49" s="4">
        <v>110666</v>
      </c>
      <c r="K49" s="4">
        <v>169215</v>
      </c>
      <c r="L49" s="4">
        <v>38374</v>
      </c>
      <c r="M49" s="4">
        <f t="shared" si="10"/>
        <v>207842</v>
      </c>
      <c r="N49" s="4">
        <v>121093</v>
      </c>
      <c r="O49" s="4">
        <v>45043</v>
      </c>
      <c r="P49" s="4">
        <v>1140987</v>
      </c>
      <c r="S49" s="4">
        <v>7876</v>
      </c>
      <c r="T49" s="4">
        <v>7331</v>
      </c>
      <c r="U49" s="4">
        <v>5360</v>
      </c>
      <c r="V49" s="4">
        <v>23714</v>
      </c>
      <c r="W49" s="4">
        <v>6964</v>
      </c>
      <c r="X49" s="4">
        <v>8558</v>
      </c>
      <c r="Y49" s="4">
        <v>4705</v>
      </c>
      <c r="Z49" s="4">
        <v>14249</v>
      </c>
      <c r="AA49" s="4">
        <f t="shared" si="11"/>
        <v>149876</v>
      </c>
      <c r="AB49" s="4">
        <v>1671128</v>
      </c>
      <c r="AC49" s="4">
        <f t="shared" si="12"/>
        <v>0.88571344147977427</v>
      </c>
      <c r="AD49" s="4">
        <f t="shared" si="13"/>
        <v>0.72110545510532043</v>
      </c>
      <c r="AE49" s="4">
        <f t="shared" si="4"/>
        <v>131253</v>
      </c>
      <c r="AF49" s="4">
        <f t="shared" si="5"/>
        <v>0.77565818633099903</v>
      </c>
    </row>
    <row r="50" spans="1:32">
      <c r="A50" s="4">
        <v>2015</v>
      </c>
      <c r="B50" s="4">
        <v>14984</v>
      </c>
      <c r="C50" s="4">
        <v>42676</v>
      </c>
      <c r="D50" s="4">
        <v>10907</v>
      </c>
      <c r="E50" s="4">
        <v>70898</v>
      </c>
      <c r="F50" s="4">
        <v>78845</v>
      </c>
      <c r="G50" s="4">
        <v>33258</v>
      </c>
      <c r="H50" s="4">
        <v>803285</v>
      </c>
      <c r="I50" s="4">
        <v>89026</v>
      </c>
      <c r="J50" s="4">
        <v>105134</v>
      </c>
      <c r="K50" s="4">
        <v>166298</v>
      </c>
      <c r="L50" s="4">
        <v>35778</v>
      </c>
      <c r="M50" s="4">
        <f t="shared" si="10"/>
        <v>204672</v>
      </c>
      <c r="N50" s="4">
        <v>110938</v>
      </c>
      <c r="O50" s="4">
        <v>43900</v>
      </c>
      <c r="P50" s="4">
        <v>1114224</v>
      </c>
      <c r="S50" s="4">
        <v>7687</v>
      </c>
      <c r="T50" s="4">
        <v>7257</v>
      </c>
      <c r="U50" s="4">
        <v>5262</v>
      </c>
      <c r="V50" s="4">
        <v>21958</v>
      </c>
      <c r="W50" s="4">
        <v>6995</v>
      </c>
      <c r="X50" s="4">
        <v>9198</v>
      </c>
      <c r="Y50" s="4">
        <v>4562</v>
      </c>
      <c r="Z50" s="4">
        <v>14845</v>
      </c>
      <c r="AA50" s="4">
        <f t="shared" si="11"/>
        <v>146331</v>
      </c>
      <c r="AB50" s="4">
        <v>1621537</v>
      </c>
      <c r="AC50" s="4">
        <f t="shared" si="12"/>
        <v>0.87993241049200832</v>
      </c>
      <c r="AD50" s="4">
        <f t="shared" si="13"/>
        <v>0.71495368198874298</v>
      </c>
      <c r="AE50" s="4">
        <f t="shared" si="4"/>
        <v>127309</v>
      </c>
      <c r="AF50" s="4">
        <f t="shared" si="5"/>
        <v>0.76554739082851264</v>
      </c>
    </row>
    <row r="51" spans="1:32">
      <c r="A51" s="4">
        <v>2016</v>
      </c>
      <c r="B51" s="4">
        <v>14413</v>
      </c>
      <c r="C51" s="4">
        <v>42080</v>
      </c>
      <c r="D51" s="5">
        <v>7635</v>
      </c>
      <c r="E51" s="5">
        <v>70453</v>
      </c>
      <c r="F51" s="4">
        <v>78475</v>
      </c>
      <c r="G51" s="4">
        <v>31642</v>
      </c>
      <c r="H51" s="4">
        <v>807609</v>
      </c>
      <c r="I51" s="4">
        <v>95477</v>
      </c>
      <c r="J51" s="4">
        <v>104775</v>
      </c>
      <c r="K51" s="4">
        <v>162224</v>
      </c>
      <c r="L51" s="4">
        <v>37601</v>
      </c>
      <c r="M51" s="4">
        <f t="shared" si="10"/>
        <v>198002</v>
      </c>
      <c r="N51" s="4">
        <v>110638</v>
      </c>
      <c r="O51" s="4">
        <v>40587</v>
      </c>
      <c r="P51" s="4">
        <v>1125522</v>
      </c>
      <c r="S51" s="4">
        <v>7438</v>
      </c>
      <c r="T51" s="4">
        <v>7687</v>
      </c>
      <c r="U51" s="4">
        <v>5305</v>
      </c>
      <c r="V51" s="4">
        <v>23312</v>
      </c>
      <c r="W51" s="4">
        <v>6917</v>
      </c>
      <c r="X51" s="4">
        <v>9001</v>
      </c>
      <c r="Y51" s="4">
        <v>4808</v>
      </c>
      <c r="Z51" s="4">
        <v>13616</v>
      </c>
      <c r="AA51" s="4">
        <f t="shared" si="11"/>
        <v>142212</v>
      </c>
      <c r="AB51" s="4">
        <v>1629096</v>
      </c>
      <c r="AC51" s="4">
        <f t="shared" si="12"/>
        <v>0.87663970805799385</v>
      </c>
      <c r="AD51" s="4">
        <f t="shared" si="13"/>
        <v>0.71823516934172382</v>
      </c>
      <c r="AE51" s="4">
        <f t="shared" si="4"/>
        <v>123098</v>
      </c>
      <c r="AF51" s="4">
        <f t="shared" si="5"/>
        <v>0.758814971890719</v>
      </c>
    </row>
    <row r="52" spans="1:32">
      <c r="A52" s="4">
        <v>2017</v>
      </c>
      <c r="B52" s="4">
        <v>15505</v>
      </c>
      <c r="C52" s="4">
        <v>43297</v>
      </c>
      <c r="D52" s="5">
        <v>7491</v>
      </c>
      <c r="E52" s="5">
        <v>71491</v>
      </c>
      <c r="F52" s="5">
        <v>81612</v>
      </c>
      <c r="G52" s="5">
        <v>34778</v>
      </c>
      <c r="H52" s="5">
        <v>870855</v>
      </c>
      <c r="I52" s="5">
        <v>101455</v>
      </c>
      <c r="J52" s="5">
        <v>104661</v>
      </c>
      <c r="K52" s="4">
        <v>168515</v>
      </c>
      <c r="L52" s="4">
        <v>42203</v>
      </c>
      <c r="M52" s="4">
        <f t="shared" si="10"/>
        <v>206116</v>
      </c>
      <c r="N52" s="4">
        <v>115386</v>
      </c>
      <c r="O52" s="4">
        <v>44106</v>
      </c>
      <c r="P52" s="4">
        <v>1205487</v>
      </c>
      <c r="S52" s="4">
        <v>8135</v>
      </c>
      <c r="T52" s="4">
        <v>7842</v>
      </c>
      <c r="U52" s="4">
        <v>4550</v>
      </c>
      <c r="V52" s="4">
        <v>24007</v>
      </c>
      <c r="W52" s="4">
        <v>6781</v>
      </c>
      <c r="X52" s="4">
        <v>10332</v>
      </c>
      <c r="Y52" s="4">
        <v>4974</v>
      </c>
      <c r="Z52" s="4">
        <v>14441</v>
      </c>
      <c r="AA52" s="4">
        <f t="shared" si="11"/>
        <v>147355</v>
      </c>
      <c r="AB52" s="4">
        <v>1732171</v>
      </c>
      <c r="AC52" s="4">
        <f t="shared" si="12"/>
        <v>0.87443254309705365</v>
      </c>
      <c r="AD52" s="4">
        <f t="shared" si="13"/>
        <v>0.71491296163325502</v>
      </c>
      <c r="AE52" s="4">
        <f t="shared" si="4"/>
        <v>127499</v>
      </c>
      <c r="AF52" s="4">
        <f t="shared" si="5"/>
        <v>0.75660326973859893</v>
      </c>
    </row>
    <row r="53" spans="1:32">
      <c r="A53" s="4">
        <v>2018</v>
      </c>
      <c r="B53" s="4">
        <v>15387</v>
      </c>
      <c r="C53" s="4">
        <v>42435</v>
      </c>
      <c r="D53" s="5">
        <v>7268</v>
      </c>
      <c r="E53" s="5">
        <v>72042</v>
      </c>
      <c r="F53" s="5">
        <v>86607</v>
      </c>
      <c r="G53" s="5">
        <v>35407</v>
      </c>
      <c r="H53" s="5">
        <v>928264</v>
      </c>
      <c r="I53" s="5">
        <v>109272</v>
      </c>
      <c r="J53" s="5">
        <v>104319</v>
      </c>
      <c r="K53" s="4">
        <v>167655</v>
      </c>
      <c r="L53" s="4">
        <v>42441</v>
      </c>
      <c r="M53" s="4">
        <f t="shared" si="10"/>
        <v>209858</v>
      </c>
      <c r="N53" s="4">
        <v>120879</v>
      </c>
      <c r="O53" s="4">
        <v>44947</v>
      </c>
      <c r="P53" s="4">
        <v>1278002</v>
      </c>
      <c r="S53" s="4">
        <v>6885</v>
      </c>
      <c r="T53" s="4">
        <v>7980</v>
      </c>
      <c r="U53" s="4">
        <v>4864</v>
      </c>
      <c r="V53" s="4">
        <v>24496</v>
      </c>
      <c r="W53" s="4">
        <v>6813</v>
      </c>
      <c r="X53" s="4">
        <v>10167</v>
      </c>
      <c r="Y53" s="4">
        <v>4800</v>
      </c>
      <c r="Z53" s="4">
        <v>14320</v>
      </c>
      <c r="AA53" s="4">
        <f t="shared" si="11"/>
        <v>145415</v>
      </c>
      <c r="AB53" s="4">
        <v>1816611</v>
      </c>
      <c r="AC53" s="4">
        <f t="shared" si="12"/>
        <v>0.86734663445766602</v>
      </c>
      <c r="AD53" s="4">
        <f t="shared" si="13"/>
        <v>0.6929209274842989</v>
      </c>
      <c r="AE53" s="4">
        <f t="shared" si="4"/>
        <v>125584</v>
      </c>
      <c r="AF53" s="4">
        <f t="shared" si="5"/>
        <v>0.74906206197250302</v>
      </c>
    </row>
    <row r="54" spans="1:32">
      <c r="A54" s="4">
        <v>2019</v>
      </c>
      <c r="B54" s="4">
        <v>14400</v>
      </c>
      <c r="C54" s="4">
        <v>39700</v>
      </c>
      <c r="D54" s="5">
        <v>7200</v>
      </c>
      <c r="E54" s="5">
        <v>71900</v>
      </c>
      <c r="F54" s="5">
        <v>87800</v>
      </c>
      <c r="G54" s="5">
        <v>32200</v>
      </c>
      <c r="H54" s="5">
        <v>996300</v>
      </c>
      <c r="I54" s="5">
        <v>111200</v>
      </c>
      <c r="J54" s="5">
        <v>99300</v>
      </c>
      <c r="K54" s="5">
        <v>158800</v>
      </c>
      <c r="L54" s="5">
        <v>39000</v>
      </c>
      <c r="M54" s="4">
        <f t="shared" si="10"/>
        <v>201241</v>
      </c>
      <c r="N54" s="4">
        <v>119100</v>
      </c>
      <c r="O54" s="4">
        <v>41800</v>
      </c>
      <c r="P54" s="4">
        <v>1341100</v>
      </c>
      <c r="S54" s="4">
        <v>7424</v>
      </c>
      <c r="T54" s="4">
        <v>7760</v>
      </c>
      <c r="U54" s="4">
        <v>4437</v>
      </c>
      <c r="V54" s="4">
        <v>23190</v>
      </c>
      <c r="W54" s="4">
        <v>6657</v>
      </c>
      <c r="X54" s="4">
        <v>8956</v>
      </c>
      <c r="Y54" s="4">
        <v>3600</v>
      </c>
      <c r="Z54" s="4">
        <v>13588</v>
      </c>
      <c r="AA54" s="4">
        <f t="shared" si="11"/>
        <v>136912</v>
      </c>
      <c r="AB54" s="4">
        <v>1867500</v>
      </c>
      <c r="AC54" s="4">
        <f t="shared" si="12"/>
        <v>0.86216624685138543</v>
      </c>
      <c r="AD54" s="4">
        <f t="shared" si="13"/>
        <v>0.68033849960992043</v>
      </c>
      <c r="AE54" s="4">
        <f t="shared" si="4"/>
        <v>119919</v>
      </c>
      <c r="AF54" s="4">
        <f t="shared" si="5"/>
        <v>0.75515743073047858</v>
      </c>
    </row>
    <row r="56" spans="1:32">
      <c r="B5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6CFD-0186-5040-9257-3F820881C2D4}">
  <dimension ref="A1:BD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baseColWidth="10" defaultRowHeight="16"/>
  <cols>
    <col min="20" max="20" width="11.1640625" bestFit="1" customWidth="1"/>
  </cols>
  <sheetData>
    <row r="1" spans="1:56">
      <c r="A1" s="8" t="s">
        <v>18</v>
      </c>
      <c r="B1" s="8" t="s">
        <v>26</v>
      </c>
      <c r="C1" s="8" t="s">
        <v>1</v>
      </c>
      <c r="D1" s="8" t="s">
        <v>2</v>
      </c>
      <c r="E1" s="8" t="s">
        <v>87</v>
      </c>
      <c r="F1" s="8" t="s">
        <v>88</v>
      </c>
      <c r="G1" s="8" t="s">
        <v>98</v>
      </c>
      <c r="H1" s="8" t="s">
        <v>10</v>
      </c>
      <c r="I1" s="8" t="s">
        <v>11</v>
      </c>
      <c r="J1" s="8" t="s">
        <v>95</v>
      </c>
      <c r="K1" s="8" t="s">
        <v>118</v>
      </c>
      <c r="L1" s="8" t="s">
        <v>91</v>
      </c>
      <c r="M1" s="8" t="s">
        <v>92</v>
      </c>
      <c r="N1" s="8" t="s">
        <v>93</v>
      </c>
      <c r="O1" s="8" t="s">
        <v>99</v>
      </c>
      <c r="P1" s="8" t="s">
        <v>90</v>
      </c>
      <c r="Q1" s="8" t="s">
        <v>115</v>
      </c>
      <c r="R1" s="8" t="s">
        <v>116</v>
      </c>
      <c r="S1" s="8" t="s">
        <v>100</v>
      </c>
      <c r="T1" s="8" t="s">
        <v>4</v>
      </c>
      <c r="U1" s="8" t="s">
        <v>3</v>
      </c>
      <c r="V1" s="8" t="s">
        <v>17</v>
      </c>
      <c r="W1" s="8" t="s">
        <v>101</v>
      </c>
      <c r="X1" s="8" t="s">
        <v>122</v>
      </c>
      <c r="Y1" s="8" t="s">
        <v>123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>
      <c r="A2" s="8">
        <v>1967</v>
      </c>
      <c r="B2" s="9">
        <v>65808</v>
      </c>
      <c r="C2" s="9">
        <v>8149</v>
      </c>
      <c r="D2" s="9">
        <v>11700</v>
      </c>
      <c r="E2" s="9">
        <v>4548</v>
      </c>
      <c r="F2" s="9">
        <v>5820</v>
      </c>
      <c r="G2" s="9">
        <v>6460</v>
      </c>
      <c r="H2" s="9">
        <v>24418</v>
      </c>
      <c r="I2" s="9">
        <f>J2+K2</f>
        <v>38689</v>
      </c>
      <c r="J2">
        <f>23662+7004+841</f>
        <v>31507</v>
      </c>
      <c r="K2" s="9">
        <v>7182</v>
      </c>
      <c r="L2" s="9">
        <v>26245</v>
      </c>
      <c r="M2" s="9">
        <v>3349</v>
      </c>
      <c r="N2" s="9">
        <v>11138</v>
      </c>
      <c r="O2" s="9"/>
      <c r="P2" s="9">
        <v>13138</v>
      </c>
      <c r="Q2" s="9">
        <v>17581</v>
      </c>
      <c r="R2" s="9"/>
      <c r="S2" s="9">
        <f>SUM(E2:I2)+SUM(L2:Q2)</f>
        <v>151386</v>
      </c>
      <c r="T2" s="9">
        <v>6405</v>
      </c>
      <c r="U2" s="9">
        <v>84809</v>
      </c>
      <c r="V2" s="9">
        <v>479800</v>
      </c>
      <c r="W2" s="8"/>
      <c r="X2" s="9">
        <f>S2-O2-G2-N2</f>
        <v>133788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 spans="1:56">
      <c r="A3" s="8">
        <v>1968</v>
      </c>
      <c r="B3" s="9">
        <v>70275</v>
      </c>
      <c r="C3" s="9">
        <v>9255</v>
      </c>
      <c r="D3" s="9">
        <v>11940</v>
      </c>
      <c r="E3" s="9">
        <v>4553</v>
      </c>
      <c r="F3" s="9">
        <v>6000</v>
      </c>
      <c r="G3" s="9">
        <v>6493</v>
      </c>
      <c r="H3" s="9">
        <v>25393</v>
      </c>
      <c r="I3" s="9">
        <f t="shared" ref="I3:I23" si="0">J3+K3</f>
        <v>40994</v>
      </c>
      <c r="J3">
        <f>25319+7222+902</f>
        <v>33443</v>
      </c>
      <c r="K3" s="9">
        <v>7551</v>
      </c>
      <c r="L3" s="9">
        <v>29540</v>
      </c>
      <c r="M3" s="9">
        <v>3436</v>
      </c>
      <c r="N3" s="9">
        <v>11600</v>
      </c>
      <c r="O3" s="9"/>
      <c r="P3" s="9">
        <v>14907</v>
      </c>
      <c r="Q3" s="9">
        <v>17873</v>
      </c>
      <c r="R3" s="9"/>
      <c r="S3" s="9">
        <f t="shared" ref="S3:S42" si="1">SUM(E3:I3)+SUM(L3:Q3)</f>
        <v>160789</v>
      </c>
      <c r="T3" s="9">
        <v>7281</v>
      </c>
      <c r="U3" s="9">
        <v>87512</v>
      </c>
      <c r="V3" s="9">
        <v>515200</v>
      </c>
      <c r="W3" s="8"/>
      <c r="X3" s="9">
        <f t="shared" ref="X3:X52" si="2">S3-O3-G3-N3</f>
        <v>142696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 spans="1:56">
      <c r="A4" s="8">
        <v>1969</v>
      </c>
      <c r="B4" s="9">
        <v>71061</v>
      </c>
      <c r="C4" s="9">
        <v>10250</v>
      </c>
      <c r="D4" s="9">
        <v>13260</v>
      </c>
      <c r="E4" s="9">
        <v>4558</v>
      </c>
      <c r="F4" s="9">
        <v>6269</v>
      </c>
      <c r="G4" s="9">
        <v>6733</v>
      </c>
      <c r="H4" s="9">
        <v>27543</v>
      </c>
      <c r="I4" s="9">
        <f t="shared" si="0"/>
        <v>42488</v>
      </c>
      <c r="J4" s="9">
        <v>35078</v>
      </c>
      <c r="K4" s="9">
        <v>7410</v>
      </c>
      <c r="L4" s="9">
        <v>31348</v>
      </c>
      <c r="M4" s="9">
        <v>3296</v>
      </c>
      <c r="N4" s="9">
        <v>11830</v>
      </c>
      <c r="O4" s="9"/>
      <c r="P4" s="9">
        <v>16013</v>
      </c>
      <c r="Q4" s="9">
        <v>17422</v>
      </c>
      <c r="R4" s="9"/>
      <c r="S4" s="9">
        <f t="shared" si="1"/>
        <v>167500</v>
      </c>
      <c r="T4" s="9">
        <v>7824</v>
      </c>
      <c r="U4" s="9">
        <v>89800</v>
      </c>
      <c r="V4" s="9">
        <v>543100</v>
      </c>
      <c r="W4" s="8"/>
      <c r="X4" s="9">
        <f t="shared" si="2"/>
        <v>148937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:56">
      <c r="A5" s="8">
        <v>1970</v>
      </c>
      <c r="B5" s="9">
        <v>67679</v>
      </c>
      <c r="C5" s="9">
        <v>10231</v>
      </c>
      <c r="D5" s="9">
        <v>13543</v>
      </c>
      <c r="E5" s="9">
        <v>4806</v>
      </c>
      <c r="F5" s="9">
        <v>6729</v>
      </c>
      <c r="G5" s="9">
        <v>7401</v>
      </c>
      <c r="H5" s="9">
        <v>28858</v>
      </c>
      <c r="I5" s="9">
        <f t="shared" si="0"/>
        <v>46312</v>
      </c>
      <c r="J5" s="9">
        <v>38325</v>
      </c>
      <c r="K5" s="9">
        <v>7987</v>
      </c>
      <c r="L5" s="9">
        <v>33121</v>
      </c>
      <c r="M5" s="9">
        <v>3830</v>
      </c>
      <c r="N5" s="9">
        <v>12180</v>
      </c>
      <c r="O5" s="9"/>
      <c r="P5" s="9">
        <v>16536</v>
      </c>
      <c r="Q5" s="9">
        <v>17057</v>
      </c>
      <c r="R5" s="9"/>
      <c r="S5" s="9">
        <f t="shared" si="1"/>
        <v>176830</v>
      </c>
      <c r="T5" s="9">
        <v>9002</v>
      </c>
      <c r="U5" s="9">
        <v>95200</v>
      </c>
      <c r="V5" s="9">
        <v>571800</v>
      </c>
      <c r="W5" s="8"/>
      <c r="X5" s="9">
        <f>S5-O5-G5-N5</f>
        <v>157249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</row>
    <row r="6" spans="1:56">
      <c r="A6" s="8">
        <v>1971</v>
      </c>
      <c r="B6" s="9">
        <v>73669</v>
      </c>
      <c r="C6" s="9">
        <v>12249</v>
      </c>
      <c r="D6" s="9">
        <v>14894</v>
      </c>
      <c r="E6" s="9">
        <v>5491</v>
      </c>
      <c r="F6" s="9">
        <v>6931</v>
      </c>
      <c r="G6" s="9">
        <v>7956</v>
      </c>
      <c r="H6" s="9">
        <v>28848</v>
      </c>
      <c r="I6" s="9">
        <f t="shared" si="0"/>
        <v>49486</v>
      </c>
      <c r="J6" s="9">
        <v>41013</v>
      </c>
      <c r="K6" s="9">
        <v>8473</v>
      </c>
      <c r="L6" s="9">
        <v>31799</v>
      </c>
      <c r="M6" s="9">
        <v>4045</v>
      </c>
      <c r="N6" s="9">
        <v>13082</v>
      </c>
      <c r="O6" s="9"/>
      <c r="P6" s="9">
        <v>16993</v>
      </c>
      <c r="Q6" s="9">
        <v>17697</v>
      </c>
      <c r="R6" s="9"/>
      <c r="S6" s="9">
        <f t="shared" si="1"/>
        <v>182328</v>
      </c>
      <c r="T6" s="9">
        <v>9803</v>
      </c>
      <c r="U6" s="9">
        <v>100331</v>
      </c>
      <c r="V6" s="9">
        <v>590000</v>
      </c>
      <c r="W6" s="8"/>
      <c r="X6" s="9">
        <f t="shared" si="2"/>
        <v>161290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</row>
    <row r="7" spans="1:56">
      <c r="A7" s="8">
        <v>1972</v>
      </c>
      <c r="B7" s="9">
        <v>75913</v>
      </c>
      <c r="C7" s="9">
        <v>14222</v>
      </c>
      <c r="D7" s="9">
        <v>15700</v>
      </c>
      <c r="E7" s="9">
        <v>6365</v>
      </c>
      <c r="F7" s="9">
        <v>7090</v>
      </c>
      <c r="G7" s="9">
        <v>8045</v>
      </c>
      <c r="H7" s="9">
        <v>30245</v>
      </c>
      <c r="I7" s="9">
        <f t="shared" si="0"/>
        <v>52002</v>
      </c>
      <c r="J7" s="9">
        <v>43145</v>
      </c>
      <c r="K7" s="9">
        <v>8857</v>
      </c>
      <c r="L7" s="9">
        <v>33461</v>
      </c>
      <c r="M7" s="9">
        <v>4023</v>
      </c>
      <c r="N7" s="9">
        <v>13986</v>
      </c>
      <c r="O7" s="9"/>
      <c r="P7" s="9">
        <v>19442</v>
      </c>
      <c r="Q7" s="9">
        <v>18048</v>
      </c>
      <c r="R7" s="9"/>
      <c r="S7" s="9">
        <f t="shared" si="1"/>
        <v>192707</v>
      </c>
      <c r="T7" s="9">
        <v>11381</v>
      </c>
      <c r="U7" s="9">
        <v>104299</v>
      </c>
      <c r="V7" s="9">
        <v>661000</v>
      </c>
      <c r="W7" s="8"/>
      <c r="X7" s="9">
        <f t="shared" si="2"/>
        <v>170676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>
      <c r="A8" s="8">
        <v>1973</v>
      </c>
      <c r="B8" s="9">
        <v>79429</v>
      </c>
      <c r="C8" s="9">
        <v>24997</v>
      </c>
      <c r="D8" s="9">
        <v>15000</v>
      </c>
      <c r="E8" s="9">
        <v>6260</v>
      </c>
      <c r="F8" s="9">
        <v>7043</v>
      </c>
      <c r="G8" s="9">
        <v>8381</v>
      </c>
      <c r="H8" s="9">
        <v>30588</v>
      </c>
      <c r="I8" s="9">
        <f t="shared" si="0"/>
        <v>50560</v>
      </c>
      <c r="J8" s="9">
        <v>41012</v>
      </c>
      <c r="K8" s="9">
        <v>9548</v>
      </c>
      <c r="L8" s="9">
        <v>36365</v>
      </c>
      <c r="M8" s="9">
        <v>4077</v>
      </c>
      <c r="N8" s="9">
        <v>15548</v>
      </c>
      <c r="O8" s="9"/>
      <c r="P8" s="9">
        <v>21672</v>
      </c>
      <c r="Q8" s="9">
        <v>19986</v>
      </c>
      <c r="R8" s="9"/>
      <c r="S8" s="9">
        <f t="shared" si="1"/>
        <v>200480</v>
      </c>
      <c r="T8" s="9">
        <v>13398</v>
      </c>
      <c r="U8" s="9">
        <v>109248</v>
      </c>
      <c r="V8" s="9">
        <v>702000</v>
      </c>
      <c r="W8" s="8"/>
      <c r="X8" s="9">
        <f t="shared" si="2"/>
        <v>176551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</row>
    <row r="9" spans="1:56">
      <c r="A9" s="8">
        <v>1974</v>
      </c>
      <c r="B9" s="9">
        <v>75179</v>
      </c>
      <c r="C9" s="9">
        <v>24997</v>
      </c>
      <c r="D9" s="9">
        <v>14265</v>
      </c>
      <c r="E9" s="9">
        <v>6435</v>
      </c>
      <c r="F9" s="9">
        <v>7467</v>
      </c>
      <c r="G9" s="9">
        <v>8967</v>
      </c>
      <c r="H9" s="9">
        <v>32340</v>
      </c>
      <c r="I9" s="9">
        <f t="shared" si="0"/>
        <v>46076</v>
      </c>
      <c r="J9" s="9">
        <v>35977</v>
      </c>
      <c r="K9" s="9">
        <v>10099</v>
      </c>
      <c r="L9" s="9">
        <v>36309</v>
      </c>
      <c r="M9" s="9">
        <v>4088</v>
      </c>
      <c r="N9" s="9">
        <v>16765</v>
      </c>
      <c r="O9" s="9"/>
      <c r="P9" s="9">
        <v>23660</v>
      </c>
      <c r="Q9" s="9">
        <v>17781</v>
      </c>
      <c r="R9" s="9"/>
      <c r="S9" s="9">
        <f t="shared" si="1"/>
        <v>199888</v>
      </c>
      <c r="T9" s="9">
        <v>14915</v>
      </c>
      <c r="U9" s="9">
        <v>115140</v>
      </c>
      <c r="V9" s="9">
        <v>703200</v>
      </c>
      <c r="W9" s="8"/>
      <c r="X9" s="9">
        <f t="shared" si="2"/>
        <v>174156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</row>
    <row r="10" spans="1:56">
      <c r="A10" s="8">
        <v>1975</v>
      </c>
      <c r="B10" s="9">
        <v>63238</v>
      </c>
      <c r="C10" s="9">
        <v>30022</v>
      </c>
      <c r="D10" s="9">
        <v>16176</v>
      </c>
      <c r="E10" s="9">
        <v>5630</v>
      </c>
      <c r="F10" s="9">
        <v>6884</v>
      </c>
      <c r="G10" s="9">
        <v>9305</v>
      </c>
      <c r="H10" s="9">
        <v>29588</v>
      </c>
      <c r="I10" s="9">
        <f t="shared" si="0"/>
        <v>44155</v>
      </c>
      <c r="J10" s="9">
        <v>33498</v>
      </c>
      <c r="K10" s="9">
        <v>10657</v>
      </c>
      <c r="L10" s="9">
        <v>34235</v>
      </c>
      <c r="M10" s="9">
        <v>3706</v>
      </c>
      <c r="N10" s="9">
        <v>18500</v>
      </c>
      <c r="O10" s="9"/>
      <c r="P10" s="9">
        <v>23970</v>
      </c>
      <c r="Q10" s="9">
        <v>16891</v>
      </c>
      <c r="R10" s="9"/>
      <c r="S10" s="9">
        <f t="shared" si="1"/>
        <v>192864</v>
      </c>
      <c r="T10" s="9">
        <v>16736</v>
      </c>
      <c r="U10" s="9">
        <v>122057</v>
      </c>
      <c r="V10" s="9">
        <v>702200</v>
      </c>
      <c r="W10" s="8"/>
      <c r="X10" s="9">
        <f t="shared" si="2"/>
        <v>165059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</row>
    <row r="11" spans="1:56">
      <c r="A11" s="8">
        <v>1976</v>
      </c>
      <c r="B11" s="9">
        <v>67567</v>
      </c>
      <c r="C11" s="9">
        <v>58044</v>
      </c>
      <c r="D11" s="9">
        <v>18640</v>
      </c>
      <c r="E11" s="9">
        <v>5880</v>
      </c>
      <c r="F11" s="9">
        <v>7504</v>
      </c>
      <c r="G11" s="9">
        <v>9552</v>
      </c>
      <c r="H11" s="9">
        <v>29394</v>
      </c>
      <c r="I11" s="9">
        <f t="shared" si="0"/>
        <v>44625</v>
      </c>
      <c r="J11" s="9">
        <v>33281</v>
      </c>
      <c r="K11" s="9">
        <v>11344</v>
      </c>
      <c r="L11" s="9">
        <v>36327</v>
      </c>
      <c r="M11" s="9">
        <v>3481</v>
      </c>
      <c r="N11" s="9">
        <v>19800</v>
      </c>
      <c r="O11" s="9"/>
      <c r="P11" s="9">
        <v>25202</v>
      </c>
      <c r="Q11" s="9">
        <v>15780</v>
      </c>
      <c r="R11" s="9"/>
      <c r="S11" s="9">
        <f t="shared" si="1"/>
        <v>197545</v>
      </c>
      <c r="T11" s="9">
        <v>19174</v>
      </c>
      <c r="U11" s="9">
        <v>124246</v>
      </c>
      <c r="V11" s="9">
        <v>735400</v>
      </c>
      <c r="W11" s="8"/>
      <c r="X11" s="9">
        <f t="shared" si="2"/>
        <v>168193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</row>
    <row r="12" spans="1:56">
      <c r="A12" s="8">
        <v>1977</v>
      </c>
      <c r="B12" s="9">
        <v>72613</v>
      </c>
      <c r="C12" s="9">
        <v>65971</v>
      </c>
      <c r="D12" s="9">
        <v>19060</v>
      </c>
      <c r="E12" s="9">
        <v>5629</v>
      </c>
      <c r="F12" s="9">
        <v>7764</v>
      </c>
      <c r="G12" s="9">
        <v>9749</v>
      </c>
      <c r="H12" s="9">
        <v>28830</v>
      </c>
      <c r="I12" s="9">
        <f t="shared" si="0"/>
        <v>44265</v>
      </c>
      <c r="J12" s="9">
        <v>32163</v>
      </c>
      <c r="K12" s="9">
        <v>12102</v>
      </c>
      <c r="L12" s="9">
        <v>38204</v>
      </c>
      <c r="M12" s="9">
        <v>3895</v>
      </c>
      <c r="N12" s="9">
        <v>21300</v>
      </c>
      <c r="O12" s="9"/>
      <c r="P12" s="9">
        <v>27995</v>
      </c>
      <c r="Q12" s="9">
        <v>15456</v>
      </c>
      <c r="R12" s="9"/>
      <c r="S12" s="9">
        <f t="shared" si="1"/>
        <v>203087</v>
      </c>
      <c r="T12" s="9">
        <v>21213</v>
      </c>
      <c r="U12" s="9">
        <v>127056</v>
      </c>
      <c r="V12" s="9">
        <v>797100</v>
      </c>
      <c r="W12" s="8"/>
      <c r="X12" s="9">
        <f t="shared" si="2"/>
        <v>172038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</row>
    <row r="13" spans="1:56">
      <c r="A13" s="8">
        <v>1978</v>
      </c>
      <c r="B13" s="9">
        <v>77530</v>
      </c>
      <c r="C13" s="9">
        <v>76684</v>
      </c>
      <c r="D13" s="9">
        <v>19560</v>
      </c>
      <c r="E13" s="9">
        <v>5880</v>
      </c>
      <c r="F13" s="9">
        <v>7576</v>
      </c>
      <c r="G13" s="9">
        <v>10204</v>
      </c>
      <c r="H13" s="9">
        <v>28025</v>
      </c>
      <c r="I13" s="9">
        <f t="shared" si="0"/>
        <v>46210</v>
      </c>
      <c r="J13" s="9">
        <v>33959</v>
      </c>
      <c r="K13" s="9">
        <v>12251</v>
      </c>
      <c r="L13" s="9">
        <v>38232</v>
      </c>
      <c r="M13" s="9">
        <v>3918</v>
      </c>
      <c r="N13" s="9">
        <v>21700</v>
      </c>
      <c r="O13" s="9"/>
      <c r="P13" s="9">
        <v>30233</v>
      </c>
      <c r="Q13" s="9">
        <v>15916</v>
      </c>
      <c r="R13" s="9"/>
      <c r="S13" s="9">
        <f t="shared" si="1"/>
        <v>207894</v>
      </c>
      <c r="T13" s="9">
        <v>23187</v>
      </c>
      <c r="U13" s="9">
        <v>126956</v>
      </c>
      <c r="V13" s="9">
        <v>853000</v>
      </c>
      <c r="W13" s="8"/>
      <c r="X13" s="9">
        <f t="shared" si="2"/>
        <v>175990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</row>
    <row r="14" spans="1:56">
      <c r="A14" s="8">
        <v>1979</v>
      </c>
      <c r="B14" s="9">
        <v>77915</v>
      </c>
      <c r="C14" s="9">
        <v>85780</v>
      </c>
      <c r="D14" s="9">
        <v>18264</v>
      </c>
      <c r="E14" s="9">
        <v>5611</v>
      </c>
      <c r="F14" s="9">
        <v>7703</v>
      </c>
      <c r="G14" s="9">
        <v>10258</v>
      </c>
      <c r="H14" s="9">
        <v>28825</v>
      </c>
      <c r="I14" s="9">
        <f t="shared" si="0"/>
        <v>47560</v>
      </c>
      <c r="J14" s="9">
        <v>35287</v>
      </c>
      <c r="K14" s="9">
        <v>12273</v>
      </c>
      <c r="L14" s="9">
        <v>39289</v>
      </c>
      <c r="M14" s="9">
        <v>3701</v>
      </c>
      <c r="N14" s="9">
        <v>19176</v>
      </c>
      <c r="O14" s="9"/>
      <c r="P14" s="9">
        <v>27912</v>
      </c>
      <c r="Q14" s="9">
        <v>16140</v>
      </c>
      <c r="R14" s="9"/>
      <c r="S14" s="9">
        <f t="shared" si="1"/>
        <v>206175</v>
      </c>
      <c r="T14" s="9">
        <v>24874</v>
      </c>
      <c r="U14" s="9">
        <v>123019</v>
      </c>
      <c r="V14" s="9">
        <v>872400</v>
      </c>
      <c r="W14" s="8"/>
      <c r="X14" s="9">
        <f t="shared" si="2"/>
        <v>176741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</row>
    <row r="15" spans="1:56">
      <c r="A15" s="8">
        <v>1980</v>
      </c>
      <c r="B15" s="9">
        <v>69575</v>
      </c>
      <c r="C15" s="9">
        <v>95443</v>
      </c>
      <c r="D15" s="9">
        <v>17700</v>
      </c>
      <c r="E15" s="9">
        <v>5455</v>
      </c>
      <c r="F15" s="9">
        <v>7482</v>
      </c>
      <c r="G15" s="9">
        <v>10546</v>
      </c>
      <c r="H15" s="9">
        <v>29104</v>
      </c>
      <c r="I15" s="9">
        <f t="shared" si="0"/>
        <v>45702</v>
      </c>
      <c r="J15" s="9">
        <v>33258</v>
      </c>
      <c r="K15" s="9">
        <v>12444</v>
      </c>
      <c r="L15" s="9">
        <v>41772</v>
      </c>
      <c r="M15" s="9">
        <v>3745</v>
      </c>
      <c r="N15" s="9">
        <v>18443</v>
      </c>
      <c r="O15" s="9"/>
      <c r="P15" s="9">
        <v>28460</v>
      </c>
      <c r="Q15" s="9">
        <v>14808</v>
      </c>
      <c r="R15" s="9"/>
      <c r="S15" s="9">
        <f t="shared" si="1"/>
        <v>205517</v>
      </c>
      <c r="T15" s="9">
        <v>27193</v>
      </c>
      <c r="U15" s="9">
        <v>125049</v>
      </c>
      <c r="V15" s="9">
        <v>883100</v>
      </c>
      <c r="W15" s="8"/>
      <c r="X15" s="9">
        <f t="shared" si="2"/>
        <v>176528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</row>
    <row r="16" spans="1:56">
      <c r="A16" s="8">
        <v>1981</v>
      </c>
      <c r="B16" s="9">
        <v>66149</v>
      </c>
      <c r="C16" s="9">
        <v>83983</v>
      </c>
      <c r="D16" s="9">
        <v>20760</v>
      </c>
      <c r="E16" s="9">
        <v>5288</v>
      </c>
      <c r="F16" s="9">
        <v>6691</v>
      </c>
      <c r="G16" s="9">
        <v>10646</v>
      </c>
      <c r="H16" s="9">
        <v>28229</v>
      </c>
      <c r="I16" s="9">
        <f t="shared" si="0"/>
        <v>43702</v>
      </c>
      <c r="J16" s="9">
        <v>31498</v>
      </c>
      <c r="K16" s="9">
        <v>12204</v>
      </c>
      <c r="L16" s="9">
        <v>41553</v>
      </c>
      <c r="M16" s="9">
        <v>3316</v>
      </c>
      <c r="N16" s="9">
        <v>14226</v>
      </c>
      <c r="O16" s="9"/>
      <c r="P16" s="9">
        <v>28751</v>
      </c>
      <c r="Q16" s="9">
        <v>12729</v>
      </c>
      <c r="R16" s="9"/>
      <c r="S16" s="9">
        <f t="shared" si="1"/>
        <v>195131</v>
      </c>
      <c r="T16" s="9">
        <v>26051</v>
      </c>
      <c r="U16" s="9">
        <v>127169</v>
      </c>
      <c r="V16" s="9">
        <v>886700</v>
      </c>
      <c r="W16" s="8"/>
      <c r="X16" s="9">
        <f t="shared" si="2"/>
        <v>170259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</row>
    <row r="17" spans="1:56">
      <c r="A17" s="8">
        <v>1982</v>
      </c>
      <c r="B17" s="9">
        <v>58357</v>
      </c>
      <c r="C17" s="9">
        <v>94053</v>
      </c>
      <c r="D17" s="9">
        <v>22498</v>
      </c>
      <c r="E17" s="9">
        <v>5012</v>
      </c>
      <c r="F17" s="9">
        <v>6320</v>
      </c>
      <c r="G17" s="9">
        <v>10325</v>
      </c>
      <c r="H17" s="9">
        <v>26150</v>
      </c>
      <c r="I17" s="9">
        <f t="shared" si="0"/>
        <v>41799</v>
      </c>
      <c r="J17" s="9">
        <v>30078</v>
      </c>
      <c r="K17" s="9">
        <v>11721</v>
      </c>
      <c r="L17" s="9">
        <v>39728</v>
      </c>
      <c r="M17" s="9">
        <v>3103</v>
      </c>
      <c r="N17" s="9">
        <v>16100</v>
      </c>
      <c r="O17" s="9"/>
      <c r="P17" s="9">
        <v>29569</v>
      </c>
      <c r="Q17" s="9">
        <v>12962</v>
      </c>
      <c r="R17" s="9"/>
      <c r="S17" s="9">
        <f t="shared" si="1"/>
        <v>191068</v>
      </c>
      <c r="T17" s="9">
        <v>25644</v>
      </c>
      <c r="U17" s="9">
        <v>123681</v>
      </c>
      <c r="V17" s="9">
        <v>887400</v>
      </c>
      <c r="W17" s="8"/>
      <c r="X17" s="9">
        <f t="shared" si="2"/>
        <v>164643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 spans="1:56">
      <c r="A18" s="8">
        <v>1983</v>
      </c>
      <c r="B18" s="9">
        <v>64712</v>
      </c>
      <c r="C18" s="9">
        <v>108228</v>
      </c>
      <c r="D18" s="9">
        <v>25400</v>
      </c>
      <c r="E18" s="9">
        <v>4907</v>
      </c>
      <c r="F18" s="9">
        <v>5719</v>
      </c>
      <c r="G18" s="9">
        <v>10498</v>
      </c>
      <c r="H18" s="9">
        <v>24504</v>
      </c>
      <c r="I18" s="9">
        <f t="shared" si="0"/>
        <v>42248</v>
      </c>
      <c r="J18" s="9">
        <v>30466</v>
      </c>
      <c r="K18" s="9">
        <v>11782</v>
      </c>
      <c r="L18" s="9">
        <v>39216</v>
      </c>
      <c r="M18" s="9">
        <v>3107</v>
      </c>
      <c r="N18" s="9">
        <v>16200</v>
      </c>
      <c r="O18" s="9"/>
      <c r="P18" s="9">
        <v>30632</v>
      </c>
      <c r="Q18" s="9">
        <v>13396</v>
      </c>
      <c r="R18" s="9"/>
      <c r="S18" s="9">
        <f t="shared" si="1"/>
        <v>190427</v>
      </c>
      <c r="T18" s="9">
        <v>20870</v>
      </c>
      <c r="U18" s="9">
        <v>128156</v>
      </c>
      <c r="V18" s="9">
        <v>916600</v>
      </c>
      <c r="W18" s="8"/>
      <c r="X18" s="9">
        <f t="shared" si="2"/>
        <v>163729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</row>
    <row r="19" spans="1:56">
      <c r="A19" s="8">
        <v>1984</v>
      </c>
      <c r="B19" s="9">
        <v>71380</v>
      </c>
      <c r="C19" s="9">
        <v>121055</v>
      </c>
      <c r="D19" s="9">
        <v>29030</v>
      </c>
      <c r="E19" s="9">
        <v>4899</v>
      </c>
      <c r="F19" s="9">
        <v>5715</v>
      </c>
      <c r="G19" s="9">
        <v>10530</v>
      </c>
      <c r="H19" s="9">
        <v>22724</v>
      </c>
      <c r="I19" s="9">
        <f t="shared" si="0"/>
        <v>40464</v>
      </c>
      <c r="J19" s="9">
        <v>28909</v>
      </c>
      <c r="K19" s="9">
        <v>11555</v>
      </c>
      <c r="L19" s="9">
        <v>37782</v>
      </c>
      <c r="M19" s="9">
        <v>3176</v>
      </c>
      <c r="N19" s="9">
        <v>16700</v>
      </c>
      <c r="O19" s="9"/>
      <c r="P19" s="9">
        <v>25435</v>
      </c>
      <c r="Q19" s="9">
        <v>13481</v>
      </c>
      <c r="R19" s="9"/>
      <c r="S19" s="9">
        <f t="shared" si="1"/>
        <v>180906</v>
      </c>
      <c r="T19" s="9">
        <v>25000</v>
      </c>
      <c r="U19" s="9">
        <v>128866</v>
      </c>
      <c r="V19" s="9">
        <v>941100</v>
      </c>
      <c r="W19" s="8"/>
      <c r="X19" s="9">
        <f t="shared" si="2"/>
        <v>153676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</row>
    <row r="20" spans="1:56">
      <c r="A20" s="8">
        <v>1985</v>
      </c>
      <c r="B20" s="9">
        <v>71525</v>
      </c>
      <c r="C20" s="9">
        <v>142490</v>
      </c>
      <c r="D20" s="9">
        <v>33050</v>
      </c>
      <c r="E20" s="9">
        <v>4560</v>
      </c>
      <c r="F20" s="9">
        <v>5537</v>
      </c>
      <c r="G20" s="9">
        <v>10265</v>
      </c>
      <c r="H20" s="9">
        <v>22219</v>
      </c>
      <c r="I20" s="9">
        <f t="shared" si="0"/>
        <v>37366</v>
      </c>
      <c r="J20" s="9">
        <v>25758</v>
      </c>
      <c r="K20" s="9">
        <v>11608</v>
      </c>
      <c r="L20" s="9">
        <v>36677</v>
      </c>
      <c r="M20" s="9">
        <v>2911</v>
      </c>
      <c r="N20" s="9">
        <v>15000</v>
      </c>
      <c r="O20" s="9"/>
      <c r="P20" s="9">
        <v>24197</v>
      </c>
      <c r="Q20" s="9">
        <v>13339</v>
      </c>
      <c r="R20" s="9"/>
      <c r="S20" s="9">
        <f t="shared" si="1"/>
        <v>172071</v>
      </c>
      <c r="T20" s="9">
        <v>20612</v>
      </c>
      <c r="U20" s="9">
        <v>130722</v>
      </c>
      <c r="V20" s="9">
        <v>959400</v>
      </c>
      <c r="W20" s="8"/>
      <c r="X20" s="9">
        <f t="shared" si="2"/>
        <v>146806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</row>
    <row r="21" spans="1:56">
      <c r="A21" s="8">
        <v>1986</v>
      </c>
      <c r="B21" s="9">
        <v>72484</v>
      </c>
      <c r="C21" s="9">
        <v>161446</v>
      </c>
      <c r="D21" s="9">
        <v>36400</v>
      </c>
      <c r="E21" s="9">
        <v>4569</v>
      </c>
      <c r="F21" s="9">
        <v>5760</v>
      </c>
      <c r="G21" s="9">
        <v>10298</v>
      </c>
      <c r="H21" s="9">
        <v>22596</v>
      </c>
      <c r="I21" s="9">
        <f t="shared" si="0"/>
        <v>38468</v>
      </c>
      <c r="J21" s="9">
        <v>26480</v>
      </c>
      <c r="K21" s="9">
        <v>11988</v>
      </c>
      <c r="L21" s="9">
        <v>35938</v>
      </c>
      <c r="M21" s="9">
        <v>3100</v>
      </c>
      <c r="N21" s="9">
        <v>15831</v>
      </c>
      <c r="O21" s="9"/>
      <c r="P21" s="9">
        <v>24201</v>
      </c>
      <c r="Q21" s="9">
        <v>13465</v>
      </c>
      <c r="R21" s="9"/>
      <c r="S21" s="9">
        <f t="shared" si="1"/>
        <v>174226</v>
      </c>
      <c r="T21" s="9">
        <v>25297</v>
      </c>
      <c r="U21" s="9">
        <v>135119</v>
      </c>
      <c r="V21" s="9">
        <v>1008000</v>
      </c>
      <c r="W21" s="8"/>
      <c r="X21" s="9">
        <f t="shared" si="2"/>
        <v>148097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</row>
    <row r="22" spans="1:56">
      <c r="A22" s="8">
        <v>1987</v>
      </c>
      <c r="B22" s="9">
        <v>72107</v>
      </c>
      <c r="C22" s="9">
        <v>179586</v>
      </c>
      <c r="D22" s="9">
        <v>36980</v>
      </c>
      <c r="E22" s="9">
        <v>4522</v>
      </c>
      <c r="F22" s="9">
        <v>5689</v>
      </c>
      <c r="G22" s="9">
        <v>10369</v>
      </c>
      <c r="H22" s="9">
        <v>23560</v>
      </c>
      <c r="I22" s="9">
        <f t="shared" si="0"/>
        <v>37698</v>
      </c>
      <c r="J22" s="9">
        <v>25268</v>
      </c>
      <c r="K22" s="9">
        <v>12430</v>
      </c>
      <c r="L22" s="9">
        <v>37257</v>
      </c>
      <c r="M22" s="9">
        <v>2929</v>
      </c>
      <c r="N22" s="9">
        <v>16100</v>
      </c>
      <c r="O22" s="9"/>
      <c r="P22" s="9">
        <v>25000</v>
      </c>
      <c r="Q22" s="9">
        <v>14311</v>
      </c>
      <c r="R22" s="9"/>
      <c r="S22" s="9">
        <f t="shared" si="1"/>
        <v>177435</v>
      </c>
      <c r="T22" s="9">
        <v>25470</v>
      </c>
      <c r="U22" s="9">
        <v>137404</v>
      </c>
      <c r="V22" s="9">
        <v>1053000</v>
      </c>
      <c r="W22" s="8"/>
      <c r="X22" s="9">
        <f t="shared" si="2"/>
        <v>150966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</row>
    <row r="23" spans="1:56">
      <c r="A23" s="8">
        <v>1988</v>
      </c>
      <c r="B23" s="9">
        <v>70975</v>
      </c>
      <c r="C23" s="9">
        <v>203168</v>
      </c>
      <c r="D23" s="9">
        <v>40700</v>
      </c>
      <c r="E23" s="9">
        <v>4763</v>
      </c>
      <c r="F23" s="9">
        <v>6451</v>
      </c>
      <c r="G23" s="9">
        <v>10974</v>
      </c>
      <c r="H23" s="9">
        <v>25300</v>
      </c>
      <c r="I23" s="9">
        <f t="shared" si="0"/>
        <v>38725</v>
      </c>
      <c r="J23" s="9">
        <v>26215</v>
      </c>
      <c r="K23" s="9">
        <v>12510</v>
      </c>
      <c r="L23" s="9">
        <v>37000</v>
      </c>
      <c r="M23" s="9">
        <v>3100</v>
      </c>
      <c r="N23" s="9">
        <v>16984</v>
      </c>
      <c r="O23" s="9"/>
      <c r="P23" s="9">
        <v>25000</v>
      </c>
      <c r="Q23" s="9">
        <v>16500</v>
      </c>
      <c r="R23" s="9"/>
      <c r="S23" s="9">
        <f t="shared" si="1"/>
        <v>184797</v>
      </c>
      <c r="T23" s="9">
        <v>25328</v>
      </c>
      <c r="U23" s="9">
        <v>139499</v>
      </c>
      <c r="V23" s="9">
        <v>1118000</v>
      </c>
      <c r="W23" s="8"/>
      <c r="X23" s="9">
        <f t="shared" si="2"/>
        <v>156839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4" spans="1:56">
      <c r="A24" s="8">
        <v>1989</v>
      </c>
      <c r="B24" s="9">
        <v>71253</v>
      </c>
      <c r="C24" s="9">
        <v>206796</v>
      </c>
      <c r="D24" s="9">
        <v>46000</v>
      </c>
      <c r="E24" s="9">
        <v>4749</v>
      </c>
      <c r="F24" s="9">
        <v>6720</v>
      </c>
      <c r="G24" s="9">
        <v>6788</v>
      </c>
      <c r="H24" s="9">
        <v>26835</v>
      </c>
      <c r="I24" s="9">
        <v>28499</v>
      </c>
      <c r="L24" s="9">
        <v>39385</v>
      </c>
      <c r="M24" s="9">
        <v>3540.6</v>
      </c>
      <c r="N24" s="9">
        <v>17125</v>
      </c>
      <c r="O24" s="9">
        <v>4100</v>
      </c>
      <c r="P24" s="9">
        <v>27374</v>
      </c>
      <c r="Q24" s="9">
        <v>16849</v>
      </c>
      <c r="R24" s="9"/>
      <c r="S24" s="9">
        <f t="shared" si="1"/>
        <v>181964.6</v>
      </c>
      <c r="T24" s="9">
        <v>25883</v>
      </c>
      <c r="U24" s="9">
        <v>140436</v>
      </c>
      <c r="V24" s="9">
        <v>1041996</v>
      </c>
      <c r="W24" s="8"/>
      <c r="X24" s="9">
        <f t="shared" si="2"/>
        <v>153951.6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</row>
    <row r="25" spans="1:56">
      <c r="A25" s="8">
        <v>1990</v>
      </c>
      <c r="B25" s="9">
        <v>71296</v>
      </c>
      <c r="C25" s="9">
        <v>203168</v>
      </c>
      <c r="D25" s="9">
        <v>49000</v>
      </c>
      <c r="E25" s="9">
        <v>4903</v>
      </c>
      <c r="F25" s="9">
        <v>6929</v>
      </c>
      <c r="G25" s="9">
        <v>6434</v>
      </c>
      <c r="H25" s="9">
        <v>25388</v>
      </c>
      <c r="I25" s="9">
        <v>30456</v>
      </c>
      <c r="L25" s="9">
        <v>39975</v>
      </c>
      <c r="M25" s="9">
        <v>3729</v>
      </c>
      <c r="N25" s="9">
        <v>12518</v>
      </c>
      <c r="O25" s="9">
        <v>3781</v>
      </c>
      <c r="P25" s="9">
        <v>28092</v>
      </c>
      <c r="Q25" s="9">
        <v>14000</v>
      </c>
      <c r="R25" s="9"/>
      <c r="S25" s="9">
        <f t="shared" si="1"/>
        <v>176205</v>
      </c>
      <c r="T25" s="9">
        <v>25800</v>
      </c>
      <c r="U25" s="9">
        <v>137000</v>
      </c>
      <c r="V25" s="9">
        <v>1039079</v>
      </c>
      <c r="W25" s="8"/>
      <c r="X25" s="9">
        <f t="shared" si="2"/>
        <v>153472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</row>
    <row r="26" spans="1:56">
      <c r="A26" s="8">
        <v>1991</v>
      </c>
      <c r="B26" s="9">
        <v>68465</v>
      </c>
      <c r="C26" s="9">
        <v>252610</v>
      </c>
      <c r="D26" s="9">
        <v>51000</v>
      </c>
      <c r="E26" s="9">
        <v>5016</v>
      </c>
      <c r="F26" s="9">
        <v>7184</v>
      </c>
      <c r="G26" s="9">
        <v>5619</v>
      </c>
      <c r="H26" s="9">
        <v>26507</v>
      </c>
      <c r="I26" s="9">
        <v>34396</v>
      </c>
      <c r="L26" s="9">
        <v>40806</v>
      </c>
      <c r="M26" s="9">
        <v>3546</v>
      </c>
      <c r="N26" s="9">
        <v>12012</v>
      </c>
      <c r="O26" s="9">
        <v>2680</v>
      </c>
      <c r="P26" s="9">
        <v>28008</v>
      </c>
      <c r="Q26" s="9">
        <v>11662</v>
      </c>
      <c r="R26" s="9"/>
      <c r="S26" s="9">
        <f t="shared" si="1"/>
        <v>177436</v>
      </c>
      <c r="T26" s="9">
        <v>27490</v>
      </c>
      <c r="U26" s="9">
        <v>127000</v>
      </c>
      <c r="V26" s="9">
        <v>1185000</v>
      </c>
      <c r="W26" s="8"/>
      <c r="X26" s="9">
        <f t="shared" si="2"/>
        <v>157125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</row>
    <row r="27" spans="1:56">
      <c r="A27" s="8">
        <v>1992</v>
      </c>
      <c r="B27" s="9">
        <v>70883</v>
      </c>
      <c r="C27" s="9">
        <v>308220</v>
      </c>
      <c r="D27" s="9">
        <v>50000</v>
      </c>
      <c r="E27" s="9">
        <v>5020</v>
      </c>
      <c r="F27" s="9">
        <v>8072</v>
      </c>
      <c r="G27" s="9">
        <v>6000</v>
      </c>
      <c r="H27" s="9">
        <v>21165</v>
      </c>
      <c r="I27" s="9">
        <v>37529</v>
      </c>
      <c r="L27" s="9">
        <v>41347</v>
      </c>
      <c r="M27" s="9">
        <v>3410</v>
      </c>
      <c r="N27" s="9">
        <v>11908</v>
      </c>
      <c r="O27" s="9">
        <v>2500</v>
      </c>
      <c r="P27" s="9">
        <v>25067</v>
      </c>
      <c r="Q27" s="9">
        <v>10720</v>
      </c>
      <c r="R27" s="9"/>
      <c r="S27" s="9">
        <f t="shared" si="1"/>
        <v>172738</v>
      </c>
      <c r="T27" s="9">
        <v>23903</v>
      </c>
      <c r="U27" s="9">
        <v>64000</v>
      </c>
      <c r="V27" s="9">
        <v>1153129</v>
      </c>
      <c r="W27" s="8"/>
      <c r="X27" s="9">
        <f t="shared" si="2"/>
        <v>152330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</row>
    <row r="28" spans="1:56">
      <c r="A28" s="8">
        <v>1993</v>
      </c>
      <c r="B28" s="9">
        <v>75117</v>
      </c>
      <c r="C28" s="9">
        <v>367880</v>
      </c>
      <c r="D28" s="9">
        <v>52000</v>
      </c>
      <c r="E28" s="9">
        <v>5000</v>
      </c>
      <c r="F28" s="9">
        <v>7750</v>
      </c>
      <c r="G28" s="9">
        <v>6000</v>
      </c>
      <c r="H28" s="9">
        <v>19300</v>
      </c>
      <c r="I28" s="9">
        <v>36649</v>
      </c>
      <c r="L28" s="9">
        <v>42000</v>
      </c>
      <c r="M28" s="9">
        <v>3400</v>
      </c>
      <c r="N28" s="9">
        <v>12228</v>
      </c>
      <c r="O28" s="9">
        <v>2500</v>
      </c>
      <c r="P28" s="9">
        <v>26000</v>
      </c>
      <c r="Q28" s="9">
        <v>10000</v>
      </c>
      <c r="R28" s="9"/>
      <c r="S28" s="9">
        <f t="shared" si="1"/>
        <v>170827</v>
      </c>
      <c r="T28" s="9">
        <v>24843</v>
      </c>
      <c r="U28" s="9">
        <v>60000</v>
      </c>
      <c r="V28" s="9">
        <v>1292400</v>
      </c>
      <c r="W28" s="8"/>
      <c r="X28" s="9">
        <f t="shared" si="2"/>
        <v>150099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</row>
    <row r="29" spans="1:56">
      <c r="A29" s="8">
        <v>1994</v>
      </c>
      <c r="B29" s="9">
        <v>79353</v>
      </c>
      <c r="C29" s="9">
        <v>421180</v>
      </c>
      <c r="D29" s="9">
        <v>60000</v>
      </c>
      <c r="E29" s="9">
        <v>4828</v>
      </c>
      <c r="F29" s="9">
        <v>8412</v>
      </c>
      <c r="G29" s="9">
        <v>5303</v>
      </c>
      <c r="H29" s="9">
        <v>21296</v>
      </c>
      <c r="I29" s="9">
        <v>36130</v>
      </c>
      <c r="L29" s="9">
        <v>32713</v>
      </c>
      <c r="M29" s="9">
        <v>3180</v>
      </c>
      <c r="N29" s="9">
        <v>13834</v>
      </c>
      <c r="O29" s="9">
        <v>2700</v>
      </c>
      <c r="P29" s="9">
        <v>25150</v>
      </c>
      <c r="Q29" s="9">
        <v>12307</v>
      </c>
      <c r="R29" s="9"/>
      <c r="S29" s="9">
        <f t="shared" si="1"/>
        <v>165853</v>
      </c>
      <c r="T29" s="9">
        <v>25229</v>
      </c>
      <c r="U29" s="9">
        <v>37200</v>
      </c>
      <c r="V29" s="9">
        <v>1370000</v>
      </c>
      <c r="W29" s="8"/>
      <c r="X29" s="9">
        <f t="shared" si="2"/>
        <v>144016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</row>
    <row r="30" spans="1:56">
      <c r="A30" s="8">
        <v>1995</v>
      </c>
      <c r="B30" s="9">
        <v>78320</v>
      </c>
      <c r="C30" s="9">
        <v>445610</v>
      </c>
      <c r="D30" s="9">
        <v>62000</v>
      </c>
      <c r="E30" s="9">
        <v>3843</v>
      </c>
      <c r="F30" s="9">
        <v>8223</v>
      </c>
      <c r="G30" s="9">
        <v>4825</v>
      </c>
      <c r="H30" s="9">
        <v>19692</v>
      </c>
      <c r="I30" s="9">
        <v>33302</v>
      </c>
      <c r="L30" s="9">
        <v>33715</v>
      </c>
      <c r="M30" s="9">
        <v>3180</v>
      </c>
      <c r="N30" s="9">
        <v>13914</v>
      </c>
      <c r="O30" s="9">
        <v>2902</v>
      </c>
      <c r="P30" s="9">
        <v>26423</v>
      </c>
      <c r="Q30" s="9">
        <v>11805</v>
      </c>
      <c r="R30" s="9"/>
      <c r="S30" s="9">
        <f t="shared" si="1"/>
        <v>161824</v>
      </c>
      <c r="T30" s="9">
        <v>28256</v>
      </c>
      <c r="U30" s="9">
        <v>36500</v>
      </c>
      <c r="V30" s="9">
        <v>1445000</v>
      </c>
      <c r="W30" s="8"/>
      <c r="X30" s="9">
        <f t="shared" si="2"/>
        <v>140183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</row>
    <row r="31" spans="1:56">
      <c r="A31" s="8">
        <v>1996</v>
      </c>
      <c r="B31" s="9">
        <v>80818</v>
      </c>
      <c r="C31" s="9">
        <v>491190</v>
      </c>
      <c r="D31" s="9">
        <v>75000</v>
      </c>
      <c r="E31" s="9">
        <v>3874</v>
      </c>
      <c r="F31" s="9">
        <v>7857</v>
      </c>
      <c r="G31" s="9">
        <v>5015</v>
      </c>
      <c r="H31" s="9">
        <v>19514</v>
      </c>
      <c r="I31" s="9">
        <v>31533</v>
      </c>
      <c r="L31" s="9">
        <v>33327</v>
      </c>
      <c r="M31" s="9">
        <v>3140</v>
      </c>
      <c r="N31" s="9">
        <v>13959</v>
      </c>
      <c r="O31" s="9">
        <v>2802</v>
      </c>
      <c r="P31" s="9">
        <v>25157</v>
      </c>
      <c r="Q31" s="9">
        <v>12214</v>
      </c>
      <c r="R31" s="9"/>
      <c r="S31" s="9">
        <f t="shared" si="1"/>
        <v>158392</v>
      </c>
      <c r="T31" s="9">
        <v>34597</v>
      </c>
      <c r="U31" s="9">
        <v>27800</v>
      </c>
      <c r="V31" s="9">
        <v>1493000</v>
      </c>
      <c r="W31" s="8"/>
      <c r="X31" s="9">
        <f t="shared" si="2"/>
        <v>136616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</row>
    <row r="32" spans="1:56">
      <c r="A32" s="8">
        <v>1997</v>
      </c>
      <c r="B32" s="9">
        <v>84255</v>
      </c>
      <c r="C32" s="9">
        <v>511730</v>
      </c>
      <c r="D32" s="9">
        <v>80000</v>
      </c>
      <c r="E32" s="9">
        <v>3852</v>
      </c>
      <c r="F32" s="9">
        <v>8052</v>
      </c>
      <c r="G32" s="9">
        <v>4877</v>
      </c>
      <c r="H32" s="9">
        <v>19780</v>
      </c>
      <c r="I32" s="9">
        <v>35945</v>
      </c>
      <c r="L32" s="9">
        <v>33721</v>
      </c>
      <c r="M32" s="9">
        <v>3230</v>
      </c>
      <c r="N32" s="9">
        <v>15003</v>
      </c>
      <c r="O32" s="9">
        <v>3017</v>
      </c>
      <c r="P32" s="9">
        <v>27632</v>
      </c>
      <c r="Q32" s="9">
        <v>12638</v>
      </c>
      <c r="R32" s="9"/>
      <c r="S32" s="9">
        <f t="shared" si="1"/>
        <v>167747</v>
      </c>
      <c r="T32" s="9">
        <v>38096</v>
      </c>
      <c r="U32" s="9">
        <v>26700</v>
      </c>
      <c r="V32" s="9">
        <v>1547000</v>
      </c>
      <c r="W32" s="8"/>
      <c r="X32" s="9">
        <f t="shared" si="2"/>
        <v>144850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</row>
    <row r="33" spans="1:56">
      <c r="A33" s="8">
        <v>1998</v>
      </c>
      <c r="B33" s="9">
        <v>85522</v>
      </c>
      <c r="C33" s="9">
        <v>536000</v>
      </c>
      <c r="D33" s="9">
        <v>85000</v>
      </c>
      <c r="E33" s="9">
        <v>3850</v>
      </c>
      <c r="F33" s="9">
        <v>7000</v>
      </c>
      <c r="G33" s="9">
        <v>4604</v>
      </c>
      <c r="H33" s="9">
        <v>19500</v>
      </c>
      <c r="I33" s="9">
        <v>36610</v>
      </c>
      <c r="L33" s="9">
        <v>35512</v>
      </c>
      <c r="M33" s="9">
        <v>3200</v>
      </c>
      <c r="N33" s="9">
        <v>14970</v>
      </c>
      <c r="O33" s="9">
        <v>4705</v>
      </c>
      <c r="P33" s="9">
        <v>33080</v>
      </c>
      <c r="Q33" s="9">
        <v>12409</v>
      </c>
      <c r="R33" s="9"/>
      <c r="S33" s="9">
        <f t="shared" si="1"/>
        <v>175440</v>
      </c>
      <c r="T33" s="9">
        <v>39942</v>
      </c>
      <c r="U33" s="9">
        <v>26000</v>
      </c>
      <c r="V33" s="9">
        <v>1540000</v>
      </c>
      <c r="W33" s="8"/>
      <c r="X33" s="9">
        <f t="shared" si="2"/>
        <v>151161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</row>
    <row r="34" spans="1:56">
      <c r="A34" s="8">
        <v>1999</v>
      </c>
      <c r="B34" s="9">
        <v>87777</v>
      </c>
      <c r="C34" s="9">
        <v>573000</v>
      </c>
      <c r="D34" s="9">
        <v>90000</v>
      </c>
      <c r="E34" s="9">
        <v>3817</v>
      </c>
      <c r="F34" s="9">
        <v>7277</v>
      </c>
      <c r="G34" s="9">
        <v>4241</v>
      </c>
      <c r="H34" s="9">
        <v>20219</v>
      </c>
      <c r="I34" s="9">
        <v>35912</v>
      </c>
      <c r="L34" s="9">
        <v>37299</v>
      </c>
      <c r="M34" s="9">
        <v>3480</v>
      </c>
      <c r="N34" s="9">
        <v>15555</v>
      </c>
      <c r="O34" s="9">
        <v>4718</v>
      </c>
      <c r="P34" s="9">
        <v>35782</v>
      </c>
      <c r="Q34" s="9">
        <v>12697</v>
      </c>
      <c r="R34" s="9"/>
      <c r="S34" s="9">
        <f t="shared" si="1"/>
        <v>180997</v>
      </c>
      <c r="T34" s="9">
        <v>40270</v>
      </c>
      <c r="U34" s="9">
        <v>28400</v>
      </c>
      <c r="V34" s="9">
        <v>1600000</v>
      </c>
      <c r="W34" s="8"/>
      <c r="X34" s="9">
        <f t="shared" si="2"/>
        <v>156483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</row>
    <row r="35" spans="1:56">
      <c r="A35" s="8">
        <v>2000</v>
      </c>
      <c r="B35" s="9">
        <v>89510</v>
      </c>
      <c r="C35" s="9">
        <v>583190</v>
      </c>
      <c r="D35" s="9">
        <v>95000</v>
      </c>
      <c r="E35" s="9">
        <v>3776</v>
      </c>
      <c r="F35" s="9">
        <v>7150</v>
      </c>
      <c r="G35" s="9">
        <v>4093</v>
      </c>
      <c r="H35" s="9">
        <v>20137</v>
      </c>
      <c r="I35" s="9">
        <v>34727</v>
      </c>
      <c r="L35" s="9">
        <v>38925</v>
      </c>
      <c r="M35" s="9">
        <v>3450</v>
      </c>
      <c r="N35" s="9">
        <v>15046</v>
      </c>
      <c r="O35" s="9">
        <v>3045</v>
      </c>
      <c r="P35" s="9">
        <v>38115</v>
      </c>
      <c r="Q35" s="9">
        <v>12452</v>
      </c>
      <c r="R35" s="9"/>
      <c r="S35" s="9">
        <f t="shared" si="1"/>
        <v>180916</v>
      </c>
      <c r="T35" s="9">
        <v>39208</v>
      </c>
      <c r="U35" s="9">
        <v>32400</v>
      </c>
      <c r="V35" s="9">
        <v>1660000</v>
      </c>
      <c r="W35" s="8"/>
      <c r="X35" s="9">
        <f t="shared" si="2"/>
        <v>158732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</row>
    <row r="36" spans="1:56">
      <c r="A36" s="8">
        <v>2001</v>
      </c>
      <c r="B36" s="9">
        <v>90450</v>
      </c>
      <c r="C36" s="9">
        <v>661040</v>
      </c>
      <c r="D36" s="9">
        <v>100000</v>
      </c>
      <c r="E36" s="9">
        <v>3863</v>
      </c>
      <c r="F36" s="9">
        <v>7500</v>
      </c>
      <c r="G36" s="9">
        <v>3550</v>
      </c>
      <c r="H36" s="9">
        <v>19839</v>
      </c>
      <c r="I36" s="9">
        <v>30989</v>
      </c>
      <c r="L36" s="9">
        <v>39804</v>
      </c>
      <c r="M36" s="9">
        <v>3450</v>
      </c>
      <c r="N36" s="9">
        <v>11918</v>
      </c>
      <c r="O36" s="9">
        <v>3123</v>
      </c>
      <c r="P36" s="9">
        <v>40512</v>
      </c>
      <c r="Q36" s="9">
        <v>11854</v>
      </c>
      <c r="R36" s="9">
        <v>225600</v>
      </c>
      <c r="S36" s="9">
        <f t="shared" si="1"/>
        <v>176402</v>
      </c>
      <c r="T36" s="9">
        <v>38927</v>
      </c>
      <c r="U36" s="9">
        <v>35300</v>
      </c>
      <c r="V36" s="9">
        <v>1750000</v>
      </c>
      <c r="W36" s="8"/>
      <c r="X36" s="9">
        <f t="shared" si="2"/>
        <v>157811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</row>
    <row r="37" spans="1:56">
      <c r="A37" s="8">
        <v>2002</v>
      </c>
      <c r="B37" s="9">
        <v>91266</v>
      </c>
      <c r="C37" s="9">
        <v>725000</v>
      </c>
      <c r="D37" s="9">
        <v>102000</v>
      </c>
      <c r="E37" s="9">
        <v>3800</v>
      </c>
      <c r="F37" s="9">
        <v>8000</v>
      </c>
      <c r="G37" s="9">
        <v>3500</v>
      </c>
      <c r="H37" s="9">
        <v>20000</v>
      </c>
      <c r="I37" s="9">
        <v>30000</v>
      </c>
      <c r="L37" s="9">
        <v>40000</v>
      </c>
      <c r="M37" s="9">
        <v>3400</v>
      </c>
      <c r="N37" s="9">
        <v>12000</v>
      </c>
      <c r="O37" s="9">
        <v>3100</v>
      </c>
      <c r="P37" s="9">
        <v>42500</v>
      </c>
      <c r="Q37" s="9">
        <v>12000</v>
      </c>
      <c r="R37" s="9"/>
      <c r="S37" s="9">
        <f t="shared" si="1"/>
        <v>178300</v>
      </c>
      <c r="T37" s="9">
        <v>38027</v>
      </c>
      <c r="U37" s="9">
        <v>37700</v>
      </c>
      <c r="V37" s="9">
        <v>1850000</v>
      </c>
      <c r="W37" s="8"/>
      <c r="X37" s="9">
        <f t="shared" si="2"/>
        <v>159700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</row>
    <row r="38" spans="1:56">
      <c r="A38" s="8">
        <v>2003</v>
      </c>
      <c r="B38" s="9">
        <v>94329</v>
      </c>
      <c r="C38" s="9">
        <v>862080</v>
      </c>
      <c r="D38" s="9">
        <v>123000</v>
      </c>
      <c r="E38" s="9">
        <v>3886</v>
      </c>
      <c r="F38" s="9">
        <v>6550</v>
      </c>
      <c r="G38" s="9">
        <v>3502</v>
      </c>
      <c r="H38" s="9">
        <v>19655</v>
      </c>
      <c r="I38" s="9">
        <v>32749</v>
      </c>
      <c r="L38" s="9">
        <v>43580</v>
      </c>
      <c r="M38" s="9">
        <v>2450</v>
      </c>
      <c r="N38" s="9">
        <v>11653</v>
      </c>
      <c r="O38" s="9">
        <v>3147</v>
      </c>
      <c r="P38" s="9">
        <v>44747</v>
      </c>
      <c r="Q38" s="9">
        <v>11215</v>
      </c>
      <c r="R38" s="9"/>
      <c r="S38" s="9">
        <f t="shared" si="1"/>
        <v>183134</v>
      </c>
      <c r="T38" s="9">
        <v>34010</v>
      </c>
      <c r="U38" s="9">
        <v>41000</v>
      </c>
      <c r="V38" s="9">
        <v>2020000</v>
      </c>
      <c r="W38" s="8"/>
      <c r="X38" s="9">
        <f t="shared" si="2"/>
        <v>164832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</row>
    <row r="39" spans="1:56">
      <c r="A39" s="8">
        <v>2004</v>
      </c>
      <c r="B39" s="9">
        <v>99015</v>
      </c>
      <c r="C39" s="9">
        <v>970000</v>
      </c>
      <c r="D39" s="9">
        <v>130000</v>
      </c>
      <c r="E39" s="9">
        <v>3976</v>
      </c>
      <c r="F39" s="9">
        <v>6715</v>
      </c>
      <c r="G39" s="9">
        <v>3829</v>
      </c>
      <c r="H39" s="9">
        <v>20962</v>
      </c>
      <c r="I39" s="9">
        <v>31854</v>
      </c>
      <c r="L39" s="9">
        <v>45343</v>
      </c>
      <c r="M39" s="9">
        <v>2380</v>
      </c>
      <c r="N39" s="9">
        <v>12566</v>
      </c>
      <c r="O39" s="9">
        <v>3158</v>
      </c>
      <c r="P39" s="9">
        <v>45593</v>
      </c>
      <c r="Q39" s="9">
        <v>11405</v>
      </c>
      <c r="R39" s="9"/>
      <c r="S39" s="9">
        <f t="shared" si="1"/>
        <v>187781</v>
      </c>
      <c r="T39" s="9">
        <v>34413</v>
      </c>
      <c r="U39" s="9">
        <v>45700</v>
      </c>
      <c r="V39" s="9">
        <v>2190000</v>
      </c>
      <c r="W39" s="8"/>
      <c r="X39" s="9">
        <f t="shared" si="2"/>
        <v>168228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</row>
    <row r="40" spans="1:56">
      <c r="A40" s="8">
        <v>2005</v>
      </c>
      <c r="B40" s="9">
        <v>100903</v>
      </c>
      <c r="C40" s="9">
        <v>1038300</v>
      </c>
      <c r="D40" s="9">
        <v>145000</v>
      </c>
      <c r="E40" s="9">
        <v>4736</v>
      </c>
      <c r="F40" s="9">
        <v>7594</v>
      </c>
      <c r="G40" s="9">
        <v>3978</v>
      </c>
      <c r="H40" s="9">
        <v>21277</v>
      </c>
      <c r="I40" s="9">
        <v>31009</v>
      </c>
      <c r="L40" s="9">
        <v>40284</v>
      </c>
      <c r="M40" s="9">
        <v>2496</v>
      </c>
      <c r="N40" s="9">
        <v>12646</v>
      </c>
      <c r="O40" s="9">
        <v>3499</v>
      </c>
      <c r="P40" s="9">
        <v>50347</v>
      </c>
      <c r="Q40" s="9">
        <v>11216</v>
      </c>
      <c r="R40" s="9"/>
      <c r="S40" s="9">
        <f t="shared" si="1"/>
        <v>189082</v>
      </c>
      <c r="T40" s="9">
        <v>36673</v>
      </c>
      <c r="U40" s="9">
        <v>48500</v>
      </c>
      <c r="V40" s="9">
        <v>2350000</v>
      </c>
      <c r="W40" s="8"/>
      <c r="X40" s="9">
        <f t="shared" si="2"/>
        <v>168959</v>
      </c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</row>
    <row r="41" spans="1:56">
      <c r="A41" s="8">
        <v>2006</v>
      </c>
      <c r="B41" s="9">
        <v>99712</v>
      </c>
      <c r="C41" s="9">
        <v>1236770</v>
      </c>
      <c r="D41" s="9">
        <v>160000</v>
      </c>
      <c r="E41" s="9">
        <v>4700</v>
      </c>
      <c r="F41" s="9">
        <v>8192</v>
      </c>
      <c r="G41" s="9">
        <v>4239</v>
      </c>
      <c r="H41" s="9">
        <v>22540</v>
      </c>
      <c r="I41" s="9">
        <v>33630</v>
      </c>
      <c r="L41" s="9">
        <v>47814</v>
      </c>
      <c r="M41" s="9">
        <v>2790</v>
      </c>
      <c r="N41" s="9">
        <v>14688</v>
      </c>
      <c r="O41" s="9">
        <v>3593</v>
      </c>
      <c r="P41" s="9">
        <v>54033</v>
      </c>
      <c r="Q41" s="9">
        <v>12119</v>
      </c>
      <c r="R41" s="9"/>
      <c r="S41" s="9">
        <f t="shared" si="1"/>
        <v>208338</v>
      </c>
      <c r="T41" s="9">
        <v>39540</v>
      </c>
      <c r="U41" s="9">
        <v>54700</v>
      </c>
      <c r="V41" s="9">
        <v>2620000</v>
      </c>
      <c r="W41" s="8"/>
      <c r="X41" s="9">
        <f t="shared" si="2"/>
        <v>185818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</row>
    <row r="42" spans="1:56">
      <c r="A42" s="8">
        <v>2007</v>
      </c>
      <c r="B42" s="9">
        <v>96850</v>
      </c>
      <c r="C42" s="9">
        <v>1361170</v>
      </c>
      <c r="D42" s="9">
        <v>170500</v>
      </c>
      <c r="E42" s="9">
        <v>4700</v>
      </c>
      <c r="F42" s="9">
        <v>8200</v>
      </c>
      <c r="G42" s="9">
        <v>4889</v>
      </c>
      <c r="H42" s="9">
        <v>22300</v>
      </c>
      <c r="I42" s="9">
        <v>33382</v>
      </c>
      <c r="L42" s="9">
        <v>47541</v>
      </c>
      <c r="M42" s="9">
        <v>2700</v>
      </c>
      <c r="N42" s="9">
        <v>16964</v>
      </c>
      <c r="O42" s="9">
        <v>3718</v>
      </c>
      <c r="P42" s="9">
        <v>54500</v>
      </c>
      <c r="Q42" s="9">
        <v>11900</v>
      </c>
      <c r="R42" s="9">
        <v>269100</v>
      </c>
      <c r="S42" s="9">
        <f t="shared" si="1"/>
        <v>210794</v>
      </c>
      <c r="T42" s="9">
        <v>45900</v>
      </c>
      <c r="U42" s="9">
        <v>59900</v>
      </c>
      <c r="V42" s="9">
        <v>2820000</v>
      </c>
      <c r="W42" s="8">
        <v>0.78333021999999997</v>
      </c>
      <c r="X42" s="9">
        <f t="shared" si="2"/>
        <v>185223</v>
      </c>
      <c r="Y42" s="8">
        <f>X42/R42</f>
        <v>0.68830546265328874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</row>
    <row r="43" spans="1:56">
      <c r="A43" s="8">
        <v>2008</v>
      </c>
      <c r="B43" s="9">
        <v>87610</v>
      </c>
      <c r="C43" s="9">
        <v>1400000</v>
      </c>
      <c r="D43" s="9">
        <v>185000</v>
      </c>
      <c r="E43" s="9">
        <v>5309</v>
      </c>
      <c r="F43" s="9">
        <v>6710</v>
      </c>
      <c r="G43" s="9">
        <v>4710</v>
      </c>
      <c r="H43" s="9">
        <v>20895</v>
      </c>
      <c r="I43" s="9">
        <v>32461</v>
      </c>
      <c r="L43" s="9">
        <v>43030</v>
      </c>
      <c r="M43" s="9">
        <v>3097</v>
      </c>
      <c r="N43" s="9">
        <v>17207</v>
      </c>
      <c r="O43" s="9">
        <v>4157</v>
      </c>
      <c r="P43" s="9">
        <v>42088</v>
      </c>
      <c r="Q43" s="9">
        <v>10071</v>
      </c>
      <c r="R43" s="9">
        <v>250800</v>
      </c>
      <c r="S43" s="9">
        <v>189735</v>
      </c>
      <c r="T43" s="9">
        <v>51600</v>
      </c>
      <c r="U43" s="9">
        <v>53540</v>
      </c>
      <c r="V43" s="9">
        <v>2850000</v>
      </c>
      <c r="W43" s="8">
        <v>0.75651913999999998</v>
      </c>
      <c r="X43" s="9">
        <f t="shared" si="2"/>
        <v>163661</v>
      </c>
      <c r="Y43" s="8">
        <f t="shared" ref="Y43:Y52" si="3">X43/R43</f>
        <v>0.65255582137161083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</row>
    <row r="44" spans="1:56">
      <c r="A44" s="8">
        <v>2009</v>
      </c>
      <c r="B44" s="9">
        <v>64843</v>
      </c>
      <c r="C44" s="9">
        <v>1644000</v>
      </c>
      <c r="D44" s="9">
        <v>205000</v>
      </c>
      <c r="E44" s="9">
        <v>4646</v>
      </c>
      <c r="F44" s="9">
        <v>5990</v>
      </c>
      <c r="G44" s="9">
        <v>3637</v>
      </c>
      <c r="H44" s="9">
        <v>17974</v>
      </c>
      <c r="I44" s="9">
        <v>29974</v>
      </c>
      <c r="L44" s="9">
        <v>36317</v>
      </c>
      <c r="M44" s="9">
        <v>2342</v>
      </c>
      <c r="N44" s="9">
        <v>15422</v>
      </c>
      <c r="O44" s="9">
        <v>3011</v>
      </c>
      <c r="P44" s="9">
        <v>29505</v>
      </c>
      <c r="Q44" s="9">
        <v>7623</v>
      </c>
      <c r="R44" s="9">
        <v>209000</v>
      </c>
      <c r="S44" s="9">
        <v>156441</v>
      </c>
      <c r="T44" s="9">
        <v>51700</v>
      </c>
      <c r="U44" s="9">
        <v>44300</v>
      </c>
      <c r="V44" s="9">
        <v>3030000</v>
      </c>
      <c r="W44" s="8">
        <v>0.74852152999999999</v>
      </c>
      <c r="X44" s="9">
        <f t="shared" si="2"/>
        <v>134371</v>
      </c>
      <c r="Y44" s="8">
        <f t="shared" si="3"/>
        <v>0.64292344497607656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</row>
    <row r="45" spans="1:56">
      <c r="A45" s="8">
        <v>2010</v>
      </c>
      <c r="B45" s="9">
        <v>67176</v>
      </c>
      <c r="C45" s="9">
        <v>1880000</v>
      </c>
      <c r="D45" s="9">
        <v>220000</v>
      </c>
      <c r="E45" s="9">
        <v>4254</v>
      </c>
      <c r="F45" s="9">
        <v>6095</v>
      </c>
      <c r="G45" s="9">
        <v>3345</v>
      </c>
      <c r="H45" s="9">
        <v>17733</v>
      </c>
      <c r="I45" s="9">
        <v>29203</v>
      </c>
      <c r="L45" s="9">
        <v>34408</v>
      </c>
      <c r="M45" s="9">
        <v>2138</v>
      </c>
      <c r="N45" s="9">
        <v>15812</v>
      </c>
      <c r="O45" s="9">
        <v>2888</v>
      </c>
      <c r="P45" s="9">
        <v>26217</v>
      </c>
      <c r="Q45" s="9">
        <v>7882</v>
      </c>
      <c r="R45" s="9">
        <v>192100</v>
      </c>
      <c r="S45" s="9">
        <v>149975</v>
      </c>
      <c r="T45" s="9">
        <v>59100</v>
      </c>
      <c r="U45" s="9">
        <v>50400</v>
      </c>
      <c r="V45" s="9">
        <v>3310000</v>
      </c>
      <c r="W45" s="8">
        <v>0.78071316999999996</v>
      </c>
      <c r="X45" s="9">
        <f t="shared" si="2"/>
        <v>127930</v>
      </c>
      <c r="Y45" s="8">
        <f t="shared" si="3"/>
        <v>0.66595523165018222</v>
      </c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</row>
    <row r="46" spans="1:56">
      <c r="A46" s="8">
        <v>2011</v>
      </c>
      <c r="B46" s="9">
        <v>67895</v>
      </c>
      <c r="C46" s="9">
        <v>2000000</v>
      </c>
      <c r="D46" s="9">
        <v>240000</v>
      </c>
      <c r="E46" s="9">
        <v>4427</v>
      </c>
      <c r="F46" s="9">
        <v>6954</v>
      </c>
      <c r="G46" s="9">
        <v>3831</v>
      </c>
      <c r="H46" s="9">
        <v>19270</v>
      </c>
      <c r="I46" s="9">
        <v>32779</v>
      </c>
      <c r="L46" s="9">
        <v>33120</v>
      </c>
      <c r="M46" s="9">
        <v>2318</v>
      </c>
      <c r="N46" s="9">
        <v>18993</v>
      </c>
      <c r="O46" s="9">
        <v>3219</v>
      </c>
      <c r="P46" s="9">
        <v>22178</v>
      </c>
      <c r="Q46" s="9">
        <v>8529</v>
      </c>
      <c r="R46" s="9">
        <v>191600</v>
      </c>
      <c r="S46" s="9">
        <v>155618</v>
      </c>
      <c r="T46" s="9">
        <v>63000</v>
      </c>
      <c r="U46" s="9">
        <v>56100</v>
      </c>
      <c r="V46" s="9">
        <v>3610000</v>
      </c>
      <c r="W46" s="8">
        <v>0.81220250999999999</v>
      </c>
      <c r="X46" s="9">
        <f t="shared" si="2"/>
        <v>129575</v>
      </c>
      <c r="Y46" s="8">
        <f t="shared" si="3"/>
        <v>0.67627870563674319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</row>
    <row r="47" spans="1:56">
      <c r="A47" s="8">
        <v>2012</v>
      </c>
      <c r="B47" s="9">
        <v>74151</v>
      </c>
      <c r="C47" s="9">
        <v>2209841</v>
      </c>
      <c r="D47" s="9">
        <v>270000</v>
      </c>
      <c r="E47" s="9">
        <v>4455</v>
      </c>
      <c r="F47" s="9">
        <v>7000</v>
      </c>
      <c r="G47" s="9">
        <v>3350</v>
      </c>
      <c r="H47" s="9">
        <v>19500</v>
      </c>
      <c r="I47" s="9">
        <v>32432</v>
      </c>
      <c r="L47" s="9">
        <v>33000</v>
      </c>
      <c r="M47" s="9">
        <v>2500</v>
      </c>
      <c r="N47" s="9">
        <v>15919</v>
      </c>
      <c r="O47" s="9">
        <v>2915</v>
      </c>
      <c r="P47" s="9">
        <v>15939</v>
      </c>
      <c r="Q47" s="9">
        <v>8500</v>
      </c>
      <c r="R47" s="9">
        <v>172600</v>
      </c>
      <c r="S47" s="9">
        <v>145510</v>
      </c>
      <c r="T47" s="9">
        <v>68800</v>
      </c>
      <c r="U47" s="9">
        <v>53000</v>
      </c>
      <c r="V47" s="9">
        <v>3800000</v>
      </c>
      <c r="W47" s="8">
        <v>0.84304751</v>
      </c>
      <c r="X47" s="9">
        <f t="shared" si="2"/>
        <v>123326</v>
      </c>
      <c r="Y47" s="8">
        <f t="shared" si="3"/>
        <v>0.7145191193511008</v>
      </c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</row>
    <row r="48" spans="1:56">
      <c r="A48" s="8">
        <v>2013</v>
      </c>
      <c r="B48" s="9">
        <v>77200</v>
      </c>
      <c r="C48" s="9">
        <v>2416136</v>
      </c>
      <c r="D48" s="9">
        <v>280000</v>
      </c>
      <c r="E48" s="9">
        <v>4385</v>
      </c>
      <c r="F48" s="9">
        <v>6119</v>
      </c>
      <c r="G48" s="9">
        <v>3211</v>
      </c>
      <c r="H48" s="9">
        <v>18018</v>
      </c>
      <c r="I48" s="9">
        <v>31308</v>
      </c>
      <c r="L48" s="9">
        <v>23100</v>
      </c>
      <c r="M48" s="9">
        <v>2050</v>
      </c>
      <c r="N48" s="9">
        <v>14539</v>
      </c>
      <c r="O48" s="9">
        <v>3121</v>
      </c>
      <c r="P48" s="9">
        <v>13736</v>
      </c>
      <c r="Q48" s="9">
        <v>8203</v>
      </c>
      <c r="R48" s="9">
        <v>166600</v>
      </c>
      <c r="S48" s="9">
        <v>127790</v>
      </c>
      <c r="T48" s="9">
        <v>70000</v>
      </c>
      <c r="U48" s="9">
        <v>72000</v>
      </c>
      <c r="V48" s="9">
        <v>4000000</v>
      </c>
      <c r="W48" s="8">
        <v>0.76704682000000002</v>
      </c>
      <c r="X48" s="9">
        <f t="shared" si="2"/>
        <v>106919</v>
      </c>
      <c r="Y48" s="8">
        <f t="shared" si="3"/>
        <v>0.64177070828331328</v>
      </c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</row>
    <row r="49" spans="1:56">
      <c r="A49" s="8">
        <v>2014</v>
      </c>
      <c r="B49" s="9">
        <v>83300</v>
      </c>
      <c r="C49" s="9">
        <v>2500000</v>
      </c>
      <c r="D49" s="9">
        <v>280000</v>
      </c>
      <c r="E49" s="9">
        <v>4400</v>
      </c>
      <c r="F49" s="9">
        <v>6364</v>
      </c>
      <c r="G49" s="9">
        <v>3511</v>
      </c>
      <c r="H49" s="9">
        <v>16400</v>
      </c>
      <c r="I49" s="9">
        <v>32099</v>
      </c>
      <c r="L49" s="9">
        <v>21400</v>
      </c>
      <c r="M49" s="9">
        <v>2610</v>
      </c>
      <c r="N49" s="9">
        <v>15534</v>
      </c>
      <c r="O49" s="9">
        <v>3319</v>
      </c>
      <c r="P49" s="9">
        <v>14587</v>
      </c>
      <c r="Q49" s="9">
        <v>8958</v>
      </c>
      <c r="R49" s="9">
        <v>166800</v>
      </c>
      <c r="S49" s="9">
        <v>129182</v>
      </c>
      <c r="T49" s="9">
        <v>72000</v>
      </c>
      <c r="U49" s="9">
        <v>68400</v>
      </c>
      <c r="V49" s="9">
        <v>4180000</v>
      </c>
      <c r="W49" s="8">
        <v>0.77447242000000005</v>
      </c>
      <c r="X49" s="9">
        <f t="shared" si="2"/>
        <v>106818</v>
      </c>
      <c r="Y49" s="8">
        <f t="shared" si="3"/>
        <v>0.64039568345323739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</row>
    <row r="50" spans="1:56">
      <c r="A50" s="8">
        <v>2015</v>
      </c>
      <c r="B50" s="9">
        <v>83400</v>
      </c>
      <c r="C50" s="9">
        <v>2350000</v>
      </c>
      <c r="D50" s="9">
        <v>300000</v>
      </c>
      <c r="E50" s="9">
        <v>4810</v>
      </c>
      <c r="F50" s="9">
        <v>6275</v>
      </c>
      <c r="G50" s="9">
        <v>3781</v>
      </c>
      <c r="H50" s="9">
        <v>15600</v>
      </c>
      <c r="I50" s="9">
        <v>31150</v>
      </c>
      <c r="L50" s="9">
        <v>21000</v>
      </c>
      <c r="M50" s="9">
        <v>2260</v>
      </c>
      <c r="N50" s="9">
        <v>15206</v>
      </c>
      <c r="O50" s="9">
        <v>3466</v>
      </c>
      <c r="P50" s="9">
        <v>15000</v>
      </c>
      <c r="Q50" s="9">
        <v>9600</v>
      </c>
      <c r="R50" s="9">
        <v>167200</v>
      </c>
      <c r="S50" s="9">
        <v>128148</v>
      </c>
      <c r="T50" s="9">
        <v>60000</v>
      </c>
      <c r="U50" s="9">
        <v>69000</v>
      </c>
      <c r="V50" s="9">
        <v>4100000</v>
      </c>
      <c r="W50" s="8">
        <v>0.76643541000000004</v>
      </c>
      <c r="X50" s="9">
        <f t="shared" si="2"/>
        <v>105695</v>
      </c>
      <c r="Y50" s="8">
        <f t="shared" si="3"/>
        <v>0.63214712918660287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</row>
    <row r="51" spans="1:56">
      <c r="A51" s="8">
        <v>2016</v>
      </c>
      <c r="B51" s="9">
        <v>85000</v>
      </c>
      <c r="C51" s="9">
        <v>2400000</v>
      </c>
      <c r="D51" s="9">
        <v>280000</v>
      </c>
      <c r="E51" s="9">
        <v>4600</v>
      </c>
      <c r="F51" s="9">
        <v>6255</v>
      </c>
      <c r="G51" s="9">
        <v>3937</v>
      </c>
      <c r="H51" s="9">
        <v>15900</v>
      </c>
      <c r="I51" s="9">
        <v>32737</v>
      </c>
      <c r="L51" s="9">
        <v>19300</v>
      </c>
      <c r="M51" s="9">
        <v>2260</v>
      </c>
      <c r="N51" s="9">
        <v>15782</v>
      </c>
      <c r="O51" s="9">
        <v>3518</v>
      </c>
      <c r="P51" s="9">
        <v>15000</v>
      </c>
      <c r="Q51" s="9">
        <v>9400</v>
      </c>
      <c r="R51" s="9">
        <v>169100</v>
      </c>
      <c r="S51" s="9">
        <v>128689</v>
      </c>
      <c r="T51" s="9">
        <v>54000</v>
      </c>
      <c r="U51" s="9">
        <v>55000</v>
      </c>
      <c r="V51" s="9">
        <v>4100000</v>
      </c>
      <c r="W51" s="8">
        <v>0.76102305999999997</v>
      </c>
      <c r="X51" s="9">
        <f t="shared" si="2"/>
        <v>105452</v>
      </c>
      <c r="Y51" s="8">
        <f t="shared" si="3"/>
        <v>0.62360733293908932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</row>
    <row r="52" spans="1:56">
      <c r="A52" s="8">
        <v>2017</v>
      </c>
      <c r="B52" s="9">
        <v>86600</v>
      </c>
      <c r="C52" s="9">
        <v>2316300</v>
      </c>
      <c r="D52" s="9">
        <v>290000</v>
      </c>
      <c r="E52" s="9">
        <v>4600</v>
      </c>
      <c r="F52" s="9">
        <v>6380</v>
      </c>
      <c r="G52" s="9">
        <v>4043</v>
      </c>
      <c r="H52" s="9">
        <v>16000</v>
      </c>
      <c r="I52" s="9">
        <v>33991</v>
      </c>
      <c r="L52" s="9">
        <v>20000</v>
      </c>
      <c r="M52" s="9">
        <v>2300</v>
      </c>
      <c r="N52" s="9">
        <v>17230</v>
      </c>
      <c r="O52" s="9">
        <v>3782</v>
      </c>
      <c r="P52" s="9">
        <v>14500</v>
      </c>
      <c r="Q52" s="9">
        <v>9500</v>
      </c>
      <c r="R52" s="9">
        <v>175100</v>
      </c>
      <c r="S52" s="9">
        <v>132326</v>
      </c>
      <c r="T52" s="9">
        <v>54000</v>
      </c>
      <c r="U52" s="9">
        <v>54700</v>
      </c>
      <c r="V52" s="9">
        <v>4050000</v>
      </c>
      <c r="W52" s="8">
        <v>0.75571672999999995</v>
      </c>
      <c r="X52" s="9">
        <f t="shared" si="2"/>
        <v>107271</v>
      </c>
      <c r="Y52" s="8">
        <f t="shared" si="3"/>
        <v>0.61262707024557395</v>
      </c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</row>
    <row r="53" spans="1:56">
      <c r="A53" s="8">
        <v>2018</v>
      </c>
      <c r="B53" s="9">
        <v>87800</v>
      </c>
      <c r="C53" s="9">
        <v>2176700</v>
      </c>
      <c r="D53" s="9">
        <v>285000</v>
      </c>
      <c r="E53" s="9"/>
      <c r="F53" s="9"/>
      <c r="G53" s="9"/>
      <c r="H53" s="9"/>
      <c r="I53" s="9"/>
      <c r="L53" s="9"/>
      <c r="M53" s="9"/>
      <c r="N53" s="9"/>
      <c r="O53" s="9"/>
      <c r="P53" s="9"/>
      <c r="Q53" s="9"/>
      <c r="R53" s="9">
        <v>179800</v>
      </c>
      <c r="S53" s="9"/>
      <c r="T53" s="9">
        <v>53500</v>
      </c>
      <c r="U53" s="9">
        <v>53700</v>
      </c>
      <c r="V53" s="9">
        <v>4050000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</row>
    <row r="54" spans="1:56">
      <c r="A54" s="8">
        <v>2019</v>
      </c>
      <c r="B54" s="9">
        <v>89000</v>
      </c>
      <c r="C54" s="9">
        <v>2200000</v>
      </c>
      <c r="D54" s="9">
        <v>320000</v>
      </c>
      <c r="E54" s="9"/>
      <c r="F54" s="9"/>
      <c r="G54" s="9"/>
      <c r="H54" s="9"/>
      <c r="I54" s="9"/>
      <c r="L54" s="9"/>
      <c r="M54" s="9"/>
      <c r="N54" s="9"/>
      <c r="O54" s="9"/>
      <c r="P54" s="9"/>
      <c r="Q54" s="9"/>
      <c r="R54" s="9"/>
      <c r="S54" s="9"/>
      <c r="T54" s="9">
        <v>55000</v>
      </c>
      <c r="U54" s="9">
        <v>57000</v>
      </c>
      <c r="V54" s="9">
        <v>4100000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539E-1CA6-FD4F-ACA6-0C11FDC6D068}">
  <dimension ref="A1:BE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4" sqref="N24"/>
    </sheetView>
  </sheetViews>
  <sheetFormatPr baseColWidth="10" defaultRowHeight="16"/>
  <cols>
    <col min="1" max="1" width="5.1640625" bestFit="1" customWidth="1"/>
    <col min="18" max="18" width="12.1640625" bestFit="1" customWidth="1"/>
    <col min="21" max="21" width="12.1640625" bestFit="1" customWidth="1"/>
    <col min="25" max="25" width="12.1640625" bestFit="1" customWidth="1"/>
    <col min="27" max="27" width="12.1640625" bestFit="1" customWidth="1"/>
  </cols>
  <sheetData>
    <row r="1" spans="1:57">
      <c r="A1" s="1" t="s">
        <v>18</v>
      </c>
      <c r="B1" s="1" t="s">
        <v>19</v>
      </c>
      <c r="C1" s="1" t="s">
        <v>1</v>
      </c>
      <c r="D1" s="1" t="s">
        <v>11</v>
      </c>
      <c r="E1" s="1" t="s">
        <v>20</v>
      </c>
      <c r="F1" s="1" t="s">
        <v>21</v>
      </c>
      <c r="G1" s="1" t="s">
        <v>22</v>
      </c>
      <c r="H1" s="1" t="s">
        <v>10</v>
      </c>
      <c r="I1" s="1" t="s">
        <v>23</v>
      </c>
      <c r="J1" s="1" t="s">
        <v>2</v>
      </c>
      <c r="K1" s="1" t="s">
        <v>12</v>
      </c>
      <c r="L1" s="1" t="s">
        <v>24</v>
      </c>
      <c r="M1" s="1" t="s">
        <v>7</v>
      </c>
      <c r="N1" s="1" t="s">
        <v>25</v>
      </c>
      <c r="O1" s="1" t="s">
        <v>26</v>
      </c>
      <c r="P1" t="s">
        <v>87</v>
      </c>
      <c r="Q1" t="s">
        <v>88</v>
      </c>
      <c r="R1" t="s">
        <v>89</v>
      </c>
      <c r="S1" t="s">
        <v>91</v>
      </c>
      <c r="T1" t="s">
        <v>92</v>
      </c>
      <c r="U1" t="s">
        <v>93</v>
      </c>
      <c r="V1" t="s">
        <v>94</v>
      </c>
      <c r="W1" t="s">
        <v>90</v>
      </c>
      <c r="X1" s="1" t="s">
        <v>17</v>
      </c>
      <c r="Y1" t="s">
        <v>100</v>
      </c>
      <c r="Z1" s="1" t="s">
        <v>101</v>
      </c>
      <c r="AA1" s="1" t="s">
        <v>122</v>
      </c>
      <c r="AB1" s="1" t="s">
        <v>123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>
        <v>1960</v>
      </c>
      <c r="B2" s="1">
        <v>15165569913</v>
      </c>
      <c r="C2" s="1">
        <v>59716467625</v>
      </c>
      <c r="D2" s="1"/>
      <c r="E2" s="2">
        <v>153258000000</v>
      </c>
      <c r="F2" s="2">
        <v>244896000000</v>
      </c>
      <c r="G2" s="1"/>
      <c r="H2" s="1">
        <v>62225478001</v>
      </c>
      <c r="I2" s="1">
        <v>73233967692</v>
      </c>
      <c r="J2" s="1">
        <v>37029883875</v>
      </c>
      <c r="K2" s="1">
        <v>44307342950</v>
      </c>
      <c r="L2" s="1">
        <v>81652434337</v>
      </c>
      <c r="M2" s="2">
        <v>583846000000</v>
      </c>
      <c r="N2" s="1">
        <v>0</v>
      </c>
      <c r="O2" s="2">
        <v>543300000000</v>
      </c>
      <c r="P2">
        <v>6592693841.1849499</v>
      </c>
      <c r="Q2">
        <v>11658722590.990019</v>
      </c>
      <c r="R2" s="11">
        <v>9888419550.6964836</v>
      </c>
      <c r="S2">
        <v>40385288344.191147</v>
      </c>
      <c r="T2">
        <v>12276734172.082758</v>
      </c>
      <c r="U2" s="11">
        <v>95121445933.312576</v>
      </c>
      <c r="W2">
        <v>12072126075.397039</v>
      </c>
      <c r="X2" s="2">
        <v>1369430000000</v>
      </c>
      <c r="Y2">
        <v>0</v>
      </c>
      <c r="AA2" s="2">
        <v>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>
      <c r="A3" s="1">
        <v>1961</v>
      </c>
      <c r="B3" s="1">
        <v>15236854859</v>
      </c>
      <c r="C3" s="1">
        <v>50056868958</v>
      </c>
      <c r="D3" s="1"/>
      <c r="E3" s="2">
        <v>153706000000</v>
      </c>
      <c r="F3" s="2">
        <v>269034000000</v>
      </c>
      <c r="G3" s="1"/>
      <c r="H3" s="1">
        <v>67461644222</v>
      </c>
      <c r="I3" s="1">
        <v>77741965703</v>
      </c>
      <c r="J3" s="1">
        <v>39232435784</v>
      </c>
      <c r="K3" s="1">
        <v>53508617739</v>
      </c>
      <c r="L3" s="1">
        <v>86451332969</v>
      </c>
      <c r="M3" s="2">
        <v>604324000000</v>
      </c>
      <c r="N3" s="1">
        <v>0</v>
      </c>
      <c r="O3" s="2">
        <v>563300000000</v>
      </c>
      <c r="P3">
        <v>7311749633.3622875</v>
      </c>
      <c r="Q3">
        <v>12400145221.594988</v>
      </c>
      <c r="R3" s="11">
        <v>11310238006.200327</v>
      </c>
      <c r="S3">
        <v>44842760293.192383</v>
      </c>
      <c r="T3">
        <v>13493833739.99494</v>
      </c>
      <c r="U3" s="11">
        <v>102714153942.03802</v>
      </c>
      <c r="W3">
        <v>13834300571.484875</v>
      </c>
      <c r="X3" s="2">
        <v>1425110000000</v>
      </c>
      <c r="Y3">
        <v>0</v>
      </c>
      <c r="AA3" s="2">
        <v>0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>
      <c r="A4" s="1">
        <v>1962</v>
      </c>
      <c r="B4" s="1">
        <v>19926293839</v>
      </c>
      <c r="C4" s="1">
        <v>47209359006</v>
      </c>
      <c r="D4" s="1"/>
      <c r="E4" s="2">
        <v>157268000000</v>
      </c>
      <c r="F4" s="2">
        <v>298896000000</v>
      </c>
      <c r="G4" s="1"/>
      <c r="H4" s="1">
        <v>75607529810</v>
      </c>
      <c r="I4" s="1">
        <v>81247564157</v>
      </c>
      <c r="J4" s="1">
        <v>42161481859</v>
      </c>
      <c r="K4" s="1">
        <v>60723018684</v>
      </c>
      <c r="L4" s="1">
        <v>98888515839</v>
      </c>
      <c r="M4" s="2">
        <v>647422000000</v>
      </c>
      <c r="N4" s="1">
        <v>0</v>
      </c>
      <c r="O4" s="2">
        <v>605100000000</v>
      </c>
      <c r="P4">
        <v>7756110210.1196642</v>
      </c>
      <c r="Q4">
        <v>13264015675.319344</v>
      </c>
      <c r="R4" s="11">
        <v>11822932489.236589</v>
      </c>
      <c r="S4">
        <v>50383891898.991119</v>
      </c>
      <c r="T4">
        <v>14647057370.141788</v>
      </c>
      <c r="U4" s="11">
        <v>101317095668.43256</v>
      </c>
      <c r="W4">
        <v>16138545209.245983</v>
      </c>
      <c r="X4" s="2">
        <v>1530060000000</v>
      </c>
      <c r="Y4">
        <v>0</v>
      </c>
      <c r="AA4" s="2">
        <v>0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>
        <v>1963</v>
      </c>
      <c r="B5" s="1">
        <v>23021477292</v>
      </c>
      <c r="C5" s="1">
        <v>50706799903</v>
      </c>
      <c r="D5" s="1"/>
      <c r="E5" s="2">
        <v>175495000000</v>
      </c>
      <c r="F5" s="2">
        <v>335428000000</v>
      </c>
      <c r="G5" s="1"/>
      <c r="H5" s="1">
        <v>84759195106</v>
      </c>
      <c r="I5" s="1">
        <v>86561961812</v>
      </c>
      <c r="J5" s="1">
        <v>48421923459</v>
      </c>
      <c r="K5" s="1">
        <v>69498131797</v>
      </c>
      <c r="L5" s="1">
        <v>99800594009</v>
      </c>
      <c r="M5" s="2">
        <v>683726000000</v>
      </c>
      <c r="N5" s="1">
        <v>0</v>
      </c>
      <c r="O5" s="2">
        <v>638600000000</v>
      </c>
      <c r="P5">
        <v>8374175257.7307529</v>
      </c>
      <c r="Q5">
        <v>14260017387.049244</v>
      </c>
      <c r="R5" s="11">
        <v>11035082372.953159</v>
      </c>
      <c r="S5">
        <v>57710743059.834145</v>
      </c>
      <c r="T5">
        <v>15891241386.290953</v>
      </c>
      <c r="U5" s="11">
        <v>107391262075.4129</v>
      </c>
      <c r="W5">
        <v>19074913947.719639</v>
      </c>
      <c r="X5" s="2">
        <v>1648290000000</v>
      </c>
      <c r="Y5">
        <v>0</v>
      </c>
      <c r="AA5" s="2">
        <v>0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>
      <c r="A6" s="1">
        <v>1964</v>
      </c>
      <c r="B6" s="1">
        <v>21211892260</v>
      </c>
      <c r="C6" s="1">
        <v>59708343489</v>
      </c>
      <c r="D6" s="1"/>
      <c r="E6" s="2">
        <v>201631000000</v>
      </c>
      <c r="F6" s="2">
        <v>373120000000</v>
      </c>
      <c r="G6" s="1"/>
      <c r="H6" s="1">
        <v>94007851047</v>
      </c>
      <c r="I6" s="1">
        <v>94407558351</v>
      </c>
      <c r="J6" s="1">
        <v>56480289941</v>
      </c>
      <c r="K6" s="1">
        <v>81749006382</v>
      </c>
      <c r="L6" s="2">
        <v>111216000000</v>
      </c>
      <c r="M6" s="2">
        <v>735285000000</v>
      </c>
      <c r="N6" s="1">
        <v>0</v>
      </c>
      <c r="O6" s="2">
        <v>685800000000</v>
      </c>
      <c r="P6">
        <v>9169983885.7118511</v>
      </c>
      <c r="Q6">
        <v>15960106680.673218</v>
      </c>
      <c r="R6" s="11">
        <v>12928669412.863483</v>
      </c>
      <c r="S6">
        <v>63175417019.009407</v>
      </c>
      <c r="T6">
        <v>18699380731.346462</v>
      </c>
      <c r="U6" s="11">
        <v>112189853536.9274</v>
      </c>
      <c r="W6">
        <v>21343844643.73407</v>
      </c>
      <c r="X6" s="2">
        <v>1805660000000</v>
      </c>
      <c r="Y6">
        <v>0</v>
      </c>
      <c r="AA6" s="2">
        <v>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>
      <c r="A7" s="1">
        <v>1965</v>
      </c>
      <c r="B7" s="1">
        <v>21790035117</v>
      </c>
      <c r="C7" s="1">
        <v>70436266147</v>
      </c>
      <c r="D7" s="1"/>
      <c r="E7" s="2">
        <v>224576000000</v>
      </c>
      <c r="F7" s="2">
        <v>407845000000</v>
      </c>
      <c r="G7" s="1"/>
      <c r="H7" s="2">
        <v>101537000000</v>
      </c>
      <c r="I7" s="2">
        <v>101825000000</v>
      </c>
      <c r="J7" s="1">
        <v>59554854575</v>
      </c>
      <c r="K7" s="1">
        <v>90950278258</v>
      </c>
      <c r="L7" s="2">
        <v>118565000000</v>
      </c>
      <c r="M7" s="2">
        <v>798330000000</v>
      </c>
      <c r="N7" s="1">
        <v>0</v>
      </c>
      <c r="O7" s="2">
        <v>743700000000</v>
      </c>
      <c r="P7">
        <v>9994070615.8599701</v>
      </c>
      <c r="Q7">
        <v>17371457607.937378</v>
      </c>
      <c r="R7" s="11">
        <v>14637147474.369501</v>
      </c>
      <c r="S7">
        <v>67978153850.519081</v>
      </c>
      <c r="T7">
        <v>21000586933.204056</v>
      </c>
      <c r="U7" s="11">
        <v>118385503272.04736</v>
      </c>
      <c r="W7">
        <v>24756958694.92382</v>
      </c>
      <c r="X7" s="2">
        <v>1966260000000</v>
      </c>
      <c r="Y7">
        <v>0</v>
      </c>
      <c r="AA7" s="2">
        <v>0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>
      <c r="A8" s="1">
        <v>1966</v>
      </c>
      <c r="B8" s="1">
        <v>27062716578</v>
      </c>
      <c r="C8" s="1">
        <v>76720285970</v>
      </c>
      <c r="D8" s="1"/>
      <c r="E8" s="2">
        <v>251080000000</v>
      </c>
      <c r="F8" s="2">
        <v>444997000000</v>
      </c>
      <c r="G8" s="2">
        <v>503725000000</v>
      </c>
      <c r="H8" s="2">
        <v>110046000000</v>
      </c>
      <c r="I8" s="2">
        <v>108573000000</v>
      </c>
      <c r="J8" s="1">
        <v>45865462034</v>
      </c>
      <c r="K8" s="2">
        <v>105628000000</v>
      </c>
      <c r="L8" s="2">
        <v>130042000000</v>
      </c>
      <c r="M8" s="2">
        <v>876223000000</v>
      </c>
      <c r="N8" s="1">
        <v>0</v>
      </c>
      <c r="O8" s="2">
        <v>815000000000</v>
      </c>
      <c r="P8">
        <v>10887682273.101418</v>
      </c>
      <c r="Q8">
        <v>18651883472.480846</v>
      </c>
      <c r="R8" s="11">
        <v>16937667530.682444</v>
      </c>
      <c r="S8">
        <v>73654870011.275742</v>
      </c>
      <c r="T8">
        <v>22867203317.402157</v>
      </c>
      <c r="U8" s="11">
        <v>125856727952.63322</v>
      </c>
      <c r="W8">
        <v>28721062242.163357</v>
      </c>
      <c r="X8" s="2">
        <v>2133330000000</v>
      </c>
      <c r="Y8">
        <v>0</v>
      </c>
      <c r="AA8" s="2">
        <v>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>
      <c r="A9" s="1">
        <v>1967</v>
      </c>
      <c r="B9" s="1">
        <v>30591834054</v>
      </c>
      <c r="C9" s="1">
        <v>72881631327</v>
      </c>
      <c r="D9" s="1"/>
      <c r="E9" s="2">
        <v>272054000000</v>
      </c>
      <c r="F9" s="2">
        <v>483543000000</v>
      </c>
      <c r="G9" s="2">
        <v>547453000000</v>
      </c>
      <c r="H9" s="2">
        <v>118973000000</v>
      </c>
      <c r="I9" s="2">
        <v>113117000000</v>
      </c>
      <c r="J9" s="1">
        <v>50134942203</v>
      </c>
      <c r="K9" s="2">
        <v>123782000000</v>
      </c>
      <c r="L9" s="2">
        <v>133468000000</v>
      </c>
      <c r="M9" s="2">
        <v>927524000000</v>
      </c>
      <c r="N9" s="1">
        <v>0</v>
      </c>
      <c r="O9" s="2">
        <v>861700000000</v>
      </c>
      <c r="P9">
        <v>11579431668.916473</v>
      </c>
      <c r="Q9">
        <v>19992040788.45929</v>
      </c>
      <c r="R9" s="11">
        <v>19571111231.607162</v>
      </c>
      <c r="S9">
        <v>81133120065.420242</v>
      </c>
      <c r="T9">
        <v>25087562181.321754</v>
      </c>
      <c r="U9" s="11">
        <v>130412352757.8685</v>
      </c>
      <c r="W9">
        <v>31647119228.198189</v>
      </c>
      <c r="X9" s="2">
        <v>2270940000000</v>
      </c>
      <c r="Y9">
        <v>0</v>
      </c>
      <c r="AA9" s="2">
        <v>0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>
      <c r="A10" s="1">
        <v>1968</v>
      </c>
      <c r="B10" s="1">
        <v>33875881876</v>
      </c>
      <c r="C10" s="1">
        <v>70846535056</v>
      </c>
      <c r="D10" s="1"/>
      <c r="E10" s="2">
        <v>299758000000</v>
      </c>
      <c r="F10" s="2">
        <v>519125000000</v>
      </c>
      <c r="G10" s="2">
        <v>586401000000</v>
      </c>
      <c r="H10" s="2">
        <v>129785000000</v>
      </c>
      <c r="I10" s="2">
        <v>107760000000</v>
      </c>
      <c r="J10" s="1">
        <v>53085455871</v>
      </c>
      <c r="K10" s="2">
        <v>146601000000</v>
      </c>
      <c r="L10" s="2">
        <v>143752000000</v>
      </c>
      <c r="M10" s="2">
        <v>1014480000000</v>
      </c>
      <c r="N10" s="1">
        <v>0</v>
      </c>
      <c r="O10" s="2">
        <v>942500000000</v>
      </c>
      <c r="P10">
        <v>12440625312.868534</v>
      </c>
      <c r="Q10">
        <v>21376353113.474991</v>
      </c>
      <c r="R10" s="11">
        <v>22902245232.994804</v>
      </c>
      <c r="S10">
        <v>87942231678.350525</v>
      </c>
      <c r="T10">
        <v>27817605743.250271</v>
      </c>
      <c r="U10" s="11">
        <v>138308769086.94299</v>
      </c>
      <c r="W10">
        <v>31475548481.409546</v>
      </c>
      <c r="X10" s="2">
        <v>2451430000000</v>
      </c>
      <c r="Y10">
        <v>0</v>
      </c>
      <c r="AA10" s="2">
        <v>0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>
      <c r="A11" s="1">
        <v>1969</v>
      </c>
      <c r="B11" s="1">
        <v>37458898244</v>
      </c>
      <c r="C11" s="1">
        <v>79705906247</v>
      </c>
      <c r="D11" s="1"/>
      <c r="E11" s="2">
        <v>345294000000</v>
      </c>
      <c r="F11" s="2">
        <v>579481000000</v>
      </c>
      <c r="G11" s="2">
        <v>653663000000</v>
      </c>
      <c r="H11" s="2">
        <v>141903000000</v>
      </c>
      <c r="I11" s="2">
        <v>116465000000</v>
      </c>
      <c r="J11" s="1">
        <v>58447995017</v>
      </c>
      <c r="K11" s="2">
        <v>172204000000</v>
      </c>
      <c r="L11" s="2">
        <v>160981000000</v>
      </c>
      <c r="M11" s="2">
        <v>1099210000000</v>
      </c>
      <c r="N11" s="1">
        <v>0</v>
      </c>
      <c r="O11" s="2">
        <v>1019900000000</v>
      </c>
      <c r="P11">
        <v>13582798556.240419</v>
      </c>
      <c r="Q11">
        <v>23710735894.702213</v>
      </c>
      <c r="R11" s="11">
        <v>24353822533.669998</v>
      </c>
      <c r="S11">
        <v>97085082807.375092</v>
      </c>
      <c r="T11">
        <v>34035946604.181541</v>
      </c>
      <c r="U11" s="11">
        <v>136911710813.33749</v>
      </c>
      <c r="W11">
        <v>36038711599.540985</v>
      </c>
      <c r="X11" s="2">
        <v>2704630000000</v>
      </c>
      <c r="Y11">
        <v>0</v>
      </c>
      <c r="AA11" s="2">
        <v>0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>
      <c r="A12" s="1">
        <v>1970</v>
      </c>
      <c r="B12" s="1">
        <v>42327600098</v>
      </c>
      <c r="C12" s="1">
        <v>92602973434</v>
      </c>
      <c r="D12" s="2">
        <v>215838000000</v>
      </c>
      <c r="E12" s="2">
        <v>407330000000</v>
      </c>
      <c r="F12" s="2">
        <v>642869000000</v>
      </c>
      <c r="G12" s="2">
        <v>726137000000</v>
      </c>
      <c r="H12" s="2">
        <v>148456000000</v>
      </c>
      <c r="I12" s="2">
        <v>130672000000</v>
      </c>
      <c r="J12" s="1">
        <v>62422483055</v>
      </c>
      <c r="K12" s="2">
        <v>212609000000</v>
      </c>
      <c r="L12" s="2">
        <v>175257000000</v>
      </c>
      <c r="M12" s="2">
        <v>1161390000000</v>
      </c>
      <c r="N12" s="1">
        <v>0</v>
      </c>
      <c r="O12" s="2">
        <v>1073300000000</v>
      </c>
      <c r="P12">
        <v>15373005768.721884</v>
      </c>
      <c r="Q12">
        <v>26706196127.470753</v>
      </c>
      <c r="R12" s="11">
        <v>26058650004.982117</v>
      </c>
      <c r="S12">
        <v>113395315675.34077</v>
      </c>
      <c r="T12">
        <v>38164716868.570038</v>
      </c>
      <c r="U12" s="11">
        <v>144018485509.50455</v>
      </c>
      <c r="W12">
        <v>40992995959.115761</v>
      </c>
      <c r="X12" s="2">
        <v>2960860000000</v>
      </c>
      <c r="Y12" s="11">
        <f t="shared" ref="Y12:Y31" si="0">D12+H12+I12+SUM(P12:W12)</f>
        <v>899675365913.70581</v>
      </c>
      <c r="AA12" s="2">
        <f t="shared" ref="AA12:AA61" si="1">D12+H12+I12+P12+Q12+S12+T12+W12</f>
        <v>729598230399.21924</v>
      </c>
      <c r="AB12" s="2">
        <f t="shared" ref="AB12:AB61" si="2">AA12/(G12+I12)</f>
        <v>0.85152960624738916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>
      <c r="A13" s="1">
        <v>1971</v>
      </c>
      <c r="B13" s="1">
        <v>49204456700</v>
      </c>
      <c r="C13" s="1">
        <v>99800958648</v>
      </c>
      <c r="D13" s="2">
        <v>249985000000</v>
      </c>
      <c r="E13" s="2">
        <v>452784000000</v>
      </c>
      <c r="F13" s="2">
        <v>728631000000</v>
      </c>
      <c r="G13" s="2">
        <v>821042000000</v>
      </c>
      <c r="H13" s="2">
        <v>165967000000</v>
      </c>
      <c r="I13" s="2">
        <v>148114000000</v>
      </c>
      <c r="J13" s="1">
        <v>67350988021</v>
      </c>
      <c r="K13" s="2">
        <v>240152000000</v>
      </c>
      <c r="L13" s="2">
        <v>195823000000</v>
      </c>
      <c r="M13" s="2">
        <v>1264330000000</v>
      </c>
      <c r="N13" s="1">
        <v>0</v>
      </c>
      <c r="O13" s="2">
        <v>1164850000000</v>
      </c>
      <c r="P13">
        <v>17858485956.603149</v>
      </c>
      <c r="Q13">
        <v>29821661540.991695</v>
      </c>
      <c r="R13" s="11">
        <v>29243954777.708565</v>
      </c>
      <c r="S13">
        <v>124672367041.1985</v>
      </c>
      <c r="T13">
        <v>44579122681.704262</v>
      </c>
      <c r="U13" s="11">
        <v>154283826737.30133</v>
      </c>
      <c r="W13">
        <v>46619420119.760483</v>
      </c>
      <c r="X13" s="2">
        <v>3273290000000</v>
      </c>
      <c r="Y13" s="11">
        <f t="shared" si="0"/>
        <v>1011144838855.2679</v>
      </c>
      <c r="AA13" s="2">
        <f t="shared" si="1"/>
        <v>827617057340.25806</v>
      </c>
      <c r="AB13" s="2">
        <f t="shared" si="2"/>
        <v>0.85395649135975848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>
      <c r="A14" s="1">
        <v>1972</v>
      </c>
      <c r="B14" s="1">
        <v>58539008786</v>
      </c>
      <c r="C14" s="2">
        <v>113688000000</v>
      </c>
      <c r="D14" s="2">
        <v>299802000000</v>
      </c>
      <c r="E14" s="2">
        <v>562058000000</v>
      </c>
      <c r="F14" s="2">
        <v>880207000000</v>
      </c>
      <c r="G14" s="2">
        <v>990707000000</v>
      </c>
      <c r="H14" s="2">
        <v>203494000000</v>
      </c>
      <c r="I14" s="2">
        <v>169965000000</v>
      </c>
      <c r="J14" s="1">
        <v>71463193830</v>
      </c>
      <c r="K14" s="2">
        <v>318031000000</v>
      </c>
      <c r="L14" s="2">
        <v>219973000000</v>
      </c>
      <c r="M14" s="2">
        <v>1392430000000</v>
      </c>
      <c r="N14" s="1">
        <v>0</v>
      </c>
      <c r="O14" s="2">
        <v>1279110000000</v>
      </c>
      <c r="P14">
        <v>22059612417.4058</v>
      </c>
      <c r="Q14">
        <v>37209417835.212173</v>
      </c>
      <c r="R14" s="11">
        <v>32950771141.071316</v>
      </c>
      <c r="S14">
        <v>145260039508.63214</v>
      </c>
      <c r="T14">
        <v>54706557264.487778</v>
      </c>
      <c r="U14" s="11">
        <v>165521034590.21506</v>
      </c>
      <c r="W14">
        <v>59132415739.062904</v>
      </c>
      <c r="X14" s="2">
        <v>3777530000000</v>
      </c>
      <c r="Y14" s="11">
        <f t="shared" si="0"/>
        <v>1190100848496.0872</v>
      </c>
      <c r="AA14" s="2">
        <f t="shared" si="1"/>
        <v>991629042764.80066</v>
      </c>
      <c r="AB14" s="2">
        <f t="shared" si="2"/>
        <v>0.85435768482810015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>
      <c r="A15" s="1">
        <v>1973</v>
      </c>
      <c r="B15" s="1">
        <v>79279057731</v>
      </c>
      <c r="C15" s="2">
        <v>138544000000</v>
      </c>
      <c r="D15" s="2">
        <v>398374000000</v>
      </c>
      <c r="E15" s="2">
        <v>740870000000</v>
      </c>
      <c r="F15" s="2">
        <v>1142680000000</v>
      </c>
      <c r="G15" s="2">
        <v>1282390000000</v>
      </c>
      <c r="H15" s="2">
        <v>264430000000</v>
      </c>
      <c r="I15" s="2">
        <v>192538000000</v>
      </c>
      <c r="J15" s="1">
        <v>85515269586</v>
      </c>
      <c r="K15" s="2">
        <v>432083000000</v>
      </c>
      <c r="L15" s="2">
        <v>288107000000</v>
      </c>
      <c r="M15" s="2">
        <v>1556970000000</v>
      </c>
      <c r="N15" s="1">
        <v>0</v>
      </c>
      <c r="O15" s="2">
        <v>1425380000000</v>
      </c>
      <c r="P15">
        <v>29515467987.91201</v>
      </c>
      <c r="Q15">
        <v>47743801490.374664</v>
      </c>
      <c r="R15" s="11">
        <v>36870890108.740265</v>
      </c>
      <c r="S15">
        <v>175492057123.87912</v>
      </c>
      <c r="T15">
        <v>71840910058.332016</v>
      </c>
      <c r="U15" s="11">
        <v>177973075724.52478</v>
      </c>
      <c r="W15">
        <v>78639527127.355789</v>
      </c>
      <c r="X15" s="2">
        <v>4609090000000</v>
      </c>
      <c r="Y15" s="11">
        <f t="shared" si="0"/>
        <v>1473417729621.1187</v>
      </c>
      <c r="AA15" s="2">
        <f t="shared" si="1"/>
        <v>1258573763787.8535</v>
      </c>
      <c r="AB15" s="2">
        <f t="shared" si="2"/>
        <v>0.8533120015267549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>
      <c r="A16" s="1">
        <v>1974</v>
      </c>
      <c r="B16" s="2">
        <v>105136000000</v>
      </c>
      <c r="C16" s="2">
        <v>144182000000</v>
      </c>
      <c r="D16" s="2">
        <v>445303000000</v>
      </c>
      <c r="E16" s="2">
        <v>852973000000</v>
      </c>
      <c r="F16" s="2">
        <v>1295880000000</v>
      </c>
      <c r="G16" s="2">
        <v>1452170000000</v>
      </c>
      <c r="H16" s="2">
        <v>285552000000</v>
      </c>
      <c r="I16" s="2">
        <v>206131000000</v>
      </c>
      <c r="J16" s="1">
        <v>99525899116</v>
      </c>
      <c r="K16" s="2">
        <v>479626000000</v>
      </c>
      <c r="L16" s="2">
        <v>374431000000</v>
      </c>
      <c r="M16" s="2">
        <v>1705960000000</v>
      </c>
      <c r="N16" s="1">
        <v>0</v>
      </c>
      <c r="O16" s="2">
        <v>1545240000000</v>
      </c>
      <c r="P16">
        <v>35189299985.276794</v>
      </c>
      <c r="Q16">
        <v>56033078189.726593</v>
      </c>
      <c r="R16" s="11">
        <v>41676493259.978508</v>
      </c>
      <c r="S16">
        <v>199564490324.50134</v>
      </c>
      <c r="T16">
        <v>87243413476.514465</v>
      </c>
      <c r="U16" s="11">
        <v>188420641944.53104</v>
      </c>
      <c r="W16">
        <v>97274005191.808472</v>
      </c>
      <c r="X16" s="2">
        <v>5315860000000</v>
      </c>
      <c r="Y16" s="11">
        <f t="shared" si="0"/>
        <v>1642387422372.3374</v>
      </c>
      <c r="AA16" s="2">
        <f t="shared" si="1"/>
        <v>1412290287167.8276</v>
      </c>
      <c r="AB16" s="2">
        <f t="shared" si="2"/>
        <v>0.85164893898503813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 s="1">
        <v>1975</v>
      </c>
      <c r="B17" s="2">
        <v>123709000000</v>
      </c>
      <c r="C17" s="2">
        <v>163432000000</v>
      </c>
      <c r="D17" s="2">
        <v>490637000000</v>
      </c>
      <c r="E17" s="2">
        <v>933921000000</v>
      </c>
      <c r="F17" s="2">
        <v>1502570000000</v>
      </c>
      <c r="G17" s="2">
        <v>1691340000000</v>
      </c>
      <c r="H17" s="2">
        <v>360832000000</v>
      </c>
      <c r="I17" s="2">
        <v>241757000000</v>
      </c>
      <c r="J17" s="1">
        <v>98472796457</v>
      </c>
      <c r="K17" s="2">
        <v>521542000000</v>
      </c>
      <c r="L17" s="2">
        <v>392087000000</v>
      </c>
      <c r="M17" s="2">
        <v>1859080000000</v>
      </c>
      <c r="N17" s="1">
        <v>0</v>
      </c>
      <c r="O17" s="2">
        <v>1684900000000</v>
      </c>
      <c r="P17">
        <v>40059206763.056015</v>
      </c>
      <c r="Q17">
        <v>65678188658.549965</v>
      </c>
      <c r="R17" s="11">
        <v>46041078641.399139</v>
      </c>
      <c r="S17">
        <v>227695850533.80783</v>
      </c>
      <c r="T17">
        <v>100249523178.80795</v>
      </c>
      <c r="U17" s="11">
        <v>197288924898.72235</v>
      </c>
      <c r="W17">
        <v>114777045507.24638</v>
      </c>
      <c r="X17" s="2">
        <v>5920220000000</v>
      </c>
      <c r="Y17" s="11">
        <f t="shared" si="0"/>
        <v>1885015818181.5896</v>
      </c>
      <c r="AA17" s="2">
        <f t="shared" si="1"/>
        <v>1641685814641.468</v>
      </c>
      <c r="AB17" s="2">
        <f t="shared" si="2"/>
        <v>0.8492516488523173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>
      <c r="A18" s="1">
        <v>1976</v>
      </c>
      <c r="B18" s="2">
        <v>152678000000</v>
      </c>
      <c r="C18" s="2">
        <v>153940000000</v>
      </c>
      <c r="D18" s="2">
        <v>519754000000</v>
      </c>
      <c r="E18" s="2">
        <v>1026750000000</v>
      </c>
      <c r="F18" s="2">
        <v>1568100000000</v>
      </c>
      <c r="G18" s="2">
        <v>1770550000000</v>
      </c>
      <c r="H18" s="2">
        <v>372319000000</v>
      </c>
      <c r="I18" s="2">
        <v>232615000000</v>
      </c>
      <c r="J18" s="2">
        <v>102717000000</v>
      </c>
      <c r="K18" s="2">
        <v>586162000000</v>
      </c>
      <c r="L18" s="2">
        <v>435587000000</v>
      </c>
      <c r="M18" s="2">
        <v>2080370000000</v>
      </c>
      <c r="N18" s="1">
        <v>0</v>
      </c>
      <c r="O18" s="2">
        <v>1873410000000</v>
      </c>
      <c r="P18">
        <v>42959976068.113831</v>
      </c>
      <c r="Q18">
        <v>71113883176.593521</v>
      </c>
      <c r="R18" s="11">
        <v>48558748415.728836</v>
      </c>
      <c r="S18">
        <v>224717279134.6825</v>
      </c>
      <c r="T18">
        <v>109168720703.45058</v>
      </c>
      <c r="U18" s="11">
        <v>202208999688.37643</v>
      </c>
      <c r="W18">
        <v>118507183785.12807</v>
      </c>
      <c r="X18" s="2">
        <v>6438080000000</v>
      </c>
      <c r="Y18" s="11">
        <f t="shared" si="0"/>
        <v>1941922790972.0737</v>
      </c>
      <c r="AA18" s="2">
        <f t="shared" si="1"/>
        <v>1691155042867.9685</v>
      </c>
      <c r="AB18" s="2">
        <f t="shared" si="2"/>
        <v>0.84424150924560304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>
      <c r="A19" s="1">
        <v>1977</v>
      </c>
      <c r="B19" s="2">
        <v>176171000000</v>
      </c>
      <c r="C19" s="2">
        <v>174938000000</v>
      </c>
      <c r="D19" s="2">
        <v>600498000000</v>
      </c>
      <c r="E19" s="2">
        <v>1223970000000</v>
      </c>
      <c r="F19" s="2">
        <v>1783660000000</v>
      </c>
      <c r="G19" s="2">
        <v>2005460000000</v>
      </c>
      <c r="H19" s="2">
        <v>410279000000</v>
      </c>
      <c r="I19" s="2">
        <v>263066000000</v>
      </c>
      <c r="J19" s="2">
        <v>121487000000</v>
      </c>
      <c r="K19" s="2">
        <v>721412000000</v>
      </c>
      <c r="L19" s="2">
        <v>478745000000</v>
      </c>
      <c r="M19" s="2">
        <v>2293890000000</v>
      </c>
      <c r="N19" s="1">
        <v>0</v>
      </c>
      <c r="O19" s="2">
        <v>2081830000000</v>
      </c>
      <c r="P19">
        <v>51545759220.71434</v>
      </c>
      <c r="Q19">
        <v>82839905346.088913</v>
      </c>
      <c r="R19" s="11">
        <v>56560910115.15181</v>
      </c>
      <c r="S19">
        <v>257596312925.17007</v>
      </c>
      <c r="T19">
        <v>127016990571.96733</v>
      </c>
      <c r="U19" s="11">
        <v>205974982860.70432</v>
      </c>
      <c r="W19">
        <v>132449276013.14348</v>
      </c>
      <c r="X19" s="2">
        <v>7277440000000</v>
      </c>
      <c r="Y19" s="11">
        <f t="shared" si="0"/>
        <v>2187827137052.9402</v>
      </c>
      <c r="AA19" s="2">
        <f t="shared" si="1"/>
        <v>1925291244077.0842</v>
      </c>
      <c r="AB19" s="2">
        <f t="shared" si="2"/>
        <v>0.8486970147474987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>
      <c r="A20" s="1">
        <v>1978</v>
      </c>
      <c r="B20" s="2">
        <v>200801000000</v>
      </c>
      <c r="C20" s="2">
        <v>149541000000</v>
      </c>
      <c r="D20" s="2">
        <v>740470000000</v>
      </c>
      <c r="E20" s="2">
        <v>1544900000000</v>
      </c>
      <c r="F20" s="2">
        <v>2184190000000</v>
      </c>
      <c r="G20" s="2">
        <v>2443380000000</v>
      </c>
      <c r="H20" s="2">
        <v>506708000000</v>
      </c>
      <c r="I20" s="2">
        <v>335883000000</v>
      </c>
      <c r="J20" s="2">
        <v>137300000000</v>
      </c>
      <c r="K20" s="2">
        <v>1013610000000</v>
      </c>
      <c r="L20" s="2">
        <v>543524000000</v>
      </c>
      <c r="M20" s="2">
        <v>2570710000000</v>
      </c>
      <c r="N20" s="1">
        <v>0</v>
      </c>
      <c r="O20" s="2">
        <v>2351600000000</v>
      </c>
      <c r="P20">
        <v>62052258694.210182</v>
      </c>
      <c r="Q20">
        <v>101246525553.99002</v>
      </c>
      <c r="R20" s="11">
        <v>58875367559.021164</v>
      </c>
      <c r="S20">
        <v>315058323522.70135</v>
      </c>
      <c r="T20">
        <v>155859695762.88449</v>
      </c>
      <c r="U20" s="11">
        <v>213446207541.29016</v>
      </c>
      <c r="W20">
        <v>160599686848.95834</v>
      </c>
      <c r="X20" s="2">
        <v>8584500000000</v>
      </c>
      <c r="Y20" s="11">
        <f t="shared" si="0"/>
        <v>2650199065483.0557</v>
      </c>
      <c r="AA20" s="2">
        <f t="shared" si="1"/>
        <v>2377877490382.7446</v>
      </c>
      <c r="AB20" s="2">
        <f t="shared" si="2"/>
        <v>0.85557843585970261</v>
      </c>
    </row>
    <row r="21" spans="1:57">
      <c r="A21" s="1">
        <v>1979</v>
      </c>
      <c r="B21" s="2">
        <v>224969000000</v>
      </c>
      <c r="C21" s="2">
        <v>178281000000</v>
      </c>
      <c r="D21" s="2">
        <v>881345000000</v>
      </c>
      <c r="E21" s="2">
        <v>1677600000000</v>
      </c>
      <c r="F21" s="2">
        <v>2645850000000</v>
      </c>
      <c r="G21" s="2">
        <v>2953660000000</v>
      </c>
      <c r="H21" s="2">
        <v>613953000000</v>
      </c>
      <c r="I21" s="2">
        <v>438994000000</v>
      </c>
      <c r="J21" s="2">
        <v>152992000000</v>
      </c>
      <c r="K21" s="2">
        <v>1055010000000</v>
      </c>
      <c r="L21" s="2">
        <v>647988000000</v>
      </c>
      <c r="M21" s="2">
        <v>2870920000000</v>
      </c>
      <c r="N21" s="1">
        <v>0</v>
      </c>
      <c r="O21" s="2">
        <v>2627330000000</v>
      </c>
      <c r="P21">
        <v>73937296654.657745</v>
      </c>
      <c r="Q21">
        <v>116315456796.918</v>
      </c>
      <c r="R21" s="11">
        <v>60505700442.687363</v>
      </c>
      <c r="S21">
        <v>393677160801.67792</v>
      </c>
      <c r="T21">
        <v>179669405141.16226</v>
      </c>
      <c r="U21" s="11">
        <v>209497999376.7529</v>
      </c>
      <c r="W21">
        <v>214601956370.84781</v>
      </c>
      <c r="X21" s="2">
        <v>9971140000000</v>
      </c>
      <c r="Y21" s="11">
        <f t="shared" si="0"/>
        <v>3182496975584.7041</v>
      </c>
      <c r="AA21" s="2">
        <f t="shared" si="1"/>
        <v>2912493275765.2632</v>
      </c>
      <c r="AB21" s="2">
        <f t="shared" si="2"/>
        <v>0.85847047054172432</v>
      </c>
    </row>
    <row r="22" spans="1:57">
      <c r="A22" s="1">
        <v>1980</v>
      </c>
      <c r="B22" s="2">
        <v>235025000000</v>
      </c>
      <c r="C22" s="2">
        <v>191149000000</v>
      </c>
      <c r="D22" s="2">
        <v>950291000000</v>
      </c>
      <c r="E22" s="2">
        <v>1812980000000</v>
      </c>
      <c r="F22" s="2">
        <v>2963320000000</v>
      </c>
      <c r="G22" s="2">
        <v>3304100000000</v>
      </c>
      <c r="H22" s="2">
        <v>701288000000</v>
      </c>
      <c r="I22" s="2">
        <v>564948000000</v>
      </c>
      <c r="J22" s="2">
        <v>186325000000</v>
      </c>
      <c r="K22" s="2">
        <v>1105390000000</v>
      </c>
      <c r="L22" s="2">
        <v>780565000000</v>
      </c>
      <c r="M22" s="2">
        <v>3131770000000</v>
      </c>
      <c r="N22" s="1">
        <v>0</v>
      </c>
      <c r="O22" s="2">
        <v>2857310000000</v>
      </c>
      <c r="P22">
        <v>82058912465.432877</v>
      </c>
      <c r="Q22">
        <v>126829314112.29135</v>
      </c>
      <c r="R22" s="11">
        <v>66409341935.466385</v>
      </c>
      <c r="S22">
        <v>477256776396.11121</v>
      </c>
      <c r="T22">
        <v>195152092662.38086</v>
      </c>
      <c r="U22" s="11">
        <v>204213474602.67999</v>
      </c>
      <c r="W22">
        <v>232766822928.75375</v>
      </c>
      <c r="X22" s="2">
        <v>11227600000000</v>
      </c>
      <c r="Y22" s="11">
        <f t="shared" si="0"/>
        <v>3601213735103.1162</v>
      </c>
      <c r="AA22" s="2">
        <f t="shared" si="1"/>
        <v>3330590918564.9707</v>
      </c>
      <c r="AB22" s="2">
        <f t="shared" si="2"/>
        <v>0.86082956803972732</v>
      </c>
    </row>
    <row r="23" spans="1:57">
      <c r="A23" s="1">
        <v>1981</v>
      </c>
      <c r="B23" s="2">
        <v>263561000000</v>
      </c>
      <c r="C23" s="2">
        <v>195866000000</v>
      </c>
      <c r="D23" s="2">
        <v>800472000000</v>
      </c>
      <c r="E23" s="2">
        <v>1998630000000</v>
      </c>
      <c r="F23" s="2">
        <v>2575360000000</v>
      </c>
      <c r="G23" s="2">
        <v>2880780000000</v>
      </c>
      <c r="H23" s="2">
        <v>615552000000</v>
      </c>
      <c r="I23" s="2">
        <v>540766000000</v>
      </c>
      <c r="J23" s="2">
        <v>193491000000</v>
      </c>
      <c r="K23" s="2">
        <v>1218990000000</v>
      </c>
      <c r="L23" s="2">
        <v>900100000000</v>
      </c>
      <c r="M23" s="2">
        <v>3514000000000</v>
      </c>
      <c r="N23" s="1">
        <v>0</v>
      </c>
      <c r="O23" s="2">
        <v>3207040000000</v>
      </c>
      <c r="P23">
        <v>71034228097.459824</v>
      </c>
      <c r="Q23">
        <v>104730018252.9335</v>
      </c>
      <c r="R23" s="11">
        <v>65098752269.265846</v>
      </c>
      <c r="S23">
        <v>430702851303.01483</v>
      </c>
      <c r="T23">
        <v>164134217080.27905</v>
      </c>
      <c r="U23" s="11">
        <v>193340716734.18512</v>
      </c>
      <c r="W23">
        <v>202807890971.34622</v>
      </c>
      <c r="X23" s="2">
        <v>11623800000000</v>
      </c>
      <c r="Y23" s="11">
        <f t="shared" si="0"/>
        <v>3188638674708.4844</v>
      </c>
      <c r="AA23" s="2">
        <f t="shared" si="1"/>
        <v>2930199205705.0337</v>
      </c>
      <c r="AB23" s="2">
        <f t="shared" si="2"/>
        <v>0.85639626230511989</v>
      </c>
    </row>
    <row r="24" spans="1:57">
      <c r="A24" s="1">
        <v>1982</v>
      </c>
      <c r="B24" s="2">
        <v>281682000000</v>
      </c>
      <c r="C24" s="2">
        <v>205090000000</v>
      </c>
      <c r="D24" s="2">
        <v>776576000000</v>
      </c>
      <c r="E24" s="2">
        <v>1958540000000</v>
      </c>
      <c r="F24" s="2">
        <v>2493440000000</v>
      </c>
      <c r="G24" s="2">
        <v>2778140000000</v>
      </c>
      <c r="H24" s="2">
        <v>584878000000</v>
      </c>
      <c r="I24" s="2">
        <v>515049000000</v>
      </c>
      <c r="J24" s="2">
        <v>200715000000</v>
      </c>
      <c r="K24" s="2">
        <v>1134520000000</v>
      </c>
      <c r="L24" s="2">
        <v>839706000000</v>
      </c>
      <c r="M24" s="2">
        <v>3658080000000</v>
      </c>
      <c r="N24" s="1">
        <v>0</v>
      </c>
      <c r="O24" s="2">
        <v>3343790000000</v>
      </c>
      <c r="P24">
        <v>71275287327.579254</v>
      </c>
      <c r="Q24">
        <v>92095926628.995224</v>
      </c>
      <c r="R24" s="11">
        <v>69481758110.541473</v>
      </c>
      <c r="S24">
        <v>427272645239.79956</v>
      </c>
      <c r="T24">
        <v>158479528266.07245</v>
      </c>
      <c r="U24" s="11">
        <v>191579208476.1608</v>
      </c>
      <c r="W24">
        <v>195996754051.18884</v>
      </c>
      <c r="X24" s="2">
        <v>11514500000000</v>
      </c>
      <c r="Y24" s="11">
        <f t="shared" si="0"/>
        <v>3082684108100.3379</v>
      </c>
      <c r="AA24" s="2">
        <f t="shared" si="1"/>
        <v>2821623141513.6353</v>
      </c>
      <c r="AB24" s="2">
        <f t="shared" si="2"/>
        <v>0.85680571066939526</v>
      </c>
    </row>
    <row r="25" spans="1:57">
      <c r="A25" s="1">
        <v>1983</v>
      </c>
      <c r="B25" s="2">
        <v>203305000000</v>
      </c>
      <c r="C25" s="2">
        <v>230687000000</v>
      </c>
      <c r="D25" s="2">
        <v>770684000000</v>
      </c>
      <c r="E25" s="2">
        <v>2084750000000</v>
      </c>
      <c r="F25" s="2">
        <v>2432530000000</v>
      </c>
      <c r="G25" s="2">
        <v>2702810000000</v>
      </c>
      <c r="H25" s="2">
        <v>559869000000</v>
      </c>
      <c r="I25" s="2">
        <v>489618000000</v>
      </c>
      <c r="J25" s="2">
        <v>218262000000</v>
      </c>
      <c r="K25" s="2">
        <v>1243320000000</v>
      </c>
      <c r="L25" s="2">
        <v>740185000000</v>
      </c>
      <c r="M25" s="2">
        <v>3975480000000</v>
      </c>
      <c r="N25" s="1">
        <v>0</v>
      </c>
      <c r="O25" s="2">
        <v>3634040000000</v>
      </c>
      <c r="P25">
        <v>72121016623.257248</v>
      </c>
      <c r="Q25">
        <v>87184238658.777115</v>
      </c>
      <c r="R25" s="11">
        <v>73040990538.677765</v>
      </c>
      <c r="S25">
        <v>443042373916.3692</v>
      </c>
      <c r="T25">
        <v>153445466064.39658</v>
      </c>
      <c r="U25" s="11">
        <v>201054908071.0502</v>
      </c>
      <c r="W25">
        <v>170951185730.85846</v>
      </c>
      <c r="X25" s="2">
        <v>11747000000000</v>
      </c>
      <c r="Y25" s="11">
        <f t="shared" si="0"/>
        <v>3021011179603.3867</v>
      </c>
      <c r="AA25" s="2">
        <f t="shared" si="1"/>
        <v>2746915280993.6587</v>
      </c>
      <c r="AB25" s="2">
        <f t="shared" si="2"/>
        <v>0.86044705816189393</v>
      </c>
    </row>
    <row r="26" spans="1:57">
      <c r="A26" s="1">
        <v>1984</v>
      </c>
      <c r="B26" s="2">
        <v>209024000000</v>
      </c>
      <c r="C26" s="2">
        <v>259947000000</v>
      </c>
      <c r="D26" s="2">
        <v>725111000000</v>
      </c>
      <c r="E26" s="2">
        <v>2233380000000</v>
      </c>
      <c r="F26" s="2">
        <v>2333290000000</v>
      </c>
      <c r="G26" s="2">
        <v>2604110000000</v>
      </c>
      <c r="H26" s="2">
        <v>530684000000</v>
      </c>
      <c r="I26" s="2">
        <v>461487000000</v>
      </c>
      <c r="J26" s="2">
        <v>212158000000</v>
      </c>
      <c r="K26" s="2">
        <v>1318380000000</v>
      </c>
      <c r="L26" s="2">
        <v>747419000000</v>
      </c>
      <c r="M26" s="2">
        <v>4393970000000</v>
      </c>
      <c r="N26" s="1">
        <v>0</v>
      </c>
      <c r="O26" s="2">
        <v>4037610000000</v>
      </c>
      <c r="P26">
        <v>67985345161.955849</v>
      </c>
      <c r="Q26">
        <v>83349529879.921814</v>
      </c>
      <c r="R26" s="11">
        <v>79032030945.362732</v>
      </c>
      <c r="S26">
        <v>437887688781.13293</v>
      </c>
      <c r="T26">
        <v>143912664079.67032</v>
      </c>
      <c r="U26" s="11">
        <v>208526132751.63605</v>
      </c>
      <c r="W26">
        <v>172102910888.01492</v>
      </c>
      <c r="X26" s="2">
        <v>12179900000000</v>
      </c>
      <c r="Y26" s="11">
        <f t="shared" si="0"/>
        <v>2910078302487.6943</v>
      </c>
      <c r="AA26" s="2">
        <f t="shared" si="1"/>
        <v>2622520138790.6963</v>
      </c>
      <c r="AB26" s="2">
        <f t="shared" si="2"/>
        <v>0.85546800143355317</v>
      </c>
    </row>
    <row r="27" spans="1:57">
      <c r="A27" s="1">
        <v>1985</v>
      </c>
      <c r="B27" s="2">
        <v>222943000000</v>
      </c>
      <c r="C27" s="2">
        <v>309488000000</v>
      </c>
      <c r="D27" s="2">
        <v>732535000000</v>
      </c>
      <c r="E27" s="2">
        <v>2357130000000</v>
      </c>
      <c r="F27" s="2">
        <v>2397100000000</v>
      </c>
      <c r="G27" s="2">
        <v>2678400000000</v>
      </c>
      <c r="H27" s="2">
        <v>553138000000</v>
      </c>
      <c r="I27" s="2">
        <v>489285000000</v>
      </c>
      <c r="J27" s="2">
        <v>232512000000</v>
      </c>
      <c r="K27" s="2">
        <v>1398890000000</v>
      </c>
      <c r="L27" s="2">
        <v>769891000000</v>
      </c>
      <c r="M27" s="2">
        <v>4704770000000</v>
      </c>
      <c r="N27" s="1">
        <v>0</v>
      </c>
      <c r="O27" s="2">
        <v>4338980000000</v>
      </c>
      <c r="P27">
        <v>69386774474.594299</v>
      </c>
      <c r="Q27">
        <v>86268264488.07663</v>
      </c>
      <c r="R27" s="11">
        <v>81015808489.304276</v>
      </c>
      <c r="S27">
        <v>452217491937.93732</v>
      </c>
      <c r="T27">
        <v>143845822916.66666</v>
      </c>
      <c r="U27" s="11">
        <v>210712832658.14899</v>
      </c>
      <c r="W27">
        <v>180793464187.86691</v>
      </c>
      <c r="X27" s="2">
        <v>12793300000000</v>
      </c>
      <c r="Y27" s="11">
        <f t="shared" si="0"/>
        <v>2999198459152.5952</v>
      </c>
      <c r="AA27" s="2">
        <f t="shared" si="1"/>
        <v>2707469818005.1416</v>
      </c>
      <c r="AB27" s="2">
        <f t="shared" si="2"/>
        <v>0.85471561029747012</v>
      </c>
    </row>
    <row r="28" spans="1:57">
      <c r="A28" s="1">
        <v>1986</v>
      </c>
      <c r="B28" s="2">
        <v>268137000000</v>
      </c>
      <c r="C28" s="2">
        <v>300758000000</v>
      </c>
      <c r="D28" s="2">
        <v>1046260000000</v>
      </c>
      <c r="E28" s="2">
        <v>3081080000000</v>
      </c>
      <c r="F28" s="2">
        <v>3364190000000</v>
      </c>
      <c r="G28" s="2">
        <v>3745080000000</v>
      </c>
      <c r="H28" s="2">
        <v>771471000000</v>
      </c>
      <c r="I28" s="2">
        <v>601453000000</v>
      </c>
      <c r="J28" s="2">
        <v>248986000000</v>
      </c>
      <c r="K28" s="2">
        <v>2078950000000</v>
      </c>
      <c r="L28" s="2">
        <v>775532000000</v>
      </c>
      <c r="M28" s="2">
        <v>4958240000000</v>
      </c>
      <c r="N28" s="1">
        <v>0</v>
      </c>
      <c r="O28" s="2">
        <v>4579630000000</v>
      </c>
      <c r="P28">
        <v>99036165209.553864</v>
      </c>
      <c r="Q28">
        <v>120018787159.11143</v>
      </c>
      <c r="R28" s="11">
        <v>86167876329.142563</v>
      </c>
      <c r="S28">
        <v>640386352123.65234</v>
      </c>
      <c r="T28">
        <v>200862095880.55408</v>
      </c>
      <c r="U28" s="11">
        <v>217394415705.82739</v>
      </c>
      <c r="W28">
        <v>251321074967.32803</v>
      </c>
      <c r="X28" s="2">
        <v>15118500000000</v>
      </c>
      <c r="Y28" s="11">
        <f t="shared" si="0"/>
        <v>4034370767375.1699</v>
      </c>
      <c r="AA28" s="2">
        <f t="shared" si="1"/>
        <v>3730808475340.1997</v>
      </c>
      <c r="AB28" s="2">
        <f t="shared" si="2"/>
        <v>0.85834122859304174</v>
      </c>
    </row>
    <row r="29" spans="1:57">
      <c r="A29" s="1">
        <v>1987</v>
      </c>
      <c r="B29" s="2">
        <v>294084000000</v>
      </c>
      <c r="C29" s="2">
        <v>272973000000</v>
      </c>
      <c r="D29" s="2">
        <v>1298180000000</v>
      </c>
      <c r="E29" s="2">
        <v>3618480000000</v>
      </c>
      <c r="F29" s="2">
        <v>4161020000000</v>
      </c>
      <c r="G29" s="2">
        <v>4632540000000</v>
      </c>
      <c r="H29" s="2">
        <v>934173000000</v>
      </c>
      <c r="I29" s="2">
        <v>745163000000</v>
      </c>
      <c r="J29" s="2">
        <v>279034000000</v>
      </c>
      <c r="K29" s="2">
        <v>2532810000000</v>
      </c>
      <c r="L29" s="2">
        <v>818705000000</v>
      </c>
      <c r="M29" s="2">
        <v>5287830000000</v>
      </c>
      <c r="N29" s="1">
        <v>0</v>
      </c>
      <c r="O29" s="2">
        <v>4855220000000</v>
      </c>
      <c r="P29">
        <v>124168442860.2525</v>
      </c>
      <c r="Q29">
        <v>149394403673.68991</v>
      </c>
      <c r="R29" s="11">
        <v>87495390505.167206</v>
      </c>
      <c r="S29">
        <v>805713128772.03467</v>
      </c>
      <c r="T29">
        <v>245046310922.54132</v>
      </c>
      <c r="U29" s="11">
        <v>214478815830.47678</v>
      </c>
      <c r="W29">
        <v>318747936127.2066</v>
      </c>
      <c r="X29" s="2">
        <v>17201000000000</v>
      </c>
      <c r="Y29" s="11">
        <f t="shared" si="0"/>
        <v>4922560428691.3691</v>
      </c>
      <c r="AA29" s="2">
        <f t="shared" si="1"/>
        <v>4620586222355.7256</v>
      </c>
      <c r="AB29" s="2">
        <f t="shared" si="2"/>
        <v>0.85921186468567079</v>
      </c>
    </row>
    <row r="30" spans="1:57">
      <c r="A30" s="1">
        <v>1988</v>
      </c>
      <c r="B30" s="2">
        <v>330397000000</v>
      </c>
      <c r="C30" s="2">
        <v>312354000000</v>
      </c>
      <c r="D30" s="2">
        <v>1401230000000</v>
      </c>
      <c r="E30" s="2">
        <v>4354170000000</v>
      </c>
      <c r="F30" s="2">
        <v>4576280000000</v>
      </c>
      <c r="G30" s="2">
        <v>5085710000000</v>
      </c>
      <c r="H30" s="2">
        <v>1018850000000</v>
      </c>
      <c r="I30" s="2">
        <v>910123000000</v>
      </c>
      <c r="J30" s="2">
        <v>296589000000</v>
      </c>
      <c r="K30" s="2">
        <v>3071680000000</v>
      </c>
      <c r="L30" s="2">
        <v>923102000000</v>
      </c>
      <c r="M30" s="2">
        <v>5745210000000</v>
      </c>
      <c r="N30" s="2">
        <v>554713000000</v>
      </c>
      <c r="O30" s="2">
        <v>5236440000000</v>
      </c>
      <c r="P30">
        <v>133339397080.12927</v>
      </c>
      <c r="Q30">
        <v>162299103565.5513</v>
      </c>
      <c r="R30" s="11">
        <v>94269061950.511276</v>
      </c>
      <c r="S30">
        <v>891608957601.90417</v>
      </c>
      <c r="T30">
        <v>261910508306.38867</v>
      </c>
      <c r="U30" s="11">
        <v>219216665627.92151</v>
      </c>
      <c r="W30">
        <v>376160410084.27368</v>
      </c>
      <c r="X30" s="2">
        <v>19244100000000</v>
      </c>
      <c r="Y30" s="11">
        <f t="shared" si="0"/>
        <v>5469007104216.6797</v>
      </c>
      <c r="AA30" s="2">
        <f t="shared" si="1"/>
        <v>5155521376638.2471</v>
      </c>
      <c r="AB30" s="2">
        <f t="shared" si="2"/>
        <v>0.85985072910440419</v>
      </c>
    </row>
    <row r="31" spans="1:57">
      <c r="A31" s="1">
        <v>1989</v>
      </c>
      <c r="B31" s="2">
        <v>425595000000</v>
      </c>
      <c r="C31" s="2">
        <v>347768000000</v>
      </c>
      <c r="D31" s="2">
        <v>1398970000000</v>
      </c>
      <c r="E31" s="2">
        <v>4534620000000</v>
      </c>
      <c r="F31" s="2">
        <v>4674500000000</v>
      </c>
      <c r="G31" s="2">
        <v>5195140000000</v>
      </c>
      <c r="H31" s="2">
        <v>1025210000000</v>
      </c>
      <c r="I31" s="2">
        <v>926885000000</v>
      </c>
      <c r="J31" s="2">
        <v>296042000000</v>
      </c>
      <c r="K31" s="2">
        <v>3054910000000</v>
      </c>
      <c r="L31" s="2">
        <v>1007690000000</v>
      </c>
      <c r="M31" s="2">
        <v>6208140000000</v>
      </c>
      <c r="N31" s="2">
        <v>506500000000</v>
      </c>
      <c r="O31" s="2">
        <v>5641580000000</v>
      </c>
      <c r="P31">
        <v>133105805928.23712</v>
      </c>
      <c r="Q31">
        <v>164221056920.55692</v>
      </c>
      <c r="R31" s="11">
        <v>96773463040.823517</v>
      </c>
      <c r="S31">
        <v>928661332486.59326</v>
      </c>
      <c r="T31">
        <v>258336705601.16388</v>
      </c>
      <c r="U31" s="11">
        <v>215815132440.01248</v>
      </c>
      <c r="W31">
        <v>414757056921.99579</v>
      </c>
      <c r="X31" s="2">
        <v>20087400000000</v>
      </c>
      <c r="Y31" s="11">
        <f t="shared" si="0"/>
        <v>5562735553339.3828</v>
      </c>
      <c r="AA31" s="2">
        <f t="shared" si="1"/>
        <v>5250146957858.5479</v>
      </c>
      <c r="AB31" s="2">
        <f t="shared" si="2"/>
        <v>0.85758339076670675</v>
      </c>
    </row>
    <row r="32" spans="1:57">
      <c r="A32" s="1">
        <v>1990</v>
      </c>
      <c r="B32" s="2">
        <v>461952000000</v>
      </c>
      <c r="C32" s="2">
        <v>360858000000</v>
      </c>
      <c r="D32" s="2">
        <v>1771670000000</v>
      </c>
      <c r="E32" s="2">
        <v>4736100000000</v>
      </c>
      <c r="F32" s="2">
        <v>5882980000000</v>
      </c>
      <c r="G32" s="2">
        <v>6500320000000</v>
      </c>
      <c r="H32" s="2">
        <v>1269180000000</v>
      </c>
      <c r="I32" s="2">
        <v>1093170000000</v>
      </c>
      <c r="J32" s="2">
        <v>320979000000</v>
      </c>
      <c r="K32" s="2">
        <v>3132820000000</v>
      </c>
      <c r="L32" s="2">
        <v>1179440000000</v>
      </c>
      <c r="M32" s="2">
        <v>6558670000000</v>
      </c>
      <c r="N32" s="2">
        <v>516814000000</v>
      </c>
      <c r="O32" s="2">
        <v>5963140000000</v>
      </c>
      <c r="P32">
        <v>166463386663.43942</v>
      </c>
      <c r="Q32">
        <v>205331747706.422</v>
      </c>
      <c r="R32">
        <v>40477403219.517632</v>
      </c>
      <c r="S32">
        <v>1181222652714.9321</v>
      </c>
      <c r="T32">
        <v>318330511920.60992</v>
      </c>
      <c r="U32">
        <v>65977749036.984444</v>
      </c>
      <c r="V32">
        <v>12747380523.108177</v>
      </c>
      <c r="W32">
        <v>536558591903.36267</v>
      </c>
      <c r="X32" s="2">
        <v>22626400000000</v>
      </c>
      <c r="Y32">
        <f>D32+H32+I32+SUM(P32:W32)</f>
        <v>6661129423688.377</v>
      </c>
      <c r="Z32">
        <f>Y32/(G32+I32)</f>
        <v>0.87721580244240482</v>
      </c>
      <c r="AA32" s="2">
        <f t="shared" si="1"/>
        <v>6541926890908.7656</v>
      </c>
      <c r="AB32" s="2">
        <f t="shared" si="2"/>
        <v>0.86151781208755995</v>
      </c>
      <c r="AD32" s="10"/>
    </row>
    <row r="33" spans="1:30">
      <c r="A33" s="1">
        <v>1991</v>
      </c>
      <c r="B33" s="2">
        <v>602860000000</v>
      </c>
      <c r="C33" s="2">
        <v>383373000000</v>
      </c>
      <c r="D33" s="2">
        <v>1868950000000</v>
      </c>
      <c r="E33" s="2">
        <v>5347750000000</v>
      </c>
      <c r="F33" s="2">
        <v>6110850000000</v>
      </c>
      <c r="G33" s="2">
        <v>6732370000000</v>
      </c>
      <c r="H33" s="2">
        <v>1269280000000</v>
      </c>
      <c r="I33" s="2">
        <v>1142800000000</v>
      </c>
      <c r="J33" s="2">
        <v>270105000000</v>
      </c>
      <c r="K33" s="2">
        <v>3584420000000</v>
      </c>
      <c r="L33" s="2">
        <v>1450730000000</v>
      </c>
      <c r="M33" s="2">
        <v>6770090000000</v>
      </c>
      <c r="N33" s="2">
        <v>517963000000</v>
      </c>
      <c r="O33" s="2">
        <v>6158130000000</v>
      </c>
      <c r="P33">
        <v>173794177725.39777</v>
      </c>
      <c r="Q33">
        <v>210510999291.19904</v>
      </c>
      <c r="R33">
        <v>29675502269.566101</v>
      </c>
      <c r="S33">
        <v>1246220155454.9709</v>
      </c>
      <c r="T33">
        <v>327500328264.96936</v>
      </c>
      <c r="U33">
        <v>85500935934.990067</v>
      </c>
      <c r="V33">
        <v>14272201508.221043</v>
      </c>
      <c r="W33">
        <v>577166174219.37549</v>
      </c>
      <c r="X33" s="2">
        <v>23966600000000</v>
      </c>
      <c r="Y33">
        <f t="shared" ref="Y33:Y61" si="3">D33+H33+I33+SUM(P33:W33)</f>
        <v>6945670474668.6895</v>
      </c>
      <c r="Z33">
        <f t="shared" ref="Z33:Z61" si="4">Y33/(G33+I33)</f>
        <v>0.88197086217423748</v>
      </c>
      <c r="AA33" s="2">
        <f t="shared" si="1"/>
        <v>6816221834955.9121</v>
      </c>
      <c r="AB33" s="2">
        <f t="shared" si="2"/>
        <v>0.86553329451375804</v>
      </c>
      <c r="AD33" s="10"/>
    </row>
    <row r="34" spans="1:30">
      <c r="A34" s="1">
        <v>1992</v>
      </c>
      <c r="B34" s="2">
        <v>400599000000</v>
      </c>
      <c r="C34" s="2">
        <v>426916000000</v>
      </c>
      <c r="D34" s="2">
        <v>2131570000000</v>
      </c>
      <c r="E34" s="2">
        <v>5842940000000</v>
      </c>
      <c r="F34" s="2">
        <v>6740480000000</v>
      </c>
      <c r="G34" s="2">
        <v>7400790000000</v>
      </c>
      <c r="H34" s="2">
        <v>1401470000000</v>
      </c>
      <c r="I34" s="2">
        <v>1179660000000</v>
      </c>
      <c r="J34" s="2">
        <v>288208000000</v>
      </c>
      <c r="K34" s="2">
        <v>3908810000000</v>
      </c>
      <c r="L34" s="2">
        <v>1371250000000</v>
      </c>
      <c r="M34" s="2">
        <v>7114390000000</v>
      </c>
      <c r="N34" s="2">
        <v>460291000000</v>
      </c>
      <c r="O34" s="2">
        <v>6520330000000</v>
      </c>
      <c r="P34">
        <v>195078126346.10568</v>
      </c>
      <c r="Q34">
        <v>234781652070.26349</v>
      </c>
      <c r="R34">
        <v>34590052812.168373</v>
      </c>
      <c r="S34">
        <v>1320161645718.7747</v>
      </c>
      <c r="T34">
        <v>362962871804.51123</v>
      </c>
      <c r="U34">
        <v>94337050693.272675</v>
      </c>
      <c r="V34">
        <v>15495514426.187086</v>
      </c>
      <c r="W34">
        <v>630916018690.06995</v>
      </c>
      <c r="X34" s="2">
        <v>25452900000000</v>
      </c>
      <c r="Y34">
        <f t="shared" si="3"/>
        <v>7601022932561.3535</v>
      </c>
      <c r="Z34">
        <f t="shared" si="4"/>
        <v>0.88585364783447884</v>
      </c>
      <c r="AA34" s="2">
        <f t="shared" si="1"/>
        <v>7456600314629.7246</v>
      </c>
      <c r="AB34" s="2">
        <f t="shared" si="2"/>
        <v>0.86902205765778306</v>
      </c>
      <c r="AD34" s="10"/>
    </row>
    <row r="35" spans="1:30">
      <c r="A35" s="1">
        <v>1993</v>
      </c>
      <c r="B35" s="2">
        <v>437799000000</v>
      </c>
      <c r="C35" s="2">
        <v>444731000000</v>
      </c>
      <c r="D35" s="2">
        <v>2071320000000</v>
      </c>
      <c r="E35" s="2">
        <v>6535130000000</v>
      </c>
      <c r="F35" s="2">
        <v>6169110000000</v>
      </c>
      <c r="G35" s="2">
        <v>6757410000000</v>
      </c>
      <c r="H35" s="2">
        <v>1322820000000</v>
      </c>
      <c r="I35" s="2">
        <v>1061390000000</v>
      </c>
      <c r="J35" s="2">
        <v>279296000000</v>
      </c>
      <c r="K35" s="2">
        <v>4454140000000</v>
      </c>
      <c r="L35" s="2">
        <v>1576880000000</v>
      </c>
      <c r="M35" s="2">
        <v>7437550000000</v>
      </c>
      <c r="N35" s="2">
        <v>435084000000</v>
      </c>
      <c r="O35" s="2">
        <v>6858560000000</v>
      </c>
      <c r="P35">
        <v>190379720927.48135</v>
      </c>
      <c r="Q35">
        <v>224721795592.35074</v>
      </c>
      <c r="R35">
        <v>40614350197.235275</v>
      </c>
      <c r="S35">
        <v>1064958075919.7737</v>
      </c>
      <c r="T35">
        <v>353550170028.4765</v>
      </c>
      <c r="U35">
        <v>96045645026.178009</v>
      </c>
      <c r="V35">
        <v>16520676622.159756</v>
      </c>
      <c r="W35">
        <v>525075636161.58972</v>
      </c>
      <c r="X35" s="2">
        <v>25857900000000</v>
      </c>
      <c r="Y35">
        <f t="shared" si="3"/>
        <v>6967396070475.2451</v>
      </c>
      <c r="Z35">
        <f t="shared" si="4"/>
        <v>0.89110810744298929</v>
      </c>
      <c r="AA35" s="2">
        <f t="shared" si="1"/>
        <v>6814215398629.6719</v>
      </c>
      <c r="AB35" s="2">
        <f t="shared" si="2"/>
        <v>0.87151677989329202</v>
      </c>
      <c r="AD35" s="10"/>
    </row>
    <row r="36" spans="1:30">
      <c r="A36" s="1">
        <v>1994</v>
      </c>
      <c r="B36" s="2">
        <v>558112000000</v>
      </c>
      <c r="C36" s="2">
        <v>564325000000</v>
      </c>
      <c r="D36" s="2">
        <v>2205070000000</v>
      </c>
      <c r="E36" s="2">
        <v>7308950000000</v>
      </c>
      <c r="F36" s="2">
        <v>6513040000000</v>
      </c>
      <c r="G36" s="2">
        <v>7158830000000</v>
      </c>
      <c r="H36" s="2">
        <v>1393980000000</v>
      </c>
      <c r="I36" s="2">
        <v>1140490000000</v>
      </c>
      <c r="J36" s="2">
        <v>327276000000</v>
      </c>
      <c r="K36" s="2">
        <v>4907040000000</v>
      </c>
      <c r="L36" s="2">
        <v>1802150000000</v>
      </c>
      <c r="M36" s="2">
        <v>7867240000000</v>
      </c>
      <c r="N36" s="2">
        <v>395077000000</v>
      </c>
      <c r="O36" s="2">
        <v>7287240000000</v>
      </c>
      <c r="P36">
        <v>203535242741.83835</v>
      </c>
      <c r="Q36">
        <v>244884129973.47479</v>
      </c>
      <c r="R36">
        <v>47554674590.932777</v>
      </c>
      <c r="S36">
        <v>1099216688640.7301</v>
      </c>
      <c r="T36">
        <v>379130260200.99286</v>
      </c>
      <c r="U36">
        <v>110803391516.6982</v>
      </c>
      <c r="V36">
        <v>20162935816.822872</v>
      </c>
      <c r="W36">
        <v>530562634952.17981</v>
      </c>
      <c r="X36" s="2">
        <v>27770700000000</v>
      </c>
      <c r="Y36">
        <f t="shared" si="3"/>
        <v>7375389958433.6699</v>
      </c>
      <c r="Z36">
        <f t="shared" si="4"/>
        <v>0.88867400683835185</v>
      </c>
      <c r="AA36" s="2">
        <f t="shared" si="1"/>
        <v>7196868956509.2158</v>
      </c>
      <c r="AB36" s="2">
        <f t="shared" si="2"/>
        <v>0.86716369009861238</v>
      </c>
      <c r="AD36" s="10"/>
    </row>
    <row r="37" spans="1:30">
      <c r="A37" s="1">
        <v>1995</v>
      </c>
      <c r="B37" s="2">
        <v>769305000000</v>
      </c>
      <c r="C37" s="2">
        <v>734548000000</v>
      </c>
      <c r="D37" s="2">
        <v>2585790000000</v>
      </c>
      <c r="E37" s="2">
        <v>8306270000000</v>
      </c>
      <c r="F37" s="2">
        <v>7516230000000</v>
      </c>
      <c r="G37" s="2">
        <v>8295720000000</v>
      </c>
      <c r="H37" s="2">
        <v>1601090000000</v>
      </c>
      <c r="I37" s="2">
        <v>1341580000000</v>
      </c>
      <c r="J37" s="2">
        <v>360282000000</v>
      </c>
      <c r="K37" s="2">
        <v>5449120000000</v>
      </c>
      <c r="L37" s="2">
        <v>1921660000000</v>
      </c>
      <c r="M37" s="2">
        <v>8245810000000</v>
      </c>
      <c r="N37" s="2">
        <v>395537000000</v>
      </c>
      <c r="O37" s="2">
        <v>7639750000000</v>
      </c>
      <c r="P37">
        <v>241038283062.64502</v>
      </c>
      <c r="Q37">
        <v>288025588396.27808</v>
      </c>
      <c r="R37">
        <v>59775697061.03994</v>
      </c>
      <c r="S37">
        <v>1174662070605.0159</v>
      </c>
      <c r="T37">
        <v>452301674444.1394</v>
      </c>
      <c r="U37">
        <v>142137319587.62888</v>
      </c>
      <c r="V37">
        <v>25840146405.228756</v>
      </c>
      <c r="W37">
        <v>614609020549.77319</v>
      </c>
      <c r="X37" s="2">
        <v>30886600000000</v>
      </c>
      <c r="Y37">
        <f t="shared" si="3"/>
        <v>8526849800111.749</v>
      </c>
      <c r="Z37">
        <f t="shared" si="4"/>
        <v>0.88477579821233632</v>
      </c>
      <c r="AA37" s="2">
        <f t="shared" si="1"/>
        <v>8299096637057.8516</v>
      </c>
      <c r="AB37" s="2">
        <f t="shared" si="2"/>
        <v>0.86114333237087681</v>
      </c>
      <c r="AD37" s="10"/>
    </row>
    <row r="38" spans="1:30">
      <c r="A38" s="1">
        <v>1996</v>
      </c>
      <c r="B38" s="2">
        <v>850426000000</v>
      </c>
      <c r="C38" s="2">
        <v>863747000000</v>
      </c>
      <c r="D38" s="2">
        <v>2497240000000</v>
      </c>
      <c r="E38" s="2">
        <v>8004160000000</v>
      </c>
      <c r="F38" s="2">
        <v>7605290000000</v>
      </c>
      <c r="G38" s="2">
        <v>8431190000000</v>
      </c>
      <c r="H38" s="2">
        <v>1605680000000</v>
      </c>
      <c r="I38" s="2">
        <v>1415360000000</v>
      </c>
      <c r="J38" s="2">
        <v>392897000000</v>
      </c>
      <c r="K38" s="2">
        <v>4833710000000</v>
      </c>
      <c r="L38" s="2">
        <v>2079420000000</v>
      </c>
      <c r="M38" s="2">
        <v>8704360000000</v>
      </c>
      <c r="N38" s="2">
        <v>391725000000</v>
      </c>
      <c r="O38" s="2">
        <v>8073120000000</v>
      </c>
      <c r="P38">
        <v>237250948791.26593</v>
      </c>
      <c r="Q38">
        <v>279201433224.75574</v>
      </c>
      <c r="R38">
        <v>66985765439.193672</v>
      </c>
      <c r="S38">
        <v>1312426527795.2063</v>
      </c>
      <c r="T38">
        <v>450490196078.43134</v>
      </c>
      <c r="U38">
        <v>159942880456.95633</v>
      </c>
      <c r="V38">
        <v>27925036755.386562</v>
      </c>
      <c r="W38">
        <v>642588992512.80701</v>
      </c>
      <c r="X38" s="2">
        <v>31572600000000</v>
      </c>
      <c r="Y38">
        <f t="shared" si="3"/>
        <v>8695091781054.0039</v>
      </c>
      <c r="Z38">
        <f t="shared" si="4"/>
        <v>0.88305972965698687</v>
      </c>
      <c r="AA38" s="2">
        <f t="shared" si="1"/>
        <v>8440238098402.4658</v>
      </c>
      <c r="AB38" s="2">
        <f t="shared" si="2"/>
        <v>0.85717719388034042</v>
      </c>
      <c r="AD38" s="10"/>
    </row>
    <row r="39" spans="1:30">
      <c r="A39" s="1">
        <v>1997</v>
      </c>
      <c r="B39" s="2">
        <v>883200000000</v>
      </c>
      <c r="C39" s="2">
        <v>961604000000</v>
      </c>
      <c r="D39" s="2">
        <v>2211990000000</v>
      </c>
      <c r="E39" s="2">
        <v>7659320000000</v>
      </c>
      <c r="F39" s="2">
        <v>6952290000000</v>
      </c>
      <c r="G39" s="2">
        <v>7732920000000</v>
      </c>
      <c r="H39" s="2">
        <v>1452880000000</v>
      </c>
      <c r="I39" s="2">
        <v>1559080000000</v>
      </c>
      <c r="J39" s="2">
        <v>415868000000</v>
      </c>
      <c r="K39" s="2">
        <v>4414730000000</v>
      </c>
      <c r="L39" s="2">
        <v>2279660000000</v>
      </c>
      <c r="M39" s="2">
        <v>9233310000000</v>
      </c>
      <c r="N39" s="2">
        <v>404929000000</v>
      </c>
      <c r="O39" s="2">
        <v>8577550000000</v>
      </c>
      <c r="P39">
        <v>212790348404.55518</v>
      </c>
      <c r="Q39">
        <v>252708051420.83896</v>
      </c>
      <c r="R39">
        <v>61792161168.001114</v>
      </c>
      <c r="S39">
        <v>1241879604365.6206</v>
      </c>
      <c r="T39">
        <v>416812740004.51776</v>
      </c>
      <c r="U39">
        <v>159117799530.3876</v>
      </c>
      <c r="V39">
        <v>27706028095.615723</v>
      </c>
      <c r="W39">
        <v>590077272727.27271</v>
      </c>
      <c r="X39" s="2">
        <v>31458100000000</v>
      </c>
      <c r="Y39">
        <f t="shared" si="3"/>
        <v>8186834005716.8096</v>
      </c>
      <c r="Z39">
        <f t="shared" si="4"/>
        <v>0.88106263513956196</v>
      </c>
      <c r="AA39" s="2">
        <f t="shared" si="1"/>
        <v>7938218016922.8037</v>
      </c>
      <c r="AB39" s="2">
        <f t="shared" si="2"/>
        <v>0.8543067172753771</v>
      </c>
      <c r="AD39" s="10"/>
    </row>
    <row r="40" spans="1:30">
      <c r="A40" s="1">
        <v>1998</v>
      </c>
      <c r="B40" s="2">
        <v>863723000000</v>
      </c>
      <c r="C40" s="2">
        <v>1029040000000</v>
      </c>
      <c r="D40" s="2">
        <v>2238990000000</v>
      </c>
      <c r="E40" s="2">
        <v>6865590000000</v>
      </c>
      <c r="F40" s="2">
        <v>7149090000000</v>
      </c>
      <c r="G40" s="2">
        <v>7968670000000</v>
      </c>
      <c r="H40" s="2">
        <v>1503110000000</v>
      </c>
      <c r="I40" s="2">
        <v>1650170000000</v>
      </c>
      <c r="J40" s="2">
        <v>421351000000</v>
      </c>
      <c r="K40" s="2">
        <v>4032510000000</v>
      </c>
      <c r="L40" s="2">
        <v>2300330000000</v>
      </c>
      <c r="M40" s="2">
        <v>9697760000000</v>
      </c>
      <c r="N40" s="2">
        <v>270955000000</v>
      </c>
      <c r="O40" s="2">
        <v>9062820000000</v>
      </c>
      <c r="P40">
        <v>218259904401.95642</v>
      </c>
      <c r="Q40">
        <v>258528339631.02911</v>
      </c>
      <c r="R40">
        <v>66490372105.126205</v>
      </c>
      <c r="S40">
        <v>1270052525928.4041</v>
      </c>
      <c r="T40">
        <v>438008220395.46765</v>
      </c>
      <c r="U40">
        <v>174388271853.59958</v>
      </c>
      <c r="V40">
        <v>29856000671.216019</v>
      </c>
      <c r="W40">
        <v>619214834614.09949</v>
      </c>
      <c r="X40" s="2">
        <v>31393300000000</v>
      </c>
      <c r="Y40">
        <f t="shared" si="3"/>
        <v>8467068469600.8984</v>
      </c>
      <c r="Z40">
        <f t="shared" si="4"/>
        <v>0.88025879103934557</v>
      </c>
      <c r="AA40" s="2">
        <f t="shared" si="1"/>
        <v>8196333824970.957</v>
      </c>
      <c r="AB40" s="2">
        <f t="shared" si="2"/>
        <v>0.85211250264802796</v>
      </c>
      <c r="AD40" s="10"/>
    </row>
    <row r="41" spans="1:30">
      <c r="A41" s="1">
        <v>1999</v>
      </c>
      <c r="B41" s="2">
        <v>599389000000</v>
      </c>
      <c r="C41" s="2">
        <v>1094000000000</v>
      </c>
      <c r="D41" s="2">
        <v>2194200000000</v>
      </c>
      <c r="E41" s="2">
        <v>7667690000000</v>
      </c>
      <c r="F41" s="2">
        <v>7113970000000</v>
      </c>
      <c r="G41" s="2">
        <v>7922650000000</v>
      </c>
      <c r="H41" s="2">
        <v>1492650000000</v>
      </c>
      <c r="I41" s="2">
        <v>1682400000000</v>
      </c>
      <c r="J41" s="2">
        <v>458820000000</v>
      </c>
      <c r="K41" s="2">
        <v>4562080000000</v>
      </c>
      <c r="L41" s="2">
        <v>2075460000000</v>
      </c>
      <c r="M41" s="2">
        <v>10310100000000</v>
      </c>
      <c r="N41" s="2">
        <v>195907000000</v>
      </c>
      <c r="O41" s="2">
        <v>9630660000000</v>
      </c>
      <c r="P41">
        <v>217185787342.85104</v>
      </c>
      <c r="Q41">
        <v>258158533986.78885</v>
      </c>
      <c r="R41">
        <v>64867483193.131454</v>
      </c>
      <c r="S41">
        <v>1252023758789.6868</v>
      </c>
      <c r="T41">
        <v>446898572341.78564</v>
      </c>
      <c r="U41">
        <v>169717677900.73355</v>
      </c>
      <c r="V41">
        <v>30453383763.051353</v>
      </c>
      <c r="W41">
        <v>634693160025.56995</v>
      </c>
      <c r="X41" s="2">
        <v>32561800000000</v>
      </c>
      <c r="Y41">
        <f t="shared" si="3"/>
        <v>8443248357343.5977</v>
      </c>
      <c r="Z41">
        <f t="shared" si="4"/>
        <v>0.87904262417619872</v>
      </c>
      <c r="AA41" s="2">
        <f t="shared" si="1"/>
        <v>8178209812486.6816</v>
      </c>
      <c r="AB41" s="2">
        <f t="shared" si="2"/>
        <v>0.85144895783849972</v>
      </c>
      <c r="AD41" s="10"/>
    </row>
    <row r="42" spans="1:30">
      <c r="A42" s="1">
        <v>2000</v>
      </c>
      <c r="B42" s="2">
        <v>655421000000</v>
      </c>
      <c r="C42" s="2">
        <v>1211350000000</v>
      </c>
      <c r="D42" s="2">
        <v>1943150000000</v>
      </c>
      <c r="E42" s="2">
        <v>8297740000000</v>
      </c>
      <c r="F42" s="2">
        <v>6479480000000</v>
      </c>
      <c r="G42" s="2">
        <v>7259400000000</v>
      </c>
      <c r="H42" s="2">
        <v>1362250000000</v>
      </c>
      <c r="I42" s="2">
        <v>1657820000000</v>
      </c>
      <c r="J42" s="2">
        <v>468395000000</v>
      </c>
      <c r="K42" s="2">
        <v>4887520000000</v>
      </c>
      <c r="L42" s="2">
        <v>2289340000000</v>
      </c>
      <c r="M42" s="2">
        <v>10998100000000</v>
      </c>
      <c r="N42" s="2">
        <v>259710000000</v>
      </c>
      <c r="O42" s="2">
        <v>10252300000000</v>
      </c>
      <c r="P42">
        <v>196799778883.36099</v>
      </c>
      <c r="Q42">
        <v>236204532891.10007</v>
      </c>
      <c r="R42">
        <v>61649492816.520058</v>
      </c>
      <c r="S42">
        <v>1143829832319.8821</v>
      </c>
      <c r="T42">
        <v>416442786069.65179</v>
      </c>
      <c r="U42">
        <v>171885598582.6373</v>
      </c>
      <c r="V42">
        <v>29169953012.714211</v>
      </c>
      <c r="W42">
        <v>596877648793.07178</v>
      </c>
      <c r="X42" s="2">
        <v>33618600000000</v>
      </c>
      <c r="Y42">
        <f t="shared" si="3"/>
        <v>7816079623368.9385</v>
      </c>
      <c r="Z42">
        <f t="shared" si="4"/>
        <v>0.87651528428915493</v>
      </c>
      <c r="AA42" s="2">
        <f t="shared" si="1"/>
        <v>7553374578957.0664</v>
      </c>
      <c r="AB42" s="2">
        <f t="shared" si="2"/>
        <v>0.84705486451574219</v>
      </c>
      <c r="AD42" s="10"/>
    </row>
    <row r="43" spans="1:30">
      <c r="A43" s="1">
        <v>2001</v>
      </c>
      <c r="B43" s="2">
        <v>559372000000</v>
      </c>
      <c r="C43" s="2">
        <v>1339400000000</v>
      </c>
      <c r="D43" s="2">
        <v>1944110000000</v>
      </c>
      <c r="E43" s="2">
        <v>7718720000000</v>
      </c>
      <c r="F43" s="2">
        <v>6590420000000</v>
      </c>
      <c r="G43" s="2">
        <v>7387160000000</v>
      </c>
      <c r="H43" s="2">
        <v>1376470000000</v>
      </c>
      <c r="I43" s="2">
        <v>1640250000000</v>
      </c>
      <c r="J43" s="2">
        <v>485441000000</v>
      </c>
      <c r="K43" s="2">
        <v>4303540000000</v>
      </c>
      <c r="L43" s="2">
        <v>2239860000000</v>
      </c>
      <c r="M43" s="2">
        <v>11321900000000</v>
      </c>
      <c r="N43" s="2">
        <v>306602000000</v>
      </c>
      <c r="O43" s="2">
        <v>10581800000000</v>
      </c>
      <c r="P43">
        <v>197337879194.63089</v>
      </c>
      <c r="Q43">
        <v>236541297539.1499</v>
      </c>
      <c r="R43">
        <v>67523642262.400856</v>
      </c>
      <c r="S43">
        <v>1167012796420.5818</v>
      </c>
      <c r="T43">
        <v>431213422818.79199</v>
      </c>
      <c r="U43">
        <v>190521263343.02255</v>
      </c>
      <c r="V43">
        <v>30752150335.570473</v>
      </c>
      <c r="W43">
        <v>627286800894.85461</v>
      </c>
      <c r="X43" s="2">
        <v>33426600000000</v>
      </c>
      <c r="Y43">
        <f t="shared" si="3"/>
        <v>7909019252809.0029</v>
      </c>
      <c r="Z43">
        <f t="shared" si="4"/>
        <v>0.87611167021426994</v>
      </c>
      <c r="AA43" s="2">
        <f t="shared" si="1"/>
        <v>7620222196868.0098</v>
      </c>
      <c r="AB43" s="2">
        <f t="shared" si="2"/>
        <v>0.84412053920980767</v>
      </c>
      <c r="AD43" s="10"/>
    </row>
    <row r="44" spans="1:30">
      <c r="A44" s="1">
        <v>2002</v>
      </c>
      <c r="B44" s="2">
        <v>507962000000</v>
      </c>
      <c r="C44" s="2">
        <v>1470550000000</v>
      </c>
      <c r="D44" s="2">
        <v>2068620000000</v>
      </c>
      <c r="E44" s="2">
        <v>7844830000000</v>
      </c>
      <c r="F44" s="2">
        <v>7166150000000</v>
      </c>
      <c r="G44" s="2">
        <v>8049120000000</v>
      </c>
      <c r="H44" s="2">
        <v>1494290000000</v>
      </c>
      <c r="I44" s="2">
        <v>1784470000000</v>
      </c>
      <c r="J44" s="2">
        <v>514938000000</v>
      </c>
      <c r="K44" s="2">
        <v>4115120000000</v>
      </c>
      <c r="L44" s="2">
        <v>2009820000000</v>
      </c>
      <c r="M44" s="2">
        <v>11698300000000</v>
      </c>
      <c r="N44" s="2">
        <v>345470000000</v>
      </c>
      <c r="O44" s="2">
        <v>10936400000000</v>
      </c>
      <c r="P44">
        <v>213377771503.85846</v>
      </c>
      <c r="Q44">
        <v>257157820440.42914</v>
      </c>
      <c r="R44">
        <v>81910771993.915451</v>
      </c>
      <c r="S44">
        <v>1270712309429.7007</v>
      </c>
      <c r="T44">
        <v>471613965744.40051</v>
      </c>
      <c r="U44">
        <v>198680637254.90195</v>
      </c>
      <c r="V44">
        <v>35130340673.818932</v>
      </c>
      <c r="W44">
        <v>705394315829.09839</v>
      </c>
      <c r="X44" s="2">
        <v>34709800000000</v>
      </c>
      <c r="Y44">
        <f t="shared" si="3"/>
        <v>8581357932870.123</v>
      </c>
      <c r="Z44">
        <f t="shared" si="4"/>
        <v>0.8726576899047167</v>
      </c>
      <c r="AA44" s="2">
        <f t="shared" si="1"/>
        <v>8265636182947.4873</v>
      </c>
      <c r="AB44" s="2">
        <f t="shared" si="2"/>
        <v>0.84055123133540111</v>
      </c>
      <c r="AD44" s="10"/>
    </row>
    <row r="45" spans="1:30">
      <c r="A45" s="1">
        <v>2003</v>
      </c>
      <c r="B45" s="2">
        <v>558320000000</v>
      </c>
      <c r="C45" s="2">
        <v>1660290000000</v>
      </c>
      <c r="D45" s="2">
        <v>2496130000000</v>
      </c>
      <c r="E45" s="2">
        <v>8626660000000</v>
      </c>
      <c r="F45" s="2">
        <v>8842850000000</v>
      </c>
      <c r="G45" s="2">
        <v>9911360000000</v>
      </c>
      <c r="H45" s="2">
        <v>1840480000000</v>
      </c>
      <c r="I45" s="2">
        <v>2053020000000</v>
      </c>
      <c r="J45" s="2">
        <v>607699000000</v>
      </c>
      <c r="K45" s="2">
        <v>4445660000000</v>
      </c>
      <c r="L45" s="2">
        <v>2053350000000</v>
      </c>
      <c r="M45" s="2">
        <v>12354800000000</v>
      </c>
      <c r="N45" s="2">
        <v>430348000000</v>
      </c>
      <c r="O45" s="2">
        <v>11458200000000</v>
      </c>
      <c r="P45">
        <v>261695778781.03836</v>
      </c>
      <c r="Q45">
        <v>317381715575.62079</v>
      </c>
      <c r="R45">
        <v>99627140274.380524</v>
      </c>
      <c r="S45">
        <v>1574145823927.7651</v>
      </c>
      <c r="T45">
        <v>578792325056.43335</v>
      </c>
      <c r="U45">
        <v>217513049291.60992</v>
      </c>
      <c r="V45">
        <v>46816589164.785553</v>
      </c>
      <c r="W45">
        <v>905492099322.79907</v>
      </c>
      <c r="X45" s="2">
        <v>38944800000000</v>
      </c>
      <c r="Y45">
        <f t="shared" si="3"/>
        <v>10391094521394.434</v>
      </c>
      <c r="Z45">
        <f t="shared" si="4"/>
        <v>0.86850254851437636</v>
      </c>
      <c r="AA45" s="2">
        <f t="shared" si="1"/>
        <v>10027137742663.656</v>
      </c>
      <c r="AB45" s="2">
        <f t="shared" si="2"/>
        <v>0.83808252016934071</v>
      </c>
      <c r="AD45" s="10"/>
    </row>
    <row r="46" spans="1:30">
      <c r="A46" s="1">
        <v>2004</v>
      </c>
      <c r="B46" s="2">
        <v>669317000000</v>
      </c>
      <c r="C46" s="2">
        <v>1955350000000</v>
      </c>
      <c r="D46" s="2">
        <v>2809190000000</v>
      </c>
      <c r="E46" s="2">
        <v>9677450000000</v>
      </c>
      <c r="F46" s="2">
        <v>10141400000000</v>
      </c>
      <c r="G46" s="2">
        <v>11398800000000</v>
      </c>
      <c r="H46" s="2">
        <v>2115740000000</v>
      </c>
      <c r="I46" s="2">
        <v>2416930000000</v>
      </c>
      <c r="J46" s="2">
        <v>709149000000</v>
      </c>
      <c r="K46" s="2">
        <v>4815150000000</v>
      </c>
      <c r="L46" s="2">
        <v>2366440000000</v>
      </c>
      <c r="M46" s="2">
        <v>13241400000000</v>
      </c>
      <c r="N46" s="2">
        <v>591017000000</v>
      </c>
      <c r="O46" s="2">
        <v>12213700000000</v>
      </c>
      <c r="P46">
        <v>300904221504.84229</v>
      </c>
      <c r="Q46">
        <v>368537000248.32379</v>
      </c>
      <c r="R46">
        <v>119162172468.26823</v>
      </c>
      <c r="S46">
        <v>1803226967966.228</v>
      </c>
      <c r="T46">
        <v>657171591755.64941</v>
      </c>
      <c r="U46">
        <v>255102252843.39459</v>
      </c>
      <c r="V46">
        <v>57332015147.75267</v>
      </c>
      <c r="W46">
        <v>1067093369754.1594</v>
      </c>
      <c r="X46" s="2">
        <v>43867100000000</v>
      </c>
      <c r="Y46">
        <f t="shared" si="3"/>
        <v>11970389591688.617</v>
      </c>
      <c r="Z46">
        <f t="shared" si="4"/>
        <v>0.86643192880062203</v>
      </c>
      <c r="AA46" s="2">
        <f t="shared" si="1"/>
        <v>11538793151229.203</v>
      </c>
      <c r="AB46" s="2">
        <f t="shared" si="2"/>
        <v>0.83519243291734879</v>
      </c>
      <c r="AD46" s="10"/>
    </row>
    <row r="47" spans="1:30">
      <c r="A47" s="1">
        <v>2005</v>
      </c>
      <c r="B47" s="2">
        <v>891630000000</v>
      </c>
      <c r="C47" s="2">
        <v>2285970000000</v>
      </c>
      <c r="D47" s="2">
        <v>2845800000000</v>
      </c>
      <c r="E47" s="2">
        <v>10332300000000</v>
      </c>
      <c r="F47" s="2">
        <v>10519100000000</v>
      </c>
      <c r="G47" s="2">
        <v>11904900000000</v>
      </c>
      <c r="H47" s="2">
        <v>2196130000000</v>
      </c>
      <c r="I47" s="2">
        <v>2538680000000</v>
      </c>
      <c r="J47" s="2">
        <v>820382000000</v>
      </c>
      <c r="K47" s="2">
        <v>4755410000000</v>
      </c>
      <c r="L47" s="2">
        <v>2861530000000</v>
      </c>
      <c r="M47" s="2">
        <v>14210900000000</v>
      </c>
      <c r="N47" s="2">
        <v>764017000000</v>
      </c>
      <c r="O47" s="2">
        <v>13036600000000</v>
      </c>
      <c r="P47">
        <v>315974418604.65112</v>
      </c>
      <c r="Q47">
        <v>385570948886.95435</v>
      </c>
      <c r="R47">
        <v>136280689891.22359</v>
      </c>
      <c r="S47">
        <v>1857524312896.4058</v>
      </c>
      <c r="T47">
        <v>685092650167.88953</v>
      </c>
      <c r="U47">
        <v>306123628496.36841</v>
      </c>
      <c r="V47">
        <v>62785305310.28479</v>
      </c>
      <c r="W47">
        <v>1153285660987.4392</v>
      </c>
      <c r="X47" s="2">
        <v>47517200000000</v>
      </c>
      <c r="Y47">
        <f t="shared" si="3"/>
        <v>12483247615241.217</v>
      </c>
      <c r="Z47">
        <f t="shared" si="4"/>
        <v>0.86427655852920238</v>
      </c>
      <c r="AA47" s="2">
        <f t="shared" si="1"/>
        <v>11978057991543.34</v>
      </c>
      <c r="AB47" s="2">
        <f t="shared" si="2"/>
        <v>0.82929979904866657</v>
      </c>
      <c r="AD47" s="10"/>
    </row>
    <row r="48" spans="1:30">
      <c r="A48" s="1">
        <v>2006</v>
      </c>
      <c r="B48" s="2">
        <v>1107640000000</v>
      </c>
      <c r="C48" s="2">
        <v>2752130000000</v>
      </c>
      <c r="D48" s="2">
        <v>2992200000000</v>
      </c>
      <c r="E48" s="2">
        <v>10960300000000</v>
      </c>
      <c r="F48" s="2">
        <v>11174300000000</v>
      </c>
      <c r="G48" s="2">
        <v>12702900000000</v>
      </c>
      <c r="H48" s="2">
        <v>2318590000000</v>
      </c>
      <c r="I48" s="2">
        <v>2713750000000</v>
      </c>
      <c r="J48" s="2">
        <v>940260000000</v>
      </c>
      <c r="K48" s="2">
        <v>4530380000000</v>
      </c>
      <c r="L48" s="2">
        <v>3353310000000</v>
      </c>
      <c r="M48" s="2">
        <v>15135400000000</v>
      </c>
      <c r="N48" s="2">
        <v>989931000000</v>
      </c>
      <c r="O48" s="2">
        <v>13814600000000</v>
      </c>
      <c r="P48">
        <v>335998557270.10413</v>
      </c>
      <c r="Q48">
        <v>407918078032.86914</v>
      </c>
      <c r="R48">
        <v>155463807112.88922</v>
      </c>
      <c r="S48">
        <v>1947919708944.9253</v>
      </c>
      <c r="T48">
        <v>733340860619.74658</v>
      </c>
      <c r="U48">
        <v>344745746326.37274</v>
      </c>
      <c r="V48">
        <v>70708098105.632919</v>
      </c>
      <c r="W48">
        <v>1259343871534.3118</v>
      </c>
      <c r="X48" s="2">
        <v>51502000000000</v>
      </c>
      <c r="Y48">
        <f t="shared" si="3"/>
        <v>13279978727946.852</v>
      </c>
      <c r="Z48">
        <f t="shared" si="4"/>
        <v>0.8614049568451545</v>
      </c>
      <c r="AA48" s="2">
        <f t="shared" si="1"/>
        <v>12709061076401.957</v>
      </c>
      <c r="AB48" s="2">
        <f t="shared" si="2"/>
        <v>0.82437242049355453</v>
      </c>
      <c r="AD48" s="10"/>
    </row>
    <row r="49" spans="1:30">
      <c r="A49" s="1">
        <v>2007</v>
      </c>
      <c r="B49" s="2">
        <v>1397080000000</v>
      </c>
      <c r="C49" s="2">
        <v>3550340000000</v>
      </c>
      <c r="D49" s="2">
        <v>3421230000000</v>
      </c>
      <c r="E49" s="2">
        <v>12262800000000</v>
      </c>
      <c r="F49" s="2">
        <v>12862300000000</v>
      </c>
      <c r="G49" s="2">
        <v>14710400000000</v>
      </c>
      <c r="H49" s="2">
        <v>2657210000000</v>
      </c>
      <c r="I49" s="2">
        <v>3100880000000</v>
      </c>
      <c r="J49" s="2">
        <v>1216740000000</v>
      </c>
      <c r="K49" s="2">
        <v>4515260000000</v>
      </c>
      <c r="L49" s="2">
        <v>3949990000000</v>
      </c>
      <c r="M49" s="2">
        <v>15922700000000</v>
      </c>
      <c r="N49" s="2">
        <v>1299710000000</v>
      </c>
      <c r="O49" s="2">
        <v>14451900000000</v>
      </c>
      <c r="P49">
        <v>388691445387.35284</v>
      </c>
      <c r="Q49">
        <v>470324254037.77716</v>
      </c>
      <c r="R49">
        <v>189227050759.59534</v>
      </c>
      <c r="S49">
        <v>2210292636189.4331</v>
      </c>
      <c r="T49">
        <v>847481522036.68213</v>
      </c>
      <c r="U49">
        <v>429061382275.37122</v>
      </c>
      <c r="V49">
        <v>86454081576.786194</v>
      </c>
      <c r="W49">
        <v>1472131125102.6553</v>
      </c>
      <c r="X49" s="2">
        <v>58031500000000</v>
      </c>
      <c r="Y49">
        <f t="shared" si="3"/>
        <v>15272983497365.652</v>
      </c>
      <c r="Z49">
        <f t="shared" si="4"/>
        <v>0.85748938298458355</v>
      </c>
      <c r="AA49" s="2">
        <f t="shared" si="1"/>
        <v>14568240982753.902</v>
      </c>
      <c r="AB49" s="2">
        <f t="shared" si="2"/>
        <v>0.81792218092994451</v>
      </c>
      <c r="AD49" s="10"/>
    </row>
    <row r="50" spans="1:30">
      <c r="A50" s="1">
        <v>2008</v>
      </c>
      <c r="B50" s="2">
        <v>1695820000000</v>
      </c>
      <c r="C50" s="2">
        <v>4594310000000</v>
      </c>
      <c r="D50" s="2">
        <v>3730030000000</v>
      </c>
      <c r="E50" s="2">
        <v>14148000000000</v>
      </c>
      <c r="F50" s="2">
        <v>14099000000000</v>
      </c>
      <c r="G50" s="2">
        <v>16236800000000</v>
      </c>
      <c r="H50" s="2">
        <v>2918380000000</v>
      </c>
      <c r="I50" s="2">
        <v>2922670000000</v>
      </c>
      <c r="J50" s="2">
        <v>1198900000000</v>
      </c>
      <c r="K50" s="2">
        <v>5037910000000</v>
      </c>
      <c r="L50" s="2">
        <v>4590310000000</v>
      </c>
      <c r="M50" s="2">
        <v>16268100000000</v>
      </c>
      <c r="N50" s="2">
        <v>1660850000000</v>
      </c>
      <c r="O50" s="2">
        <v>14712800000000</v>
      </c>
      <c r="P50">
        <v>430294287388.31116</v>
      </c>
      <c r="Q50">
        <v>515223524241.98041</v>
      </c>
      <c r="R50">
        <v>235718586901.12878</v>
      </c>
      <c r="S50">
        <v>2398856598798.8867</v>
      </c>
      <c r="T50">
        <v>947997656364.43542</v>
      </c>
      <c r="U50">
        <v>533813299020.42175</v>
      </c>
      <c r="V50">
        <v>100469509301.30365</v>
      </c>
      <c r="W50">
        <v>1625224842536.9856</v>
      </c>
      <c r="X50" s="2">
        <v>63675600000000</v>
      </c>
      <c r="Y50">
        <f t="shared" si="3"/>
        <v>16358678304553.453</v>
      </c>
      <c r="Z50">
        <f t="shared" si="4"/>
        <v>0.85381684903358246</v>
      </c>
      <c r="AA50" s="2">
        <f t="shared" si="1"/>
        <v>15488676909330.6</v>
      </c>
      <c r="AB50" s="2">
        <f t="shared" si="2"/>
        <v>0.80840842201431462</v>
      </c>
      <c r="AD50" s="10"/>
    </row>
    <row r="51" spans="1:30">
      <c r="A51" s="1">
        <v>2009</v>
      </c>
      <c r="B51" s="2">
        <v>1667020000000</v>
      </c>
      <c r="C51" s="2">
        <v>5101700000000</v>
      </c>
      <c r="D51" s="2">
        <v>3397790000000</v>
      </c>
      <c r="E51" s="2">
        <v>14572200000000</v>
      </c>
      <c r="F51" s="2">
        <v>12885600000000</v>
      </c>
      <c r="G51" s="2">
        <v>14708900000000</v>
      </c>
      <c r="H51" s="2">
        <v>2690220000000</v>
      </c>
      <c r="I51" s="2">
        <v>2410910000000</v>
      </c>
      <c r="J51" s="2">
        <v>1341890000000</v>
      </c>
      <c r="K51" s="2">
        <v>5231380000000</v>
      </c>
      <c r="L51" s="2">
        <v>4313420000000</v>
      </c>
      <c r="M51" s="2">
        <v>15825900000000</v>
      </c>
      <c r="N51" s="2">
        <v>1222640000000</v>
      </c>
      <c r="O51" s="2">
        <v>14448900000000</v>
      </c>
      <c r="P51">
        <v>400172297860.51678</v>
      </c>
      <c r="Q51">
        <v>481345929424.84021</v>
      </c>
      <c r="R51">
        <v>206179982164.40225</v>
      </c>
      <c r="S51">
        <v>2191241872742.4285</v>
      </c>
      <c r="T51">
        <v>868077243678.79968</v>
      </c>
      <c r="U51">
        <v>439793916861.63904</v>
      </c>
      <c r="V51">
        <v>89046289247.013062</v>
      </c>
      <c r="W51">
        <v>1485583495415.3931</v>
      </c>
      <c r="X51" s="2">
        <v>60395500000000</v>
      </c>
      <c r="Y51">
        <f t="shared" si="3"/>
        <v>14660361027395.031</v>
      </c>
      <c r="Z51">
        <f t="shared" si="4"/>
        <v>0.85633900302602839</v>
      </c>
      <c r="AA51" s="2">
        <f t="shared" si="1"/>
        <v>13925340839121.977</v>
      </c>
      <c r="AB51" s="2">
        <f t="shared" si="2"/>
        <v>0.81340510432779201</v>
      </c>
    </row>
    <row r="52" spans="1:30">
      <c r="A52" s="1">
        <v>2010</v>
      </c>
      <c r="B52" s="2">
        <v>2208870000000</v>
      </c>
      <c r="C52" s="2">
        <v>6087160000000</v>
      </c>
      <c r="D52" s="2">
        <v>3396350000000</v>
      </c>
      <c r="E52" s="2">
        <v>16988600000000</v>
      </c>
      <c r="F52" s="2">
        <v>12628200000000</v>
      </c>
      <c r="G52" s="2">
        <v>14540400000000</v>
      </c>
      <c r="H52" s="2">
        <v>2642610000000</v>
      </c>
      <c r="I52" s="2">
        <v>2475240000000</v>
      </c>
      <c r="J52" s="2">
        <v>1675620000000</v>
      </c>
      <c r="K52" s="2">
        <v>5700100000000</v>
      </c>
      <c r="L52" s="2">
        <v>5348220000000</v>
      </c>
      <c r="M52" s="2">
        <v>16611300000000</v>
      </c>
      <c r="N52" s="2">
        <v>1524920000000</v>
      </c>
      <c r="O52" s="2">
        <v>14992100000000</v>
      </c>
      <c r="P52">
        <v>391892746544.68994</v>
      </c>
      <c r="Q52">
        <v>480951629493.03296</v>
      </c>
      <c r="R52">
        <v>207477857918.91928</v>
      </c>
      <c r="S52">
        <v>2134017843247.1558</v>
      </c>
      <c r="T52">
        <v>846554894931.08386</v>
      </c>
      <c r="U52">
        <v>479321460551.18896</v>
      </c>
      <c r="V52">
        <v>90183986821.64386</v>
      </c>
      <c r="W52">
        <v>1420722034063.002</v>
      </c>
      <c r="X52" s="2">
        <v>66113100000000</v>
      </c>
      <c r="Y52">
        <f t="shared" si="3"/>
        <v>14565322453570.715</v>
      </c>
      <c r="Z52">
        <f t="shared" si="4"/>
        <v>0.85599615727476108</v>
      </c>
      <c r="AA52" s="2">
        <f t="shared" si="1"/>
        <v>13788339148278.965</v>
      </c>
      <c r="AB52" s="2">
        <f t="shared" si="2"/>
        <v>0.81033326682269757</v>
      </c>
    </row>
    <row r="53" spans="1:30">
      <c r="A53" s="1">
        <v>2011</v>
      </c>
      <c r="B53" s="2">
        <v>2616200000000</v>
      </c>
      <c r="C53" s="2">
        <v>7551500000000</v>
      </c>
      <c r="D53" s="2">
        <v>3744410000000</v>
      </c>
      <c r="E53" s="2">
        <v>19687300000000</v>
      </c>
      <c r="F53" s="2">
        <v>13622700000000</v>
      </c>
      <c r="G53" s="2">
        <v>15741800000000</v>
      </c>
      <c r="H53" s="2">
        <v>2861410000000</v>
      </c>
      <c r="I53" s="2">
        <v>2659310000000</v>
      </c>
      <c r="J53" s="2">
        <v>1823050000000</v>
      </c>
      <c r="K53" s="2">
        <v>6157460000000</v>
      </c>
      <c r="L53" s="2">
        <v>6081030000000</v>
      </c>
      <c r="M53" s="2">
        <v>17336800000000</v>
      </c>
      <c r="N53" s="2">
        <v>2045930000000</v>
      </c>
      <c r="O53" s="2">
        <v>15542600000000</v>
      </c>
      <c r="P53">
        <v>431120310088.8197</v>
      </c>
      <c r="Q53">
        <v>522645519183.59094</v>
      </c>
      <c r="R53">
        <v>227948349666.35385</v>
      </c>
      <c r="S53">
        <v>2291991045770.2939</v>
      </c>
      <c r="T53">
        <v>904085980796.0177</v>
      </c>
      <c r="U53">
        <v>528832185770.21735</v>
      </c>
      <c r="V53">
        <v>98997521242.394073</v>
      </c>
      <c r="W53">
        <v>1478772824224.0273</v>
      </c>
      <c r="X53" s="2">
        <v>73448300000000</v>
      </c>
      <c r="Y53">
        <f t="shared" si="3"/>
        <v>15749523736741.715</v>
      </c>
      <c r="Z53">
        <f t="shared" si="4"/>
        <v>0.8559007438541324</v>
      </c>
      <c r="AA53" s="2">
        <f t="shared" si="1"/>
        <v>14893745680062.752</v>
      </c>
      <c r="AB53" s="2">
        <f t="shared" si="2"/>
        <v>0.80939387243827965</v>
      </c>
    </row>
    <row r="54" spans="1:30">
      <c r="A54" s="1">
        <v>2012</v>
      </c>
      <c r="B54" s="2">
        <v>2465190000000</v>
      </c>
      <c r="C54" s="2">
        <v>8532230000000</v>
      </c>
      <c r="D54" s="2">
        <v>3527340000000</v>
      </c>
      <c r="E54" s="2">
        <v>21071900000000</v>
      </c>
      <c r="F54" s="2">
        <v>12638900000000</v>
      </c>
      <c r="G54" s="2">
        <v>14636200000000</v>
      </c>
      <c r="H54" s="2">
        <v>2683830000000</v>
      </c>
      <c r="I54" s="2">
        <v>2704890000000</v>
      </c>
      <c r="J54" s="2">
        <v>1827640000000</v>
      </c>
      <c r="K54" s="2">
        <v>6203210000000</v>
      </c>
      <c r="L54" s="2">
        <v>6143730000000</v>
      </c>
      <c r="M54" s="2">
        <v>18031200000000</v>
      </c>
      <c r="N54" s="2">
        <v>2208300000000</v>
      </c>
      <c r="O54" s="2">
        <v>16197000000000</v>
      </c>
      <c r="P54">
        <v>409425234155.26318</v>
      </c>
      <c r="Q54">
        <v>496181260258.30011</v>
      </c>
      <c r="R54">
        <v>207376427020.8147</v>
      </c>
      <c r="S54">
        <v>2087077032435.1492</v>
      </c>
      <c r="T54">
        <v>838971306990.90637</v>
      </c>
      <c r="U54">
        <v>500360816827.88269</v>
      </c>
      <c r="V54">
        <v>94416582465.28476</v>
      </c>
      <c r="W54">
        <v>1324820091194.6665</v>
      </c>
      <c r="X54" s="2">
        <v>75146000000000</v>
      </c>
      <c r="Y54">
        <f t="shared" si="3"/>
        <v>14874688751348.268</v>
      </c>
      <c r="Z54">
        <f t="shared" si="4"/>
        <v>0.85777126762782896</v>
      </c>
      <c r="AA54" s="2">
        <f t="shared" si="1"/>
        <v>14072534925034.285</v>
      </c>
      <c r="AB54" s="2">
        <f t="shared" si="2"/>
        <v>0.81151386245237667</v>
      </c>
    </row>
    <row r="55" spans="1:30">
      <c r="A55" s="1">
        <v>2013</v>
      </c>
      <c r="B55" s="2">
        <v>2472810000000</v>
      </c>
      <c r="C55" s="2">
        <v>9570410000000</v>
      </c>
      <c r="D55" s="2">
        <v>3732740000000</v>
      </c>
      <c r="E55" s="2">
        <v>21318400000000</v>
      </c>
      <c r="F55" s="2">
        <v>13189500000000</v>
      </c>
      <c r="G55" s="2">
        <v>15293600000000</v>
      </c>
      <c r="H55" s="2">
        <v>2811080000000</v>
      </c>
      <c r="I55" s="2">
        <v>2786020000000</v>
      </c>
      <c r="J55" s="2">
        <v>1856720000000</v>
      </c>
      <c r="K55" s="2">
        <v>5155720000000</v>
      </c>
      <c r="L55" s="2">
        <v>6294810000000</v>
      </c>
      <c r="M55" s="2">
        <v>18637600000000</v>
      </c>
      <c r="N55" s="2">
        <v>2292470000000</v>
      </c>
      <c r="O55" s="2">
        <v>16784800000000</v>
      </c>
      <c r="P55">
        <v>430068712971.86731</v>
      </c>
      <c r="Q55">
        <v>521642714407.84277</v>
      </c>
      <c r="R55">
        <v>209402444996.10422</v>
      </c>
      <c r="S55">
        <v>2141315327318.207</v>
      </c>
      <c r="T55">
        <v>876923518850.40479</v>
      </c>
      <c r="U55">
        <v>524234322596.97522</v>
      </c>
      <c r="V55">
        <v>98723944143.693787</v>
      </c>
      <c r="W55">
        <v>1354757433212.7202</v>
      </c>
      <c r="X55" s="2">
        <v>77302000000000</v>
      </c>
      <c r="Y55">
        <f t="shared" si="3"/>
        <v>15486908418497.814</v>
      </c>
      <c r="Z55">
        <f t="shared" si="4"/>
        <v>0.85659479671020822</v>
      </c>
      <c r="AA55" s="2">
        <f t="shared" si="1"/>
        <v>14654547706761.043</v>
      </c>
      <c r="AB55" s="2">
        <f t="shared" si="2"/>
        <v>0.81055617909895472</v>
      </c>
    </row>
    <row r="56" spans="1:30">
      <c r="A56" s="1">
        <v>2014</v>
      </c>
      <c r="B56" s="2">
        <v>2455990000000</v>
      </c>
      <c r="C56" s="2">
        <v>10475700000000</v>
      </c>
      <c r="D56" s="2">
        <v>3883920000000</v>
      </c>
      <c r="E56" s="2">
        <v>22002000000000</v>
      </c>
      <c r="F56" s="2">
        <v>13490200000000</v>
      </c>
      <c r="G56" s="2">
        <v>15633100000000</v>
      </c>
      <c r="H56" s="2">
        <v>2852170000000</v>
      </c>
      <c r="I56" s="2">
        <v>3063800000000</v>
      </c>
      <c r="J56" s="2">
        <v>2039130000000</v>
      </c>
      <c r="K56" s="2">
        <v>4850410000000</v>
      </c>
      <c r="L56" s="2">
        <v>6417120000000</v>
      </c>
      <c r="M56" s="2">
        <v>19331100000000</v>
      </c>
      <c r="N56" s="2">
        <v>2059240000000</v>
      </c>
      <c r="O56" s="2">
        <v>17521700000000</v>
      </c>
      <c r="P56">
        <v>441996131736.50793</v>
      </c>
      <c r="Q56">
        <v>534678075827.36139</v>
      </c>
      <c r="R56">
        <v>207818330723.83475</v>
      </c>
      <c r="S56">
        <v>2159133919743.7651</v>
      </c>
      <c r="T56">
        <v>890981311077.6582</v>
      </c>
      <c r="U56">
        <v>545389126644.47614</v>
      </c>
      <c r="V56">
        <v>101171217100.82361</v>
      </c>
      <c r="W56">
        <v>1369398844599.5793</v>
      </c>
      <c r="X56" s="2">
        <v>79450800000000</v>
      </c>
      <c r="Y56">
        <f t="shared" si="3"/>
        <v>16050456957454.006</v>
      </c>
      <c r="Z56">
        <f t="shared" si="4"/>
        <v>0.85845551708860857</v>
      </c>
      <c r="AA56" s="2">
        <f t="shared" si="1"/>
        <v>15196078282984.873</v>
      </c>
      <c r="AB56" s="2">
        <f t="shared" si="2"/>
        <v>0.81275924260090571</v>
      </c>
    </row>
    <row r="57" spans="1:30">
      <c r="A57" s="1">
        <v>2015</v>
      </c>
      <c r="B57" s="2">
        <v>1802210000000</v>
      </c>
      <c r="C57" s="2">
        <v>11061600000000</v>
      </c>
      <c r="D57" s="2">
        <v>3360550000000</v>
      </c>
      <c r="E57" s="2">
        <v>21911500000000</v>
      </c>
      <c r="F57" s="2">
        <v>11672100000000</v>
      </c>
      <c r="G57" s="2">
        <v>13546900000000</v>
      </c>
      <c r="H57" s="2">
        <v>2438210000000</v>
      </c>
      <c r="I57" s="2">
        <v>2928590000000</v>
      </c>
      <c r="J57" s="2">
        <v>2103590000000</v>
      </c>
      <c r="K57" s="2">
        <v>4389480000000</v>
      </c>
      <c r="L57" s="2">
        <v>5520200000000</v>
      </c>
      <c r="M57" s="2">
        <v>19781300000000</v>
      </c>
      <c r="N57" s="2">
        <v>1363480000000</v>
      </c>
      <c r="O57" s="2">
        <v>18219300000000</v>
      </c>
      <c r="P57">
        <v>381817565893.57379</v>
      </c>
      <c r="Q57">
        <v>462149679343.82184</v>
      </c>
      <c r="R57">
        <v>186829940545.75946</v>
      </c>
      <c r="S57">
        <v>1835899237320.0383</v>
      </c>
      <c r="T57">
        <v>765264949780.99866</v>
      </c>
      <c r="U57">
        <v>477581376840.42981</v>
      </c>
      <c r="V57">
        <v>88457167724.277039</v>
      </c>
      <c r="W57">
        <v>1195119269971.5168</v>
      </c>
      <c r="X57" s="2">
        <v>75198800000000</v>
      </c>
      <c r="Y57">
        <f t="shared" si="3"/>
        <v>14120469187420.414</v>
      </c>
      <c r="Z57">
        <f t="shared" si="4"/>
        <v>0.85705913374475751</v>
      </c>
      <c r="AA57" s="2">
        <f t="shared" si="1"/>
        <v>13367600702309.951</v>
      </c>
      <c r="AB57" s="2">
        <f t="shared" si="2"/>
        <v>0.81136286097165855</v>
      </c>
    </row>
    <row r="58" spans="1:30">
      <c r="A58" s="1">
        <v>2016</v>
      </c>
      <c r="B58" s="2">
        <v>1795700000000</v>
      </c>
      <c r="C58" s="2">
        <v>11233300000000</v>
      </c>
      <c r="D58" s="2">
        <v>3466790000000</v>
      </c>
      <c r="E58" s="2">
        <v>22658400000000</v>
      </c>
      <c r="F58" s="2">
        <v>11965300000000</v>
      </c>
      <c r="G58" s="2">
        <v>13882600000000</v>
      </c>
      <c r="H58" s="2">
        <v>2471290000000</v>
      </c>
      <c r="I58" s="2">
        <v>2694280000000</v>
      </c>
      <c r="J58" s="2">
        <v>2294800000000</v>
      </c>
      <c r="K58" s="2">
        <v>4922540000000</v>
      </c>
      <c r="L58" s="2">
        <v>5390740000000</v>
      </c>
      <c r="M58" s="2">
        <v>20241500000000</v>
      </c>
      <c r="N58" s="2">
        <v>1276790000000</v>
      </c>
      <c r="O58" s="2">
        <v>18707200000000</v>
      </c>
      <c r="P58">
        <v>395227684138.86182</v>
      </c>
      <c r="Q58">
        <v>475900865683.64429</v>
      </c>
      <c r="R58">
        <v>195090272402.72888</v>
      </c>
      <c r="S58">
        <v>1875797463583.8669</v>
      </c>
      <c r="T58">
        <v>783528181704.56665</v>
      </c>
      <c r="U58">
        <v>472037130972.91266</v>
      </c>
      <c r="V58">
        <v>89640616270.886597</v>
      </c>
      <c r="W58">
        <v>1232076017361.5305</v>
      </c>
      <c r="X58" s="2">
        <v>76335800000000</v>
      </c>
      <c r="Y58">
        <f t="shared" si="3"/>
        <v>14151658232119</v>
      </c>
      <c r="Z58">
        <f t="shared" si="4"/>
        <v>0.85369853869479662</v>
      </c>
      <c r="AA58" s="2">
        <f t="shared" si="1"/>
        <v>13394890212472.471</v>
      </c>
      <c r="AB58" s="2">
        <f t="shared" si="2"/>
        <v>0.80804652096609675</v>
      </c>
    </row>
    <row r="59" spans="1:30">
      <c r="A59" s="1">
        <v>2017</v>
      </c>
      <c r="B59" s="2">
        <v>2062830000000</v>
      </c>
      <c r="C59" s="2">
        <v>12310400000000</v>
      </c>
      <c r="D59" s="2">
        <v>3665800000000</v>
      </c>
      <c r="E59" s="2">
        <v>24223300000000</v>
      </c>
      <c r="F59" s="2">
        <v>12655500000000</v>
      </c>
      <c r="G59" s="2">
        <v>14735700000000</v>
      </c>
      <c r="H59" s="2">
        <v>2595150000000</v>
      </c>
      <c r="I59" s="2">
        <v>2666230000000</v>
      </c>
      <c r="J59" s="2">
        <v>2652750000000</v>
      </c>
      <c r="K59" s="2">
        <v>4866860000000</v>
      </c>
      <c r="L59" s="2">
        <v>5985650000000</v>
      </c>
      <c r="M59" s="2">
        <v>21141600000000</v>
      </c>
      <c r="N59" s="2">
        <v>1574200000000</v>
      </c>
      <c r="O59" s="2">
        <v>19485400000000</v>
      </c>
      <c r="P59">
        <v>418316161095.68304</v>
      </c>
      <c r="Q59">
        <v>503788776542.8244</v>
      </c>
      <c r="R59">
        <v>215913545038.4295</v>
      </c>
      <c r="S59">
        <v>1961796197354.3564</v>
      </c>
      <c r="T59">
        <v>833869641687.0603</v>
      </c>
      <c r="U59">
        <v>526380811261.34467</v>
      </c>
      <c r="V59">
        <v>95481955557.69075</v>
      </c>
      <c r="W59">
        <v>1312551705955.2964</v>
      </c>
      <c r="X59" s="2">
        <v>81229200000000</v>
      </c>
      <c r="Y59">
        <f t="shared" si="3"/>
        <v>14795278794492.686</v>
      </c>
      <c r="Z59">
        <f t="shared" si="4"/>
        <v>0.85020907419422365</v>
      </c>
      <c r="AA59" s="2">
        <f t="shared" si="1"/>
        <v>13957502482635.221</v>
      </c>
      <c r="AB59" s="2">
        <f t="shared" si="2"/>
        <v>0.80206635026317319</v>
      </c>
    </row>
    <row r="60" spans="1:30">
      <c r="A60" s="1">
        <v>2018</v>
      </c>
      <c r="B60" s="2">
        <v>1885480000000</v>
      </c>
      <c r="C60" s="2">
        <v>13894800000000</v>
      </c>
      <c r="D60" s="2">
        <v>3949550000000</v>
      </c>
      <c r="E60" s="2">
        <v>26347000000000</v>
      </c>
      <c r="F60" s="2">
        <v>13662000000000</v>
      </c>
      <c r="G60" s="2">
        <v>15932000000000</v>
      </c>
      <c r="H60" s="2">
        <v>2787860000000</v>
      </c>
      <c r="I60" s="2">
        <v>2860670000000</v>
      </c>
      <c r="J60" s="2">
        <v>2713170000000</v>
      </c>
      <c r="K60" s="2">
        <v>4954810000000</v>
      </c>
      <c r="L60" s="2">
        <v>5816090000000</v>
      </c>
      <c r="M60" s="2">
        <v>22252000000000</v>
      </c>
      <c r="N60" s="2">
        <v>1669580000000</v>
      </c>
      <c r="O60" s="2">
        <v>20529000000000</v>
      </c>
      <c r="P60">
        <v>455508255028.2193</v>
      </c>
      <c r="Q60">
        <v>542685915417.41138</v>
      </c>
      <c r="R60">
        <v>244987409830.53281</v>
      </c>
      <c r="S60">
        <v>2085764300862.2729</v>
      </c>
      <c r="T60">
        <v>914104847814.11694</v>
      </c>
      <c r="U60">
        <v>587114101392.69592</v>
      </c>
      <c r="V60">
        <v>105820499976.7207</v>
      </c>
      <c r="W60">
        <v>1419735245004.7048</v>
      </c>
      <c r="X60" s="2">
        <v>86357100000000</v>
      </c>
      <c r="Y60">
        <f t="shared" si="3"/>
        <v>15953800575326.676</v>
      </c>
      <c r="Z60">
        <f t="shared" si="4"/>
        <v>0.84893740885817059</v>
      </c>
      <c r="AA60" s="2">
        <f t="shared" si="1"/>
        <v>15015878564126.727</v>
      </c>
      <c r="AB60" s="2">
        <f t="shared" si="2"/>
        <v>0.79902848100491985</v>
      </c>
    </row>
    <row r="61" spans="1:30">
      <c r="A61" s="1">
        <v>2019</v>
      </c>
      <c r="B61" s="2">
        <v>1839760000000</v>
      </c>
      <c r="C61" s="2">
        <v>14342900000000</v>
      </c>
      <c r="D61" s="2">
        <v>3845630000000</v>
      </c>
      <c r="E61" s="2">
        <v>26979800000000</v>
      </c>
      <c r="F61" s="2">
        <v>13335800000000</v>
      </c>
      <c r="G61" s="2">
        <v>15592800000000</v>
      </c>
      <c r="H61" s="2">
        <v>2715520000000</v>
      </c>
      <c r="I61" s="2">
        <v>2827110000000</v>
      </c>
      <c r="J61" s="2">
        <v>2875140000000</v>
      </c>
      <c r="K61" s="2">
        <v>5081770000000</v>
      </c>
      <c r="L61" s="2">
        <v>5719250000000</v>
      </c>
      <c r="M61" s="2">
        <v>23117800000000</v>
      </c>
      <c r="N61" s="2">
        <v>1699880000000</v>
      </c>
      <c r="O61" s="2">
        <v>21374400000000</v>
      </c>
      <c r="P61">
        <v>446314739528.46985</v>
      </c>
      <c r="Q61">
        <v>529606710418.03839</v>
      </c>
      <c r="R61">
        <v>246489245494.88165</v>
      </c>
      <c r="S61">
        <v>2001244392041.5654</v>
      </c>
      <c r="T61">
        <v>909070395160.78284</v>
      </c>
      <c r="U61">
        <v>592164400687.60742</v>
      </c>
      <c r="V61">
        <v>105422304975.57629</v>
      </c>
      <c r="W61">
        <v>1394116310768.6252</v>
      </c>
      <c r="X61" s="2">
        <v>87697500000000</v>
      </c>
      <c r="Y61">
        <f t="shared" si="3"/>
        <v>15612688499075.547</v>
      </c>
      <c r="Z61">
        <f t="shared" si="4"/>
        <v>0.84759852241816314</v>
      </c>
      <c r="AA61" s="2">
        <f t="shared" si="1"/>
        <v>14668612547917.482</v>
      </c>
      <c r="AB61" s="2">
        <f t="shared" si="2"/>
        <v>0.79634550591818754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BA07-07F9-5741-BEF0-41F492EF8F60}">
  <dimension ref="A1:AB61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C59" sqref="AC59"/>
    </sheetView>
  </sheetViews>
  <sheetFormatPr baseColWidth="10" defaultRowHeight="16"/>
  <cols>
    <col min="1" max="1" width="5.1640625" bestFit="1" customWidth="1"/>
    <col min="18" max="23" width="11" bestFit="1" customWidth="1"/>
    <col min="24" max="24" width="12.33203125" customWidth="1"/>
    <col min="25" max="25" width="12.6640625" bestFit="1" customWidth="1"/>
    <col min="26" max="26" width="11" bestFit="1" customWidth="1"/>
  </cols>
  <sheetData>
    <row r="1" spans="1:28">
      <c r="A1" t="s">
        <v>18</v>
      </c>
      <c r="B1" t="s">
        <v>19</v>
      </c>
      <c r="C1" t="s">
        <v>1</v>
      </c>
      <c r="D1" t="s">
        <v>11</v>
      </c>
      <c r="E1" t="s">
        <v>20</v>
      </c>
      <c r="F1" t="s">
        <v>21</v>
      </c>
      <c r="G1" t="s">
        <v>22</v>
      </c>
      <c r="H1" t="s">
        <v>10</v>
      </c>
      <c r="I1" t="s">
        <v>23</v>
      </c>
      <c r="J1" t="s">
        <v>2</v>
      </c>
      <c r="K1" t="s">
        <v>12</v>
      </c>
      <c r="L1" t="s">
        <v>24</v>
      </c>
      <c r="M1" t="s">
        <v>7</v>
      </c>
      <c r="N1" t="s">
        <v>25</v>
      </c>
      <c r="O1" t="s">
        <v>26</v>
      </c>
      <c r="P1" t="s">
        <v>87</v>
      </c>
      <c r="Q1" t="s">
        <v>88</v>
      </c>
      <c r="R1" t="s">
        <v>89</v>
      </c>
      <c r="S1" t="s">
        <v>91</v>
      </c>
      <c r="T1" t="s">
        <v>92</v>
      </c>
      <c r="U1" t="s">
        <v>93</v>
      </c>
      <c r="V1" t="s">
        <v>94</v>
      </c>
      <c r="W1" t="s">
        <v>90</v>
      </c>
      <c r="X1" t="s">
        <v>100</v>
      </c>
      <c r="Y1" t="s">
        <v>17</v>
      </c>
      <c r="Z1" t="s">
        <v>101</v>
      </c>
      <c r="AA1" t="s">
        <v>122</v>
      </c>
      <c r="AB1" t="s">
        <v>123</v>
      </c>
    </row>
    <row r="2" spans="1:28">
      <c r="A2" t="s">
        <v>27</v>
      </c>
      <c r="B2">
        <v>72179226</v>
      </c>
      <c r="C2">
        <v>667070000</v>
      </c>
      <c r="D2">
        <v>72814900</v>
      </c>
      <c r="E2">
        <v>1040958103</v>
      </c>
      <c r="F2">
        <v>265203934</v>
      </c>
      <c r="G2">
        <v>356906076</v>
      </c>
      <c r="H2">
        <v>46621669</v>
      </c>
      <c r="I2">
        <v>52400000</v>
      </c>
      <c r="J2">
        <v>450547679</v>
      </c>
      <c r="K2">
        <v>92500572</v>
      </c>
      <c r="L2">
        <v>219825934</v>
      </c>
      <c r="M2">
        <v>198624409</v>
      </c>
      <c r="N2">
        <v>119897000</v>
      </c>
      <c r="O2">
        <v>180671000</v>
      </c>
      <c r="P2">
        <v>7047539</v>
      </c>
      <c r="Q2">
        <v>9153489</v>
      </c>
      <c r="R2">
        <v>9602006</v>
      </c>
      <c r="S2">
        <v>50199700</v>
      </c>
      <c r="T2">
        <v>11486631</v>
      </c>
      <c r="U2">
        <v>29637450</v>
      </c>
      <c r="V2">
        <v>4068095</v>
      </c>
      <c r="W2">
        <v>30455000</v>
      </c>
      <c r="X2">
        <f>D2+H2+I2+SUM(P2:W2)</f>
        <v>323486479</v>
      </c>
      <c r="Y2">
        <v>3031437775</v>
      </c>
      <c r="Z2">
        <f>X2/(G2+I2)</f>
        <v>0.79032904217136513</v>
      </c>
      <c r="AA2">
        <f>X2-V2-U2-R2</f>
        <v>280178928</v>
      </c>
      <c r="AB2">
        <f>AA2/(G2+I2)</f>
        <v>0.6845217904852211</v>
      </c>
    </row>
    <row r="3" spans="1:28">
      <c r="A3" t="s">
        <v>28</v>
      </c>
      <c r="B3">
        <v>74311343</v>
      </c>
      <c r="C3">
        <v>660330000</v>
      </c>
      <c r="D3">
        <v>73377632</v>
      </c>
      <c r="E3">
        <v>1044544622</v>
      </c>
      <c r="F3">
        <v>267621101</v>
      </c>
      <c r="G3">
        <v>359998418</v>
      </c>
      <c r="H3">
        <v>47240543</v>
      </c>
      <c r="I3">
        <v>52800000</v>
      </c>
      <c r="J3">
        <v>459642165</v>
      </c>
      <c r="K3">
        <v>94943000</v>
      </c>
      <c r="L3">
        <v>225909652</v>
      </c>
      <c r="M3">
        <v>202007500</v>
      </c>
      <c r="N3">
        <v>121236000</v>
      </c>
      <c r="O3">
        <v>183691000</v>
      </c>
      <c r="P3">
        <v>7086299</v>
      </c>
      <c r="Q3">
        <v>9183948</v>
      </c>
      <c r="R3">
        <v>9586651</v>
      </c>
      <c r="S3">
        <v>50536350</v>
      </c>
      <c r="T3">
        <v>11638712</v>
      </c>
      <c r="U3">
        <v>29964000</v>
      </c>
      <c r="V3">
        <v>4191667</v>
      </c>
      <c r="W3">
        <v>30739250</v>
      </c>
      <c r="X3">
        <f t="shared" ref="X3:X61" si="0">D3+H3+I3+SUM(P3:W3)</f>
        <v>326345052</v>
      </c>
      <c r="Y3">
        <v>3072480998</v>
      </c>
      <c r="Z3">
        <f t="shared" ref="Z3:Z61" si="1">X3/(G3+I3)</f>
        <v>0.79056759369654372</v>
      </c>
      <c r="AA3">
        <f t="shared" ref="AA3:AA61" si="2">X3-V3-U3-R3</f>
        <v>282602734</v>
      </c>
      <c r="AB3">
        <f t="shared" ref="AB3:AB61" si="3">AA3/(G3+I3)</f>
        <v>0.68460226996315665</v>
      </c>
    </row>
    <row r="4" spans="1:28">
      <c r="A4" t="s">
        <v>29</v>
      </c>
      <c r="B4">
        <v>76514328</v>
      </c>
      <c r="C4">
        <v>665770000</v>
      </c>
      <c r="D4">
        <v>74025784</v>
      </c>
      <c r="E4">
        <v>1059018809</v>
      </c>
      <c r="F4">
        <v>270110056</v>
      </c>
      <c r="G4">
        <v>363200473</v>
      </c>
      <c r="H4">
        <v>47904877</v>
      </c>
      <c r="I4">
        <v>53250000</v>
      </c>
      <c r="J4">
        <v>469077190</v>
      </c>
      <c r="K4">
        <v>95832000</v>
      </c>
      <c r="L4">
        <v>232179888</v>
      </c>
      <c r="M4">
        <v>205198600</v>
      </c>
      <c r="N4">
        <v>122591000</v>
      </c>
      <c r="O4">
        <v>186538000</v>
      </c>
      <c r="P4">
        <v>7129864</v>
      </c>
      <c r="Q4">
        <v>9220578</v>
      </c>
      <c r="R4">
        <v>9624660</v>
      </c>
      <c r="S4">
        <v>50879450</v>
      </c>
      <c r="T4">
        <v>11805689</v>
      </c>
      <c r="U4">
        <v>30308500</v>
      </c>
      <c r="V4">
        <v>4238188</v>
      </c>
      <c r="W4">
        <v>31023366</v>
      </c>
      <c r="X4">
        <f t="shared" si="0"/>
        <v>329410956</v>
      </c>
      <c r="Y4">
        <v>3125456671</v>
      </c>
      <c r="Z4">
        <f t="shared" si="1"/>
        <v>0.79099671475220057</v>
      </c>
      <c r="AA4">
        <f t="shared" si="2"/>
        <v>285239608</v>
      </c>
      <c r="AB4">
        <f t="shared" si="3"/>
        <v>0.68493044549861759</v>
      </c>
    </row>
    <row r="5" spans="1:28">
      <c r="A5" t="s">
        <v>30</v>
      </c>
      <c r="B5">
        <v>78772657</v>
      </c>
      <c r="C5">
        <v>682335000</v>
      </c>
      <c r="D5">
        <v>74714353</v>
      </c>
      <c r="E5">
        <v>1084796352</v>
      </c>
      <c r="F5">
        <v>272655378</v>
      </c>
      <c r="G5">
        <v>366516491</v>
      </c>
      <c r="H5">
        <v>48582611</v>
      </c>
      <c r="I5">
        <v>53650000</v>
      </c>
      <c r="J5">
        <v>478825608</v>
      </c>
      <c r="K5">
        <v>96812000</v>
      </c>
      <c r="L5">
        <v>238608946</v>
      </c>
      <c r="M5">
        <v>208253700</v>
      </c>
      <c r="N5">
        <v>123960000</v>
      </c>
      <c r="O5">
        <v>189242000</v>
      </c>
      <c r="P5">
        <v>7175811</v>
      </c>
      <c r="Q5">
        <v>9289770</v>
      </c>
      <c r="R5">
        <v>9670685</v>
      </c>
      <c r="S5">
        <v>51252000</v>
      </c>
      <c r="T5">
        <v>11965966</v>
      </c>
      <c r="U5">
        <v>30712000</v>
      </c>
      <c r="V5">
        <v>4282017</v>
      </c>
      <c r="W5">
        <v>31296651</v>
      </c>
      <c r="X5">
        <f t="shared" si="0"/>
        <v>332591864</v>
      </c>
      <c r="Y5">
        <v>3190564032</v>
      </c>
      <c r="Z5">
        <f t="shared" si="1"/>
        <v>0.79157160583755359</v>
      </c>
      <c r="AA5">
        <f t="shared" si="2"/>
        <v>287927162</v>
      </c>
      <c r="AB5">
        <f t="shared" si="3"/>
        <v>0.68526921629264337</v>
      </c>
    </row>
    <row r="6" spans="1:28">
      <c r="A6" t="s">
        <v>31</v>
      </c>
      <c r="B6">
        <v>81064571</v>
      </c>
      <c r="C6">
        <v>698355000</v>
      </c>
      <c r="D6">
        <v>75318337</v>
      </c>
      <c r="E6">
        <v>1110214377</v>
      </c>
      <c r="F6">
        <v>275163387</v>
      </c>
      <c r="G6">
        <v>369850244</v>
      </c>
      <c r="H6">
        <v>49230595</v>
      </c>
      <c r="I6">
        <v>54000000</v>
      </c>
      <c r="J6">
        <v>488848135</v>
      </c>
      <c r="K6">
        <v>97826000</v>
      </c>
      <c r="L6">
        <v>245143687</v>
      </c>
      <c r="M6">
        <v>211262900</v>
      </c>
      <c r="N6">
        <v>125345000</v>
      </c>
      <c r="O6">
        <v>191889000</v>
      </c>
      <c r="P6">
        <v>7223801</v>
      </c>
      <c r="Q6">
        <v>9378113</v>
      </c>
      <c r="R6">
        <v>9727804</v>
      </c>
      <c r="S6">
        <v>51675350</v>
      </c>
      <c r="T6">
        <v>12127120</v>
      </c>
      <c r="U6">
        <v>31139450</v>
      </c>
      <c r="V6">
        <v>4327341</v>
      </c>
      <c r="W6">
        <v>31609195</v>
      </c>
      <c r="X6">
        <f t="shared" si="0"/>
        <v>335757106</v>
      </c>
      <c r="Y6">
        <v>3256064767</v>
      </c>
      <c r="Z6">
        <f t="shared" si="1"/>
        <v>0.79215975631242053</v>
      </c>
      <c r="AA6">
        <f t="shared" si="2"/>
        <v>290562511</v>
      </c>
      <c r="AB6">
        <f t="shared" si="3"/>
        <v>0.68553106931796415</v>
      </c>
    </row>
    <row r="7" spans="1:28">
      <c r="A7" t="s">
        <v>32</v>
      </c>
      <c r="B7">
        <v>83373530</v>
      </c>
      <c r="C7">
        <v>715185000</v>
      </c>
      <c r="D7">
        <v>75963695</v>
      </c>
      <c r="E7">
        <v>1136691455</v>
      </c>
      <c r="F7">
        <v>277650957</v>
      </c>
      <c r="G7">
        <v>373032732</v>
      </c>
      <c r="H7">
        <v>49818028</v>
      </c>
      <c r="I7">
        <v>54348050</v>
      </c>
      <c r="J7">
        <v>499123324</v>
      </c>
      <c r="K7">
        <v>98883000</v>
      </c>
      <c r="L7">
        <v>251756127</v>
      </c>
      <c r="M7">
        <v>214031100</v>
      </c>
      <c r="N7">
        <v>126745000</v>
      </c>
      <c r="O7">
        <v>194303000</v>
      </c>
      <c r="P7">
        <v>7270889</v>
      </c>
      <c r="Q7">
        <v>9463667</v>
      </c>
      <c r="R7">
        <v>9779358</v>
      </c>
      <c r="S7">
        <v>52112350</v>
      </c>
      <c r="T7">
        <v>12294732</v>
      </c>
      <c r="U7">
        <v>31444950</v>
      </c>
      <c r="V7">
        <v>4370983</v>
      </c>
      <c r="W7">
        <v>31954292</v>
      </c>
      <c r="X7">
        <f t="shared" si="0"/>
        <v>338820994</v>
      </c>
      <c r="Y7">
        <v>3322973367</v>
      </c>
      <c r="Z7">
        <f t="shared" si="1"/>
        <v>0.79278481454975669</v>
      </c>
      <c r="AA7">
        <f t="shared" si="2"/>
        <v>293225703</v>
      </c>
      <c r="AB7">
        <f t="shared" si="3"/>
        <v>0.68609941146113584</v>
      </c>
    </row>
    <row r="8" spans="1:28">
      <c r="A8" t="s">
        <v>33</v>
      </c>
      <c r="B8">
        <v>85696505</v>
      </c>
      <c r="C8">
        <v>735400000</v>
      </c>
      <c r="D8">
        <v>76600311</v>
      </c>
      <c r="E8">
        <v>1166600015</v>
      </c>
      <c r="F8">
        <v>279969040</v>
      </c>
      <c r="G8">
        <v>376039119</v>
      </c>
      <c r="H8">
        <v>50330262</v>
      </c>
      <c r="I8">
        <v>54648500</v>
      </c>
      <c r="J8">
        <v>509631500</v>
      </c>
      <c r="K8">
        <v>99790000</v>
      </c>
      <c r="L8">
        <v>258435743</v>
      </c>
      <c r="M8">
        <v>216659000</v>
      </c>
      <c r="N8">
        <v>127468000</v>
      </c>
      <c r="O8">
        <v>196560000</v>
      </c>
      <c r="P8">
        <v>7322066</v>
      </c>
      <c r="Q8">
        <v>9527807</v>
      </c>
      <c r="R8">
        <v>9821040</v>
      </c>
      <c r="S8">
        <v>52519000</v>
      </c>
      <c r="T8">
        <v>12456251</v>
      </c>
      <c r="U8">
        <v>31681000</v>
      </c>
      <c r="V8">
        <v>4411666</v>
      </c>
      <c r="W8">
        <v>32283194</v>
      </c>
      <c r="X8">
        <f t="shared" si="0"/>
        <v>341601097</v>
      </c>
      <c r="Y8">
        <v>3393031801</v>
      </c>
      <c r="Z8">
        <f t="shared" si="1"/>
        <v>0.7931528140817069</v>
      </c>
      <c r="AA8">
        <f t="shared" si="2"/>
        <v>295687391</v>
      </c>
      <c r="AB8">
        <f t="shared" si="3"/>
        <v>0.68654722809665902</v>
      </c>
    </row>
    <row r="9" spans="1:28">
      <c r="A9" t="s">
        <v>34</v>
      </c>
      <c r="B9">
        <v>88035814</v>
      </c>
      <c r="C9">
        <v>754550000</v>
      </c>
      <c r="D9">
        <v>76951336</v>
      </c>
      <c r="E9">
        <v>1195269923</v>
      </c>
      <c r="F9">
        <v>281974883</v>
      </c>
      <c r="G9">
        <v>378917977</v>
      </c>
      <c r="H9">
        <v>50775794</v>
      </c>
      <c r="I9">
        <v>54943600</v>
      </c>
      <c r="J9">
        <v>520400576</v>
      </c>
      <c r="K9">
        <v>100725000</v>
      </c>
      <c r="L9">
        <v>265182478</v>
      </c>
      <c r="M9">
        <v>219176000</v>
      </c>
      <c r="N9">
        <v>128196000</v>
      </c>
      <c r="O9">
        <v>198712000</v>
      </c>
      <c r="P9">
        <v>7376998</v>
      </c>
      <c r="Q9">
        <v>9580991</v>
      </c>
      <c r="R9">
        <v>9852899</v>
      </c>
      <c r="S9">
        <v>52900500</v>
      </c>
      <c r="T9">
        <v>12598201</v>
      </c>
      <c r="U9">
        <v>31987155</v>
      </c>
      <c r="V9">
        <v>4449367</v>
      </c>
      <c r="W9">
        <v>32682947</v>
      </c>
      <c r="X9">
        <f t="shared" si="0"/>
        <v>344099788</v>
      </c>
      <c r="Y9">
        <v>3462460201</v>
      </c>
      <c r="Z9">
        <f t="shared" si="1"/>
        <v>0.79310961431369154</v>
      </c>
      <c r="AA9">
        <f t="shared" si="2"/>
        <v>297810367</v>
      </c>
      <c r="AB9">
        <f t="shared" si="3"/>
        <v>0.68641793324786626</v>
      </c>
    </row>
    <row r="10" spans="1:28">
      <c r="A10" t="s">
        <v>35</v>
      </c>
      <c r="B10">
        <v>90387079</v>
      </c>
      <c r="C10">
        <v>774510000</v>
      </c>
      <c r="D10">
        <v>77294314</v>
      </c>
      <c r="E10">
        <v>1224531259</v>
      </c>
      <c r="F10">
        <v>283866409</v>
      </c>
      <c r="G10">
        <v>381605443</v>
      </c>
      <c r="H10">
        <v>51175508</v>
      </c>
      <c r="I10">
        <v>55211700</v>
      </c>
      <c r="J10">
        <v>531513824</v>
      </c>
      <c r="K10">
        <v>101061000</v>
      </c>
      <c r="L10">
        <v>272000993</v>
      </c>
      <c r="M10">
        <v>221503000</v>
      </c>
      <c r="N10">
        <v>128928000</v>
      </c>
      <c r="O10">
        <v>200706000</v>
      </c>
      <c r="P10">
        <v>7415403</v>
      </c>
      <c r="Q10">
        <v>9618756</v>
      </c>
      <c r="R10">
        <v>9876346</v>
      </c>
      <c r="S10">
        <v>53235750</v>
      </c>
      <c r="T10">
        <v>12729721</v>
      </c>
      <c r="U10">
        <v>32294655</v>
      </c>
      <c r="V10">
        <v>4483915</v>
      </c>
      <c r="W10">
        <v>33113134</v>
      </c>
      <c r="X10">
        <f t="shared" si="0"/>
        <v>346449202</v>
      </c>
      <c r="Y10">
        <v>3532826854</v>
      </c>
      <c r="Z10">
        <f t="shared" si="1"/>
        <v>0.79312180749279793</v>
      </c>
      <c r="AA10">
        <f t="shared" si="2"/>
        <v>299794286</v>
      </c>
      <c r="AB10">
        <f t="shared" si="3"/>
        <v>0.68631529417791193</v>
      </c>
    </row>
    <row r="11" spans="1:28">
      <c r="A11" t="s">
        <v>36</v>
      </c>
      <c r="B11">
        <v>92746614</v>
      </c>
      <c r="C11">
        <v>796025000</v>
      </c>
      <c r="D11">
        <v>77909682</v>
      </c>
      <c r="E11">
        <v>1257454897</v>
      </c>
      <c r="F11">
        <v>285778637</v>
      </c>
      <c r="G11">
        <v>384216975</v>
      </c>
      <c r="H11">
        <v>51561836</v>
      </c>
      <c r="I11">
        <v>55441750</v>
      </c>
      <c r="J11">
        <v>543084336</v>
      </c>
      <c r="K11">
        <v>103172000</v>
      </c>
      <c r="L11">
        <v>278892002</v>
      </c>
      <c r="M11">
        <v>223759000</v>
      </c>
      <c r="N11">
        <v>129664000</v>
      </c>
      <c r="O11">
        <v>202677000</v>
      </c>
      <c r="P11">
        <v>7441055</v>
      </c>
      <c r="Q11">
        <v>9646032</v>
      </c>
      <c r="R11">
        <v>9896580</v>
      </c>
      <c r="S11">
        <v>53537950</v>
      </c>
      <c r="T11">
        <v>12877984</v>
      </c>
      <c r="U11">
        <v>32548300</v>
      </c>
      <c r="V11">
        <v>4518607</v>
      </c>
      <c r="W11">
        <v>33441054</v>
      </c>
      <c r="X11">
        <f t="shared" si="0"/>
        <v>348820830</v>
      </c>
      <c r="Y11">
        <v>3607499991</v>
      </c>
      <c r="Z11">
        <f t="shared" si="1"/>
        <v>0.79338998674483263</v>
      </c>
      <c r="AA11">
        <f t="shared" si="2"/>
        <v>301857343</v>
      </c>
      <c r="AB11">
        <f t="shared" si="3"/>
        <v>0.68657193826871055</v>
      </c>
    </row>
    <row r="12" spans="1:28">
      <c r="A12" t="s">
        <v>37</v>
      </c>
      <c r="B12">
        <v>95113265</v>
      </c>
      <c r="C12">
        <v>818315000</v>
      </c>
      <c r="D12">
        <v>78169289</v>
      </c>
      <c r="E12">
        <v>1290384064</v>
      </c>
      <c r="F12">
        <v>287338845</v>
      </c>
      <c r="G12">
        <v>386322908</v>
      </c>
      <c r="H12">
        <v>51957738</v>
      </c>
      <c r="I12">
        <v>55663250</v>
      </c>
      <c r="J12">
        <v>555189792</v>
      </c>
      <c r="K12">
        <v>104345000</v>
      </c>
      <c r="L12">
        <v>285860571</v>
      </c>
      <c r="M12">
        <v>226431000</v>
      </c>
      <c r="N12">
        <v>130404000</v>
      </c>
      <c r="O12">
        <v>205052000</v>
      </c>
      <c r="P12">
        <v>7467086</v>
      </c>
      <c r="Q12">
        <v>9655549</v>
      </c>
      <c r="R12">
        <v>9858071</v>
      </c>
      <c r="S12">
        <v>53821850</v>
      </c>
      <c r="T12">
        <v>13038526</v>
      </c>
      <c r="U12">
        <v>32664300</v>
      </c>
      <c r="V12">
        <v>4538223</v>
      </c>
      <c r="W12">
        <v>33814531</v>
      </c>
      <c r="X12">
        <f t="shared" si="0"/>
        <v>350648413</v>
      </c>
      <c r="Y12">
        <v>3682911039</v>
      </c>
      <c r="Z12">
        <f t="shared" si="1"/>
        <v>0.79334704640229936</v>
      </c>
      <c r="AA12">
        <f t="shared" si="2"/>
        <v>303587819</v>
      </c>
      <c r="AB12">
        <f t="shared" si="3"/>
        <v>0.68687177981714076</v>
      </c>
    </row>
    <row r="13" spans="1:28">
      <c r="A13" t="s">
        <v>38</v>
      </c>
      <c r="B13">
        <v>97482920</v>
      </c>
      <c r="C13">
        <v>841105000</v>
      </c>
      <c r="D13">
        <v>78312842</v>
      </c>
      <c r="E13">
        <v>1324084715</v>
      </c>
      <c r="F13">
        <v>288923420</v>
      </c>
      <c r="G13">
        <v>388391969</v>
      </c>
      <c r="H13">
        <v>52371342</v>
      </c>
      <c r="I13">
        <v>55896223</v>
      </c>
      <c r="J13">
        <v>567868018</v>
      </c>
      <c r="K13">
        <v>105697000</v>
      </c>
      <c r="L13">
        <v>292906471</v>
      </c>
      <c r="M13">
        <v>229677632</v>
      </c>
      <c r="N13">
        <v>131155000</v>
      </c>
      <c r="O13">
        <v>207661000</v>
      </c>
      <c r="P13">
        <v>7500482</v>
      </c>
      <c r="Q13">
        <v>9673162</v>
      </c>
      <c r="R13">
        <v>9826815</v>
      </c>
      <c r="S13">
        <v>54073490</v>
      </c>
      <c r="T13">
        <v>13194497</v>
      </c>
      <c r="U13">
        <v>32783500</v>
      </c>
      <c r="V13">
        <v>4557449</v>
      </c>
      <c r="W13">
        <v>34224490</v>
      </c>
      <c r="X13">
        <f t="shared" si="0"/>
        <v>352414292</v>
      </c>
      <c r="Y13">
        <v>3760509002</v>
      </c>
      <c r="Z13">
        <f t="shared" si="1"/>
        <v>0.79321102461350135</v>
      </c>
      <c r="AA13">
        <f t="shared" si="2"/>
        <v>305246528</v>
      </c>
      <c r="AB13">
        <f t="shared" si="3"/>
        <v>0.68704623146950528</v>
      </c>
    </row>
    <row r="14" spans="1:28">
      <c r="A14" t="s">
        <v>39</v>
      </c>
      <c r="B14">
        <v>99859383</v>
      </c>
      <c r="C14">
        <v>862030000</v>
      </c>
      <c r="D14">
        <v>78688452</v>
      </c>
      <c r="E14">
        <v>1355934900</v>
      </c>
      <c r="F14">
        <v>290874595</v>
      </c>
      <c r="G14">
        <v>390994983</v>
      </c>
      <c r="H14">
        <v>52793138</v>
      </c>
      <c r="I14">
        <v>56086065</v>
      </c>
      <c r="J14">
        <v>581087256</v>
      </c>
      <c r="K14">
        <v>107188000</v>
      </c>
      <c r="L14">
        <v>300021011</v>
      </c>
      <c r="M14">
        <v>232168663</v>
      </c>
      <c r="N14">
        <v>131909000</v>
      </c>
      <c r="O14">
        <v>209896000</v>
      </c>
      <c r="P14">
        <v>7544201</v>
      </c>
      <c r="Q14">
        <v>9711115</v>
      </c>
      <c r="R14">
        <v>9867632</v>
      </c>
      <c r="S14">
        <v>54381345</v>
      </c>
      <c r="T14">
        <v>13328593</v>
      </c>
      <c r="U14">
        <v>33055650</v>
      </c>
      <c r="V14">
        <v>4596622</v>
      </c>
      <c r="W14">
        <v>34604469</v>
      </c>
      <c r="X14">
        <f t="shared" si="0"/>
        <v>354657282</v>
      </c>
      <c r="Y14">
        <v>3836892580</v>
      </c>
      <c r="Z14">
        <f t="shared" si="1"/>
        <v>0.79327290563209019</v>
      </c>
      <c r="AA14">
        <f t="shared" si="2"/>
        <v>307137378</v>
      </c>
      <c r="AB14">
        <f t="shared" si="3"/>
        <v>0.68698366744456585</v>
      </c>
    </row>
    <row r="15" spans="1:28">
      <c r="A15" t="s">
        <v>40</v>
      </c>
      <c r="B15">
        <v>102259497</v>
      </c>
      <c r="C15">
        <v>881940000</v>
      </c>
      <c r="D15">
        <v>78936666</v>
      </c>
      <c r="E15">
        <v>1386188710</v>
      </c>
      <c r="F15">
        <v>292728234</v>
      </c>
      <c r="G15">
        <v>393524737</v>
      </c>
      <c r="H15">
        <v>53207734</v>
      </c>
      <c r="I15">
        <v>56194527</v>
      </c>
      <c r="J15">
        <v>594770134</v>
      </c>
      <c r="K15">
        <v>108079000</v>
      </c>
      <c r="L15">
        <v>307216470</v>
      </c>
      <c r="M15">
        <v>234454577</v>
      </c>
      <c r="N15">
        <v>132669000</v>
      </c>
      <c r="O15">
        <v>211909000</v>
      </c>
      <c r="P15">
        <v>7586115</v>
      </c>
      <c r="Q15">
        <v>9741720</v>
      </c>
      <c r="R15">
        <v>9922266</v>
      </c>
      <c r="S15">
        <v>54751406</v>
      </c>
      <c r="T15">
        <v>13439322</v>
      </c>
      <c r="U15">
        <v>33357200</v>
      </c>
      <c r="V15">
        <v>4641445</v>
      </c>
      <c r="W15">
        <v>34988947</v>
      </c>
      <c r="X15">
        <f t="shared" si="0"/>
        <v>356767348</v>
      </c>
      <c r="Y15">
        <v>3912347640</v>
      </c>
      <c r="Z15">
        <f t="shared" si="1"/>
        <v>0.79331124227758232</v>
      </c>
      <c r="AA15">
        <f t="shared" si="2"/>
        <v>308846437</v>
      </c>
      <c r="AB15">
        <f t="shared" si="3"/>
        <v>0.68675385228772412</v>
      </c>
    </row>
    <row r="16" spans="1:28">
      <c r="A16" t="s">
        <v>41</v>
      </c>
      <c r="B16">
        <v>104706198</v>
      </c>
      <c r="C16">
        <v>900350000</v>
      </c>
      <c r="D16">
        <v>78967433</v>
      </c>
      <c r="E16">
        <v>1416257366</v>
      </c>
      <c r="F16">
        <v>294399225</v>
      </c>
      <c r="G16">
        <v>395949389</v>
      </c>
      <c r="H16">
        <v>53592233</v>
      </c>
      <c r="I16">
        <v>56229974</v>
      </c>
      <c r="J16">
        <v>608802600</v>
      </c>
      <c r="K16">
        <v>110162000</v>
      </c>
      <c r="L16">
        <v>314499549</v>
      </c>
      <c r="M16">
        <v>236715369</v>
      </c>
      <c r="N16">
        <v>133432000</v>
      </c>
      <c r="O16">
        <v>213854000</v>
      </c>
      <c r="P16">
        <v>7599038</v>
      </c>
      <c r="Q16">
        <v>9772419</v>
      </c>
      <c r="R16">
        <v>9988459</v>
      </c>
      <c r="S16">
        <v>55110868</v>
      </c>
      <c r="T16">
        <v>13545056</v>
      </c>
      <c r="U16">
        <v>33678899</v>
      </c>
      <c r="V16">
        <v>4689623</v>
      </c>
      <c r="W16">
        <v>35373335</v>
      </c>
      <c r="X16">
        <f t="shared" si="0"/>
        <v>358547337</v>
      </c>
      <c r="Y16">
        <v>3988478324</v>
      </c>
      <c r="Z16">
        <f t="shared" si="1"/>
        <v>0.7929316690200211</v>
      </c>
      <c r="AA16">
        <f t="shared" si="2"/>
        <v>310190356</v>
      </c>
      <c r="AB16">
        <f t="shared" si="3"/>
        <v>0.68598963460435503</v>
      </c>
    </row>
    <row r="17" spans="1:28">
      <c r="A17" t="s">
        <v>42</v>
      </c>
      <c r="B17">
        <v>107216205</v>
      </c>
      <c r="C17">
        <v>916395000</v>
      </c>
      <c r="D17">
        <v>78673554</v>
      </c>
      <c r="E17">
        <v>1443359147</v>
      </c>
      <c r="F17">
        <v>295923527</v>
      </c>
      <c r="G17">
        <v>398316577</v>
      </c>
      <c r="H17">
        <v>53931390</v>
      </c>
      <c r="I17">
        <v>56225800</v>
      </c>
      <c r="J17">
        <v>623102897</v>
      </c>
      <c r="K17">
        <v>111940000</v>
      </c>
      <c r="L17">
        <v>321874180</v>
      </c>
      <c r="M17">
        <v>239169275</v>
      </c>
      <c r="N17">
        <v>134200000</v>
      </c>
      <c r="O17">
        <v>215973000</v>
      </c>
      <c r="P17">
        <v>7578903</v>
      </c>
      <c r="Q17">
        <v>9800700</v>
      </c>
      <c r="R17">
        <v>10058620</v>
      </c>
      <c r="S17">
        <v>55441001</v>
      </c>
      <c r="T17">
        <v>13666335</v>
      </c>
      <c r="U17">
        <v>34015199</v>
      </c>
      <c r="V17">
        <v>4739105</v>
      </c>
      <c r="W17">
        <v>35757900</v>
      </c>
      <c r="X17">
        <f t="shared" si="0"/>
        <v>359888507</v>
      </c>
      <c r="Y17">
        <v>4062864562</v>
      </c>
      <c r="Z17">
        <f t="shared" si="1"/>
        <v>0.79176007609077115</v>
      </c>
      <c r="AA17">
        <f t="shared" si="2"/>
        <v>311075583</v>
      </c>
      <c r="AB17">
        <f t="shared" si="3"/>
        <v>0.68437091620172519</v>
      </c>
    </row>
    <row r="18" spans="1:28">
      <c r="A18" t="s">
        <v>43</v>
      </c>
      <c r="B18">
        <v>109790938</v>
      </c>
      <c r="C18">
        <v>930685000</v>
      </c>
      <c r="D18">
        <v>78336950</v>
      </c>
      <c r="E18">
        <v>1467569010</v>
      </c>
      <c r="F18">
        <v>297251524</v>
      </c>
      <c r="G18">
        <v>400473489</v>
      </c>
      <c r="H18">
        <v>54220022</v>
      </c>
      <c r="I18">
        <v>56211968</v>
      </c>
      <c r="J18">
        <v>637630087</v>
      </c>
      <c r="K18">
        <v>112771000</v>
      </c>
      <c r="L18">
        <v>329337986</v>
      </c>
      <c r="M18">
        <v>241538008</v>
      </c>
      <c r="N18">
        <v>135147000</v>
      </c>
      <c r="O18">
        <v>218035000</v>
      </c>
      <c r="P18">
        <v>7565525</v>
      </c>
      <c r="Q18">
        <v>9818227</v>
      </c>
      <c r="R18">
        <v>10125939</v>
      </c>
      <c r="S18">
        <v>55718260</v>
      </c>
      <c r="T18">
        <v>13774037</v>
      </c>
      <c r="U18">
        <v>34356300</v>
      </c>
      <c r="V18">
        <v>4789507</v>
      </c>
      <c r="W18">
        <v>36137812</v>
      </c>
      <c r="X18">
        <f t="shared" si="0"/>
        <v>361054547</v>
      </c>
      <c r="Y18">
        <v>4135418002</v>
      </c>
      <c r="Z18">
        <f t="shared" si="1"/>
        <v>0.79059786438524582</v>
      </c>
      <c r="AA18">
        <f t="shared" si="2"/>
        <v>311782801</v>
      </c>
      <c r="AB18">
        <f t="shared" si="3"/>
        <v>0.68270796939347245</v>
      </c>
    </row>
    <row r="19" spans="1:28">
      <c r="A19" t="s">
        <v>44</v>
      </c>
      <c r="B19">
        <v>112425392</v>
      </c>
      <c r="C19">
        <v>943455000</v>
      </c>
      <c r="D19">
        <v>78159814</v>
      </c>
      <c r="E19">
        <v>1490449457</v>
      </c>
      <c r="F19">
        <v>298441845</v>
      </c>
      <c r="G19">
        <v>402425490</v>
      </c>
      <c r="H19">
        <v>54467702</v>
      </c>
      <c r="I19">
        <v>56193492</v>
      </c>
      <c r="J19">
        <v>652408776</v>
      </c>
      <c r="K19">
        <v>113863000</v>
      </c>
      <c r="L19">
        <v>336887200</v>
      </c>
      <c r="M19">
        <v>244018243</v>
      </c>
      <c r="N19">
        <v>136100000</v>
      </c>
      <c r="O19">
        <v>220239000</v>
      </c>
      <c r="P19">
        <v>7568430</v>
      </c>
      <c r="Q19">
        <v>9830358</v>
      </c>
      <c r="R19">
        <v>10186755</v>
      </c>
      <c r="S19">
        <v>55955411</v>
      </c>
      <c r="T19">
        <v>13856185</v>
      </c>
      <c r="U19">
        <v>34689050</v>
      </c>
      <c r="V19">
        <v>4840501</v>
      </c>
      <c r="W19">
        <v>36511638</v>
      </c>
      <c r="X19">
        <f t="shared" si="0"/>
        <v>362259336</v>
      </c>
      <c r="Y19">
        <v>4207766711</v>
      </c>
      <c r="Z19">
        <f t="shared" si="1"/>
        <v>0.78989171887351139</v>
      </c>
      <c r="AA19">
        <f t="shared" si="2"/>
        <v>312543030</v>
      </c>
      <c r="AB19">
        <f t="shared" si="3"/>
        <v>0.68148733974556686</v>
      </c>
    </row>
    <row r="20" spans="1:28">
      <c r="A20" t="s">
        <v>45</v>
      </c>
      <c r="B20">
        <v>115121153</v>
      </c>
      <c r="C20">
        <v>956165000</v>
      </c>
      <c r="D20">
        <v>78091820</v>
      </c>
      <c r="E20">
        <v>1513227369</v>
      </c>
      <c r="F20">
        <v>299652820</v>
      </c>
      <c r="G20">
        <v>404271768</v>
      </c>
      <c r="H20">
        <v>54691851</v>
      </c>
      <c r="I20">
        <v>56196504</v>
      </c>
      <c r="J20">
        <v>667499806</v>
      </c>
      <c r="K20">
        <v>114898000</v>
      </c>
      <c r="L20">
        <v>344541628</v>
      </c>
      <c r="M20">
        <v>246601803</v>
      </c>
      <c r="N20">
        <v>137060000</v>
      </c>
      <c r="O20">
        <v>222585000</v>
      </c>
      <c r="P20">
        <v>7562305</v>
      </c>
      <c r="Q20">
        <v>9839534</v>
      </c>
      <c r="R20">
        <v>10242098</v>
      </c>
      <c r="S20">
        <v>56155143</v>
      </c>
      <c r="T20">
        <v>13941700</v>
      </c>
      <c r="U20">
        <v>34965600</v>
      </c>
      <c r="V20">
        <v>4890125</v>
      </c>
      <c r="W20">
        <v>36864898</v>
      </c>
      <c r="X20">
        <f t="shared" si="0"/>
        <v>363441578</v>
      </c>
      <c r="Y20">
        <v>4281312782</v>
      </c>
      <c r="Z20">
        <f t="shared" si="1"/>
        <v>0.78928690661231926</v>
      </c>
      <c r="AA20">
        <f t="shared" si="2"/>
        <v>313343755</v>
      </c>
      <c r="AB20">
        <f t="shared" si="3"/>
        <v>0.68048934976349462</v>
      </c>
    </row>
    <row r="21" spans="1:28">
      <c r="A21" t="s">
        <v>46</v>
      </c>
      <c r="B21">
        <v>117878411</v>
      </c>
      <c r="C21">
        <v>969005000</v>
      </c>
      <c r="D21">
        <v>78126350</v>
      </c>
      <c r="E21">
        <v>1536434993</v>
      </c>
      <c r="F21">
        <v>300886490</v>
      </c>
      <c r="G21">
        <v>406051885</v>
      </c>
      <c r="H21">
        <v>54917118</v>
      </c>
      <c r="I21">
        <v>56246951</v>
      </c>
      <c r="J21">
        <v>682995354</v>
      </c>
      <c r="K21">
        <v>115870000</v>
      </c>
      <c r="L21">
        <v>352308428</v>
      </c>
      <c r="M21">
        <v>249310344</v>
      </c>
      <c r="N21">
        <v>138027000</v>
      </c>
      <c r="O21">
        <v>225055000</v>
      </c>
      <c r="P21">
        <v>7549425</v>
      </c>
      <c r="Q21">
        <v>9848382</v>
      </c>
      <c r="R21">
        <v>10292341</v>
      </c>
      <c r="S21">
        <v>56317749</v>
      </c>
      <c r="T21">
        <v>14038270</v>
      </c>
      <c r="U21">
        <v>35247217</v>
      </c>
      <c r="V21">
        <v>4938973</v>
      </c>
      <c r="W21">
        <v>37191330</v>
      </c>
      <c r="X21">
        <f t="shared" si="0"/>
        <v>364714106</v>
      </c>
      <c r="Y21">
        <v>4356746035</v>
      </c>
      <c r="Z21">
        <f t="shared" si="1"/>
        <v>0.78891417758187909</v>
      </c>
      <c r="AA21">
        <f t="shared" si="2"/>
        <v>314235575</v>
      </c>
      <c r="AB21">
        <f t="shared" si="3"/>
        <v>0.67972391563624879</v>
      </c>
    </row>
    <row r="22" spans="1:28">
      <c r="A22" t="s">
        <v>47</v>
      </c>
      <c r="B22">
        <v>120694009</v>
      </c>
      <c r="C22">
        <v>981235000</v>
      </c>
      <c r="D22">
        <v>78288576</v>
      </c>
      <c r="E22">
        <v>1559194619</v>
      </c>
      <c r="F22">
        <v>302184230</v>
      </c>
      <c r="G22">
        <v>407875852</v>
      </c>
      <c r="H22">
        <v>55161527</v>
      </c>
      <c r="I22">
        <v>56314216</v>
      </c>
      <c r="J22">
        <v>698952844</v>
      </c>
      <c r="K22">
        <v>116782000</v>
      </c>
      <c r="L22">
        <v>360198748</v>
      </c>
      <c r="M22">
        <v>251795337</v>
      </c>
      <c r="N22">
        <v>139010000</v>
      </c>
      <c r="O22">
        <v>227225000</v>
      </c>
      <c r="P22">
        <v>7549433</v>
      </c>
      <c r="Q22">
        <v>9859242</v>
      </c>
      <c r="R22">
        <v>10304193</v>
      </c>
      <c r="S22">
        <v>56433883</v>
      </c>
      <c r="T22">
        <v>14149800</v>
      </c>
      <c r="U22">
        <v>35574150</v>
      </c>
      <c r="V22">
        <v>4979815</v>
      </c>
      <c r="W22">
        <v>37491165</v>
      </c>
      <c r="X22">
        <f t="shared" si="0"/>
        <v>366106000</v>
      </c>
      <c r="Y22">
        <v>4432925590</v>
      </c>
      <c r="Z22">
        <f t="shared" si="1"/>
        <v>0.78869847771064328</v>
      </c>
      <c r="AA22">
        <f t="shared" si="2"/>
        <v>315247842</v>
      </c>
      <c r="AB22">
        <f t="shared" si="3"/>
        <v>0.6791352588784817</v>
      </c>
    </row>
    <row r="23" spans="1:28">
      <c r="A23" t="s">
        <v>48</v>
      </c>
      <c r="B23">
        <v>123570327</v>
      </c>
      <c r="C23">
        <v>993885000</v>
      </c>
      <c r="D23">
        <v>78407907</v>
      </c>
      <c r="E23">
        <v>1582789699</v>
      </c>
      <c r="F23">
        <v>303343135</v>
      </c>
      <c r="G23">
        <v>409551932</v>
      </c>
      <c r="H23">
        <v>55430296</v>
      </c>
      <c r="I23">
        <v>56333829</v>
      </c>
      <c r="J23">
        <v>715384993</v>
      </c>
      <c r="K23">
        <v>117648000</v>
      </c>
      <c r="L23">
        <v>368206693</v>
      </c>
      <c r="M23">
        <v>254340965</v>
      </c>
      <c r="N23">
        <v>139941000</v>
      </c>
      <c r="O23">
        <v>229466000</v>
      </c>
      <c r="P23">
        <v>7568710</v>
      </c>
      <c r="Q23">
        <v>9858982</v>
      </c>
      <c r="R23">
        <v>10300591</v>
      </c>
      <c r="S23">
        <v>56501675</v>
      </c>
      <c r="T23">
        <v>14247208</v>
      </c>
      <c r="U23">
        <v>35898587</v>
      </c>
      <c r="V23">
        <v>5016105</v>
      </c>
      <c r="W23">
        <v>37758631</v>
      </c>
      <c r="X23">
        <f t="shared" si="0"/>
        <v>367322521</v>
      </c>
      <c r="Y23">
        <v>4511137170</v>
      </c>
      <c r="Z23">
        <f t="shared" si="1"/>
        <v>0.78843903752619737</v>
      </c>
      <c r="AA23">
        <f t="shared" si="2"/>
        <v>316107238</v>
      </c>
      <c r="AB23">
        <f t="shared" si="3"/>
        <v>0.67850804738374482</v>
      </c>
    </row>
    <row r="24" spans="1:28">
      <c r="A24" t="s">
        <v>49</v>
      </c>
      <c r="B24">
        <v>126498314</v>
      </c>
      <c r="C24">
        <v>1008630000</v>
      </c>
      <c r="D24">
        <v>78333366</v>
      </c>
      <c r="E24">
        <v>1608678553</v>
      </c>
      <c r="F24">
        <v>304174240</v>
      </c>
      <c r="G24">
        <v>410895587</v>
      </c>
      <c r="H24">
        <v>55718933</v>
      </c>
      <c r="I24">
        <v>56313641</v>
      </c>
      <c r="J24">
        <v>732239504</v>
      </c>
      <c r="K24">
        <v>118449000</v>
      </c>
      <c r="L24">
        <v>376322267</v>
      </c>
      <c r="M24">
        <v>256836391</v>
      </c>
      <c r="N24">
        <v>140823000</v>
      </c>
      <c r="O24">
        <v>231664000</v>
      </c>
      <c r="P24">
        <v>7574140</v>
      </c>
      <c r="Q24">
        <v>9856303</v>
      </c>
      <c r="R24">
        <v>10314826</v>
      </c>
      <c r="S24">
        <v>56543548</v>
      </c>
      <c r="T24">
        <v>14312690</v>
      </c>
      <c r="U24">
        <v>36230481</v>
      </c>
      <c r="V24">
        <v>5055099</v>
      </c>
      <c r="W24">
        <v>37986012</v>
      </c>
      <c r="X24">
        <f t="shared" si="0"/>
        <v>368239039</v>
      </c>
      <c r="Y24">
        <v>4592341169</v>
      </c>
      <c r="Z24">
        <f t="shared" si="1"/>
        <v>0.78816730691800463</v>
      </c>
      <c r="AA24">
        <f t="shared" si="2"/>
        <v>316638633</v>
      </c>
      <c r="AB24">
        <f t="shared" si="3"/>
        <v>0.67772341388770685</v>
      </c>
    </row>
    <row r="25" spans="1:28">
      <c r="A25" t="s">
        <v>50</v>
      </c>
      <c r="B25">
        <v>129448819</v>
      </c>
      <c r="C25">
        <v>1023310000</v>
      </c>
      <c r="D25">
        <v>78128282</v>
      </c>
      <c r="E25">
        <v>1634539937</v>
      </c>
      <c r="F25">
        <v>304787493</v>
      </c>
      <c r="G25">
        <v>411974420</v>
      </c>
      <c r="H25">
        <v>56023770</v>
      </c>
      <c r="I25">
        <v>56332848</v>
      </c>
      <c r="J25">
        <v>749428958</v>
      </c>
      <c r="K25">
        <v>119259000</v>
      </c>
      <c r="L25">
        <v>384511539</v>
      </c>
      <c r="M25">
        <v>259214381</v>
      </c>
      <c r="N25">
        <v>141668000</v>
      </c>
      <c r="O25">
        <v>233792000</v>
      </c>
      <c r="P25">
        <v>7561910</v>
      </c>
      <c r="Q25">
        <v>9855520</v>
      </c>
      <c r="R25">
        <v>10323856</v>
      </c>
      <c r="S25">
        <v>56564074</v>
      </c>
      <c r="T25">
        <v>14367070</v>
      </c>
      <c r="U25">
        <v>36571808</v>
      </c>
      <c r="V25">
        <v>5091971</v>
      </c>
      <c r="W25">
        <v>38171525</v>
      </c>
      <c r="X25">
        <f t="shared" si="0"/>
        <v>368992634</v>
      </c>
      <c r="Y25">
        <v>4674266079</v>
      </c>
      <c r="Z25">
        <f t="shared" si="1"/>
        <v>0.78792848032416185</v>
      </c>
      <c r="AA25">
        <f t="shared" si="2"/>
        <v>317004999</v>
      </c>
      <c r="AB25">
        <f t="shared" si="3"/>
        <v>0.67691667557036506</v>
      </c>
    </row>
    <row r="26" spans="1:28">
      <c r="A26" t="s">
        <v>51</v>
      </c>
      <c r="B26">
        <v>132383568</v>
      </c>
      <c r="C26">
        <v>1036825000</v>
      </c>
      <c r="D26">
        <v>77858685</v>
      </c>
      <c r="E26">
        <v>1659131214</v>
      </c>
      <c r="F26">
        <v>305299134</v>
      </c>
      <c r="G26">
        <v>412931311</v>
      </c>
      <c r="H26">
        <v>56337666</v>
      </c>
      <c r="I26">
        <v>56422072</v>
      </c>
      <c r="J26">
        <v>766833410</v>
      </c>
      <c r="K26">
        <v>120018000</v>
      </c>
      <c r="L26">
        <v>392733317</v>
      </c>
      <c r="M26">
        <v>261488476</v>
      </c>
      <c r="N26">
        <v>142745000</v>
      </c>
      <c r="O26">
        <v>235825000</v>
      </c>
      <c r="P26">
        <v>7561434</v>
      </c>
      <c r="Q26">
        <v>9855372</v>
      </c>
      <c r="R26">
        <v>10330213</v>
      </c>
      <c r="S26">
        <v>56576718</v>
      </c>
      <c r="T26">
        <v>14424211</v>
      </c>
      <c r="U26">
        <v>36904134</v>
      </c>
      <c r="V26">
        <v>5127097</v>
      </c>
      <c r="W26">
        <v>38330364</v>
      </c>
      <c r="X26">
        <f t="shared" si="0"/>
        <v>369727966</v>
      </c>
      <c r="Y26">
        <v>4755914211</v>
      </c>
      <c r="Z26">
        <f t="shared" si="1"/>
        <v>0.78773900304453537</v>
      </c>
      <c r="AA26">
        <f t="shared" si="2"/>
        <v>317366522</v>
      </c>
      <c r="AB26">
        <f t="shared" si="3"/>
        <v>0.67617819215761354</v>
      </c>
    </row>
    <row r="27" spans="1:28">
      <c r="A27" t="s">
        <v>52</v>
      </c>
      <c r="B27">
        <v>135274080</v>
      </c>
      <c r="C27">
        <v>1051040000</v>
      </c>
      <c r="D27">
        <v>77684873</v>
      </c>
      <c r="E27">
        <v>1684294889</v>
      </c>
      <c r="F27">
        <v>305877727</v>
      </c>
      <c r="G27">
        <v>413924483</v>
      </c>
      <c r="H27">
        <v>56654696</v>
      </c>
      <c r="I27">
        <v>56550268</v>
      </c>
      <c r="J27">
        <v>784360008</v>
      </c>
      <c r="K27">
        <v>120754000</v>
      </c>
      <c r="L27">
        <v>400955770</v>
      </c>
      <c r="M27">
        <v>263823014</v>
      </c>
      <c r="N27">
        <v>143858000</v>
      </c>
      <c r="O27">
        <v>237924000</v>
      </c>
      <c r="P27">
        <v>7564985</v>
      </c>
      <c r="Q27">
        <v>9858308</v>
      </c>
      <c r="R27">
        <v>10337118</v>
      </c>
      <c r="S27">
        <v>56593071</v>
      </c>
      <c r="T27">
        <v>14491632</v>
      </c>
      <c r="U27">
        <v>37201885</v>
      </c>
      <c r="V27">
        <v>5161768</v>
      </c>
      <c r="W27">
        <v>38469512</v>
      </c>
      <c r="X27">
        <f t="shared" si="0"/>
        <v>370568116</v>
      </c>
      <c r="Y27">
        <v>4839074592</v>
      </c>
      <c r="Z27">
        <f t="shared" si="1"/>
        <v>0.78764719086912272</v>
      </c>
      <c r="AA27">
        <f t="shared" si="2"/>
        <v>317867345</v>
      </c>
      <c r="AB27">
        <f t="shared" si="3"/>
        <v>0.67563103933711421</v>
      </c>
    </row>
    <row r="28" spans="1:28">
      <c r="A28" t="s">
        <v>53</v>
      </c>
      <c r="B28">
        <v>138108912</v>
      </c>
      <c r="C28">
        <v>1066790000</v>
      </c>
      <c r="D28">
        <v>77720436</v>
      </c>
      <c r="E28">
        <v>1710989831</v>
      </c>
      <c r="F28">
        <v>306640638</v>
      </c>
      <c r="G28">
        <v>415076369</v>
      </c>
      <c r="H28">
        <v>56976123</v>
      </c>
      <c r="I28">
        <v>56681396</v>
      </c>
      <c r="J28">
        <v>801975244</v>
      </c>
      <c r="K28">
        <v>121492000</v>
      </c>
      <c r="L28">
        <v>409162927</v>
      </c>
      <c r="M28">
        <v>266290660</v>
      </c>
      <c r="N28">
        <v>144894000</v>
      </c>
      <c r="O28">
        <v>240133000</v>
      </c>
      <c r="P28">
        <v>7569794</v>
      </c>
      <c r="Q28">
        <v>9861823</v>
      </c>
      <c r="R28">
        <v>10342227</v>
      </c>
      <c r="S28">
        <v>56596155</v>
      </c>
      <c r="T28">
        <v>14572278</v>
      </c>
      <c r="U28">
        <v>37456119</v>
      </c>
      <c r="V28">
        <v>5193838</v>
      </c>
      <c r="W28">
        <v>38584624</v>
      </c>
      <c r="X28">
        <f t="shared" si="0"/>
        <v>371554813</v>
      </c>
      <c r="Y28">
        <v>4924736807</v>
      </c>
      <c r="Z28">
        <f t="shared" si="1"/>
        <v>0.78759660267595166</v>
      </c>
      <c r="AA28">
        <f t="shared" si="2"/>
        <v>318562629</v>
      </c>
      <c r="AB28">
        <f t="shared" si="3"/>
        <v>0.67526737795190295</v>
      </c>
    </row>
    <row r="29" spans="1:28">
      <c r="A29" t="s">
        <v>54</v>
      </c>
      <c r="B29">
        <v>140891602</v>
      </c>
      <c r="C29">
        <v>1084035000</v>
      </c>
      <c r="D29">
        <v>77839920</v>
      </c>
      <c r="E29">
        <v>1739071545</v>
      </c>
      <c r="F29">
        <v>307488390</v>
      </c>
      <c r="G29">
        <v>416301856</v>
      </c>
      <c r="H29">
        <v>57302663</v>
      </c>
      <c r="I29">
        <v>56802050</v>
      </c>
      <c r="J29">
        <v>819682102</v>
      </c>
      <c r="K29">
        <v>122091000</v>
      </c>
      <c r="L29">
        <v>417353074</v>
      </c>
      <c r="M29">
        <v>268793450</v>
      </c>
      <c r="N29">
        <v>145908000</v>
      </c>
      <c r="O29">
        <v>242289000</v>
      </c>
      <c r="P29">
        <v>7574586</v>
      </c>
      <c r="Q29">
        <v>9870234</v>
      </c>
      <c r="R29">
        <v>10347318</v>
      </c>
      <c r="S29">
        <v>56601931</v>
      </c>
      <c r="T29">
        <v>14665037</v>
      </c>
      <c r="U29">
        <v>37668045</v>
      </c>
      <c r="V29">
        <v>5222840</v>
      </c>
      <c r="W29">
        <v>38684815</v>
      </c>
      <c r="X29">
        <f t="shared" si="0"/>
        <v>372579439</v>
      </c>
      <c r="Y29">
        <v>5012555212</v>
      </c>
      <c r="Z29">
        <f t="shared" si="1"/>
        <v>0.78752137590679705</v>
      </c>
      <c r="AA29">
        <f t="shared" si="2"/>
        <v>319341236</v>
      </c>
      <c r="AB29">
        <f t="shared" si="3"/>
        <v>0.67499175540520695</v>
      </c>
    </row>
    <row r="30" spans="1:28">
      <c r="A30" t="s">
        <v>55</v>
      </c>
      <c r="B30">
        <v>143627503</v>
      </c>
      <c r="C30">
        <v>1101630000</v>
      </c>
      <c r="D30">
        <v>78144619</v>
      </c>
      <c r="E30">
        <v>1767429690</v>
      </c>
      <c r="F30">
        <v>308516473</v>
      </c>
      <c r="G30">
        <v>417653043</v>
      </c>
      <c r="H30">
        <v>57627105</v>
      </c>
      <c r="I30">
        <v>56928327</v>
      </c>
      <c r="J30">
        <v>837468930</v>
      </c>
      <c r="K30">
        <v>122613000</v>
      </c>
      <c r="L30">
        <v>425524554</v>
      </c>
      <c r="M30">
        <v>271349094</v>
      </c>
      <c r="N30">
        <v>146857000</v>
      </c>
      <c r="O30">
        <v>244499000</v>
      </c>
      <c r="P30">
        <v>7585317</v>
      </c>
      <c r="Q30">
        <v>9901664</v>
      </c>
      <c r="R30">
        <v>10355276</v>
      </c>
      <c r="S30">
        <v>56629288</v>
      </c>
      <c r="T30">
        <v>14760094</v>
      </c>
      <c r="U30">
        <v>37824487</v>
      </c>
      <c r="V30">
        <v>5250596</v>
      </c>
      <c r="W30">
        <v>38766939</v>
      </c>
      <c r="X30">
        <f t="shared" si="0"/>
        <v>373773712</v>
      </c>
      <c r="Y30">
        <v>5101297281</v>
      </c>
      <c r="Z30">
        <f t="shared" si="1"/>
        <v>0.78758614565927865</v>
      </c>
      <c r="AA30">
        <f t="shared" si="2"/>
        <v>320343353</v>
      </c>
      <c r="AB30">
        <f t="shared" si="3"/>
        <v>0.67500195593434276</v>
      </c>
    </row>
    <row r="31" spans="1:28">
      <c r="A31" t="s">
        <v>56</v>
      </c>
      <c r="B31">
        <v>146328304</v>
      </c>
      <c r="C31">
        <v>1118650000</v>
      </c>
      <c r="D31">
        <v>78751283</v>
      </c>
      <c r="E31">
        <v>1795159128</v>
      </c>
      <c r="F31">
        <v>309837592</v>
      </c>
      <c r="G31">
        <v>419073156</v>
      </c>
      <c r="H31">
        <v>57940212</v>
      </c>
      <c r="I31">
        <v>57076711</v>
      </c>
      <c r="J31">
        <v>855334678</v>
      </c>
      <c r="K31">
        <v>123116000</v>
      </c>
      <c r="L31">
        <v>433681416</v>
      </c>
      <c r="M31">
        <v>274154622</v>
      </c>
      <c r="N31">
        <v>147721000</v>
      </c>
      <c r="O31">
        <v>246819000</v>
      </c>
      <c r="P31">
        <v>7619567</v>
      </c>
      <c r="Q31">
        <v>9937697</v>
      </c>
      <c r="R31">
        <v>10361068</v>
      </c>
      <c r="S31">
        <v>56671781</v>
      </c>
      <c r="T31">
        <v>14848907</v>
      </c>
      <c r="U31">
        <v>37961529</v>
      </c>
      <c r="V31">
        <v>5275942</v>
      </c>
      <c r="W31">
        <v>38827764</v>
      </c>
      <c r="X31">
        <f t="shared" si="0"/>
        <v>375272461</v>
      </c>
      <c r="Y31">
        <v>5189996799</v>
      </c>
      <c r="Z31">
        <f t="shared" si="1"/>
        <v>0.78813938007463524</v>
      </c>
      <c r="AA31">
        <f t="shared" si="2"/>
        <v>321673922</v>
      </c>
      <c r="AB31">
        <f t="shared" si="3"/>
        <v>0.67557284857962585</v>
      </c>
    </row>
    <row r="32" spans="1:28">
      <c r="A32" t="s">
        <v>57</v>
      </c>
      <c r="B32">
        <v>149003223</v>
      </c>
      <c r="C32">
        <v>1135185000</v>
      </c>
      <c r="D32">
        <v>79433029</v>
      </c>
      <c r="E32">
        <v>1822193192</v>
      </c>
      <c r="F32">
        <v>311262588</v>
      </c>
      <c r="G32">
        <v>420477979</v>
      </c>
      <c r="H32">
        <v>58235697</v>
      </c>
      <c r="I32">
        <v>57247586</v>
      </c>
      <c r="J32">
        <v>873277798</v>
      </c>
      <c r="K32">
        <v>123537000</v>
      </c>
      <c r="L32">
        <v>441826998</v>
      </c>
      <c r="M32">
        <v>277373464</v>
      </c>
      <c r="N32">
        <v>147969407</v>
      </c>
      <c r="O32">
        <v>249623000</v>
      </c>
      <c r="P32">
        <v>7677850</v>
      </c>
      <c r="Q32">
        <v>9967379</v>
      </c>
      <c r="R32">
        <v>10333355</v>
      </c>
      <c r="S32">
        <v>56719240</v>
      </c>
      <c r="T32">
        <v>14951510</v>
      </c>
      <c r="U32">
        <v>38110782</v>
      </c>
      <c r="V32">
        <v>5299187</v>
      </c>
      <c r="W32">
        <v>38867322</v>
      </c>
      <c r="X32">
        <f t="shared" si="0"/>
        <v>376842937</v>
      </c>
      <c r="Y32">
        <v>5280076284</v>
      </c>
      <c r="Z32">
        <f t="shared" si="1"/>
        <v>0.78882723598851157</v>
      </c>
      <c r="AA32">
        <f t="shared" si="2"/>
        <v>323099613</v>
      </c>
      <c r="AB32">
        <f t="shared" si="3"/>
        <v>0.67632891490745317</v>
      </c>
    </row>
    <row r="33" spans="1:28">
      <c r="A33" t="s">
        <v>58</v>
      </c>
      <c r="B33">
        <v>151648011</v>
      </c>
      <c r="C33">
        <v>1150780000</v>
      </c>
      <c r="D33">
        <v>80013896</v>
      </c>
      <c r="E33">
        <v>1848222188</v>
      </c>
      <c r="F33">
        <v>312708137</v>
      </c>
      <c r="G33">
        <v>421730525</v>
      </c>
      <c r="H33">
        <v>58559311</v>
      </c>
      <c r="I33">
        <v>57424897</v>
      </c>
      <c r="J33">
        <v>891273209</v>
      </c>
      <c r="K33">
        <v>123921000</v>
      </c>
      <c r="L33">
        <v>449938849</v>
      </c>
      <c r="M33">
        <v>281077441</v>
      </c>
      <c r="N33">
        <v>148394216</v>
      </c>
      <c r="O33">
        <v>252981000</v>
      </c>
      <c r="P33">
        <v>7754891</v>
      </c>
      <c r="Q33">
        <v>10004486</v>
      </c>
      <c r="R33">
        <v>10308578</v>
      </c>
      <c r="S33">
        <v>56758521</v>
      </c>
      <c r="T33">
        <v>15069798</v>
      </c>
      <c r="U33">
        <v>38246193</v>
      </c>
      <c r="V33">
        <v>5303294</v>
      </c>
      <c r="W33">
        <v>38966376</v>
      </c>
      <c r="X33">
        <f t="shared" si="0"/>
        <v>378410241</v>
      </c>
      <c r="Y33">
        <v>5368065408</v>
      </c>
      <c r="Z33">
        <f t="shared" si="1"/>
        <v>0.78974425337923027</v>
      </c>
      <c r="AA33">
        <f t="shared" si="2"/>
        <v>324552176</v>
      </c>
      <c r="AB33">
        <f t="shared" si="3"/>
        <v>0.67734217562501042</v>
      </c>
    </row>
    <row r="34" spans="1:28">
      <c r="A34" t="s">
        <v>59</v>
      </c>
      <c r="B34">
        <v>154259380</v>
      </c>
      <c r="C34">
        <v>1164970000</v>
      </c>
      <c r="D34">
        <v>80624598</v>
      </c>
      <c r="E34">
        <v>1872480731</v>
      </c>
      <c r="F34">
        <v>314162058</v>
      </c>
      <c r="G34">
        <v>422963892</v>
      </c>
      <c r="H34">
        <v>58851217</v>
      </c>
      <c r="I34">
        <v>57580402</v>
      </c>
      <c r="J34">
        <v>909307016</v>
      </c>
      <c r="K34">
        <v>124229000</v>
      </c>
      <c r="L34">
        <v>458011037</v>
      </c>
      <c r="M34">
        <v>284943859</v>
      </c>
      <c r="N34">
        <v>148538197</v>
      </c>
      <c r="O34">
        <v>256514000</v>
      </c>
      <c r="P34">
        <v>7840709</v>
      </c>
      <c r="Q34">
        <v>10045158</v>
      </c>
      <c r="R34">
        <v>10319123</v>
      </c>
      <c r="S34">
        <v>56797087</v>
      </c>
      <c r="T34">
        <v>15184166</v>
      </c>
      <c r="U34">
        <v>38363667</v>
      </c>
      <c r="V34">
        <v>5305016</v>
      </c>
      <c r="W34">
        <v>39157685</v>
      </c>
      <c r="X34">
        <f t="shared" si="0"/>
        <v>380068828</v>
      </c>
      <c r="Y34">
        <v>5452349932</v>
      </c>
      <c r="Z34">
        <f t="shared" si="1"/>
        <v>0.79091320559931566</v>
      </c>
      <c r="AA34">
        <f t="shared" si="2"/>
        <v>326081022</v>
      </c>
      <c r="AB34">
        <f t="shared" si="3"/>
        <v>0.6785660054055288</v>
      </c>
    </row>
    <row r="35" spans="1:28">
      <c r="A35" t="s">
        <v>60</v>
      </c>
      <c r="B35">
        <v>156849078</v>
      </c>
      <c r="C35">
        <v>1178440000</v>
      </c>
      <c r="D35">
        <v>81156363</v>
      </c>
      <c r="E35">
        <v>1895897521</v>
      </c>
      <c r="F35">
        <v>315449099</v>
      </c>
      <c r="G35">
        <v>424341130</v>
      </c>
      <c r="H35">
        <v>59106768</v>
      </c>
      <c r="I35">
        <v>57718614</v>
      </c>
      <c r="J35">
        <v>927403860</v>
      </c>
      <c r="K35">
        <v>124536000</v>
      </c>
      <c r="L35">
        <v>466051606</v>
      </c>
      <c r="M35">
        <v>288662674</v>
      </c>
      <c r="N35">
        <v>148458777</v>
      </c>
      <c r="O35">
        <v>259919000</v>
      </c>
      <c r="P35">
        <v>7905633</v>
      </c>
      <c r="Q35">
        <v>10084475</v>
      </c>
      <c r="R35">
        <v>10329855</v>
      </c>
      <c r="S35">
        <v>56831821</v>
      </c>
      <c r="T35">
        <v>15290368</v>
      </c>
      <c r="U35">
        <v>38461408</v>
      </c>
      <c r="V35">
        <v>5325305</v>
      </c>
      <c r="W35">
        <v>39361262</v>
      </c>
      <c r="X35">
        <f t="shared" si="0"/>
        <v>381571872</v>
      </c>
      <c r="Y35">
        <v>5537511534</v>
      </c>
      <c r="Z35">
        <f t="shared" si="1"/>
        <v>0.79154477582762028</v>
      </c>
      <c r="AA35">
        <f t="shared" si="2"/>
        <v>327455304</v>
      </c>
      <c r="AB35">
        <f t="shared" si="3"/>
        <v>0.67928365327265328</v>
      </c>
    </row>
    <row r="36" spans="1:28">
      <c r="A36" t="s">
        <v>61</v>
      </c>
      <c r="B36">
        <v>159432716</v>
      </c>
      <c r="C36">
        <v>1191835000</v>
      </c>
      <c r="D36">
        <v>81438348</v>
      </c>
      <c r="E36">
        <v>1919359723</v>
      </c>
      <c r="F36">
        <v>316366779</v>
      </c>
      <c r="G36">
        <v>425399124</v>
      </c>
      <c r="H36">
        <v>59327192</v>
      </c>
      <c r="I36">
        <v>57865745</v>
      </c>
      <c r="J36">
        <v>945601831</v>
      </c>
      <c r="K36">
        <v>124961000</v>
      </c>
      <c r="L36">
        <v>474058648</v>
      </c>
      <c r="M36">
        <v>292185983</v>
      </c>
      <c r="N36">
        <v>148407912</v>
      </c>
      <c r="O36">
        <v>263126000</v>
      </c>
      <c r="P36">
        <v>7936118</v>
      </c>
      <c r="Q36">
        <v>10115603</v>
      </c>
      <c r="R36">
        <v>10333587</v>
      </c>
      <c r="S36">
        <v>56843400</v>
      </c>
      <c r="T36">
        <v>15382838</v>
      </c>
      <c r="U36">
        <v>38542652</v>
      </c>
      <c r="V36">
        <v>5346331</v>
      </c>
      <c r="W36">
        <v>39549108</v>
      </c>
      <c r="X36">
        <f t="shared" si="0"/>
        <v>382680922</v>
      </c>
      <c r="Y36">
        <v>5621787194</v>
      </c>
      <c r="Z36">
        <f t="shared" si="1"/>
        <v>0.79186579978773508</v>
      </c>
      <c r="AA36">
        <f t="shared" si="2"/>
        <v>328458352</v>
      </c>
      <c r="AB36">
        <f t="shared" si="3"/>
        <v>0.67966527895906292</v>
      </c>
    </row>
    <row r="37" spans="1:28">
      <c r="A37" t="s">
        <v>62</v>
      </c>
      <c r="B37">
        <v>162019896</v>
      </c>
      <c r="C37">
        <v>1204855000</v>
      </c>
      <c r="D37">
        <v>81678051</v>
      </c>
      <c r="E37">
        <v>1942431457</v>
      </c>
      <c r="F37">
        <v>317181448</v>
      </c>
      <c r="G37">
        <v>426203343</v>
      </c>
      <c r="H37">
        <v>59541899</v>
      </c>
      <c r="I37">
        <v>58019030</v>
      </c>
      <c r="J37">
        <v>963922588</v>
      </c>
      <c r="K37">
        <v>125439000</v>
      </c>
      <c r="L37">
        <v>482028944</v>
      </c>
      <c r="M37">
        <v>295640057</v>
      </c>
      <c r="N37">
        <v>148375787</v>
      </c>
      <c r="O37">
        <v>266278000</v>
      </c>
      <c r="P37">
        <v>7948278</v>
      </c>
      <c r="Q37">
        <v>10136811</v>
      </c>
      <c r="R37">
        <v>10327253</v>
      </c>
      <c r="S37">
        <v>56844303</v>
      </c>
      <c r="T37">
        <v>15459006</v>
      </c>
      <c r="U37">
        <v>38594998</v>
      </c>
      <c r="V37">
        <v>5361999</v>
      </c>
      <c r="W37">
        <v>39724050</v>
      </c>
      <c r="X37">
        <f t="shared" si="0"/>
        <v>383635678</v>
      </c>
      <c r="Y37">
        <v>5706689090</v>
      </c>
      <c r="Z37">
        <f t="shared" si="1"/>
        <v>0.79227169042848</v>
      </c>
      <c r="AA37">
        <f t="shared" si="2"/>
        <v>329351428</v>
      </c>
      <c r="AB37">
        <f t="shared" si="3"/>
        <v>0.68016565603836732</v>
      </c>
    </row>
    <row r="38" spans="1:28">
      <c r="A38" t="s">
        <v>63</v>
      </c>
      <c r="B38">
        <v>164614688</v>
      </c>
      <c r="C38">
        <v>1217550000</v>
      </c>
      <c r="D38">
        <v>81914831</v>
      </c>
      <c r="E38">
        <v>1965146504</v>
      </c>
      <c r="F38">
        <v>318003015</v>
      </c>
      <c r="G38">
        <v>426896863</v>
      </c>
      <c r="H38">
        <v>59753100</v>
      </c>
      <c r="I38">
        <v>58166950</v>
      </c>
      <c r="J38">
        <v>982365243</v>
      </c>
      <c r="K38">
        <v>125757000</v>
      </c>
      <c r="L38">
        <v>489970949</v>
      </c>
      <c r="M38">
        <v>299064347</v>
      </c>
      <c r="N38">
        <v>148160129</v>
      </c>
      <c r="O38">
        <v>269394000</v>
      </c>
      <c r="P38">
        <v>7959017</v>
      </c>
      <c r="Q38">
        <v>10156637</v>
      </c>
      <c r="R38">
        <v>10315241</v>
      </c>
      <c r="S38">
        <v>56860281</v>
      </c>
      <c r="T38">
        <v>15530498</v>
      </c>
      <c r="U38">
        <v>38624370</v>
      </c>
      <c r="V38">
        <v>5373361</v>
      </c>
      <c r="W38">
        <v>39889852</v>
      </c>
      <c r="X38">
        <f t="shared" si="0"/>
        <v>384544138</v>
      </c>
      <c r="Y38">
        <v>5789623839</v>
      </c>
      <c r="Z38">
        <f t="shared" si="1"/>
        <v>0.7927702040308664</v>
      </c>
      <c r="AA38">
        <f t="shared" si="2"/>
        <v>330231166</v>
      </c>
      <c r="AB38">
        <f t="shared" si="3"/>
        <v>0.68079942710548069</v>
      </c>
    </row>
    <row r="39" spans="1:28">
      <c r="A39" t="s">
        <v>64</v>
      </c>
      <c r="B39">
        <v>167209040</v>
      </c>
      <c r="C39">
        <v>1230075000</v>
      </c>
      <c r="D39">
        <v>82034771</v>
      </c>
      <c r="E39">
        <v>1987315562</v>
      </c>
      <c r="F39">
        <v>318761762</v>
      </c>
      <c r="G39">
        <v>427538058</v>
      </c>
      <c r="H39">
        <v>59964851</v>
      </c>
      <c r="I39">
        <v>58316954</v>
      </c>
      <c r="J39">
        <v>1000900030</v>
      </c>
      <c r="K39">
        <v>126057000</v>
      </c>
      <c r="L39">
        <v>497858138</v>
      </c>
      <c r="M39">
        <v>302623445</v>
      </c>
      <c r="N39">
        <v>147915361</v>
      </c>
      <c r="O39">
        <v>272657000</v>
      </c>
      <c r="P39">
        <v>7968041</v>
      </c>
      <c r="Q39">
        <v>10181245</v>
      </c>
      <c r="R39">
        <v>10304131</v>
      </c>
      <c r="S39">
        <v>56890372</v>
      </c>
      <c r="T39">
        <v>15610650</v>
      </c>
      <c r="U39">
        <v>38649660</v>
      </c>
      <c r="V39">
        <v>5383291</v>
      </c>
      <c r="W39">
        <v>40057389</v>
      </c>
      <c r="X39">
        <f t="shared" si="0"/>
        <v>385361355</v>
      </c>
      <c r="Y39">
        <v>5872254361</v>
      </c>
      <c r="Z39">
        <f t="shared" si="1"/>
        <v>0.79316122193260408</v>
      </c>
      <c r="AA39">
        <f t="shared" si="2"/>
        <v>331024273</v>
      </c>
      <c r="AB39">
        <f t="shared" si="3"/>
        <v>0.68132316189834841</v>
      </c>
    </row>
    <row r="40" spans="1:28">
      <c r="A40" t="s">
        <v>65</v>
      </c>
      <c r="B40">
        <v>169785250</v>
      </c>
      <c r="C40">
        <v>1241935000</v>
      </c>
      <c r="D40">
        <v>82047195</v>
      </c>
      <c r="E40">
        <v>2008705489</v>
      </c>
      <c r="F40">
        <v>319433981</v>
      </c>
      <c r="G40">
        <v>428109863</v>
      </c>
      <c r="H40">
        <v>60186288</v>
      </c>
      <c r="I40">
        <v>58487141</v>
      </c>
      <c r="J40">
        <v>1019483581</v>
      </c>
      <c r="K40">
        <v>126400000</v>
      </c>
      <c r="L40">
        <v>505687062</v>
      </c>
      <c r="M40">
        <v>306070116</v>
      </c>
      <c r="N40">
        <v>147670784</v>
      </c>
      <c r="O40">
        <v>275854000</v>
      </c>
      <c r="P40">
        <v>7976789</v>
      </c>
      <c r="Q40">
        <v>10203008</v>
      </c>
      <c r="R40">
        <v>10294373</v>
      </c>
      <c r="S40">
        <v>56906744</v>
      </c>
      <c r="T40">
        <v>15707209</v>
      </c>
      <c r="U40">
        <v>38663481</v>
      </c>
      <c r="V40">
        <v>5390516</v>
      </c>
      <c r="W40">
        <v>40223509</v>
      </c>
      <c r="X40">
        <f t="shared" si="0"/>
        <v>386086253</v>
      </c>
      <c r="Y40">
        <v>5954005524</v>
      </c>
      <c r="Z40">
        <f t="shared" si="1"/>
        <v>0.79344149229492589</v>
      </c>
      <c r="AA40">
        <f t="shared" si="2"/>
        <v>331737883</v>
      </c>
      <c r="AB40">
        <f t="shared" si="3"/>
        <v>0.68175077173307053</v>
      </c>
    </row>
    <row r="41" spans="1:28">
      <c r="A41" t="s">
        <v>66</v>
      </c>
      <c r="B41">
        <v>172318675</v>
      </c>
      <c r="C41">
        <v>1252735000</v>
      </c>
      <c r="D41">
        <v>82100243</v>
      </c>
      <c r="E41">
        <v>2028650274</v>
      </c>
      <c r="F41">
        <v>320258898</v>
      </c>
      <c r="G41">
        <v>428815493</v>
      </c>
      <c r="H41">
        <v>60496718</v>
      </c>
      <c r="I41">
        <v>58682466</v>
      </c>
      <c r="J41">
        <v>1038058156</v>
      </c>
      <c r="K41">
        <v>126631000</v>
      </c>
      <c r="L41">
        <v>513366723</v>
      </c>
      <c r="M41">
        <v>309502571</v>
      </c>
      <c r="N41">
        <v>147214776</v>
      </c>
      <c r="O41">
        <v>279040000</v>
      </c>
      <c r="P41">
        <v>7992324</v>
      </c>
      <c r="Q41">
        <v>10226419</v>
      </c>
      <c r="R41">
        <v>10283860</v>
      </c>
      <c r="S41">
        <v>56916317</v>
      </c>
      <c r="T41">
        <v>15812088</v>
      </c>
      <c r="U41">
        <v>38660271</v>
      </c>
      <c r="V41">
        <v>5396020</v>
      </c>
      <c r="W41">
        <v>40386875</v>
      </c>
      <c r="X41">
        <f t="shared" si="0"/>
        <v>386953601</v>
      </c>
      <c r="Y41">
        <v>6034491778</v>
      </c>
      <c r="Z41">
        <f t="shared" si="1"/>
        <v>0.79375429959492405</v>
      </c>
      <c r="AA41">
        <f t="shared" si="2"/>
        <v>332613450</v>
      </c>
      <c r="AB41">
        <f t="shared" si="3"/>
        <v>0.68228685650763921</v>
      </c>
    </row>
    <row r="42" spans="1:28">
      <c r="A42" t="s">
        <v>67</v>
      </c>
      <c r="B42">
        <v>174790340</v>
      </c>
      <c r="C42">
        <v>1262645000</v>
      </c>
      <c r="D42">
        <v>82211508</v>
      </c>
      <c r="E42">
        <v>2047640119</v>
      </c>
      <c r="F42">
        <v>321310791</v>
      </c>
      <c r="G42">
        <v>429328624</v>
      </c>
      <c r="H42">
        <v>60912500</v>
      </c>
      <c r="I42">
        <v>58892514</v>
      </c>
      <c r="J42">
        <v>1056575549</v>
      </c>
      <c r="K42">
        <v>126843000</v>
      </c>
      <c r="L42">
        <v>520903449</v>
      </c>
      <c r="M42">
        <v>312909974</v>
      </c>
      <c r="N42">
        <v>146596869</v>
      </c>
      <c r="O42">
        <v>282162411</v>
      </c>
      <c r="P42">
        <v>8011566</v>
      </c>
      <c r="Q42">
        <v>10251250</v>
      </c>
      <c r="R42">
        <v>10255063</v>
      </c>
      <c r="S42">
        <v>56942108</v>
      </c>
      <c r="T42">
        <v>15925513</v>
      </c>
      <c r="U42">
        <v>38258629</v>
      </c>
      <c r="V42">
        <v>5388720</v>
      </c>
      <c r="W42">
        <v>40567864</v>
      </c>
      <c r="X42">
        <f t="shared" si="0"/>
        <v>387617235</v>
      </c>
      <c r="Y42">
        <v>6114332536</v>
      </c>
      <c r="Z42">
        <f t="shared" si="1"/>
        <v>0.79393783847187704</v>
      </c>
      <c r="AA42">
        <f t="shared" si="2"/>
        <v>333714823</v>
      </c>
      <c r="AB42">
        <f t="shared" si="3"/>
        <v>0.68353210671513365</v>
      </c>
    </row>
    <row r="43" spans="1:28">
      <c r="A43" t="s">
        <v>68</v>
      </c>
      <c r="B43">
        <v>177196054</v>
      </c>
      <c r="C43">
        <v>1271850000</v>
      </c>
      <c r="D43">
        <v>82349925</v>
      </c>
      <c r="E43">
        <v>2065912076</v>
      </c>
      <c r="F43">
        <v>322547874</v>
      </c>
      <c r="G43">
        <v>429895628</v>
      </c>
      <c r="H43">
        <v>61357430</v>
      </c>
      <c r="I43">
        <v>59119673</v>
      </c>
      <c r="J43">
        <v>1075000085</v>
      </c>
      <c r="K43">
        <v>127149000</v>
      </c>
      <c r="L43">
        <v>528283173</v>
      </c>
      <c r="M43">
        <v>316052361</v>
      </c>
      <c r="N43">
        <v>145976482</v>
      </c>
      <c r="O43">
        <v>284968955</v>
      </c>
      <c r="P43">
        <v>8042293</v>
      </c>
      <c r="Q43">
        <v>10286570</v>
      </c>
      <c r="R43">
        <v>10216605</v>
      </c>
      <c r="S43">
        <v>56974100</v>
      </c>
      <c r="T43">
        <v>16046180</v>
      </c>
      <c r="U43">
        <v>38248076</v>
      </c>
      <c r="V43">
        <v>5378867</v>
      </c>
      <c r="W43">
        <v>40850412</v>
      </c>
      <c r="X43">
        <f t="shared" si="0"/>
        <v>388870131</v>
      </c>
      <c r="Y43">
        <v>6193671787</v>
      </c>
      <c r="Z43">
        <f t="shared" si="1"/>
        <v>0.79521055927041429</v>
      </c>
      <c r="AA43">
        <f t="shared" si="2"/>
        <v>335026583</v>
      </c>
      <c r="AB43">
        <f t="shared" si="3"/>
        <v>0.68510449941933416</v>
      </c>
    </row>
    <row r="44" spans="1:28">
      <c r="A44" t="s">
        <v>69</v>
      </c>
      <c r="B44">
        <v>179537520</v>
      </c>
      <c r="C44">
        <v>1280400000</v>
      </c>
      <c r="D44">
        <v>82488495</v>
      </c>
      <c r="E44">
        <v>2083186112</v>
      </c>
      <c r="F44">
        <v>324125336</v>
      </c>
      <c r="G44">
        <v>430881944</v>
      </c>
      <c r="H44">
        <v>61805267</v>
      </c>
      <c r="I44">
        <v>59370479</v>
      </c>
      <c r="J44">
        <v>1093317189</v>
      </c>
      <c r="K44">
        <v>127445000</v>
      </c>
      <c r="L44">
        <v>535509361</v>
      </c>
      <c r="M44">
        <v>319048184</v>
      </c>
      <c r="N44">
        <v>145306497</v>
      </c>
      <c r="O44">
        <v>287625193</v>
      </c>
      <c r="P44">
        <v>8081957</v>
      </c>
      <c r="Q44">
        <v>10332785</v>
      </c>
      <c r="R44">
        <v>10196916</v>
      </c>
      <c r="S44">
        <v>57059007</v>
      </c>
      <c r="T44">
        <v>16148929</v>
      </c>
      <c r="U44">
        <v>38230364</v>
      </c>
      <c r="V44">
        <v>5376912</v>
      </c>
      <c r="W44">
        <v>41431558</v>
      </c>
      <c r="X44">
        <f t="shared" si="0"/>
        <v>390522669</v>
      </c>
      <c r="Y44">
        <v>6272752974</v>
      </c>
      <c r="Z44">
        <f t="shared" si="1"/>
        <v>0.79657468413980692</v>
      </c>
      <c r="AA44">
        <f t="shared" si="2"/>
        <v>336718477</v>
      </c>
      <c r="AB44">
        <f t="shared" si="3"/>
        <v>0.68682674720814174</v>
      </c>
    </row>
    <row r="45" spans="1:28">
      <c r="A45" t="s">
        <v>70</v>
      </c>
      <c r="B45">
        <v>181809246</v>
      </c>
      <c r="C45">
        <v>1288400000</v>
      </c>
      <c r="D45">
        <v>82534176</v>
      </c>
      <c r="E45">
        <v>2099602439</v>
      </c>
      <c r="F45">
        <v>325885964</v>
      </c>
      <c r="G45">
        <v>432415939</v>
      </c>
      <c r="H45">
        <v>62244886</v>
      </c>
      <c r="I45">
        <v>59647577</v>
      </c>
      <c r="J45">
        <v>1111523144</v>
      </c>
      <c r="K45">
        <v>127718000</v>
      </c>
      <c r="L45">
        <v>542599536</v>
      </c>
      <c r="M45">
        <v>321815286</v>
      </c>
      <c r="N45">
        <v>144648618</v>
      </c>
      <c r="O45">
        <v>290107933</v>
      </c>
      <c r="P45">
        <v>8121423</v>
      </c>
      <c r="Q45">
        <v>10376133</v>
      </c>
      <c r="R45">
        <v>10193998</v>
      </c>
      <c r="S45">
        <v>57313203</v>
      </c>
      <c r="T45">
        <v>16225302</v>
      </c>
      <c r="U45">
        <v>38204570</v>
      </c>
      <c r="V45">
        <v>5373374</v>
      </c>
      <c r="W45">
        <v>42187645</v>
      </c>
      <c r="X45">
        <f t="shared" si="0"/>
        <v>392422287</v>
      </c>
      <c r="Y45">
        <v>6351882361</v>
      </c>
      <c r="Z45">
        <f t="shared" si="1"/>
        <v>0.79750331865693536</v>
      </c>
      <c r="AA45">
        <f t="shared" si="2"/>
        <v>338650345</v>
      </c>
      <c r="AB45">
        <f t="shared" si="3"/>
        <v>0.68822486119860993</v>
      </c>
    </row>
    <row r="46" spans="1:28">
      <c r="A46" t="s">
        <v>71</v>
      </c>
      <c r="B46">
        <v>184006481</v>
      </c>
      <c r="C46">
        <v>1296075000</v>
      </c>
      <c r="D46">
        <v>82516260</v>
      </c>
      <c r="E46">
        <v>2115458616</v>
      </c>
      <c r="F46">
        <v>327682505</v>
      </c>
      <c r="G46">
        <v>434040236</v>
      </c>
      <c r="H46">
        <v>62704895</v>
      </c>
      <c r="I46">
        <v>59987905</v>
      </c>
      <c r="J46">
        <v>1129623456</v>
      </c>
      <c r="K46">
        <v>127761000</v>
      </c>
      <c r="L46">
        <v>549590597</v>
      </c>
      <c r="M46">
        <v>324809693</v>
      </c>
      <c r="N46">
        <v>144067316</v>
      </c>
      <c r="O46">
        <v>292805298</v>
      </c>
      <c r="P46">
        <v>8171966</v>
      </c>
      <c r="Q46">
        <v>10421137</v>
      </c>
      <c r="R46">
        <v>10197101</v>
      </c>
      <c r="S46">
        <v>57685327</v>
      </c>
      <c r="T46">
        <v>16281779</v>
      </c>
      <c r="U46">
        <v>38182222</v>
      </c>
      <c r="V46">
        <v>5372280</v>
      </c>
      <c r="W46">
        <v>42921895</v>
      </c>
      <c r="X46">
        <f t="shared" si="0"/>
        <v>394442767</v>
      </c>
      <c r="Y46">
        <v>6431551644</v>
      </c>
      <c r="Z46">
        <f t="shared" si="1"/>
        <v>0.79842165711770663</v>
      </c>
      <c r="AA46">
        <f t="shared" si="2"/>
        <v>340691164</v>
      </c>
      <c r="AB46">
        <f t="shared" si="3"/>
        <v>0.68961894217276987</v>
      </c>
    </row>
    <row r="47" spans="1:28">
      <c r="A47" t="s">
        <v>72</v>
      </c>
      <c r="B47">
        <v>186127103</v>
      </c>
      <c r="C47">
        <v>1303720000</v>
      </c>
      <c r="D47">
        <v>82469422</v>
      </c>
      <c r="E47">
        <v>2131146832</v>
      </c>
      <c r="F47">
        <v>329380417</v>
      </c>
      <c r="G47">
        <v>435581949</v>
      </c>
      <c r="H47">
        <v>63179351</v>
      </c>
      <c r="I47">
        <v>60401206</v>
      </c>
      <c r="J47">
        <v>1147609927</v>
      </c>
      <c r="K47">
        <v>127773000</v>
      </c>
      <c r="L47">
        <v>556504290</v>
      </c>
      <c r="M47">
        <v>327824506</v>
      </c>
      <c r="N47">
        <v>143518814</v>
      </c>
      <c r="O47">
        <v>295516599</v>
      </c>
      <c r="P47">
        <v>8227829</v>
      </c>
      <c r="Q47">
        <v>10478617</v>
      </c>
      <c r="R47">
        <v>10211216</v>
      </c>
      <c r="S47">
        <v>57969484</v>
      </c>
      <c r="T47">
        <v>16319868</v>
      </c>
      <c r="U47">
        <v>38165445</v>
      </c>
      <c r="V47">
        <v>5372807</v>
      </c>
      <c r="W47">
        <v>43653155</v>
      </c>
      <c r="X47">
        <f t="shared" si="0"/>
        <v>396448400</v>
      </c>
      <c r="Y47">
        <v>6511748367</v>
      </c>
      <c r="Z47">
        <f t="shared" si="1"/>
        <v>0.79931827523456922</v>
      </c>
      <c r="AA47">
        <f t="shared" si="2"/>
        <v>342698932</v>
      </c>
      <c r="AB47">
        <f t="shared" si="3"/>
        <v>0.69094873191812334</v>
      </c>
    </row>
    <row r="48" spans="1:28">
      <c r="A48" t="s">
        <v>73</v>
      </c>
      <c r="B48">
        <v>188167356</v>
      </c>
      <c r="C48">
        <v>1311020000</v>
      </c>
      <c r="D48">
        <v>82376451</v>
      </c>
      <c r="E48">
        <v>2146744075</v>
      </c>
      <c r="F48">
        <v>330922789</v>
      </c>
      <c r="G48">
        <v>436998049</v>
      </c>
      <c r="H48">
        <v>63621381</v>
      </c>
      <c r="I48">
        <v>60846820</v>
      </c>
      <c r="J48">
        <v>1165486291</v>
      </c>
      <c r="K48">
        <v>127854000</v>
      </c>
      <c r="L48">
        <v>563337678</v>
      </c>
      <c r="M48">
        <v>331015609</v>
      </c>
      <c r="N48">
        <v>143049637</v>
      </c>
      <c r="O48">
        <v>298379912</v>
      </c>
      <c r="P48">
        <v>8268641</v>
      </c>
      <c r="Q48">
        <v>10547958</v>
      </c>
      <c r="R48">
        <v>10238905</v>
      </c>
      <c r="S48">
        <v>58143979</v>
      </c>
      <c r="T48">
        <v>16346101</v>
      </c>
      <c r="U48">
        <v>38141267</v>
      </c>
      <c r="V48">
        <v>5373054</v>
      </c>
      <c r="W48">
        <v>44397319</v>
      </c>
      <c r="X48">
        <f t="shared" si="0"/>
        <v>398301876</v>
      </c>
      <c r="Y48">
        <v>6592734542</v>
      </c>
      <c r="Z48">
        <f t="shared" si="1"/>
        <v>0.80005218653765009</v>
      </c>
      <c r="AA48">
        <f t="shared" si="2"/>
        <v>344548650</v>
      </c>
      <c r="AB48">
        <f t="shared" si="3"/>
        <v>0.6920803476233075</v>
      </c>
    </row>
    <row r="49" spans="1:28">
      <c r="A49" t="s">
        <v>74</v>
      </c>
      <c r="B49">
        <v>190130443</v>
      </c>
      <c r="C49">
        <v>1317885000</v>
      </c>
      <c r="D49">
        <v>82266372</v>
      </c>
      <c r="E49">
        <v>2161785573</v>
      </c>
      <c r="F49">
        <v>332645165</v>
      </c>
      <c r="G49">
        <v>438468400</v>
      </c>
      <c r="H49">
        <v>64016225</v>
      </c>
      <c r="I49">
        <v>61322463</v>
      </c>
      <c r="J49">
        <v>1183209472</v>
      </c>
      <c r="K49">
        <v>128001000</v>
      </c>
      <c r="L49">
        <v>570091464</v>
      </c>
      <c r="M49">
        <v>334185120</v>
      </c>
      <c r="N49">
        <v>142805114</v>
      </c>
      <c r="O49">
        <v>301231207</v>
      </c>
      <c r="P49">
        <v>8295487</v>
      </c>
      <c r="Q49">
        <v>10625700</v>
      </c>
      <c r="R49">
        <v>10298828</v>
      </c>
      <c r="S49">
        <v>58438310</v>
      </c>
      <c r="T49">
        <v>16381696</v>
      </c>
      <c r="U49">
        <v>38120560</v>
      </c>
      <c r="V49">
        <v>5374622</v>
      </c>
      <c r="W49">
        <v>45226803</v>
      </c>
      <c r="X49">
        <f t="shared" si="0"/>
        <v>400367066</v>
      </c>
      <c r="Y49">
        <v>6674203658</v>
      </c>
      <c r="Z49">
        <f t="shared" si="1"/>
        <v>0.80106919841789903</v>
      </c>
      <c r="AA49">
        <f t="shared" si="2"/>
        <v>346573056</v>
      </c>
      <c r="AB49">
        <f t="shared" si="3"/>
        <v>0.69343615831568328</v>
      </c>
    </row>
    <row r="50" spans="1:28">
      <c r="A50" t="s">
        <v>75</v>
      </c>
      <c r="B50">
        <v>192030362</v>
      </c>
      <c r="C50">
        <v>1324655000</v>
      </c>
      <c r="D50">
        <v>82110097</v>
      </c>
      <c r="E50">
        <v>2177119142</v>
      </c>
      <c r="F50">
        <v>334274725</v>
      </c>
      <c r="G50">
        <v>439876674</v>
      </c>
      <c r="H50">
        <v>64374984</v>
      </c>
      <c r="I50">
        <v>61806995</v>
      </c>
      <c r="J50">
        <v>1200669765</v>
      </c>
      <c r="K50">
        <v>128063000</v>
      </c>
      <c r="L50">
        <v>576783755</v>
      </c>
      <c r="M50">
        <v>337406357</v>
      </c>
      <c r="N50">
        <v>142742366</v>
      </c>
      <c r="O50">
        <v>304093966</v>
      </c>
      <c r="P50">
        <v>8321496</v>
      </c>
      <c r="Q50">
        <v>10709973</v>
      </c>
      <c r="R50">
        <v>10384603</v>
      </c>
      <c r="S50">
        <v>58826731</v>
      </c>
      <c r="T50">
        <v>16445593</v>
      </c>
      <c r="U50">
        <v>38125759</v>
      </c>
      <c r="V50">
        <v>5379233</v>
      </c>
      <c r="W50">
        <v>45954106</v>
      </c>
      <c r="X50">
        <f t="shared" si="0"/>
        <v>402439570</v>
      </c>
      <c r="Y50">
        <v>6756917904</v>
      </c>
      <c r="Z50">
        <f t="shared" si="1"/>
        <v>0.8021779357541734</v>
      </c>
      <c r="AA50">
        <f t="shared" si="2"/>
        <v>348549975</v>
      </c>
      <c r="AB50">
        <f t="shared" si="3"/>
        <v>0.69476045671321229</v>
      </c>
    </row>
    <row r="51" spans="1:28">
      <c r="A51" t="s">
        <v>76</v>
      </c>
      <c r="B51">
        <v>193886508</v>
      </c>
      <c r="C51">
        <v>1331260000</v>
      </c>
      <c r="D51">
        <v>81902307</v>
      </c>
      <c r="E51">
        <v>2192059415</v>
      </c>
      <c r="F51">
        <v>335360890</v>
      </c>
      <c r="G51">
        <v>440917800</v>
      </c>
      <c r="H51">
        <v>64707040</v>
      </c>
      <c r="I51">
        <v>62276270</v>
      </c>
      <c r="J51">
        <v>1217726215</v>
      </c>
      <c r="K51">
        <v>128047000</v>
      </c>
      <c r="L51">
        <v>583430029</v>
      </c>
      <c r="M51">
        <v>340466060</v>
      </c>
      <c r="N51">
        <v>142785349</v>
      </c>
      <c r="O51">
        <v>306771529</v>
      </c>
      <c r="P51">
        <v>8343323</v>
      </c>
      <c r="Q51">
        <v>10796493</v>
      </c>
      <c r="R51">
        <v>10443936</v>
      </c>
      <c r="S51">
        <v>59095365</v>
      </c>
      <c r="T51">
        <v>16530388</v>
      </c>
      <c r="U51">
        <v>38151603</v>
      </c>
      <c r="V51">
        <v>5386406</v>
      </c>
      <c r="W51">
        <v>46362946</v>
      </c>
      <c r="X51">
        <f t="shared" si="0"/>
        <v>403996077</v>
      </c>
      <c r="Y51">
        <v>6839574284</v>
      </c>
      <c r="Z51">
        <f t="shared" si="1"/>
        <v>0.80286335051603452</v>
      </c>
      <c r="AA51">
        <f t="shared" si="2"/>
        <v>350014132</v>
      </c>
      <c r="AB51">
        <f t="shared" si="3"/>
        <v>0.695584771100343</v>
      </c>
    </row>
    <row r="52" spans="1:28">
      <c r="A52" t="s">
        <v>77</v>
      </c>
      <c r="B52">
        <v>195713635</v>
      </c>
      <c r="C52">
        <v>1337705000</v>
      </c>
      <c r="D52">
        <v>81776930</v>
      </c>
      <c r="E52">
        <v>2206884624</v>
      </c>
      <c r="F52">
        <v>336151479</v>
      </c>
      <c r="G52">
        <v>441532412</v>
      </c>
      <c r="H52">
        <v>65027507</v>
      </c>
      <c r="I52">
        <v>62766365</v>
      </c>
      <c r="J52">
        <v>1234281170</v>
      </c>
      <c r="K52">
        <v>128070000</v>
      </c>
      <c r="L52">
        <v>589932565</v>
      </c>
      <c r="M52">
        <v>343391679</v>
      </c>
      <c r="N52">
        <v>142849468</v>
      </c>
      <c r="O52">
        <v>309321666</v>
      </c>
      <c r="P52">
        <v>8363404</v>
      </c>
      <c r="Q52">
        <v>10895586</v>
      </c>
      <c r="R52">
        <v>10474410</v>
      </c>
      <c r="S52">
        <v>59277417</v>
      </c>
      <c r="T52">
        <v>16615394</v>
      </c>
      <c r="U52">
        <v>38042794</v>
      </c>
      <c r="V52">
        <v>5391428</v>
      </c>
      <c r="W52">
        <v>46576897</v>
      </c>
      <c r="X52">
        <f t="shared" si="0"/>
        <v>405208132</v>
      </c>
      <c r="Y52">
        <v>6921871614</v>
      </c>
      <c r="Z52">
        <f t="shared" si="1"/>
        <v>0.80350806006416309</v>
      </c>
      <c r="AA52">
        <f t="shared" si="2"/>
        <v>351299500</v>
      </c>
      <c r="AB52">
        <f t="shared" si="3"/>
        <v>0.69660985911928952</v>
      </c>
    </row>
    <row r="53" spans="1:28">
      <c r="A53" t="s">
        <v>78</v>
      </c>
      <c r="B53">
        <v>197514534</v>
      </c>
      <c r="C53">
        <v>1344130000</v>
      </c>
      <c r="D53">
        <v>80274983</v>
      </c>
      <c r="E53">
        <v>2221673110</v>
      </c>
      <c r="F53">
        <v>335419643</v>
      </c>
      <c r="G53">
        <v>440746976</v>
      </c>
      <c r="H53">
        <v>65342780</v>
      </c>
      <c r="I53">
        <v>63258810</v>
      </c>
      <c r="J53">
        <v>1250288729</v>
      </c>
      <c r="K53">
        <v>127833000</v>
      </c>
      <c r="L53">
        <v>596538911</v>
      </c>
      <c r="M53">
        <v>345960766</v>
      </c>
      <c r="N53">
        <v>142960908</v>
      </c>
      <c r="O53">
        <v>311556874</v>
      </c>
      <c r="P53">
        <v>8391643</v>
      </c>
      <c r="Q53">
        <v>11038264</v>
      </c>
      <c r="R53">
        <v>10496088</v>
      </c>
      <c r="S53">
        <v>59379449</v>
      </c>
      <c r="T53">
        <v>16693074</v>
      </c>
      <c r="U53">
        <v>38063255</v>
      </c>
      <c r="V53">
        <v>5398384</v>
      </c>
      <c r="W53">
        <v>46742697</v>
      </c>
      <c r="X53">
        <f t="shared" si="0"/>
        <v>405079427</v>
      </c>
      <c r="Y53">
        <v>7002860604</v>
      </c>
      <c r="Z53">
        <f t="shared" si="1"/>
        <v>0.80371979499457569</v>
      </c>
      <c r="AA53">
        <f t="shared" si="2"/>
        <v>351121700</v>
      </c>
      <c r="AB53">
        <f t="shared" si="3"/>
        <v>0.69666204189171754</v>
      </c>
    </row>
    <row r="54" spans="1:28">
      <c r="A54" t="s">
        <v>79</v>
      </c>
      <c r="B54">
        <v>199287296</v>
      </c>
      <c r="C54">
        <v>1350695000</v>
      </c>
      <c r="D54">
        <v>80425823</v>
      </c>
      <c r="E54">
        <v>2236819053</v>
      </c>
      <c r="F54">
        <v>336159194</v>
      </c>
      <c r="G54">
        <v>441395932</v>
      </c>
      <c r="H54">
        <v>65659809</v>
      </c>
      <c r="I54">
        <v>63700215</v>
      </c>
      <c r="J54">
        <v>1265782790</v>
      </c>
      <c r="K54">
        <v>127629000</v>
      </c>
      <c r="L54">
        <v>603097381</v>
      </c>
      <c r="M54">
        <v>348610010</v>
      </c>
      <c r="N54">
        <v>143201721</v>
      </c>
      <c r="O54">
        <v>313830990</v>
      </c>
      <c r="P54">
        <v>8429991</v>
      </c>
      <c r="Q54">
        <v>11106932</v>
      </c>
      <c r="R54">
        <v>10510785</v>
      </c>
      <c r="S54">
        <v>59539717</v>
      </c>
      <c r="T54">
        <v>16754962</v>
      </c>
      <c r="U54">
        <v>38063164</v>
      </c>
      <c r="V54">
        <v>5407579</v>
      </c>
      <c r="W54">
        <v>46773055</v>
      </c>
      <c r="X54">
        <f t="shared" si="0"/>
        <v>406372032</v>
      </c>
      <c r="Y54">
        <v>7085763408</v>
      </c>
      <c r="Z54">
        <f t="shared" si="1"/>
        <v>0.80454391587350593</v>
      </c>
      <c r="AA54">
        <f t="shared" si="2"/>
        <v>352390504</v>
      </c>
      <c r="AB54">
        <f t="shared" si="3"/>
        <v>0.69767014872912902</v>
      </c>
    </row>
    <row r="55" spans="1:28">
      <c r="A55" t="s">
        <v>80</v>
      </c>
      <c r="B55">
        <v>201035903</v>
      </c>
      <c r="C55">
        <v>1357380000</v>
      </c>
      <c r="D55">
        <v>80645605</v>
      </c>
      <c r="E55">
        <v>2252046977</v>
      </c>
      <c r="F55">
        <v>337302113</v>
      </c>
      <c r="G55">
        <v>442469471</v>
      </c>
      <c r="H55">
        <v>65998687</v>
      </c>
      <c r="I55">
        <v>64128273</v>
      </c>
      <c r="J55">
        <v>1280846129</v>
      </c>
      <c r="K55">
        <v>127445000</v>
      </c>
      <c r="L55">
        <v>609600087</v>
      </c>
      <c r="M55">
        <v>351141670</v>
      </c>
      <c r="N55">
        <v>143506995</v>
      </c>
      <c r="O55">
        <v>315993715</v>
      </c>
      <c r="P55">
        <v>8479823</v>
      </c>
      <c r="Q55">
        <v>11159407</v>
      </c>
      <c r="R55">
        <v>10514272</v>
      </c>
      <c r="S55">
        <v>60233948</v>
      </c>
      <c r="T55">
        <v>16804432</v>
      </c>
      <c r="U55">
        <v>38040196</v>
      </c>
      <c r="V55">
        <v>5413393</v>
      </c>
      <c r="W55">
        <v>46620045</v>
      </c>
      <c r="X55">
        <f t="shared" si="0"/>
        <v>408038081</v>
      </c>
      <c r="Y55">
        <v>7169640142</v>
      </c>
      <c r="Z55">
        <f t="shared" si="1"/>
        <v>0.80544788411059332</v>
      </c>
      <c r="AA55">
        <f t="shared" si="2"/>
        <v>354070220</v>
      </c>
      <c r="AB55">
        <f t="shared" si="3"/>
        <v>0.69891787753401446</v>
      </c>
    </row>
    <row r="56" spans="1:28">
      <c r="A56" t="s">
        <v>81</v>
      </c>
      <c r="B56">
        <v>202763735</v>
      </c>
      <c r="C56">
        <v>1364270000</v>
      </c>
      <c r="D56">
        <v>80982500</v>
      </c>
      <c r="E56">
        <v>2267482299</v>
      </c>
      <c r="F56">
        <v>338462222</v>
      </c>
      <c r="G56">
        <v>443576663</v>
      </c>
      <c r="H56">
        <v>66312067</v>
      </c>
      <c r="I56">
        <v>64602298</v>
      </c>
      <c r="J56">
        <v>1295604184</v>
      </c>
      <c r="K56">
        <v>127276000</v>
      </c>
      <c r="L56">
        <v>616002686</v>
      </c>
      <c r="M56">
        <v>353803581</v>
      </c>
      <c r="N56">
        <v>143819666</v>
      </c>
      <c r="O56">
        <v>318301008</v>
      </c>
      <c r="P56">
        <v>8546356</v>
      </c>
      <c r="Q56">
        <v>11209057</v>
      </c>
      <c r="R56">
        <v>10525347</v>
      </c>
      <c r="S56">
        <v>60789140</v>
      </c>
      <c r="T56">
        <v>16865008</v>
      </c>
      <c r="U56">
        <v>38011735</v>
      </c>
      <c r="V56">
        <v>5418649</v>
      </c>
      <c r="W56">
        <v>46480882</v>
      </c>
      <c r="X56">
        <f t="shared" si="0"/>
        <v>409743039</v>
      </c>
      <c r="Y56">
        <v>7254228377</v>
      </c>
      <c r="Z56">
        <f t="shared" si="1"/>
        <v>0.80629673883724595</v>
      </c>
      <c r="AA56">
        <f t="shared" si="2"/>
        <v>355787308</v>
      </c>
      <c r="AB56">
        <f t="shared" si="3"/>
        <v>0.70012207372748747</v>
      </c>
    </row>
    <row r="57" spans="1:28">
      <c r="A57" t="s">
        <v>82</v>
      </c>
      <c r="B57">
        <v>204471769</v>
      </c>
      <c r="C57">
        <v>1371220000</v>
      </c>
      <c r="D57">
        <v>81686611</v>
      </c>
      <c r="E57">
        <v>2282855831</v>
      </c>
      <c r="F57">
        <v>339488380</v>
      </c>
      <c r="G57">
        <v>444543759</v>
      </c>
      <c r="H57">
        <v>66548272</v>
      </c>
      <c r="I57">
        <v>65116219</v>
      </c>
      <c r="J57">
        <v>1310152403</v>
      </c>
      <c r="K57">
        <v>127141000</v>
      </c>
      <c r="L57">
        <v>622301089</v>
      </c>
      <c r="M57">
        <v>356403308</v>
      </c>
      <c r="N57">
        <v>144096870</v>
      </c>
      <c r="O57">
        <v>320635163</v>
      </c>
      <c r="P57">
        <v>8642699</v>
      </c>
      <c r="Q57">
        <v>11274196</v>
      </c>
      <c r="R57">
        <v>10546059</v>
      </c>
      <c r="S57">
        <v>60730582</v>
      </c>
      <c r="T57">
        <v>16939923</v>
      </c>
      <c r="U57">
        <v>37986412</v>
      </c>
      <c r="V57">
        <v>5423801</v>
      </c>
      <c r="W57">
        <v>46444832</v>
      </c>
      <c r="X57">
        <f t="shared" si="0"/>
        <v>411339606</v>
      </c>
      <c r="Y57">
        <v>7338964960</v>
      </c>
      <c r="Z57">
        <f t="shared" si="1"/>
        <v>0.80708633943393526</v>
      </c>
      <c r="AA57">
        <f t="shared" si="2"/>
        <v>357383334</v>
      </c>
      <c r="AB57">
        <f t="shared" si="3"/>
        <v>0.70121914497276849</v>
      </c>
    </row>
    <row r="58" spans="1:28">
      <c r="A58" t="s">
        <v>83</v>
      </c>
      <c r="B58">
        <v>206163058</v>
      </c>
      <c r="C58">
        <v>1378665000</v>
      </c>
      <c r="D58">
        <v>82348669</v>
      </c>
      <c r="E58">
        <v>2298486142</v>
      </c>
      <c r="F58">
        <v>340481753</v>
      </c>
      <c r="G58">
        <v>445487728</v>
      </c>
      <c r="H58">
        <v>66724104</v>
      </c>
      <c r="I58">
        <v>65611593</v>
      </c>
      <c r="J58">
        <v>1324509589</v>
      </c>
      <c r="K58">
        <v>126994511</v>
      </c>
      <c r="L58">
        <v>628484873</v>
      </c>
      <c r="M58">
        <v>359115352</v>
      </c>
      <c r="N58">
        <v>144342396</v>
      </c>
      <c r="O58">
        <v>322941311</v>
      </c>
      <c r="P58">
        <v>8736668</v>
      </c>
      <c r="Q58">
        <v>11331422</v>
      </c>
      <c r="R58">
        <v>10566332</v>
      </c>
      <c r="S58">
        <v>60627498</v>
      </c>
      <c r="T58">
        <v>17030314</v>
      </c>
      <c r="U58">
        <v>37970087</v>
      </c>
      <c r="V58">
        <v>5430798</v>
      </c>
      <c r="W58">
        <v>46484062</v>
      </c>
      <c r="X58">
        <f t="shared" si="0"/>
        <v>412861547</v>
      </c>
      <c r="Y58">
        <v>7424282488</v>
      </c>
      <c r="Z58">
        <f t="shared" si="1"/>
        <v>0.80779122576842555</v>
      </c>
      <c r="AA58">
        <f t="shared" si="2"/>
        <v>358894330</v>
      </c>
      <c r="AB58">
        <f t="shared" si="3"/>
        <v>0.70220075678793559</v>
      </c>
    </row>
    <row r="59" spans="1:28">
      <c r="A59" t="s">
        <v>84</v>
      </c>
      <c r="B59">
        <v>207833831</v>
      </c>
      <c r="C59">
        <v>1386395000</v>
      </c>
      <c r="D59">
        <v>82657002</v>
      </c>
      <c r="E59">
        <v>2314097713</v>
      </c>
      <c r="F59">
        <v>341163597</v>
      </c>
      <c r="G59">
        <v>446131273</v>
      </c>
      <c r="H59">
        <v>66864379</v>
      </c>
      <c r="I59">
        <v>66058859</v>
      </c>
      <c r="J59">
        <v>1338658835</v>
      </c>
      <c r="K59">
        <v>126785797</v>
      </c>
      <c r="L59">
        <v>634545282</v>
      </c>
      <c r="M59">
        <v>361592733</v>
      </c>
      <c r="N59">
        <v>144496740</v>
      </c>
      <c r="O59">
        <v>324985539</v>
      </c>
      <c r="P59">
        <v>8797566</v>
      </c>
      <c r="Q59">
        <v>11375158</v>
      </c>
      <c r="R59">
        <v>10594438</v>
      </c>
      <c r="S59">
        <v>60536709</v>
      </c>
      <c r="T59">
        <v>17131296</v>
      </c>
      <c r="U59">
        <v>37974826</v>
      </c>
      <c r="V59">
        <v>5439232</v>
      </c>
      <c r="W59">
        <v>46593236</v>
      </c>
      <c r="X59">
        <f t="shared" si="0"/>
        <v>414022701</v>
      </c>
      <c r="Y59">
        <v>7509065705</v>
      </c>
      <c r="Z59">
        <f t="shared" si="1"/>
        <v>0.80833791034459057</v>
      </c>
      <c r="AA59">
        <f t="shared" si="2"/>
        <v>360014205</v>
      </c>
      <c r="AB59">
        <f t="shared" si="3"/>
        <v>0.70289172420057477</v>
      </c>
    </row>
    <row r="60" spans="1:28">
      <c r="A60" t="s">
        <v>85</v>
      </c>
      <c r="B60">
        <v>209469333</v>
      </c>
      <c r="C60">
        <v>1392730000</v>
      </c>
      <c r="D60">
        <v>82905782</v>
      </c>
      <c r="E60">
        <v>2328138066</v>
      </c>
      <c r="F60">
        <v>341843156</v>
      </c>
      <c r="G60">
        <v>446777673</v>
      </c>
      <c r="H60">
        <v>66965912</v>
      </c>
      <c r="I60">
        <v>66460344</v>
      </c>
      <c r="J60">
        <v>1352617328</v>
      </c>
      <c r="K60">
        <v>126529100</v>
      </c>
      <c r="L60">
        <v>640454810</v>
      </c>
      <c r="M60">
        <v>363809186</v>
      </c>
      <c r="N60">
        <v>144477860</v>
      </c>
      <c r="O60">
        <v>326687501</v>
      </c>
      <c r="P60">
        <v>8840521</v>
      </c>
      <c r="Q60">
        <v>11427054</v>
      </c>
      <c r="R60">
        <v>10629928</v>
      </c>
      <c r="S60">
        <v>60421760</v>
      </c>
      <c r="T60">
        <v>17231624</v>
      </c>
      <c r="U60">
        <v>37974750</v>
      </c>
      <c r="V60">
        <v>5446771</v>
      </c>
      <c r="W60">
        <v>46797754</v>
      </c>
      <c r="X60">
        <f t="shared" si="0"/>
        <v>415102200</v>
      </c>
      <c r="Y60">
        <v>7591932906.5</v>
      </c>
      <c r="Z60">
        <f t="shared" si="1"/>
        <v>0.80879082657666801</v>
      </c>
      <c r="AA60">
        <f t="shared" si="2"/>
        <v>361050751</v>
      </c>
      <c r="AB60">
        <f t="shared" si="3"/>
        <v>0.70347624112186524</v>
      </c>
    </row>
    <row r="61" spans="1:28">
      <c r="A61" t="s">
        <v>86</v>
      </c>
      <c r="B61">
        <v>211049527</v>
      </c>
      <c r="C61">
        <v>1397715000</v>
      </c>
      <c r="D61">
        <v>83132799</v>
      </c>
      <c r="E61">
        <v>2340628292</v>
      </c>
      <c r="F61">
        <v>342597698</v>
      </c>
      <c r="G61">
        <v>447512041</v>
      </c>
      <c r="H61">
        <v>67059887</v>
      </c>
      <c r="I61">
        <v>66834405</v>
      </c>
      <c r="J61">
        <v>1366417754</v>
      </c>
      <c r="K61">
        <v>126264931</v>
      </c>
      <c r="L61">
        <v>646430841</v>
      </c>
      <c r="M61">
        <v>365892703</v>
      </c>
      <c r="N61">
        <v>144373535</v>
      </c>
      <c r="O61">
        <v>328239523</v>
      </c>
      <c r="P61">
        <v>8877067</v>
      </c>
      <c r="Q61">
        <v>11484055</v>
      </c>
      <c r="R61">
        <v>10669709</v>
      </c>
      <c r="S61">
        <v>60297396</v>
      </c>
      <c r="T61">
        <v>17332850</v>
      </c>
      <c r="U61">
        <v>37970874</v>
      </c>
      <c r="V61">
        <v>5454073</v>
      </c>
      <c r="W61">
        <v>47076781</v>
      </c>
      <c r="X61">
        <f t="shared" si="0"/>
        <v>416189896</v>
      </c>
      <c r="Y61">
        <v>7673533972</v>
      </c>
      <c r="Z61">
        <f t="shared" si="1"/>
        <v>0.80916257755186283</v>
      </c>
      <c r="AA61">
        <f t="shared" si="2"/>
        <v>362095240</v>
      </c>
      <c r="AB61">
        <f t="shared" si="3"/>
        <v>0.70399094387832128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DE99-FBB8-AE48-B8D6-B7E99127E172}">
  <dimension ref="A1:K58"/>
  <sheetViews>
    <sheetView zoomScale="96" workbookViewId="0">
      <selection activeCell="N41" sqref="N41"/>
    </sheetView>
  </sheetViews>
  <sheetFormatPr baseColWidth="10" defaultRowHeight="16"/>
  <cols>
    <col min="1" max="1" width="11.1640625" bestFit="1" customWidth="1"/>
    <col min="2" max="6" width="12.6640625" bestFit="1" customWidth="1"/>
    <col min="7" max="7" width="11" bestFit="1" customWidth="1"/>
    <col min="8" max="9" width="12.6640625" bestFit="1" customWidth="1"/>
    <col min="10" max="10" width="11" bestFit="1" customWidth="1"/>
    <col min="11" max="11" width="12.6640625" bestFit="1" customWidth="1"/>
    <col min="12" max="25" width="11" bestFit="1" customWidth="1"/>
  </cols>
  <sheetData>
    <row r="1" spans="1:11">
      <c r="A1" t="s">
        <v>119</v>
      </c>
      <c r="B1" t="s">
        <v>120</v>
      </c>
      <c r="C1" t="s">
        <v>124</v>
      </c>
      <c r="D1" t="s">
        <v>121</v>
      </c>
      <c r="E1" t="s">
        <v>125</v>
      </c>
      <c r="F1" t="s">
        <v>126</v>
      </c>
      <c r="G1" t="s">
        <v>128</v>
      </c>
      <c r="H1" t="s">
        <v>127</v>
      </c>
      <c r="I1" t="s">
        <v>121</v>
      </c>
      <c r="J1" t="s">
        <v>125</v>
      </c>
      <c r="K1" t="s">
        <v>129</v>
      </c>
    </row>
    <row r="2" spans="1:11">
      <c r="A2">
        <v>1960</v>
      </c>
      <c r="C2">
        <v>69749430485.7621</v>
      </c>
      <c r="E2">
        <f t="shared" ref="E2:E33" si="0">-A2*0.00000000024601+0.00000059252</f>
        <v>1.1034039999999994E-7</v>
      </c>
      <c r="F2">
        <f>C2^3.5*E2*10^-21</f>
        <v>9888419550.6964836</v>
      </c>
      <c r="H2">
        <v>95121445933.312576</v>
      </c>
      <c r="J2">
        <f>A2*1.9699E-17-0.000000000000025707</f>
        <v>1.2903039999999999E-14</v>
      </c>
      <c r="K2">
        <f>J2*H2^2.2</f>
        <v>18319120481.830059</v>
      </c>
    </row>
    <row r="3" spans="1:11">
      <c r="A3">
        <v>1961</v>
      </c>
      <c r="C3">
        <v>72524974874.371857</v>
      </c>
      <c r="E3">
        <f t="shared" si="0"/>
        <v>1.1009438999999989E-7</v>
      </c>
      <c r="F3">
        <f t="shared" ref="F3:F50" si="1">C3^3.5*E3*10^-21</f>
        <v>11310238006.200327</v>
      </c>
      <c r="H3">
        <v>102714153942.03802</v>
      </c>
      <c r="J3">
        <f t="shared" ref="J3:J50" si="2">A3*1.9699E-17-0.000000000000025707</f>
        <v>1.2922738999999999E-14</v>
      </c>
      <c r="K3">
        <f t="shared" ref="K3:K50" si="3">J3*H3^2.2</f>
        <v>21724071227.108097</v>
      </c>
    </row>
    <row r="4" spans="1:11">
      <c r="A4">
        <v>1962</v>
      </c>
      <c r="C4">
        <v>73496415410.385269</v>
      </c>
      <c r="E4">
        <f t="shared" si="0"/>
        <v>1.0984837999999994E-7</v>
      </c>
      <c r="F4">
        <f t="shared" si="1"/>
        <v>11822932489.236589</v>
      </c>
      <c r="H4">
        <v>101317095668.43256</v>
      </c>
      <c r="J4">
        <f t="shared" si="2"/>
        <v>1.2942437999999999E-14</v>
      </c>
      <c r="K4">
        <f t="shared" si="3"/>
        <v>21111451963.077877</v>
      </c>
    </row>
    <row r="5" spans="1:11">
      <c r="A5">
        <v>1963</v>
      </c>
      <c r="C5">
        <v>72108643216.080399</v>
      </c>
      <c r="E5">
        <f t="shared" si="0"/>
        <v>1.0960236999999989E-7</v>
      </c>
      <c r="F5">
        <f t="shared" si="1"/>
        <v>11035082372.953159</v>
      </c>
      <c r="H5">
        <v>107391262075.4129</v>
      </c>
      <c r="J5">
        <f t="shared" si="2"/>
        <v>1.2962136999999999E-14</v>
      </c>
      <c r="K5">
        <f t="shared" si="3"/>
        <v>24033016750.258385</v>
      </c>
    </row>
    <row r="6" spans="1:11">
      <c r="A6">
        <v>1964</v>
      </c>
      <c r="C6">
        <v>75494807370.18425</v>
      </c>
      <c r="E6">
        <f t="shared" si="0"/>
        <v>1.0935635999999995E-7</v>
      </c>
      <c r="F6">
        <f t="shared" si="1"/>
        <v>12928669412.863483</v>
      </c>
      <c r="H6">
        <v>112189853536.9274</v>
      </c>
      <c r="J6">
        <f t="shared" si="2"/>
        <v>1.2981835999999999E-14</v>
      </c>
      <c r="K6">
        <f t="shared" si="3"/>
        <v>26499275278.114136</v>
      </c>
    </row>
    <row r="7" spans="1:11">
      <c r="A7">
        <v>1965</v>
      </c>
      <c r="C7">
        <v>78270351758.793976</v>
      </c>
      <c r="E7">
        <f t="shared" si="0"/>
        <v>1.091103499999999E-7</v>
      </c>
      <c r="F7">
        <f t="shared" si="1"/>
        <v>14637147474.369501</v>
      </c>
      <c r="H7">
        <v>118385503272.04736</v>
      </c>
      <c r="J7">
        <f t="shared" si="2"/>
        <v>1.3001535E-14</v>
      </c>
      <c r="K7">
        <f t="shared" si="3"/>
        <v>29871111561.990833</v>
      </c>
    </row>
    <row r="8" spans="1:11">
      <c r="A8">
        <v>1966</v>
      </c>
      <c r="C8">
        <v>81656515912.897812</v>
      </c>
      <c r="E8">
        <f t="shared" si="0"/>
        <v>1.0886433999999995E-7</v>
      </c>
      <c r="F8">
        <f t="shared" si="1"/>
        <v>16937667530.682444</v>
      </c>
      <c r="H8">
        <v>125856727952.63322</v>
      </c>
      <c r="J8">
        <f t="shared" si="2"/>
        <v>1.3021234E-14</v>
      </c>
      <c r="K8">
        <f t="shared" si="3"/>
        <v>34227903920.868984</v>
      </c>
    </row>
    <row r="9" spans="1:11">
      <c r="A9">
        <v>1967</v>
      </c>
      <c r="C9">
        <v>85153701842.546051</v>
      </c>
      <c r="E9">
        <f t="shared" si="0"/>
        <v>1.086183299999999E-7</v>
      </c>
      <c r="F9">
        <f t="shared" si="1"/>
        <v>19571111231.607162</v>
      </c>
      <c r="H9">
        <v>130412352757.8685</v>
      </c>
      <c r="J9">
        <f t="shared" si="2"/>
        <v>1.3040933E-14</v>
      </c>
      <c r="K9">
        <f t="shared" si="3"/>
        <v>37068914595.852386</v>
      </c>
    </row>
    <row r="10" spans="1:11">
      <c r="A10">
        <v>1968</v>
      </c>
      <c r="C10">
        <v>89122730318.25795</v>
      </c>
      <c r="E10">
        <f t="shared" si="0"/>
        <v>1.0837231999999996E-7</v>
      </c>
      <c r="F10">
        <f t="shared" si="1"/>
        <v>22902245232.994804</v>
      </c>
      <c r="H10">
        <v>138308769086.94299</v>
      </c>
      <c r="J10">
        <f t="shared" si="2"/>
        <v>1.3060632E-14</v>
      </c>
      <c r="K10">
        <f t="shared" si="3"/>
        <v>42250666912.228218</v>
      </c>
    </row>
    <row r="11" spans="1:11">
      <c r="A11">
        <v>1969</v>
      </c>
      <c r="C11">
        <v>90760301507.537689</v>
      </c>
      <c r="E11">
        <f t="shared" si="0"/>
        <v>1.0812630999999991E-7</v>
      </c>
      <c r="F11">
        <f t="shared" si="1"/>
        <v>24353822533.669998</v>
      </c>
      <c r="H11">
        <v>136911710813.33749</v>
      </c>
      <c r="J11">
        <f t="shared" si="2"/>
        <v>1.3080331E-14</v>
      </c>
      <c r="K11">
        <f t="shared" si="3"/>
        <v>41379767687.135391</v>
      </c>
    </row>
    <row r="12" spans="1:11">
      <c r="A12">
        <v>1970</v>
      </c>
      <c r="C12">
        <v>92592160804.020096</v>
      </c>
      <c r="E12">
        <f t="shared" si="0"/>
        <v>1.0788029999999996E-7</v>
      </c>
      <c r="F12">
        <f t="shared" si="1"/>
        <v>26058650004.982117</v>
      </c>
      <c r="H12">
        <v>144018485509.50455</v>
      </c>
      <c r="J12">
        <f t="shared" si="2"/>
        <v>1.310003E-14</v>
      </c>
      <c r="K12">
        <f t="shared" si="3"/>
        <v>46322545580.402405</v>
      </c>
    </row>
    <row r="13" spans="1:11">
      <c r="A13">
        <v>1971</v>
      </c>
      <c r="C13">
        <v>95756281407.035172</v>
      </c>
      <c r="E13">
        <f t="shared" si="0"/>
        <v>1.0763428999999991E-7</v>
      </c>
      <c r="F13">
        <f t="shared" si="1"/>
        <v>29243954777.708565</v>
      </c>
      <c r="H13">
        <v>154283826737.30133</v>
      </c>
      <c r="J13">
        <f t="shared" si="2"/>
        <v>1.3119729E-14</v>
      </c>
      <c r="K13">
        <f t="shared" si="3"/>
        <v>53979610847.795464</v>
      </c>
    </row>
    <row r="14" spans="1:11">
      <c r="A14">
        <v>1972</v>
      </c>
      <c r="C14">
        <v>99142445561.139023</v>
      </c>
      <c r="E14">
        <f t="shared" si="0"/>
        <v>1.0738827999999997E-7</v>
      </c>
      <c r="F14">
        <f t="shared" si="1"/>
        <v>32950771141.071316</v>
      </c>
      <c r="H14">
        <v>165521034590.21506</v>
      </c>
      <c r="J14">
        <f t="shared" si="2"/>
        <v>1.3139428E-14</v>
      </c>
      <c r="K14">
        <f t="shared" si="3"/>
        <v>63103505018.551437</v>
      </c>
    </row>
    <row r="15" spans="1:11">
      <c r="A15">
        <v>1973</v>
      </c>
      <c r="C15">
        <v>102445343383.58458</v>
      </c>
      <c r="E15">
        <f t="shared" si="0"/>
        <v>1.0714226999999991E-7</v>
      </c>
      <c r="F15">
        <f t="shared" si="1"/>
        <v>36870890108.740265</v>
      </c>
      <c r="H15">
        <v>177973075724.52478</v>
      </c>
      <c r="J15">
        <f t="shared" si="2"/>
        <v>1.3159127E-14</v>
      </c>
      <c r="K15">
        <f t="shared" si="3"/>
        <v>74132142432.10675</v>
      </c>
    </row>
    <row r="16" spans="1:11">
      <c r="A16">
        <v>1974</v>
      </c>
      <c r="C16">
        <v>106164572864.32159</v>
      </c>
      <c r="E16">
        <f t="shared" si="0"/>
        <v>1.0689625999999997E-7</v>
      </c>
      <c r="F16">
        <f t="shared" si="1"/>
        <v>41676493259.978508</v>
      </c>
      <c r="H16">
        <v>188420641944.53104</v>
      </c>
      <c r="J16">
        <f t="shared" si="2"/>
        <v>1.3178826E-14</v>
      </c>
      <c r="K16">
        <f t="shared" si="3"/>
        <v>84170397475.052414</v>
      </c>
    </row>
    <row r="17" spans="1:11">
      <c r="A17">
        <v>1975</v>
      </c>
      <c r="C17">
        <v>109300938023.45058</v>
      </c>
      <c r="E17">
        <f t="shared" si="0"/>
        <v>1.0665024999999992E-7</v>
      </c>
      <c r="F17">
        <f t="shared" si="1"/>
        <v>46041078641.399139</v>
      </c>
      <c r="H17">
        <v>197288924898.72235</v>
      </c>
      <c r="J17">
        <f t="shared" si="2"/>
        <v>1.3198525E-14</v>
      </c>
      <c r="K17">
        <f t="shared" si="3"/>
        <v>93272013677.583481</v>
      </c>
    </row>
    <row r="18" spans="1:11">
      <c r="A18">
        <v>1976</v>
      </c>
      <c r="C18">
        <v>111049530988.27469</v>
      </c>
      <c r="E18">
        <f t="shared" si="0"/>
        <v>1.0640423999999998E-7</v>
      </c>
      <c r="F18">
        <f t="shared" si="1"/>
        <v>48558748415.728836</v>
      </c>
      <c r="H18">
        <v>202208999688.37643</v>
      </c>
      <c r="J18">
        <f t="shared" si="2"/>
        <v>1.3218224000000001E-14</v>
      </c>
      <c r="K18">
        <f t="shared" si="3"/>
        <v>98612998612.242508</v>
      </c>
    </row>
    <row r="19" spans="1:11">
      <c r="A19">
        <v>1977</v>
      </c>
      <c r="C19">
        <v>116073266331.65829</v>
      </c>
      <c r="E19">
        <f t="shared" si="0"/>
        <v>1.0615822999999992E-7</v>
      </c>
      <c r="F19">
        <f t="shared" si="1"/>
        <v>56560910115.15181</v>
      </c>
      <c r="H19">
        <v>205974982860.70432</v>
      </c>
      <c r="J19">
        <f t="shared" si="2"/>
        <v>1.3237923000000001E-14</v>
      </c>
      <c r="K19">
        <f t="shared" si="3"/>
        <v>102851752599.25963</v>
      </c>
    </row>
    <row r="20" spans="1:11">
      <c r="A20">
        <v>1978</v>
      </c>
      <c r="C20">
        <v>117488793969.84924</v>
      </c>
      <c r="E20">
        <f t="shared" si="0"/>
        <v>1.0591221999999998E-7</v>
      </c>
      <c r="F20">
        <f t="shared" si="1"/>
        <v>58875367559.021164</v>
      </c>
      <c r="H20">
        <v>213446207541.29016</v>
      </c>
      <c r="J20">
        <f t="shared" si="2"/>
        <v>1.3257622000000001E-14</v>
      </c>
      <c r="K20">
        <f t="shared" si="3"/>
        <v>111403851677.51688</v>
      </c>
    </row>
    <row r="21" spans="1:11">
      <c r="A21">
        <v>1979</v>
      </c>
      <c r="C21">
        <v>118487989949.74873</v>
      </c>
      <c r="E21">
        <f t="shared" si="0"/>
        <v>1.0566620999999993E-7</v>
      </c>
      <c r="F21">
        <f t="shared" si="1"/>
        <v>60505700442.687363</v>
      </c>
      <c r="H21">
        <v>209497999376.7529</v>
      </c>
      <c r="J21">
        <f t="shared" si="2"/>
        <v>1.3277321000000001E-14</v>
      </c>
      <c r="K21">
        <f t="shared" si="3"/>
        <v>107079464612.88687</v>
      </c>
    </row>
    <row r="22" spans="1:11">
      <c r="A22">
        <v>1980</v>
      </c>
      <c r="C22">
        <v>121763132328.3082</v>
      </c>
      <c r="E22">
        <f t="shared" si="0"/>
        <v>1.0542019999999998E-7</v>
      </c>
      <c r="F22">
        <f t="shared" si="1"/>
        <v>66409341935.466385</v>
      </c>
      <c r="H22">
        <v>204213474602.67999</v>
      </c>
      <c r="J22">
        <f t="shared" si="2"/>
        <v>1.3297020000000001E-14</v>
      </c>
      <c r="K22">
        <f t="shared" si="3"/>
        <v>101377129586.34933</v>
      </c>
    </row>
    <row r="23" spans="1:11">
      <c r="A23">
        <v>1981</v>
      </c>
      <c r="C23">
        <v>121152512562.81407</v>
      </c>
      <c r="E23">
        <f t="shared" si="0"/>
        <v>1.0517418999999993E-7</v>
      </c>
      <c r="F23">
        <f t="shared" si="1"/>
        <v>65098752269.265846</v>
      </c>
      <c r="H23">
        <v>193340716734.18512</v>
      </c>
      <c r="J23">
        <f t="shared" si="2"/>
        <v>1.3316719000000001E-14</v>
      </c>
      <c r="K23">
        <f t="shared" si="3"/>
        <v>90013686590.712784</v>
      </c>
    </row>
    <row r="24" spans="1:11">
      <c r="A24">
        <v>1982</v>
      </c>
      <c r="C24">
        <v>123511725293.13231</v>
      </c>
      <c r="E24">
        <f t="shared" si="0"/>
        <v>1.0492817999999999E-7</v>
      </c>
      <c r="F24">
        <f t="shared" si="1"/>
        <v>69481758110.541473</v>
      </c>
      <c r="H24">
        <v>191579208476.1608</v>
      </c>
      <c r="J24">
        <f t="shared" si="2"/>
        <v>1.3336418000000001E-14</v>
      </c>
      <c r="K24">
        <f t="shared" si="3"/>
        <v>88349810666.364502</v>
      </c>
    </row>
    <row r="25" spans="1:11">
      <c r="A25">
        <v>1983</v>
      </c>
      <c r="C25">
        <v>125371340033.50084</v>
      </c>
      <c r="E25">
        <f t="shared" si="0"/>
        <v>1.0468216999999994E-7</v>
      </c>
      <c r="F25">
        <f t="shared" si="1"/>
        <v>73040990538.677765</v>
      </c>
      <c r="H25">
        <v>201054908071.0502</v>
      </c>
      <c r="J25">
        <f t="shared" si="2"/>
        <v>1.3356117000000001E-14</v>
      </c>
      <c r="K25">
        <f t="shared" si="3"/>
        <v>98394882057.648987</v>
      </c>
    </row>
    <row r="26" spans="1:11">
      <c r="A26">
        <v>1984</v>
      </c>
      <c r="C26">
        <v>128313417085.42714</v>
      </c>
      <c r="E26">
        <f t="shared" si="0"/>
        <v>1.0443615999999989E-7</v>
      </c>
      <c r="F26">
        <f t="shared" si="1"/>
        <v>79032030945.362732</v>
      </c>
      <c r="H26">
        <v>208526132751.63605</v>
      </c>
      <c r="J26">
        <f t="shared" si="2"/>
        <v>1.3375816000000001E-14</v>
      </c>
      <c r="K26">
        <f t="shared" si="3"/>
        <v>106775929766.07405</v>
      </c>
    </row>
    <row r="27" spans="1:11">
      <c r="A27">
        <v>1985</v>
      </c>
      <c r="C27">
        <v>129312613065.32663</v>
      </c>
      <c r="E27">
        <f t="shared" si="0"/>
        <v>1.0419014999999994E-7</v>
      </c>
      <c r="F27">
        <f t="shared" si="1"/>
        <v>81015808489.304276</v>
      </c>
      <c r="H27">
        <v>210712832658.14899</v>
      </c>
      <c r="J27">
        <f t="shared" si="2"/>
        <v>1.3395515000000001E-14</v>
      </c>
      <c r="K27">
        <f t="shared" si="3"/>
        <v>109415684852.00958</v>
      </c>
    </row>
    <row r="28" spans="1:11">
      <c r="A28">
        <v>1986</v>
      </c>
      <c r="C28">
        <v>131699581239.53099</v>
      </c>
      <c r="E28">
        <f t="shared" si="0"/>
        <v>1.0394413999999989E-7</v>
      </c>
      <c r="F28">
        <f t="shared" si="1"/>
        <v>86167876329.142563</v>
      </c>
      <c r="H28">
        <v>217394415705.82739</v>
      </c>
      <c r="J28">
        <f t="shared" si="2"/>
        <v>1.3415214000000001E-14</v>
      </c>
      <c r="K28">
        <f t="shared" si="3"/>
        <v>117366471927.82024</v>
      </c>
    </row>
    <row r="29" spans="1:11">
      <c r="A29">
        <v>1987</v>
      </c>
      <c r="C29">
        <v>132365711892.79732</v>
      </c>
      <c r="E29">
        <f t="shared" si="0"/>
        <v>1.0369812999999995E-7</v>
      </c>
      <c r="F29">
        <f t="shared" si="1"/>
        <v>87495390505.167206</v>
      </c>
      <c r="H29">
        <v>214478815830.47678</v>
      </c>
      <c r="J29">
        <f t="shared" si="2"/>
        <v>1.3434913000000001E-14</v>
      </c>
      <c r="K29">
        <f t="shared" si="3"/>
        <v>114098660374.20174</v>
      </c>
    </row>
    <row r="30" spans="1:11">
      <c r="A30">
        <v>1988</v>
      </c>
      <c r="C30">
        <v>135307788944.7236</v>
      </c>
      <c r="E30">
        <f t="shared" si="0"/>
        <v>1.034521199999999E-7</v>
      </c>
      <c r="F30">
        <f t="shared" si="1"/>
        <v>94269061950.511276</v>
      </c>
      <c r="H30">
        <v>219216665627.92151</v>
      </c>
      <c r="J30">
        <f t="shared" si="2"/>
        <v>1.3454612000000002E-14</v>
      </c>
      <c r="K30">
        <f t="shared" si="3"/>
        <v>119892779073.18161</v>
      </c>
    </row>
    <row r="31" spans="1:11">
      <c r="A31">
        <v>1989</v>
      </c>
      <c r="C31">
        <v>136418000000</v>
      </c>
      <c r="E31">
        <f t="shared" si="0"/>
        <v>1.0320610999999995E-7</v>
      </c>
      <c r="F31">
        <f t="shared" si="1"/>
        <v>96773463040.823517</v>
      </c>
      <c r="H31">
        <v>215815132440.01248</v>
      </c>
      <c r="J31">
        <f t="shared" si="2"/>
        <v>1.3474311000000002E-14</v>
      </c>
      <c r="K31">
        <f t="shared" si="3"/>
        <v>116007677416.07867</v>
      </c>
    </row>
    <row r="32" spans="1:11">
      <c r="A32">
        <v>1990</v>
      </c>
      <c r="B32">
        <v>53224783742.625809</v>
      </c>
      <c r="C32">
        <v>132560000000</v>
      </c>
      <c r="D32">
        <f>B32/C32^3.5</f>
        <v>6.2758155596610372E-29</v>
      </c>
      <c r="E32">
        <f t="shared" si="0"/>
        <v>1.029600999999999E-7</v>
      </c>
      <c r="F32">
        <f t="shared" si="1"/>
        <v>87319791420.305908</v>
      </c>
      <c r="G32">
        <v>65977749036.984444</v>
      </c>
      <c r="H32">
        <v>194920000000</v>
      </c>
      <c r="I32">
        <f>G32/H32^2.2</f>
        <v>9.5876773101421639E-15</v>
      </c>
      <c r="J32">
        <f t="shared" si="2"/>
        <v>1.3494010000000002E-14</v>
      </c>
      <c r="K32">
        <f t="shared" si="3"/>
        <v>92859237590.397934</v>
      </c>
    </row>
    <row r="33" spans="1:11">
      <c r="A33">
        <v>1991</v>
      </c>
      <c r="B33">
        <v>43947703777.78714</v>
      </c>
      <c r="C33">
        <v>115943718316.54961</v>
      </c>
      <c r="D33">
        <f t="shared" ref="D33:D50" si="4">B33/C33^3.5</f>
        <v>8.2807734713833364E-29</v>
      </c>
      <c r="E33">
        <f t="shared" si="0"/>
        <v>1.0271408999999996E-7</v>
      </c>
      <c r="F33">
        <f t="shared" si="1"/>
        <v>54512400523.025978</v>
      </c>
      <c r="G33">
        <v>85500935934.990067</v>
      </c>
      <c r="H33">
        <v>181245228900.68106</v>
      </c>
      <c r="I33">
        <f t="shared" ref="I33:I50" si="5">G33/H33^2.2</f>
        <v>1.458090183450466E-14</v>
      </c>
      <c r="J33">
        <f t="shared" si="2"/>
        <v>1.3513709000000002E-14</v>
      </c>
      <c r="K33">
        <f t="shared" si="3"/>
        <v>79243024921.740097</v>
      </c>
    </row>
    <row r="34" spans="1:11">
      <c r="A34">
        <v>1992</v>
      </c>
      <c r="B34">
        <v>50085567238.355461</v>
      </c>
      <c r="C34">
        <v>113300226643.67551</v>
      </c>
      <c r="D34">
        <f t="shared" si="4"/>
        <v>1.0230688732870155E-28</v>
      </c>
      <c r="E34">
        <f t="shared" ref="E34:E50" si="6">-A34*0.00000000024601+0.00000059252</f>
        <v>1.0246807999999991E-7</v>
      </c>
      <c r="F34">
        <f t="shared" si="1"/>
        <v>50164481049.413986</v>
      </c>
      <c r="G34">
        <v>94337050693.272675</v>
      </c>
      <c r="H34">
        <v>185803511598.49298</v>
      </c>
      <c r="I34">
        <f t="shared" si="5"/>
        <v>1.523223655448164E-14</v>
      </c>
      <c r="J34">
        <f t="shared" si="2"/>
        <v>1.3533408000000002E-14</v>
      </c>
      <c r="K34">
        <f t="shared" si="3"/>
        <v>83815780563.958603</v>
      </c>
    </row>
    <row r="35" spans="1:11">
      <c r="A35">
        <v>1993</v>
      </c>
      <c r="B35">
        <v>57135026819.395035</v>
      </c>
      <c r="C35">
        <v>113971050484.52113</v>
      </c>
      <c r="D35">
        <f t="shared" si="4"/>
        <v>1.1431981322881181E-28</v>
      </c>
      <c r="E35">
        <f t="shared" si="6"/>
        <v>1.0222206999999996E-7</v>
      </c>
      <c r="F35">
        <f t="shared" si="1"/>
        <v>51088788076.432167</v>
      </c>
      <c r="G35">
        <v>96045645026.178009</v>
      </c>
      <c r="H35">
        <v>192749420355.80347</v>
      </c>
      <c r="I35">
        <f t="shared" si="5"/>
        <v>1.430516594055392E-14</v>
      </c>
      <c r="J35">
        <f t="shared" si="2"/>
        <v>1.3553107000000002E-14</v>
      </c>
      <c r="K35">
        <f t="shared" si="3"/>
        <v>90996281296.783325</v>
      </c>
    </row>
    <row r="36" spans="1:11">
      <c r="A36">
        <v>1994</v>
      </c>
      <c r="B36">
        <v>67717610407.755646</v>
      </c>
      <c r="C36">
        <v>117827072445.74989</v>
      </c>
      <c r="D36">
        <f t="shared" si="4"/>
        <v>1.205990312246036E-28</v>
      </c>
      <c r="E36">
        <f t="shared" si="6"/>
        <v>1.0197605999999991E-7</v>
      </c>
      <c r="F36">
        <f t="shared" si="1"/>
        <v>57260618363.815598</v>
      </c>
      <c r="G36">
        <v>110803391516.6982</v>
      </c>
      <c r="H36">
        <v>202951256324.9964</v>
      </c>
      <c r="I36">
        <f t="shared" si="5"/>
        <v>1.4733000945375147E-14</v>
      </c>
      <c r="J36">
        <f t="shared" si="2"/>
        <v>1.3572806000000002E-14</v>
      </c>
      <c r="K36">
        <f t="shared" si="3"/>
        <v>102077841627.38994</v>
      </c>
    </row>
    <row r="37" spans="1:11">
      <c r="A37">
        <v>1995</v>
      </c>
      <c r="B37">
        <v>85615843466.268692</v>
      </c>
      <c r="C37">
        <v>124789906472.957</v>
      </c>
      <c r="D37">
        <f t="shared" si="4"/>
        <v>1.2471710818776486E-28</v>
      </c>
      <c r="E37">
        <f t="shared" si="6"/>
        <v>1.0173004999999997E-7</v>
      </c>
      <c r="F37">
        <f t="shared" si="1"/>
        <v>69835679829.129745</v>
      </c>
      <c r="G37">
        <v>142137319587.62888</v>
      </c>
      <c r="H37">
        <v>217060158751.97797</v>
      </c>
      <c r="I37">
        <f t="shared" si="5"/>
        <v>1.6301661295418209E-14</v>
      </c>
      <c r="J37">
        <f t="shared" si="2"/>
        <v>1.3592505000000002E-14</v>
      </c>
      <c r="K37">
        <f t="shared" si="3"/>
        <v>118515664886.52649</v>
      </c>
    </row>
    <row r="38" spans="1:11">
      <c r="A38">
        <v>1996</v>
      </c>
      <c r="B38">
        <v>94910802194.580231</v>
      </c>
      <c r="C38">
        <v>130723269274.68396</v>
      </c>
      <c r="D38">
        <f t="shared" si="4"/>
        <v>1.1751153298097445E-28</v>
      </c>
      <c r="E38">
        <f t="shared" si="6"/>
        <v>1.0148403999999992E-7</v>
      </c>
      <c r="F38">
        <f t="shared" si="1"/>
        <v>81965841156.257431</v>
      </c>
      <c r="G38">
        <v>159942880456.95633</v>
      </c>
      <c r="H38">
        <v>230083713611.27371</v>
      </c>
      <c r="I38">
        <f t="shared" si="5"/>
        <v>1.6136746653242378E-14</v>
      </c>
      <c r="J38">
        <f t="shared" si="2"/>
        <v>1.3612204000000002E-14</v>
      </c>
      <c r="K38">
        <f t="shared" si="3"/>
        <v>134920325881.81215</v>
      </c>
    </row>
    <row r="39" spans="1:11">
      <c r="A39">
        <v>1997</v>
      </c>
      <c r="B39">
        <v>89498189263.616837</v>
      </c>
      <c r="C39">
        <v>131892371430.96416</v>
      </c>
      <c r="D39">
        <f t="shared" si="4"/>
        <v>1.0741016391525125E-28</v>
      </c>
      <c r="E39">
        <f t="shared" si="6"/>
        <v>1.0123802999999997E-7</v>
      </c>
      <c r="F39">
        <f t="shared" si="1"/>
        <v>84355335094.402481</v>
      </c>
      <c r="G39">
        <v>159117799530.3876</v>
      </c>
      <c r="H39">
        <v>245729418609.88724</v>
      </c>
      <c r="I39">
        <f t="shared" si="5"/>
        <v>1.3890344831542061E-14</v>
      </c>
      <c r="J39">
        <f t="shared" si="2"/>
        <v>1.3631903000000002E-14</v>
      </c>
      <c r="K39">
        <f t="shared" si="3"/>
        <v>156157275796.79428</v>
      </c>
    </row>
    <row r="40" spans="1:11">
      <c r="A40">
        <v>1998</v>
      </c>
      <c r="B40">
        <v>96346372776.342224</v>
      </c>
      <c r="C40">
        <v>133504000000</v>
      </c>
      <c r="D40">
        <f t="shared" si="4"/>
        <v>1.1081674660045417E-28</v>
      </c>
      <c r="E40">
        <f t="shared" si="6"/>
        <v>1.0099201999999992E-7</v>
      </c>
      <c r="F40">
        <f t="shared" si="1"/>
        <v>87804552153.455154</v>
      </c>
      <c r="G40">
        <v>174388271853.59958</v>
      </c>
      <c r="H40">
        <v>259283000000</v>
      </c>
      <c r="I40">
        <f t="shared" si="5"/>
        <v>1.3527401470317153E-14</v>
      </c>
      <c r="J40">
        <f t="shared" si="2"/>
        <v>1.3651602000000002E-14</v>
      </c>
      <c r="K40">
        <f t="shared" si="3"/>
        <v>175989400923.52628</v>
      </c>
    </row>
    <row r="41" spans="1:11">
      <c r="A41">
        <v>1999</v>
      </c>
      <c r="B41">
        <v>95320866956.1828</v>
      </c>
      <c r="C41">
        <v>134743000000</v>
      </c>
      <c r="D41">
        <f t="shared" si="4"/>
        <v>1.0614908131350983E-28</v>
      </c>
      <c r="E41">
        <f t="shared" si="6"/>
        <v>1.0074600999999998E-7</v>
      </c>
      <c r="F41">
        <f t="shared" si="1"/>
        <v>90468960227.864349</v>
      </c>
      <c r="G41">
        <v>169717677900.73355</v>
      </c>
      <c r="H41">
        <v>271181000000</v>
      </c>
      <c r="I41">
        <f t="shared" si="5"/>
        <v>1.1927700172707177E-14</v>
      </c>
      <c r="J41">
        <f t="shared" si="2"/>
        <v>1.3671301000000002E-14</v>
      </c>
      <c r="K41">
        <f t="shared" si="3"/>
        <v>194527144881.7243</v>
      </c>
    </row>
    <row r="42" spans="1:11">
      <c r="A42">
        <v>2000</v>
      </c>
      <c r="B42">
        <v>90819445829.234268</v>
      </c>
      <c r="C42">
        <v>138418000000</v>
      </c>
      <c r="D42">
        <f t="shared" si="4"/>
        <v>9.2045985760641442E-29</v>
      </c>
      <c r="E42">
        <f t="shared" si="6"/>
        <v>1.0049999999999993E-7</v>
      </c>
      <c r="F42">
        <f t="shared" si="1"/>
        <v>99160807833.304367</v>
      </c>
      <c r="G42">
        <v>171885598582.6373</v>
      </c>
      <c r="H42">
        <v>282517000000</v>
      </c>
      <c r="I42">
        <f t="shared" si="5"/>
        <v>1.1039296598198813E-14</v>
      </c>
      <c r="J42">
        <f t="shared" si="2"/>
        <v>1.3691000000000003E-14</v>
      </c>
      <c r="K42">
        <f t="shared" si="3"/>
        <v>213173521452.34085</v>
      </c>
    </row>
    <row r="43" spans="1:11">
      <c r="A43">
        <v>2001</v>
      </c>
      <c r="B43">
        <v>98275792597.971329</v>
      </c>
      <c r="C43">
        <v>142285000000</v>
      </c>
      <c r="D43">
        <f t="shared" si="4"/>
        <v>9.0446057593371671E-29</v>
      </c>
      <c r="E43">
        <f t="shared" si="6"/>
        <v>1.0025398999999998E-7</v>
      </c>
      <c r="F43">
        <f t="shared" si="1"/>
        <v>108932778172.09282</v>
      </c>
      <c r="G43">
        <v>190521263343.02255</v>
      </c>
      <c r="H43">
        <v>285948000000</v>
      </c>
      <c r="I43">
        <f t="shared" si="5"/>
        <v>1.1915490187524107E-14</v>
      </c>
      <c r="J43">
        <f t="shared" si="2"/>
        <v>1.3710699000000003E-14</v>
      </c>
      <c r="K43">
        <f t="shared" si="3"/>
        <v>219225533627.72693</v>
      </c>
    </row>
    <row r="44" spans="1:11">
      <c r="A44">
        <v>2002</v>
      </c>
      <c r="B44">
        <v>117041112667.73438</v>
      </c>
      <c r="C44">
        <v>145864000000</v>
      </c>
      <c r="D44">
        <f t="shared" si="4"/>
        <v>9.8746116682452175E-29</v>
      </c>
      <c r="E44">
        <f t="shared" si="6"/>
        <v>1.0000797999999993E-7</v>
      </c>
      <c r="F44">
        <f t="shared" si="1"/>
        <v>118536765273.44978</v>
      </c>
      <c r="G44">
        <v>198680637254.90195</v>
      </c>
      <c r="H44">
        <v>290080000000</v>
      </c>
      <c r="I44">
        <f t="shared" si="5"/>
        <v>1.2039720734927877E-14</v>
      </c>
      <c r="J44">
        <f t="shared" si="2"/>
        <v>1.3730398000000003E-14</v>
      </c>
      <c r="K44">
        <f t="shared" si="3"/>
        <v>226580357174.68604</v>
      </c>
    </row>
    <row r="45" spans="1:11">
      <c r="A45">
        <v>2003</v>
      </c>
      <c r="B45">
        <v>146443729439.16608</v>
      </c>
      <c r="C45">
        <v>151407000000</v>
      </c>
      <c r="D45">
        <f t="shared" si="4"/>
        <v>1.0843261715180275E-28</v>
      </c>
      <c r="E45">
        <f t="shared" si="6"/>
        <v>9.9761969999999987E-8</v>
      </c>
      <c r="F45">
        <f t="shared" si="1"/>
        <v>134733582262.84689</v>
      </c>
      <c r="G45">
        <v>217513049291.60992</v>
      </c>
      <c r="H45">
        <v>301266000000</v>
      </c>
      <c r="I45">
        <f t="shared" si="5"/>
        <v>1.2128163695220835E-14</v>
      </c>
      <c r="J45">
        <f t="shared" si="2"/>
        <v>1.3750097000000003E-14</v>
      </c>
      <c r="K45">
        <f t="shared" si="3"/>
        <v>246601678678.19662</v>
      </c>
    </row>
    <row r="46" spans="1:11">
      <c r="A46">
        <v>2004</v>
      </c>
      <c r="B46">
        <v>176494187616.0209</v>
      </c>
      <c r="C46">
        <v>158701000000</v>
      </c>
      <c r="D46">
        <f t="shared" si="4"/>
        <v>1.1084129367146653E-28</v>
      </c>
      <c r="E46">
        <f t="shared" si="6"/>
        <v>9.9515959999999937E-8</v>
      </c>
      <c r="F46">
        <f t="shared" si="1"/>
        <v>158460695768.20404</v>
      </c>
      <c r="G46">
        <v>255102252843.39459</v>
      </c>
      <c r="H46">
        <v>317349000000</v>
      </c>
      <c r="I46">
        <f t="shared" si="5"/>
        <v>1.2686230525150999E-14</v>
      </c>
      <c r="J46">
        <f t="shared" si="2"/>
        <v>1.3769796000000003E-14</v>
      </c>
      <c r="K46">
        <f t="shared" si="3"/>
        <v>276891230521.93268</v>
      </c>
    </row>
    <row r="47" spans="1:11">
      <c r="A47">
        <v>2005</v>
      </c>
      <c r="B47">
        <v>199065995201.50836</v>
      </c>
      <c r="C47">
        <v>168804000000</v>
      </c>
      <c r="D47">
        <f t="shared" si="4"/>
        <v>1.0072969342395329E-28</v>
      </c>
      <c r="E47">
        <f t="shared" si="6"/>
        <v>9.9269949999999886E-8</v>
      </c>
      <c r="F47">
        <f t="shared" si="1"/>
        <v>196181192641.79916</v>
      </c>
      <c r="G47">
        <v>306123628496.36841</v>
      </c>
      <c r="H47">
        <v>328773000000</v>
      </c>
      <c r="I47">
        <f t="shared" si="5"/>
        <v>1.4083977883748222E-14</v>
      </c>
      <c r="J47">
        <f t="shared" si="2"/>
        <v>1.3789495000000003E-14</v>
      </c>
      <c r="K47">
        <f t="shared" si="3"/>
        <v>299722868026.05389</v>
      </c>
    </row>
    <row r="48" spans="1:11">
      <c r="A48">
        <v>2006</v>
      </c>
      <c r="B48">
        <v>226171905218.52216</v>
      </c>
      <c r="C48">
        <v>181231000000</v>
      </c>
      <c r="D48">
        <f t="shared" si="4"/>
        <v>8.9253437726085133E-29</v>
      </c>
      <c r="E48">
        <f t="shared" si="6"/>
        <v>9.9023939999999942E-8</v>
      </c>
      <c r="F48">
        <f t="shared" si="1"/>
        <v>250930762362.09836</v>
      </c>
      <c r="G48">
        <v>344745746326.37274</v>
      </c>
      <c r="H48">
        <v>349158000000</v>
      </c>
      <c r="I48">
        <f t="shared" si="5"/>
        <v>1.3894743133138953E-14</v>
      </c>
      <c r="J48">
        <f t="shared" si="2"/>
        <v>1.3809194000000003E-14</v>
      </c>
      <c r="K48">
        <f t="shared" si="3"/>
        <v>342623166623.46185</v>
      </c>
    </row>
    <row r="49" spans="1:11">
      <c r="A49">
        <v>2007</v>
      </c>
      <c r="B49">
        <v>275681132336.38153</v>
      </c>
      <c r="C49">
        <v>194889000000</v>
      </c>
      <c r="D49">
        <f t="shared" si="4"/>
        <v>8.4362880270155607E-29</v>
      </c>
      <c r="E49">
        <f t="shared" si="6"/>
        <v>9.8777929999999891E-8</v>
      </c>
      <c r="F49">
        <f t="shared" si="1"/>
        <v>322786651013.35059</v>
      </c>
      <c r="G49">
        <v>429061382275.37122</v>
      </c>
      <c r="H49">
        <v>372900000000</v>
      </c>
      <c r="I49">
        <f t="shared" si="5"/>
        <v>1.4962914149837808E-14</v>
      </c>
      <c r="J49">
        <f t="shared" si="2"/>
        <v>1.3828893000000003E-14</v>
      </c>
      <c r="K49">
        <f t="shared" si="3"/>
        <v>396543339519.36243</v>
      </c>
    </row>
    <row r="50" spans="1:11">
      <c r="A50">
        <v>2008</v>
      </c>
      <c r="B50">
        <v>336188096202.43243</v>
      </c>
      <c r="C50">
        <v>202624000000</v>
      </c>
      <c r="D50">
        <f t="shared" si="4"/>
        <v>8.9776823701835196E-29</v>
      </c>
      <c r="E50">
        <f t="shared" si="6"/>
        <v>9.8531919999999947E-8</v>
      </c>
      <c r="F50">
        <f t="shared" si="1"/>
        <v>368973385714.61639</v>
      </c>
      <c r="G50">
        <v>533813299020.42175</v>
      </c>
      <c r="H50">
        <v>391172000000</v>
      </c>
      <c r="I50">
        <f t="shared" si="5"/>
        <v>1.6756384452543775E-14</v>
      </c>
      <c r="J50">
        <f t="shared" si="2"/>
        <v>1.3848592000000003E-14</v>
      </c>
      <c r="K50">
        <f t="shared" si="3"/>
        <v>441178859511.40027</v>
      </c>
    </row>
    <row r="51" spans="1:11">
      <c r="A51">
        <v>2009</v>
      </c>
      <c r="B51">
        <v>295226271411.41528</v>
      </c>
      <c r="G51">
        <v>439793916861.63904</v>
      </c>
    </row>
    <row r="52" spans="1:11">
      <c r="A52">
        <v>2010</v>
      </c>
      <c r="B52">
        <v>297661844740.56311</v>
      </c>
      <c r="G52">
        <v>479321460551.18896</v>
      </c>
    </row>
    <row r="53" spans="1:11">
      <c r="A53">
        <v>2011</v>
      </c>
      <c r="B53">
        <v>326945870908.74792</v>
      </c>
      <c r="G53">
        <v>528832185770.21735</v>
      </c>
    </row>
    <row r="54" spans="1:11">
      <c r="A54">
        <v>2012</v>
      </c>
      <c r="B54">
        <v>301793009486.09949</v>
      </c>
      <c r="G54">
        <v>500360816827.88269</v>
      </c>
    </row>
    <row r="55" spans="1:11">
      <c r="A55">
        <v>2013</v>
      </c>
      <c r="B55">
        <v>308126389139.79797</v>
      </c>
      <c r="G55">
        <v>524234322596.97522</v>
      </c>
    </row>
    <row r="56" spans="1:11">
      <c r="A56">
        <v>2014</v>
      </c>
      <c r="B56">
        <v>308989547824.65833</v>
      </c>
      <c r="G56">
        <v>545389126644.47614</v>
      </c>
    </row>
    <row r="57" spans="1:11">
      <c r="A57">
        <v>2015</v>
      </c>
      <c r="B57">
        <v>275287108270.0365</v>
      </c>
      <c r="G57">
        <v>477581376840.42981</v>
      </c>
    </row>
    <row r="58" spans="1:11">
      <c r="A58">
        <v>2016</v>
      </c>
      <c r="B58">
        <v>284730888673.61548</v>
      </c>
      <c r="G58">
        <v>472037130972.91266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AC88-DCBB-3148-87B6-6EB3CFE33B17}">
  <dimension ref="A1:BE9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RowHeight="16"/>
  <sheetData>
    <row r="1" spans="1:57">
      <c r="A1" t="s">
        <v>18</v>
      </c>
      <c r="B1" t="s">
        <v>26</v>
      </c>
      <c r="C1" t="s">
        <v>1</v>
      </c>
      <c r="D1" t="s">
        <v>16</v>
      </c>
      <c r="E1" t="s">
        <v>2</v>
      </c>
      <c r="F1" t="s">
        <v>87</v>
      </c>
      <c r="G1" t="s">
        <v>88</v>
      </c>
      <c r="H1" t="s">
        <v>98</v>
      </c>
      <c r="I1" t="s">
        <v>10</v>
      </c>
      <c r="J1" t="s">
        <v>11</v>
      </c>
      <c r="K1" t="s">
        <v>91</v>
      </c>
      <c r="L1" t="s">
        <v>92</v>
      </c>
      <c r="M1" t="s">
        <v>93</v>
      </c>
      <c r="N1" t="s">
        <v>99</v>
      </c>
      <c r="O1" t="s">
        <v>90</v>
      </c>
      <c r="P1" t="s">
        <v>115</v>
      </c>
      <c r="Q1" t="s">
        <v>116</v>
      </c>
      <c r="R1" t="s">
        <v>100</v>
      </c>
      <c r="S1" t="s">
        <v>4</v>
      </c>
      <c r="T1" t="s">
        <v>3</v>
      </c>
      <c r="U1" t="s">
        <v>17</v>
      </c>
      <c r="V1" t="s">
        <v>101</v>
      </c>
    </row>
    <row r="2" spans="1:57">
      <c r="A2">
        <v>1930</v>
      </c>
      <c r="B2" s="7">
        <v>27798</v>
      </c>
      <c r="C2" s="7">
        <v>451.61350545043166</v>
      </c>
      <c r="D2" s="7">
        <v>35179.174698201794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>
        <v>70966.600000000006</v>
      </c>
      <c r="BD2">
        <f>AH2/1000</f>
        <v>0</v>
      </c>
      <c r="BE2">
        <f>AI2/1000</f>
        <v>0</v>
      </c>
    </row>
    <row r="3" spans="1:57">
      <c r="A3">
        <v>1931</v>
      </c>
      <c r="B3" s="7">
        <v>21604</v>
      </c>
      <c r="C3" s="7">
        <v>477.68298815249057</v>
      </c>
      <c r="D3" s="7">
        <v>37148.063176980584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>
        <v>72213.762521419965</v>
      </c>
    </row>
    <row r="4" spans="1:57">
      <c r="A4">
        <v>1932</v>
      </c>
      <c r="B4" s="7">
        <v>13166</v>
      </c>
      <c r="C4" s="7">
        <v>192</v>
      </c>
      <c r="D4" s="7">
        <v>27585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49300</v>
      </c>
    </row>
    <row r="5" spans="1:57">
      <c r="A5">
        <v>1933</v>
      </c>
      <c r="B5" s="7">
        <v>10905</v>
      </c>
      <c r="C5" s="7">
        <v>270</v>
      </c>
      <c r="D5" s="7">
        <v>27767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48200</v>
      </c>
    </row>
    <row r="6" spans="1:57">
      <c r="A6">
        <v>1934</v>
      </c>
      <c r="B6" s="7">
        <v>13374</v>
      </c>
      <c r="C6" s="7">
        <v>229</v>
      </c>
      <c r="D6" s="7">
        <v>33750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58300</v>
      </c>
    </row>
    <row r="7" spans="1:57">
      <c r="A7">
        <v>1935</v>
      </c>
      <c r="B7" s="7">
        <v>13262</v>
      </c>
      <c r="C7" s="7">
        <v>203</v>
      </c>
      <c r="D7" s="7">
        <v>37729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65400.000000000007</v>
      </c>
    </row>
    <row r="8" spans="1:57">
      <c r="A8">
        <v>1936</v>
      </c>
      <c r="B8" s="7">
        <v>19400</v>
      </c>
      <c r="C8" s="7">
        <v>450</v>
      </c>
      <c r="D8" s="7">
        <v>38641.956999999995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62800</v>
      </c>
    </row>
    <row r="9" spans="1:57">
      <c r="A9">
        <v>1937</v>
      </c>
      <c r="B9" s="7">
        <v>20137.732</v>
      </c>
      <c r="C9" s="7">
        <v>800</v>
      </c>
      <c r="D9" s="7">
        <v>42826.695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82700</v>
      </c>
    </row>
    <row r="10" spans="1:57">
      <c r="A10">
        <v>1938</v>
      </c>
      <c r="B10" s="7">
        <v>18279.155999999999</v>
      </c>
      <c r="C10" s="7">
        <v>824</v>
      </c>
      <c r="D10" s="7">
        <v>47047.559000000001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85900</v>
      </c>
    </row>
    <row r="11" spans="1:57">
      <c r="A11">
        <v>1939</v>
      </c>
      <c r="B11" s="7">
        <v>21267.269</v>
      </c>
      <c r="C11" s="7">
        <v>1340</v>
      </c>
      <c r="D11" s="7">
        <v>49133.080999999998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92999.999999999971</v>
      </c>
    </row>
    <row r="12" spans="1:57">
      <c r="A12">
        <v>1940</v>
      </c>
      <c r="B12" s="7">
        <v>22640.674999999999</v>
      </c>
      <c r="C12" s="7">
        <v>1452.5</v>
      </c>
      <c r="D12" s="7">
        <v>42652.603999999999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81000</v>
      </c>
    </row>
    <row r="13" spans="1:57">
      <c r="A13">
        <v>1941</v>
      </c>
      <c r="B13" s="7">
        <v>28466.330999999998</v>
      </c>
      <c r="C13" s="7">
        <v>1189.0999999999999</v>
      </c>
      <c r="D13" s="7">
        <v>40151.634000000005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88000</v>
      </c>
    </row>
    <row r="14" spans="1:57">
      <c r="A14">
        <v>1942</v>
      </c>
      <c r="B14" s="7">
        <v>31610.471000000001</v>
      </c>
      <c r="C14" s="7">
        <v>1572</v>
      </c>
      <c r="D14" s="7">
        <v>34076.269999999997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80899.999999999971</v>
      </c>
    </row>
    <row r="15" spans="1:57">
      <c r="A15">
        <v>1943</v>
      </c>
      <c r="B15" s="7">
        <v>23067.914000000001</v>
      </c>
      <c r="C15" s="7">
        <v>1538.2470000000001</v>
      </c>
      <c r="D15" s="7">
        <v>35931.052999999993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71200</v>
      </c>
    </row>
    <row r="16" spans="1:57">
      <c r="A16">
        <v>1944</v>
      </c>
      <c r="B16" s="7">
        <v>15716.82</v>
      </c>
      <c r="C16" s="7">
        <v>1177.8900000000001</v>
      </c>
      <c r="D16" s="7">
        <v>24207.188000000002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54900.000000000007</v>
      </c>
    </row>
    <row r="17" spans="1:21">
      <c r="A17">
        <v>1945</v>
      </c>
      <c r="B17" s="7">
        <v>17786.687999999998</v>
      </c>
      <c r="C17" s="7">
        <v>425</v>
      </c>
      <c r="D17" s="7">
        <v>19045.052000000003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49499.999999999993</v>
      </c>
    </row>
    <row r="18" spans="1:21">
      <c r="A18">
        <v>1946</v>
      </c>
      <c r="B18" s="7">
        <v>28403.616000000002</v>
      </c>
      <c r="C18" s="7">
        <v>208.05699999999999</v>
      </c>
      <c r="D18" s="7">
        <v>31018.249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72500</v>
      </c>
    </row>
    <row r="19" spans="1:21">
      <c r="A19">
        <v>1947</v>
      </c>
      <c r="B19" s="7">
        <v>32314.655000000002</v>
      </c>
      <c r="C19" s="7">
        <v>608.69200000000001</v>
      </c>
      <c r="D19" s="7">
        <v>37675.650999999998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85800</v>
      </c>
    </row>
    <row r="20" spans="1:21">
      <c r="A20">
        <v>1948</v>
      </c>
      <c r="B20" s="7">
        <v>35626.453999999998</v>
      </c>
      <c r="C20" s="7">
        <v>765</v>
      </c>
      <c r="D20" s="7">
        <v>48096.108999999997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102000</v>
      </c>
    </row>
    <row r="21" spans="1:21">
      <c r="A21">
        <v>1949</v>
      </c>
      <c r="B21" s="7">
        <v>36312.78</v>
      </c>
      <c r="C21" s="7">
        <v>1218</v>
      </c>
      <c r="D21" s="7">
        <v>56815.107000000004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115000</v>
      </c>
    </row>
    <row r="22" spans="1:21">
      <c r="A22">
        <v>1950</v>
      </c>
      <c r="B22" s="7">
        <v>39273.485999999997</v>
      </c>
      <c r="C22" s="7">
        <v>430</v>
      </c>
      <c r="D22" s="7">
        <v>65717.43299999999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132999.99999999997</v>
      </c>
    </row>
    <row r="23" spans="1:21">
      <c r="A23">
        <v>1951</v>
      </c>
      <c r="B23" s="7">
        <v>42548.3476992</v>
      </c>
      <c r="C23" s="7">
        <v>1296.2073600000001</v>
      </c>
      <c r="D23" s="7">
        <v>75816.703468799999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148999.99999999997</v>
      </c>
    </row>
    <row r="24" spans="1:21">
      <c r="A24">
        <v>1952</v>
      </c>
      <c r="B24" s="7">
        <v>43091.731468799997</v>
      </c>
      <c r="C24" s="7">
        <v>2046.6432000000002</v>
      </c>
      <c r="D24" s="7">
        <v>83732.223923199999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161000</v>
      </c>
    </row>
    <row r="25" spans="1:21">
      <c r="A25">
        <v>1953</v>
      </c>
      <c r="B25" s="7">
        <v>45651.911558400003</v>
      </c>
      <c r="C25" s="7">
        <v>3880.0944</v>
      </c>
      <c r="D25" s="7">
        <v>92334.649075199995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178000</v>
      </c>
    </row>
    <row r="26" spans="1:21">
      <c r="A26">
        <v>1954</v>
      </c>
      <c r="B26" s="7">
        <v>47048.404435199998</v>
      </c>
      <c r="C26" s="7">
        <v>4600.0011456000002</v>
      </c>
      <c r="D26" s="7">
        <v>100019.7942912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194899.99999999997</v>
      </c>
    </row>
    <row r="27" spans="1:21">
      <c r="A27">
        <v>1955</v>
      </c>
      <c r="B27" s="7">
        <v>53709.545836799996</v>
      </c>
      <c r="C27" s="7">
        <v>4500.0567359999995</v>
      </c>
      <c r="D27" s="7">
        <v>113245.88486400001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217300</v>
      </c>
    </row>
    <row r="28" spans="1:21">
      <c r="A28">
        <v>1956</v>
      </c>
      <c r="B28" s="7">
        <v>56874.850099199997</v>
      </c>
      <c r="C28" s="7">
        <v>6422.0252543999995</v>
      </c>
      <c r="D28" s="7">
        <v>119207.92705920001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235399.99999999997</v>
      </c>
    </row>
    <row r="29" spans="1:21">
      <c r="A29">
        <v>1957</v>
      </c>
      <c r="B29" s="7">
        <v>53512.215321600001</v>
      </c>
      <c r="C29" s="7">
        <v>6806.9647296000003</v>
      </c>
      <c r="D29" s="7">
        <v>126867.148128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246900.00000000003</v>
      </c>
    </row>
    <row r="30" spans="1:21">
      <c r="A30">
        <v>1958</v>
      </c>
      <c r="B30" s="7">
        <v>55660.508467200001</v>
      </c>
      <c r="C30" s="7">
        <v>9300.1172544000001</v>
      </c>
      <c r="D30" s="7">
        <v>134475.71477759999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262500</v>
      </c>
    </row>
    <row r="31" spans="1:21">
      <c r="A31">
        <v>1959</v>
      </c>
      <c r="B31" s="7">
        <v>60671.714342400002</v>
      </c>
      <c r="C31" s="7">
        <v>12270.137644799999</v>
      </c>
      <c r="D31" s="7">
        <v>152159.05313280001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294299.99999999994</v>
      </c>
    </row>
    <row r="32" spans="1:21">
      <c r="A32">
        <v>1960</v>
      </c>
      <c r="B32" s="7">
        <v>56987.074368000001</v>
      </c>
      <c r="C32" s="7">
        <v>13500.170208</v>
      </c>
      <c r="D32" s="7">
        <v>167747.99328</v>
      </c>
      <c r="E32" s="7">
        <v>7835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316500</v>
      </c>
    </row>
    <row r="33" spans="1:21">
      <c r="A33">
        <v>1961</v>
      </c>
      <c r="B33" s="7">
        <v>57754.224460799996</v>
      </c>
      <c r="C33" s="7">
        <v>10000.069228799999</v>
      </c>
      <c r="D33" s="7">
        <v>184566.11322240002</v>
      </c>
      <c r="E33" s="7">
        <v>8245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333200</v>
      </c>
    </row>
    <row r="34" spans="1:21">
      <c r="A34">
        <v>1962</v>
      </c>
      <c r="B34" s="7">
        <v>60023.2695552</v>
      </c>
      <c r="C34" s="7">
        <v>9000.1134719999991</v>
      </c>
      <c r="D34" s="7">
        <v>197660.36586240004</v>
      </c>
      <c r="E34" s="7">
        <v>8587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358499.99999999994</v>
      </c>
    </row>
    <row r="35" spans="1:21">
      <c r="A35">
        <v>1963</v>
      </c>
      <c r="B35" s="7">
        <v>62832.969561600003</v>
      </c>
      <c r="C35" s="7">
        <v>10000.069228800001</v>
      </c>
      <c r="D35" s="7">
        <v>208219.50979200003</v>
      </c>
      <c r="E35" s="7">
        <v>9355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378000</v>
      </c>
    </row>
    <row r="36" spans="1:21">
      <c r="A36">
        <v>1964</v>
      </c>
      <c r="B36" s="7">
        <v>65728.969689599995</v>
      </c>
      <c r="C36" s="7">
        <v>10500.132384</v>
      </c>
      <c r="D36" s="7">
        <v>232335.9593856</v>
      </c>
      <c r="E36" s="7">
        <v>9690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415600</v>
      </c>
    </row>
    <row r="37" spans="1:21">
      <c r="A37">
        <v>1965</v>
      </c>
      <c r="B37" s="7">
        <v>66319.255699200003</v>
      </c>
      <c r="C37" s="7">
        <v>11102.016038400001</v>
      </c>
      <c r="D37" s="7">
        <v>243570.32501759997</v>
      </c>
      <c r="E37" s="7">
        <v>10578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433400.00000000006</v>
      </c>
    </row>
    <row r="38" spans="1:21">
      <c r="A38">
        <v>1966</v>
      </c>
      <c r="B38" s="7">
        <v>68523.490425600001</v>
      </c>
      <c r="C38" s="7">
        <v>11128.110739200001</v>
      </c>
      <c r="D38" s="7">
        <v>260104.30266240006</v>
      </c>
      <c r="E38" s="7">
        <v>12490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464200.00000000006</v>
      </c>
    </row>
    <row r="39" spans="1:21">
      <c r="A39">
        <v>1967</v>
      </c>
      <c r="B39" s="7">
        <v>65807.765452800013</v>
      </c>
      <c r="C39" s="7">
        <v>8148.8804544000004</v>
      </c>
      <c r="D39" s="7">
        <v>272766.03137279995</v>
      </c>
      <c r="E39" s="7">
        <v>11700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479800</v>
      </c>
    </row>
    <row r="40" spans="1:21">
      <c r="A40">
        <v>1968</v>
      </c>
      <c r="B40" s="7">
        <v>70274.905343999999</v>
      </c>
      <c r="C40" s="7">
        <v>9255.2616576</v>
      </c>
      <c r="D40" s="7">
        <v>281039.92761599994</v>
      </c>
      <c r="E40" s="7">
        <v>11940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515199.99999999994</v>
      </c>
    </row>
    <row r="41" spans="1:21">
      <c r="A41">
        <v>1969</v>
      </c>
      <c r="B41" s="7">
        <v>71061.498547200012</v>
      </c>
      <c r="C41" s="7">
        <v>10250.271360000001</v>
      </c>
      <c r="D41" s="7">
        <v>292388.05249920004</v>
      </c>
      <c r="E41" s="7">
        <v>13260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543100</v>
      </c>
    </row>
    <row r="42" spans="1:21">
      <c r="A42">
        <v>1970</v>
      </c>
      <c r="B42" s="7">
        <v>67679.433000000005</v>
      </c>
      <c r="C42" s="7">
        <v>10230.959999999999</v>
      </c>
      <c r="D42" s="7">
        <v>316207.41000000003</v>
      </c>
      <c r="E42" s="7">
        <v>13543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571800</v>
      </c>
    </row>
    <row r="43" spans="1:21">
      <c r="A43">
        <v>1971</v>
      </c>
      <c r="B43" s="7">
        <v>73669.260999999999</v>
      </c>
      <c r="C43" s="7">
        <v>12249.035</v>
      </c>
      <c r="D43" s="7">
        <v>329754.36200000002</v>
      </c>
      <c r="E43" s="7">
        <v>14894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590000</v>
      </c>
    </row>
    <row r="44" spans="1:21">
      <c r="A44">
        <v>1972</v>
      </c>
      <c r="B44" s="7">
        <v>75913.179000000004</v>
      </c>
      <c r="C44" s="7">
        <v>14221.76</v>
      </c>
      <c r="D44" s="7">
        <v>346513.00100000005</v>
      </c>
      <c r="E44" s="7">
        <v>15700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661000</v>
      </c>
    </row>
    <row r="45" spans="1:21">
      <c r="A45">
        <v>1973</v>
      </c>
      <c r="B45" s="7">
        <v>79428.710999999996</v>
      </c>
      <c r="C45" s="7">
        <v>24996.920000000002</v>
      </c>
      <c r="D45" s="7">
        <v>364979.52100000007</v>
      </c>
      <c r="E45" s="7">
        <v>15000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702000</v>
      </c>
    </row>
    <row r="46" spans="1:21">
      <c r="A46">
        <v>1974</v>
      </c>
      <c r="B46" s="7">
        <v>75179.415999999997</v>
      </c>
      <c r="C46" s="7">
        <v>24996.920000000002</v>
      </c>
      <c r="D46" s="7">
        <v>369812.01700000005</v>
      </c>
      <c r="E46" s="7">
        <v>14265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703200</v>
      </c>
    </row>
    <row r="47" spans="1:21">
      <c r="A47">
        <v>1975</v>
      </c>
      <c r="B47" s="7">
        <v>63237.853999999999</v>
      </c>
      <c r="C47" s="7">
        <v>30021.7</v>
      </c>
      <c r="D47" s="7">
        <v>370053.27899999998</v>
      </c>
      <c r="E47" s="7">
        <v>16175.999999999998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702200</v>
      </c>
    </row>
    <row r="48" spans="1:21">
      <c r="A48">
        <v>1976</v>
      </c>
      <c r="B48" s="7">
        <v>67566.964999999997</v>
      </c>
      <c r="C48" s="7">
        <v>58044.372000000003</v>
      </c>
      <c r="D48" s="7">
        <v>382696.859</v>
      </c>
      <c r="E48" s="7">
        <v>18640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735400.00000000012</v>
      </c>
    </row>
    <row r="49" spans="1:21">
      <c r="A49">
        <v>1977</v>
      </c>
      <c r="B49" s="7">
        <v>72612.606</v>
      </c>
      <c r="C49" s="7">
        <v>65970.645000000004</v>
      </c>
      <c r="D49" s="7">
        <v>393577.23100000009</v>
      </c>
      <c r="E49" s="7">
        <v>19060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797100</v>
      </c>
    </row>
    <row r="50" spans="1:21">
      <c r="A50">
        <v>1978</v>
      </c>
      <c r="B50" s="7">
        <v>77530.36</v>
      </c>
      <c r="C50" s="7">
        <v>76684.129000000001</v>
      </c>
      <c r="D50" s="7">
        <v>403351.06300000002</v>
      </c>
      <c r="E50" s="7">
        <v>19560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853000</v>
      </c>
    </row>
    <row r="51" spans="1:21">
      <c r="A51">
        <v>1979</v>
      </c>
      <c r="B51" s="7">
        <v>77914.928</v>
      </c>
      <c r="C51" s="7">
        <v>85780.432000000001</v>
      </c>
      <c r="D51" s="7">
        <v>401196.93799999997</v>
      </c>
      <c r="E51" s="7">
        <v>18264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872400.00000000012</v>
      </c>
    </row>
    <row r="52" spans="1:21">
      <c r="A52">
        <v>1980</v>
      </c>
      <c r="B52" s="7">
        <v>69575.063000000009</v>
      </c>
      <c r="C52" s="7">
        <v>95442.703000000009</v>
      </c>
      <c r="D52" s="7">
        <v>404906.56799999997</v>
      </c>
      <c r="E52" s="7">
        <v>17700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883100</v>
      </c>
    </row>
    <row r="53" spans="1:21">
      <c r="A53">
        <v>1981</v>
      </c>
      <c r="B53" s="7">
        <v>66149.324000000008</v>
      </c>
      <c r="C53" s="7">
        <v>83982.758000000002</v>
      </c>
      <c r="D53" s="7">
        <v>391608.13400000002</v>
      </c>
      <c r="E53" s="7">
        <v>20760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886700</v>
      </c>
    </row>
    <row r="54" spans="1:21">
      <c r="A54">
        <v>1982</v>
      </c>
      <c r="B54" s="7">
        <v>58357.287000000004</v>
      </c>
      <c r="C54" s="7">
        <v>94053.179000000004</v>
      </c>
      <c r="D54" s="7">
        <v>383787.98</v>
      </c>
      <c r="E54" s="7">
        <v>22498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887400</v>
      </c>
    </row>
    <row r="55" spans="1:21">
      <c r="A55">
        <v>1983</v>
      </c>
      <c r="B55" s="7">
        <v>64711.729000000007</v>
      </c>
      <c r="C55" s="7">
        <v>108227.77500000001</v>
      </c>
      <c r="D55" s="7">
        <v>387511.21500000003</v>
      </c>
      <c r="E55" s="7">
        <v>25400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>
        <v>916600</v>
      </c>
    </row>
    <row r="56" spans="1:21">
      <c r="A56">
        <v>1984</v>
      </c>
      <c r="B56" s="7">
        <v>71379.993000000002</v>
      </c>
      <c r="C56" s="7">
        <v>121055.47600000001</v>
      </c>
      <c r="D56" s="7">
        <v>378248.02399999998</v>
      </c>
      <c r="E56" s="7">
        <v>29030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>
        <v>941099.99999999988</v>
      </c>
    </row>
    <row r="57" spans="1:21">
      <c r="A57">
        <v>1985</v>
      </c>
      <c r="B57" s="7">
        <v>71525.112999999998</v>
      </c>
      <c r="C57" s="7">
        <v>142489.70000000001</v>
      </c>
      <c r="D57" s="7">
        <v>376535.60800000001</v>
      </c>
      <c r="E57" s="7">
        <v>33050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959399.99999999988</v>
      </c>
    </row>
    <row r="58" spans="1:21">
      <c r="A58">
        <v>1986</v>
      </c>
      <c r="B58" s="7">
        <v>72483.812000000005</v>
      </c>
      <c r="C58" s="7">
        <v>161446</v>
      </c>
      <c r="D58" s="7">
        <v>376955.549</v>
      </c>
      <c r="E58" s="7">
        <v>36400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1008000</v>
      </c>
    </row>
    <row r="59" spans="1:21">
      <c r="A59">
        <v>1987</v>
      </c>
      <c r="B59" s="7">
        <v>72107.407000000007</v>
      </c>
      <c r="C59" s="7">
        <v>179586</v>
      </c>
      <c r="D59" s="7">
        <v>380715.06400000001</v>
      </c>
      <c r="E59" s="7">
        <v>36980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1053000</v>
      </c>
    </row>
    <row r="60" spans="1:21">
      <c r="A60">
        <v>1988</v>
      </c>
      <c r="B60" s="7">
        <v>70974.563999999998</v>
      </c>
      <c r="C60" s="7">
        <v>203168</v>
      </c>
      <c r="D60" s="7">
        <v>386612.37799999997</v>
      </c>
      <c r="E60" s="7">
        <v>40700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1118000</v>
      </c>
    </row>
    <row r="61" spans="1:21">
      <c r="A61">
        <v>1989</v>
      </c>
      <c r="B61" s="7">
        <v>71253.013000000006</v>
      </c>
      <c r="C61" s="7">
        <v>206796</v>
      </c>
      <c r="D61" s="7">
        <v>392730.80000000005</v>
      </c>
      <c r="E61" s="7">
        <v>46000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1041996</v>
      </c>
    </row>
    <row r="62" spans="1:21">
      <c r="A62">
        <v>1990</v>
      </c>
      <c r="B62" s="7">
        <v>71295.642000000007</v>
      </c>
      <c r="C62" s="7">
        <v>203168</v>
      </c>
      <c r="D62" s="7">
        <v>383500.92200000002</v>
      </c>
      <c r="E62" s="7">
        <v>49000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1039079</v>
      </c>
    </row>
    <row r="63" spans="1:21">
      <c r="A63">
        <v>1991</v>
      </c>
      <c r="B63" s="7">
        <v>68465</v>
      </c>
      <c r="C63" s="7">
        <v>252610</v>
      </c>
      <c r="D63" s="7">
        <v>364945</v>
      </c>
      <c r="E63" s="7">
        <v>51000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v>27490</v>
      </c>
      <c r="T63" s="7"/>
      <c r="U63" s="7">
        <v>1185000</v>
      </c>
    </row>
    <row r="64" spans="1:21">
      <c r="A64">
        <v>1992</v>
      </c>
      <c r="B64" s="7">
        <v>70883</v>
      </c>
      <c r="C64" s="7">
        <v>308220</v>
      </c>
      <c r="D64" s="7">
        <v>323615</v>
      </c>
      <c r="E64" s="7">
        <v>50000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23903</v>
      </c>
      <c r="T64" s="7"/>
      <c r="U64" s="7">
        <v>1153129.0000000002</v>
      </c>
    </row>
    <row r="65" spans="1:22">
      <c r="A65">
        <v>1993</v>
      </c>
      <c r="B65" s="7">
        <v>75117</v>
      </c>
      <c r="C65" s="7">
        <v>367880</v>
      </c>
      <c r="D65" s="7">
        <v>289946</v>
      </c>
      <c r="E65" s="7">
        <v>52000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v>24843</v>
      </c>
      <c r="T65" s="7"/>
      <c r="U65" s="7">
        <v>1292400</v>
      </c>
    </row>
    <row r="66" spans="1:22">
      <c r="A66">
        <v>1994</v>
      </c>
      <c r="B66" s="7">
        <v>79353</v>
      </c>
      <c r="C66" s="7">
        <v>421180</v>
      </c>
      <c r="D66" s="7">
        <v>280124</v>
      </c>
      <c r="E66" s="7">
        <v>60000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v>25229</v>
      </c>
      <c r="T66" s="7"/>
      <c r="U66" s="7">
        <v>1370000</v>
      </c>
    </row>
    <row r="67" spans="1:22">
      <c r="A67">
        <v>1995</v>
      </c>
      <c r="B67" s="7">
        <v>78320</v>
      </c>
      <c r="C67" s="7">
        <v>445610</v>
      </c>
      <c r="D67" s="7">
        <v>273480</v>
      </c>
      <c r="E67" s="7">
        <v>62000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>
        <v>28256</v>
      </c>
      <c r="T67" s="7"/>
      <c r="U67" s="7">
        <v>1445000</v>
      </c>
    </row>
    <row r="68" spans="1:22">
      <c r="A68">
        <v>1996</v>
      </c>
      <c r="B68" s="7">
        <v>80818</v>
      </c>
      <c r="C68" s="7">
        <v>491190</v>
      </c>
      <c r="D68" s="7">
        <v>251829</v>
      </c>
      <c r="E68" s="7">
        <v>75000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v>34597</v>
      </c>
      <c r="T68" s="7"/>
      <c r="U68" s="7">
        <v>1493000</v>
      </c>
    </row>
    <row r="69" spans="1:22">
      <c r="A69">
        <v>1997</v>
      </c>
      <c r="B69" s="7">
        <v>84255</v>
      </c>
      <c r="C69" s="7">
        <v>511730</v>
      </c>
      <c r="D69" s="7">
        <v>260423.99999999997</v>
      </c>
      <c r="E69" s="7">
        <v>80000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38096</v>
      </c>
      <c r="T69" s="7"/>
      <c r="U69" s="7">
        <v>1547000</v>
      </c>
    </row>
    <row r="70" spans="1:22">
      <c r="A70">
        <v>1998</v>
      </c>
      <c r="B70" s="7">
        <v>85522</v>
      </c>
      <c r="C70" s="7">
        <v>536000</v>
      </c>
      <c r="D70" s="7">
        <v>263334</v>
      </c>
      <c r="E70" s="7">
        <v>85000</v>
      </c>
      <c r="F70" s="7">
        <v>3850</v>
      </c>
      <c r="G70" s="7">
        <v>7000</v>
      </c>
      <c r="H70" s="7">
        <v>4604</v>
      </c>
      <c r="I70" s="7">
        <v>19500</v>
      </c>
      <c r="J70" s="7">
        <v>36610</v>
      </c>
      <c r="K70" s="7">
        <v>35512</v>
      </c>
      <c r="L70" s="7">
        <v>3200</v>
      </c>
      <c r="M70" s="7">
        <v>14970</v>
      </c>
      <c r="N70" s="7">
        <v>4705</v>
      </c>
      <c r="O70" s="7">
        <v>33080</v>
      </c>
      <c r="P70" s="7">
        <v>12409</v>
      </c>
      <c r="Q70" s="7"/>
      <c r="R70" s="7">
        <v>175440</v>
      </c>
      <c r="S70" s="7">
        <v>39942</v>
      </c>
      <c r="T70" s="7">
        <v>26000</v>
      </c>
      <c r="U70" s="7">
        <v>1540000</v>
      </c>
    </row>
    <row r="71" spans="1:22">
      <c r="A71">
        <v>1999</v>
      </c>
      <c r="B71" s="7">
        <v>87777</v>
      </c>
      <c r="C71" s="7">
        <v>573000</v>
      </c>
      <c r="D71" s="7">
        <v>270706</v>
      </c>
      <c r="E71" s="7">
        <v>90000</v>
      </c>
      <c r="F71" s="7">
        <v>3817</v>
      </c>
      <c r="G71" s="7">
        <v>7277</v>
      </c>
      <c r="H71" s="7">
        <v>4241</v>
      </c>
      <c r="I71" s="7">
        <v>20219</v>
      </c>
      <c r="J71" s="7">
        <v>35912</v>
      </c>
      <c r="K71" s="7">
        <v>37299</v>
      </c>
      <c r="L71" s="7">
        <v>3480</v>
      </c>
      <c r="M71" s="7">
        <v>15555</v>
      </c>
      <c r="N71" s="7">
        <v>4718</v>
      </c>
      <c r="O71" s="7">
        <v>35782</v>
      </c>
      <c r="P71" s="7">
        <v>12697</v>
      </c>
      <c r="Q71" s="7"/>
      <c r="R71" s="7">
        <v>180997</v>
      </c>
      <c r="S71" s="7">
        <v>40270</v>
      </c>
      <c r="T71" s="7">
        <v>28400</v>
      </c>
      <c r="U71" s="7">
        <v>1600000</v>
      </c>
    </row>
    <row r="72" spans="1:22">
      <c r="A72">
        <v>2000</v>
      </c>
      <c r="B72" s="7">
        <v>89510</v>
      </c>
      <c r="C72" s="7">
        <v>583190</v>
      </c>
      <c r="D72" s="7">
        <v>278358</v>
      </c>
      <c r="E72" s="7">
        <v>95000</v>
      </c>
      <c r="F72" s="7">
        <v>3776</v>
      </c>
      <c r="G72" s="7">
        <v>7150</v>
      </c>
      <c r="H72" s="7">
        <v>4093</v>
      </c>
      <c r="I72" s="7">
        <v>20137</v>
      </c>
      <c r="J72" s="7">
        <v>34727</v>
      </c>
      <c r="K72" s="7">
        <v>38925</v>
      </c>
      <c r="L72" s="7">
        <v>3450</v>
      </c>
      <c r="M72" s="7">
        <v>15046</v>
      </c>
      <c r="N72" s="7">
        <v>3045</v>
      </c>
      <c r="O72" s="7">
        <v>38115</v>
      </c>
      <c r="P72" s="7">
        <v>12452</v>
      </c>
      <c r="Q72" s="7"/>
      <c r="R72" s="7">
        <v>180916</v>
      </c>
      <c r="S72" s="7">
        <v>39208</v>
      </c>
      <c r="T72" s="7">
        <v>32400</v>
      </c>
      <c r="U72" s="7">
        <v>1660000</v>
      </c>
    </row>
    <row r="73" spans="1:22">
      <c r="A73">
        <v>2001</v>
      </c>
      <c r="B73" s="7">
        <v>90450</v>
      </c>
      <c r="C73" s="7">
        <v>661040</v>
      </c>
      <c r="D73" s="7">
        <v>290906</v>
      </c>
      <c r="E73" s="7">
        <v>100000</v>
      </c>
      <c r="F73" s="7">
        <v>3863</v>
      </c>
      <c r="G73" s="7">
        <v>7500</v>
      </c>
      <c r="H73" s="7">
        <v>3550</v>
      </c>
      <c r="I73" s="7">
        <v>19839</v>
      </c>
      <c r="J73" s="7">
        <v>30989</v>
      </c>
      <c r="K73" s="7">
        <v>39804</v>
      </c>
      <c r="L73" s="7">
        <v>3450</v>
      </c>
      <c r="M73" s="7">
        <v>11918</v>
      </c>
      <c r="N73" s="7">
        <v>3123</v>
      </c>
      <c r="O73" s="7">
        <v>40512</v>
      </c>
      <c r="P73" s="7">
        <v>11854</v>
      </c>
      <c r="Q73" s="7">
        <v>225600</v>
      </c>
      <c r="R73" s="7">
        <v>176402</v>
      </c>
      <c r="S73" s="7">
        <v>38927</v>
      </c>
      <c r="T73" s="7">
        <v>35300</v>
      </c>
      <c r="U73" s="7">
        <v>1750000</v>
      </c>
    </row>
    <row r="74" spans="1:22">
      <c r="A74">
        <v>2002</v>
      </c>
      <c r="B74" s="7">
        <v>91266</v>
      </c>
      <c r="C74" s="7">
        <v>725000</v>
      </c>
      <c r="D74" s="7">
        <v>294812</v>
      </c>
      <c r="E74" s="7">
        <v>102000</v>
      </c>
      <c r="F74" s="7">
        <v>3800</v>
      </c>
      <c r="G74" s="7">
        <v>8000</v>
      </c>
      <c r="H74" s="7">
        <v>3500</v>
      </c>
      <c r="I74" s="7">
        <v>20000</v>
      </c>
      <c r="J74" s="7">
        <v>30000</v>
      </c>
      <c r="K74" s="7">
        <v>40000</v>
      </c>
      <c r="L74" s="7">
        <v>3400</v>
      </c>
      <c r="M74" s="7">
        <v>12000</v>
      </c>
      <c r="N74" s="7">
        <v>3100</v>
      </c>
      <c r="O74" s="7">
        <v>42500</v>
      </c>
      <c r="P74" s="7">
        <v>12000</v>
      </c>
      <c r="Q74" s="7"/>
      <c r="R74" s="7">
        <v>178300</v>
      </c>
      <c r="S74" s="7">
        <v>38027</v>
      </c>
      <c r="T74" s="7">
        <v>37700</v>
      </c>
      <c r="U74" s="7">
        <v>1850000</v>
      </c>
    </row>
    <row r="75" spans="1:22">
      <c r="A75">
        <v>2003</v>
      </c>
      <c r="B75" s="7">
        <v>94329</v>
      </c>
      <c r="C75" s="7">
        <v>862080</v>
      </c>
      <c r="D75" s="7">
        <v>308591</v>
      </c>
      <c r="E75" s="7">
        <v>123000</v>
      </c>
      <c r="F75" s="7">
        <v>3886</v>
      </c>
      <c r="G75" s="7">
        <v>6550</v>
      </c>
      <c r="H75" s="7">
        <v>3502</v>
      </c>
      <c r="I75" s="7">
        <v>19655</v>
      </c>
      <c r="J75" s="7">
        <v>32749.000000000004</v>
      </c>
      <c r="K75" s="7">
        <v>43580</v>
      </c>
      <c r="L75" s="7">
        <v>2450</v>
      </c>
      <c r="M75" s="7">
        <v>11653.448</v>
      </c>
      <c r="N75" s="7">
        <v>3147.4780000000001</v>
      </c>
      <c r="O75" s="7">
        <v>44746.756999999998</v>
      </c>
      <c r="P75" s="7">
        <v>11215</v>
      </c>
      <c r="Q75" s="7"/>
      <c r="R75" s="7">
        <v>183134.68300000002</v>
      </c>
      <c r="S75" s="7">
        <v>34010</v>
      </c>
      <c r="T75" s="7">
        <v>41000</v>
      </c>
      <c r="U75" s="7">
        <v>2020000</v>
      </c>
    </row>
    <row r="76" spans="1:22">
      <c r="A76">
        <v>2004</v>
      </c>
      <c r="B76" s="7">
        <v>99015</v>
      </c>
      <c r="C76" s="7">
        <v>970000</v>
      </c>
      <c r="D76" s="7">
        <v>326518</v>
      </c>
      <c r="E76" s="7">
        <v>130000</v>
      </c>
      <c r="F76" s="7">
        <v>3976</v>
      </c>
      <c r="G76" s="7">
        <v>6715</v>
      </c>
      <c r="H76" s="7">
        <v>3828.6770000000001</v>
      </c>
      <c r="I76" s="7">
        <v>20962</v>
      </c>
      <c r="J76" s="7">
        <v>31854</v>
      </c>
      <c r="K76" s="7">
        <v>45343</v>
      </c>
      <c r="L76" s="7">
        <v>2380</v>
      </c>
      <c r="M76" s="7">
        <v>12566.264999999999</v>
      </c>
      <c r="N76" s="7">
        <v>3158.308</v>
      </c>
      <c r="O76" s="7">
        <v>45593</v>
      </c>
      <c r="P76" s="7">
        <v>11405</v>
      </c>
      <c r="Q76" s="7"/>
      <c r="R76" s="7">
        <v>187781.25000000003</v>
      </c>
      <c r="S76" s="7">
        <v>34413</v>
      </c>
      <c r="T76" s="7">
        <v>45700</v>
      </c>
      <c r="U76" s="7">
        <v>2190000</v>
      </c>
    </row>
    <row r="77" spans="1:22">
      <c r="A77">
        <v>2005</v>
      </c>
      <c r="B77" s="7">
        <v>100903</v>
      </c>
      <c r="C77" s="7">
        <v>1038300</v>
      </c>
      <c r="D77" s="7">
        <v>376706</v>
      </c>
      <c r="E77" s="7">
        <v>145000</v>
      </c>
      <c r="F77" s="7">
        <v>4736</v>
      </c>
      <c r="G77" s="7">
        <v>7594</v>
      </c>
      <c r="H77" s="7">
        <v>3978.056</v>
      </c>
      <c r="I77" s="7">
        <v>21277</v>
      </c>
      <c r="J77" s="7">
        <v>31009</v>
      </c>
      <c r="K77" s="7">
        <v>40284</v>
      </c>
      <c r="L77" s="7">
        <v>2496</v>
      </c>
      <c r="M77" s="7">
        <v>12646.223</v>
      </c>
      <c r="N77" s="7">
        <v>3498.6849999999999</v>
      </c>
      <c r="O77" s="7">
        <v>50347</v>
      </c>
      <c r="P77" s="7">
        <v>11216</v>
      </c>
      <c r="Q77" s="7"/>
      <c r="R77" s="7">
        <v>189081.96400000001</v>
      </c>
      <c r="S77" s="7">
        <v>36673</v>
      </c>
      <c r="T77" s="7">
        <v>48500</v>
      </c>
      <c r="U77" s="7">
        <v>2350000</v>
      </c>
    </row>
    <row r="78" spans="1:22">
      <c r="A78">
        <v>2006</v>
      </c>
      <c r="B78" s="7">
        <v>99712.373999999996</v>
      </c>
      <c r="C78" s="7">
        <v>1236770</v>
      </c>
      <c r="D78" s="7">
        <v>369848.13600000006</v>
      </c>
      <c r="E78" s="7">
        <v>160000</v>
      </c>
      <c r="F78" s="7">
        <v>4700</v>
      </c>
      <c r="G78" s="7">
        <v>8192</v>
      </c>
      <c r="H78" s="7">
        <v>4239</v>
      </c>
      <c r="I78" s="7">
        <v>22540</v>
      </c>
      <c r="J78" s="7">
        <v>33630</v>
      </c>
      <c r="K78" s="7">
        <v>47814</v>
      </c>
      <c r="L78" s="7">
        <v>2790</v>
      </c>
      <c r="M78" s="7">
        <v>14688.352999999999</v>
      </c>
      <c r="N78" s="7">
        <v>3592.509</v>
      </c>
      <c r="O78" s="7">
        <v>54032.77</v>
      </c>
      <c r="P78" s="7">
        <v>12119</v>
      </c>
      <c r="Q78" s="7"/>
      <c r="R78" s="7">
        <v>208337.63200000001</v>
      </c>
      <c r="S78" s="7">
        <v>39540</v>
      </c>
      <c r="T78" s="7">
        <v>54700</v>
      </c>
      <c r="U78" s="7">
        <v>2620000</v>
      </c>
    </row>
    <row r="79" spans="1:22">
      <c r="A79">
        <v>2007</v>
      </c>
      <c r="B79" s="7">
        <v>96849.650999999998</v>
      </c>
      <c r="C79" s="7">
        <v>1361170</v>
      </c>
      <c r="D79" s="7">
        <v>391708.103</v>
      </c>
      <c r="E79" s="7">
        <v>170500</v>
      </c>
      <c r="F79" s="7">
        <v>4700</v>
      </c>
      <c r="G79" s="7">
        <v>8200</v>
      </c>
      <c r="H79" s="7">
        <v>4889</v>
      </c>
      <c r="I79" s="7">
        <v>22300</v>
      </c>
      <c r="J79" s="7">
        <v>33382</v>
      </c>
      <c r="K79" s="7">
        <v>47541</v>
      </c>
      <c r="L79" s="7">
        <v>2700</v>
      </c>
      <c r="M79" s="7">
        <v>16963.752</v>
      </c>
      <c r="N79" s="7">
        <v>3718.41</v>
      </c>
      <c r="O79" s="7">
        <v>54500</v>
      </c>
      <c r="P79" s="7">
        <v>11900</v>
      </c>
      <c r="Q79" s="7">
        <v>269100</v>
      </c>
      <c r="R79" s="7">
        <v>210794.16200000001</v>
      </c>
      <c r="S79" s="7">
        <v>45900</v>
      </c>
      <c r="T79" s="7">
        <v>59900</v>
      </c>
      <c r="U79" s="7">
        <v>2820000</v>
      </c>
      <c r="V79">
        <f>R79/Q79</f>
        <v>0.78333021924934976</v>
      </c>
    </row>
    <row r="80" spans="1:22">
      <c r="A80">
        <v>2008</v>
      </c>
      <c r="B80" s="7">
        <v>87610.421000000002</v>
      </c>
      <c r="C80" s="7">
        <v>1400000</v>
      </c>
      <c r="D80" s="7">
        <v>363652.31400000001</v>
      </c>
      <c r="E80" s="7">
        <v>185000</v>
      </c>
      <c r="F80" s="7">
        <v>5309</v>
      </c>
      <c r="G80" s="7">
        <v>6710</v>
      </c>
      <c r="H80" s="7">
        <v>4710</v>
      </c>
      <c r="I80" s="7">
        <v>20895</v>
      </c>
      <c r="J80" s="7">
        <v>32461</v>
      </c>
      <c r="K80" s="7">
        <v>43030</v>
      </c>
      <c r="L80" s="7">
        <v>3097</v>
      </c>
      <c r="M80" s="7">
        <v>17207</v>
      </c>
      <c r="N80" s="7">
        <v>4157</v>
      </c>
      <c r="O80" s="7">
        <v>42088</v>
      </c>
      <c r="P80" s="7">
        <v>10071</v>
      </c>
      <c r="Q80" s="7">
        <v>250800</v>
      </c>
      <c r="R80" s="7">
        <v>189734.99999999997</v>
      </c>
      <c r="S80" s="7">
        <v>51600</v>
      </c>
      <c r="T80" s="7">
        <v>53540</v>
      </c>
      <c r="U80" s="7">
        <v>2850000</v>
      </c>
      <c r="V80">
        <f t="shared" ref="V80:V89" si="0">R80/Q80</f>
        <v>0.75651913875598076</v>
      </c>
    </row>
    <row r="81" spans="1:22">
      <c r="A81">
        <v>2009</v>
      </c>
      <c r="B81" s="7">
        <v>64842.793999999994</v>
      </c>
      <c r="C81" s="7">
        <v>1644000</v>
      </c>
      <c r="D81" s="7">
        <v>307012.94600000005</v>
      </c>
      <c r="E81" s="7">
        <v>205000</v>
      </c>
      <c r="F81" s="7">
        <v>4646</v>
      </c>
      <c r="G81" s="7">
        <v>5990</v>
      </c>
      <c r="H81" s="7">
        <v>3637</v>
      </c>
      <c r="I81" s="7">
        <v>17974</v>
      </c>
      <c r="J81" s="7">
        <v>29974</v>
      </c>
      <c r="K81" s="7">
        <v>36317</v>
      </c>
      <c r="L81" s="7">
        <v>2342</v>
      </c>
      <c r="M81" s="7">
        <v>15422</v>
      </c>
      <c r="N81" s="7">
        <v>3011</v>
      </c>
      <c r="O81" s="7">
        <v>29505</v>
      </c>
      <c r="P81" s="7">
        <v>7623</v>
      </c>
      <c r="Q81" s="7">
        <v>209000</v>
      </c>
      <c r="R81" s="7">
        <v>156441</v>
      </c>
      <c r="S81" s="7">
        <v>51700</v>
      </c>
      <c r="T81" s="7">
        <v>44300</v>
      </c>
      <c r="U81" s="7">
        <v>3030000</v>
      </c>
      <c r="V81">
        <f t="shared" si="0"/>
        <v>0.74852153110047848</v>
      </c>
    </row>
    <row r="82" spans="1:22">
      <c r="A82">
        <v>2010</v>
      </c>
      <c r="B82" s="7">
        <v>67175.998000000007</v>
      </c>
      <c r="C82" s="7">
        <v>1880000</v>
      </c>
      <c r="D82" s="7">
        <v>305701.09299999999</v>
      </c>
      <c r="E82" s="7">
        <v>220000</v>
      </c>
      <c r="F82" s="7">
        <v>4254</v>
      </c>
      <c r="G82" s="7">
        <v>6095</v>
      </c>
      <c r="H82" s="7">
        <v>3345</v>
      </c>
      <c r="I82" s="7">
        <v>17733</v>
      </c>
      <c r="J82" s="7">
        <v>29203</v>
      </c>
      <c r="K82" s="7">
        <v>34408</v>
      </c>
      <c r="L82" s="7">
        <v>2138</v>
      </c>
      <c r="M82" s="7">
        <v>15812</v>
      </c>
      <c r="N82" s="7">
        <v>2888</v>
      </c>
      <c r="O82" s="7">
        <v>26217</v>
      </c>
      <c r="P82" s="7">
        <v>7882</v>
      </c>
      <c r="Q82" s="7">
        <v>192100</v>
      </c>
      <c r="R82" s="7">
        <v>149975.00000000003</v>
      </c>
      <c r="S82" s="7">
        <v>59100</v>
      </c>
      <c r="T82" s="7">
        <v>50400</v>
      </c>
      <c r="U82" s="7">
        <v>3310000</v>
      </c>
      <c r="V82">
        <f t="shared" si="0"/>
        <v>0.7807131702238419</v>
      </c>
    </row>
    <row r="83" spans="1:22">
      <c r="A83">
        <v>2011</v>
      </c>
      <c r="B83" s="7">
        <v>67895</v>
      </c>
      <c r="C83" s="7">
        <v>2000000</v>
      </c>
      <c r="D83" s="7">
        <v>310243.44699999999</v>
      </c>
      <c r="E83" s="7">
        <v>240000</v>
      </c>
      <c r="F83" s="7">
        <v>4427</v>
      </c>
      <c r="G83" s="7">
        <v>6954</v>
      </c>
      <c r="H83" s="7">
        <v>3831</v>
      </c>
      <c r="I83" s="7">
        <v>19270</v>
      </c>
      <c r="J83" s="7">
        <v>32779</v>
      </c>
      <c r="K83" s="7">
        <v>33120</v>
      </c>
      <c r="L83" s="7">
        <v>2318</v>
      </c>
      <c r="M83" s="7">
        <v>18993</v>
      </c>
      <c r="N83" s="7">
        <v>3219</v>
      </c>
      <c r="O83" s="7">
        <v>22178</v>
      </c>
      <c r="P83" s="7">
        <v>8529</v>
      </c>
      <c r="Q83" s="7">
        <v>191600</v>
      </c>
      <c r="R83" s="7">
        <v>155618</v>
      </c>
      <c r="S83" s="7">
        <v>63000</v>
      </c>
      <c r="T83" s="7">
        <v>56100</v>
      </c>
      <c r="U83" s="7">
        <v>3610000</v>
      </c>
      <c r="V83">
        <f t="shared" si="0"/>
        <v>0.81220250521920667</v>
      </c>
    </row>
    <row r="84" spans="1:22">
      <c r="A84">
        <v>2012</v>
      </c>
      <c r="B84" s="7">
        <v>74151</v>
      </c>
      <c r="C84" s="7">
        <v>2209840.7999999998</v>
      </c>
      <c r="D84" s="7">
        <v>296358</v>
      </c>
      <c r="E84" s="7">
        <v>270000</v>
      </c>
      <c r="F84" s="7">
        <v>4455</v>
      </c>
      <c r="G84" s="7">
        <v>7000</v>
      </c>
      <c r="H84" s="7">
        <v>3350</v>
      </c>
      <c r="I84" s="7">
        <v>19500</v>
      </c>
      <c r="J84" s="7">
        <v>32432.000000000004</v>
      </c>
      <c r="K84" s="7">
        <v>33000</v>
      </c>
      <c r="L84" s="7">
        <v>2500</v>
      </c>
      <c r="M84" s="7">
        <v>15919</v>
      </c>
      <c r="N84" s="7">
        <v>2915</v>
      </c>
      <c r="O84" s="7">
        <v>15939</v>
      </c>
      <c r="P84" s="7">
        <v>8500</v>
      </c>
      <c r="Q84" s="7">
        <v>172600</v>
      </c>
      <c r="R84" s="7">
        <v>145510</v>
      </c>
      <c r="S84" s="7">
        <v>68800</v>
      </c>
      <c r="T84" s="7">
        <v>53000</v>
      </c>
      <c r="U84" s="7">
        <v>3800000</v>
      </c>
      <c r="V84">
        <f t="shared" si="0"/>
        <v>0.84304750869061418</v>
      </c>
    </row>
    <row r="85" spans="1:22">
      <c r="A85">
        <v>2013</v>
      </c>
      <c r="B85" s="7">
        <v>77200</v>
      </c>
      <c r="C85" s="7">
        <v>2416136</v>
      </c>
      <c r="D85" s="7">
        <v>306851.47622267302</v>
      </c>
      <c r="E85" s="7">
        <v>280000</v>
      </c>
      <c r="F85" s="7">
        <v>4385</v>
      </c>
      <c r="G85" s="7">
        <v>6119</v>
      </c>
      <c r="H85" s="7">
        <v>3211</v>
      </c>
      <c r="I85" s="7">
        <v>18018</v>
      </c>
      <c r="J85" s="7">
        <v>31308</v>
      </c>
      <c r="K85" s="7">
        <v>23100</v>
      </c>
      <c r="L85" s="7">
        <v>2050</v>
      </c>
      <c r="M85" s="7">
        <v>14539</v>
      </c>
      <c r="N85" s="7">
        <v>3121</v>
      </c>
      <c r="O85" s="7">
        <v>13736</v>
      </c>
      <c r="P85" s="7">
        <v>8203</v>
      </c>
      <c r="Q85" s="7">
        <v>166600</v>
      </c>
      <c r="R85" s="7">
        <v>127789.99999999999</v>
      </c>
      <c r="S85" s="7">
        <v>70000</v>
      </c>
      <c r="T85" s="7">
        <v>72000</v>
      </c>
      <c r="U85" s="7">
        <v>3999999.9999999995</v>
      </c>
      <c r="V85">
        <f t="shared" si="0"/>
        <v>0.76704681872749092</v>
      </c>
    </row>
    <row r="86" spans="1:22">
      <c r="A86">
        <v>2014</v>
      </c>
      <c r="B86" s="7">
        <v>83300</v>
      </c>
      <c r="C86" s="7">
        <v>2500000</v>
      </c>
      <c r="D86" s="7"/>
      <c r="E86" s="7">
        <v>280000</v>
      </c>
      <c r="F86" s="7">
        <v>4400</v>
      </c>
      <c r="G86" s="7">
        <v>6364</v>
      </c>
      <c r="H86" s="7">
        <v>3511</v>
      </c>
      <c r="I86" s="7">
        <v>16400</v>
      </c>
      <c r="J86" s="7">
        <v>32098.999999999996</v>
      </c>
      <c r="K86" s="7">
        <v>21400</v>
      </c>
      <c r="L86" s="7">
        <v>2610</v>
      </c>
      <c r="M86" s="7">
        <v>15534</v>
      </c>
      <c r="N86" s="7">
        <v>3319</v>
      </c>
      <c r="O86" s="7">
        <v>14587</v>
      </c>
      <c r="P86" s="7">
        <v>8958</v>
      </c>
      <c r="Q86" s="7">
        <v>166800</v>
      </c>
      <c r="R86" s="7">
        <v>129182.00000000001</v>
      </c>
      <c r="S86" s="7">
        <v>72000</v>
      </c>
      <c r="T86" s="7">
        <v>68400</v>
      </c>
      <c r="U86" s="7">
        <v>4180000</v>
      </c>
      <c r="V86">
        <f t="shared" si="0"/>
        <v>0.77447242206235023</v>
      </c>
    </row>
    <row r="87" spans="1:22">
      <c r="A87">
        <v>2015</v>
      </c>
      <c r="B87" s="7">
        <v>83400</v>
      </c>
      <c r="C87" s="7">
        <v>2350000</v>
      </c>
      <c r="D87" s="7"/>
      <c r="E87" s="7">
        <v>300000</v>
      </c>
      <c r="F87" s="7">
        <v>4810</v>
      </c>
      <c r="G87" s="7">
        <v>6275</v>
      </c>
      <c r="H87" s="7">
        <v>3781</v>
      </c>
      <c r="I87" s="7">
        <v>15600</v>
      </c>
      <c r="J87" s="7">
        <v>31150</v>
      </c>
      <c r="K87" s="7">
        <v>21000</v>
      </c>
      <c r="L87" s="7">
        <v>2260</v>
      </c>
      <c r="M87" s="7">
        <v>15206</v>
      </c>
      <c r="N87" s="7">
        <v>3466</v>
      </c>
      <c r="O87" s="7">
        <v>15000</v>
      </c>
      <c r="P87" s="7">
        <v>9600</v>
      </c>
      <c r="Q87" s="7">
        <v>167200</v>
      </c>
      <c r="R87" s="7">
        <v>128148</v>
      </c>
      <c r="S87" s="7">
        <v>60000</v>
      </c>
      <c r="T87" s="7">
        <v>69000</v>
      </c>
      <c r="U87" s="7">
        <v>4100000</v>
      </c>
      <c r="V87">
        <f t="shared" si="0"/>
        <v>0.76643540669856458</v>
      </c>
    </row>
    <row r="88" spans="1:22">
      <c r="A88">
        <v>2016</v>
      </c>
      <c r="B88" s="7">
        <v>85000</v>
      </c>
      <c r="C88" s="7">
        <v>2400000</v>
      </c>
      <c r="D88" s="7"/>
      <c r="E88" s="7">
        <v>280000</v>
      </c>
      <c r="F88" s="7">
        <v>4600</v>
      </c>
      <c r="G88" s="7">
        <v>6255</v>
      </c>
      <c r="H88" s="7">
        <v>3937</v>
      </c>
      <c r="I88" s="7">
        <v>15900</v>
      </c>
      <c r="J88" s="7">
        <v>32737.000000000004</v>
      </c>
      <c r="K88" s="7">
        <v>19300</v>
      </c>
      <c r="L88" s="7">
        <v>2260</v>
      </c>
      <c r="M88" s="7">
        <v>15782</v>
      </c>
      <c r="N88" s="7">
        <v>3518</v>
      </c>
      <c r="O88" s="7">
        <v>15000</v>
      </c>
      <c r="P88" s="7">
        <v>9400</v>
      </c>
      <c r="Q88" s="7">
        <v>169100</v>
      </c>
      <c r="R88" s="7">
        <v>128689</v>
      </c>
      <c r="S88" s="7">
        <v>54000</v>
      </c>
      <c r="T88" s="7">
        <v>55000</v>
      </c>
      <c r="U88" s="7">
        <v>4100000</v>
      </c>
      <c r="V88">
        <f t="shared" si="0"/>
        <v>0.76102306327616798</v>
      </c>
    </row>
    <row r="89" spans="1:22">
      <c r="A89">
        <v>2017</v>
      </c>
      <c r="B89" s="7">
        <v>86600</v>
      </c>
      <c r="C89" s="7">
        <v>2316300</v>
      </c>
      <c r="D89" s="7"/>
      <c r="E89" s="7">
        <v>290000</v>
      </c>
      <c r="F89" s="7">
        <v>4600</v>
      </c>
      <c r="G89" s="7">
        <v>6380</v>
      </c>
      <c r="H89" s="7">
        <v>4043</v>
      </c>
      <c r="I89" s="7">
        <v>16000</v>
      </c>
      <c r="J89" s="7">
        <v>33991</v>
      </c>
      <c r="K89" s="7">
        <v>20000</v>
      </c>
      <c r="L89" s="7">
        <v>2300</v>
      </c>
      <c r="M89" s="7">
        <v>17230</v>
      </c>
      <c r="N89" s="7">
        <v>3782</v>
      </c>
      <c r="O89" s="7">
        <v>14500</v>
      </c>
      <c r="P89" s="7">
        <v>9500</v>
      </c>
      <c r="Q89" s="7">
        <v>175100</v>
      </c>
      <c r="R89" s="7">
        <v>132326</v>
      </c>
      <c r="S89" s="7">
        <v>54000</v>
      </c>
      <c r="T89" s="7">
        <v>54700</v>
      </c>
      <c r="U89" s="7">
        <v>4050000</v>
      </c>
      <c r="V89">
        <f t="shared" si="0"/>
        <v>0.7557167332952599</v>
      </c>
    </row>
    <row r="90" spans="1:22">
      <c r="A90">
        <v>2018</v>
      </c>
      <c r="B90" s="7">
        <v>87800</v>
      </c>
      <c r="C90" s="7">
        <v>2176700</v>
      </c>
      <c r="D90" s="7"/>
      <c r="E90" s="7">
        <v>285000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>
        <v>179800</v>
      </c>
      <c r="R90" s="7"/>
      <c r="S90" s="7">
        <v>53500</v>
      </c>
      <c r="T90" s="7">
        <v>53700</v>
      </c>
      <c r="U90" s="7">
        <v>4050000</v>
      </c>
    </row>
    <row r="91" spans="1:22">
      <c r="A91">
        <v>2019</v>
      </c>
      <c r="B91" s="7">
        <v>89000</v>
      </c>
      <c r="C91" s="7">
        <v>2200000</v>
      </c>
      <c r="D91" s="7"/>
      <c r="E91" s="7">
        <v>320000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>
        <v>55000</v>
      </c>
      <c r="T91" s="7"/>
      <c r="U91" s="7">
        <v>4100000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Steel</vt:lpstr>
      <vt:lpstr>Cement</vt:lpstr>
      <vt:lpstr>GDP</vt:lpstr>
      <vt:lpstr>Population</vt:lpstr>
      <vt:lpstr>M-WB</vt:lpstr>
      <vt:lpstr>Cement_1930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Pengxiao</dc:creator>
  <cp:lastModifiedBy>Xu, Pengxiao</cp:lastModifiedBy>
  <dcterms:created xsi:type="dcterms:W3CDTF">2020-11-16T09:46:17Z</dcterms:created>
  <dcterms:modified xsi:type="dcterms:W3CDTF">2020-12-13T05:47:44Z</dcterms:modified>
</cp:coreProperties>
</file>