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deeaf76b6df752/C_Library/"/>
    </mc:Choice>
  </mc:AlternateContent>
  <xr:revisionPtr revIDLastSave="3" documentId="11_B3B4B5B2EFC05E1DDCAFA1E934CA497209CEE529" xr6:coauthVersionLast="47" xr6:coauthVersionMax="47" xr10:uidLastSave="{80C452A7-475D-4967-8E9A-32F16EFB8CE0}"/>
  <bookViews>
    <workbookView xWindow="-120" yWindow="-120" windowWidth="29040" windowHeight="15720" activeTab="6" xr2:uid="{00000000-000D-0000-FFFF-FFFF00000000}"/>
  </bookViews>
  <sheets>
    <sheet name="常用" sheetId="1" r:id="rId1"/>
    <sheet name="二极管" sheetId="14" r:id="rId2"/>
    <sheet name="按键" sheetId="7" r:id="rId3"/>
    <sheet name="电解电容" sheetId="6" r:id="rId4"/>
    <sheet name="插接件" sheetId="2" r:id="rId5"/>
    <sheet name="晶振" sheetId="5" r:id="rId6"/>
    <sheet name="过孔" sheetId="3" r:id="rId7"/>
    <sheet name="USB" sheetId="4" r:id="rId8"/>
    <sheet name="其他封装" sheetId="13" r:id="rId9"/>
    <sheet name="过孔尺寸" sheetId="8" r:id="rId10"/>
    <sheet name="走线过孔电流" sheetId="9" r:id="rId11"/>
    <sheet name="规范" sheetId="10" r:id="rId12"/>
    <sheet name="叠层" sheetId="11" r:id="rId13"/>
    <sheet name="命名" sheetId="12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9" l="1"/>
  <c r="R20" i="9" s="1"/>
  <c r="Q30" i="9"/>
  <c r="P30" i="9"/>
  <c r="P20" i="9" s="1"/>
  <c r="R29" i="9"/>
  <c r="R19" i="9" s="1"/>
  <c r="Q29" i="9"/>
  <c r="P29" i="9"/>
  <c r="D29" i="9"/>
  <c r="D19" i="9" s="1"/>
  <c r="R28" i="9"/>
  <c r="Q28" i="9"/>
  <c r="P28" i="9"/>
  <c r="F28" i="9"/>
  <c r="F18" i="9" s="1"/>
  <c r="R27" i="9"/>
  <c r="Q27" i="9"/>
  <c r="P27" i="9"/>
  <c r="H27" i="9"/>
  <c r="H17" i="9" s="1"/>
  <c r="R26" i="9"/>
  <c r="Q26" i="9"/>
  <c r="P26" i="9"/>
  <c r="J26" i="9"/>
  <c r="J16" i="9" s="1"/>
  <c r="R25" i="9"/>
  <c r="Q25" i="9"/>
  <c r="P25" i="9"/>
  <c r="P15" i="9" s="1"/>
  <c r="L25" i="9"/>
  <c r="L15" i="9" s="1"/>
  <c r="R24" i="9"/>
  <c r="R14" i="9" s="1"/>
  <c r="Q24" i="9"/>
  <c r="P24" i="9"/>
  <c r="P14" i="9" s="1"/>
  <c r="R23" i="9"/>
  <c r="R13" i="9" s="1"/>
  <c r="Q23" i="9"/>
  <c r="P23" i="9"/>
  <c r="D23" i="9"/>
  <c r="D13" i="9" s="1"/>
  <c r="R22" i="9"/>
  <c r="Q22" i="9"/>
  <c r="P22" i="9"/>
  <c r="F22" i="9"/>
  <c r="F12" i="9" s="1"/>
  <c r="R21" i="9"/>
  <c r="Q21" i="9"/>
  <c r="P21" i="9"/>
  <c r="N21" i="9"/>
  <c r="I21" i="9"/>
  <c r="I11" i="9" s="1"/>
  <c r="B21" i="9"/>
  <c r="Q20" i="9"/>
  <c r="B20" i="9"/>
  <c r="Q19" i="9"/>
  <c r="P19" i="9"/>
  <c r="B19" i="9"/>
  <c r="R18" i="9"/>
  <c r="Q18" i="9"/>
  <c r="P18" i="9"/>
  <c r="B18" i="9"/>
  <c r="R17" i="9"/>
  <c r="Q17" i="9"/>
  <c r="P17" i="9"/>
  <c r="B17" i="9"/>
  <c r="R16" i="9"/>
  <c r="Q16" i="9"/>
  <c r="P16" i="9"/>
  <c r="B16" i="9"/>
  <c r="R15" i="9"/>
  <c r="Q15" i="9"/>
  <c r="B15" i="9"/>
  <c r="Q14" i="9"/>
  <c r="B14" i="9"/>
  <c r="Q13" i="9"/>
  <c r="P13" i="9"/>
  <c r="B13" i="9"/>
  <c r="R12" i="9"/>
  <c r="Q12" i="9"/>
  <c r="P12" i="9"/>
  <c r="B12" i="9"/>
  <c r="R11" i="9"/>
  <c r="Q11" i="9"/>
  <c r="P11" i="9"/>
  <c r="N11" i="9"/>
  <c r="B11" i="9"/>
  <c r="O9" i="9"/>
  <c r="C9" i="9"/>
  <c r="O8" i="9"/>
  <c r="O26" i="9" s="1"/>
  <c r="O16" i="9" s="1"/>
  <c r="C8" i="9"/>
  <c r="F6" i="9"/>
  <c r="AT101" i="9" s="1"/>
  <c r="I191" i="8"/>
  <c r="J191" i="8" s="1"/>
  <c r="K191" i="8" s="1"/>
  <c r="D191" i="8"/>
  <c r="E191" i="8" s="1"/>
  <c r="C191" i="8"/>
  <c r="I190" i="8"/>
  <c r="J190" i="8" s="1"/>
  <c r="K190" i="8" s="1"/>
  <c r="C190" i="8"/>
  <c r="D190" i="8" s="1"/>
  <c r="E190" i="8" s="1"/>
  <c r="I189" i="8"/>
  <c r="J189" i="8" s="1"/>
  <c r="K189" i="8" s="1"/>
  <c r="D189" i="8"/>
  <c r="E189" i="8" s="1"/>
  <c r="C189" i="8"/>
  <c r="I188" i="8"/>
  <c r="J188" i="8" s="1"/>
  <c r="K188" i="8" s="1"/>
  <c r="C188" i="8"/>
  <c r="D188" i="8" s="1"/>
  <c r="E188" i="8" s="1"/>
  <c r="I187" i="8"/>
  <c r="J187" i="8" s="1"/>
  <c r="K187" i="8" s="1"/>
  <c r="C187" i="8"/>
  <c r="D187" i="8" s="1"/>
  <c r="E187" i="8" s="1"/>
  <c r="I186" i="8"/>
  <c r="J186" i="8" s="1"/>
  <c r="K186" i="8" s="1"/>
  <c r="C186" i="8"/>
  <c r="D186" i="8" s="1"/>
  <c r="E186" i="8" s="1"/>
  <c r="I185" i="8"/>
  <c r="J185" i="8" s="1"/>
  <c r="K185" i="8" s="1"/>
  <c r="C185" i="8"/>
  <c r="D185" i="8" s="1"/>
  <c r="E185" i="8" s="1"/>
  <c r="I184" i="8"/>
  <c r="J184" i="8" s="1"/>
  <c r="K184" i="8" s="1"/>
  <c r="C184" i="8"/>
  <c r="D184" i="8" s="1"/>
  <c r="E184" i="8" s="1"/>
  <c r="I183" i="8"/>
  <c r="J183" i="8" s="1"/>
  <c r="K183" i="8" s="1"/>
  <c r="C183" i="8"/>
  <c r="D183" i="8" s="1"/>
  <c r="E183" i="8" s="1"/>
  <c r="D182" i="8"/>
  <c r="E182" i="8" s="1"/>
  <c r="C182" i="8"/>
  <c r="E181" i="8"/>
  <c r="C181" i="8"/>
  <c r="D181" i="8" s="1"/>
  <c r="C180" i="8"/>
  <c r="D180" i="8" s="1"/>
  <c r="E180" i="8" s="1"/>
  <c r="E179" i="8"/>
  <c r="D179" i="8"/>
  <c r="C179" i="8"/>
  <c r="B91" i="8"/>
  <c r="B92" i="8" s="1"/>
  <c r="C90" i="8"/>
  <c r="D90" i="8" s="1"/>
  <c r="E90" i="8" s="1"/>
  <c r="B90" i="8"/>
  <c r="H89" i="8"/>
  <c r="H90" i="8" s="1"/>
  <c r="C89" i="8"/>
  <c r="D89" i="8" s="1"/>
  <c r="E89" i="8" s="1"/>
  <c r="I88" i="8"/>
  <c r="J88" i="8" s="1"/>
  <c r="K88" i="8" s="1"/>
  <c r="D84" i="8"/>
  <c r="C84" i="8"/>
  <c r="C80" i="8"/>
  <c r="D80" i="8" s="1"/>
  <c r="C74" i="8"/>
  <c r="B74" i="8"/>
  <c r="A74" i="8"/>
  <c r="C72" i="8"/>
  <c r="B72" i="8"/>
  <c r="A72" i="8"/>
  <c r="C70" i="8"/>
  <c r="B70" i="8"/>
  <c r="A70" i="8"/>
  <c r="M64" i="8"/>
  <c r="K64" i="8"/>
  <c r="E64" i="8"/>
  <c r="C64" i="8"/>
  <c r="M63" i="8"/>
  <c r="F63" i="8"/>
  <c r="E63" i="8"/>
  <c r="C63" i="8"/>
  <c r="A63" i="8"/>
  <c r="A64" i="8" s="1"/>
  <c r="F64" i="8" s="1"/>
  <c r="M62" i="8"/>
  <c r="F62" i="8"/>
  <c r="E62" i="8"/>
  <c r="C62" i="8"/>
  <c r="M61" i="8"/>
  <c r="F61" i="8"/>
  <c r="E61" i="8"/>
  <c r="C61" i="8"/>
  <c r="M60" i="8"/>
  <c r="F60" i="8"/>
  <c r="E60" i="8"/>
  <c r="C60" i="8"/>
  <c r="M59" i="8"/>
  <c r="F59" i="8"/>
  <c r="E59" i="8"/>
  <c r="C59" i="8"/>
  <c r="M58" i="8"/>
  <c r="F58" i="8"/>
  <c r="E58" i="8"/>
  <c r="C58" i="8"/>
  <c r="M57" i="8"/>
  <c r="F57" i="8"/>
  <c r="E57" i="8"/>
  <c r="C57" i="8"/>
  <c r="M56" i="8"/>
  <c r="F56" i="8"/>
  <c r="E56" i="8"/>
  <c r="D56" i="8"/>
  <c r="C56" i="8"/>
  <c r="M55" i="8"/>
  <c r="F55" i="8"/>
  <c r="E55" i="8"/>
  <c r="C55" i="8"/>
  <c r="M54" i="8"/>
  <c r="F54" i="8"/>
  <c r="E54" i="8"/>
  <c r="C54" i="8"/>
  <c r="M53" i="8"/>
  <c r="F53" i="8"/>
  <c r="E53" i="8"/>
  <c r="C53" i="8"/>
  <c r="M52" i="8"/>
  <c r="F52" i="8"/>
  <c r="E52" i="8"/>
  <c r="C52" i="8"/>
  <c r="M51" i="8"/>
  <c r="F51" i="8"/>
  <c r="E51" i="8"/>
  <c r="C51" i="8"/>
  <c r="M50" i="8"/>
  <c r="F50" i="8"/>
  <c r="E50" i="8"/>
  <c r="C50" i="8"/>
  <c r="M49" i="8"/>
  <c r="F49" i="8"/>
  <c r="E49" i="8"/>
  <c r="C49" i="8"/>
  <c r="M48" i="8"/>
  <c r="K48" i="8"/>
  <c r="F48" i="8"/>
  <c r="E48" i="8"/>
  <c r="C48" i="8"/>
  <c r="N47" i="8"/>
  <c r="M47" i="8"/>
  <c r="K47" i="8"/>
  <c r="L47" i="8" s="1"/>
  <c r="I47" i="8"/>
  <c r="F47" i="8"/>
  <c r="E47" i="8"/>
  <c r="C47" i="8"/>
  <c r="N46" i="8"/>
  <c r="M46" i="8"/>
  <c r="L46" i="8"/>
  <c r="K46" i="8"/>
  <c r="I46" i="8"/>
  <c r="G46" i="8"/>
  <c r="G47" i="8" s="1"/>
  <c r="G48" i="8" s="1"/>
  <c r="F46" i="8"/>
  <c r="E46" i="8"/>
  <c r="C46" i="8"/>
  <c r="N45" i="8"/>
  <c r="M45" i="8"/>
  <c r="L45" i="8"/>
  <c r="K45" i="8"/>
  <c r="I45" i="8"/>
  <c r="F45" i="8"/>
  <c r="E45" i="8"/>
  <c r="C45" i="8"/>
  <c r="J42" i="8"/>
  <c r="I42" i="8"/>
  <c r="H42" i="8" s="1"/>
  <c r="G42" i="8" s="1"/>
  <c r="F42" i="8" s="1"/>
  <c r="E42" i="8" s="1"/>
  <c r="D42" i="8" s="1"/>
  <c r="C42" i="8" s="1"/>
  <c r="B42" i="8" s="1"/>
  <c r="A42" i="8" s="1"/>
  <c r="G40" i="8"/>
  <c r="G39" i="8"/>
  <c r="I10" i="8"/>
  <c r="H10" i="8"/>
  <c r="G10" i="8"/>
  <c r="F10" i="8"/>
  <c r="E10" i="8"/>
  <c r="D10" i="8"/>
  <c r="C10" i="8"/>
  <c r="I9" i="8"/>
  <c r="H9" i="8"/>
  <c r="G9" i="8"/>
  <c r="F9" i="8"/>
  <c r="E9" i="8"/>
  <c r="D9" i="8"/>
  <c r="C9" i="8"/>
  <c r="D4" i="8"/>
  <c r="C4" i="8"/>
  <c r="E4" i="8" s="1"/>
  <c r="J3" i="8"/>
  <c r="E3" i="8"/>
  <c r="D3" i="8"/>
  <c r="C3" i="8"/>
  <c r="J2" i="8"/>
  <c r="D2" i="8"/>
  <c r="C2" i="8"/>
  <c r="E2" i="8" s="1"/>
  <c r="C92" i="8" l="1"/>
  <c r="D92" i="8" s="1"/>
  <c r="E92" i="8" s="1"/>
  <c r="B93" i="8"/>
  <c r="H91" i="8"/>
  <c r="I90" i="8"/>
  <c r="J90" i="8" s="1"/>
  <c r="K90" i="8" s="1"/>
  <c r="H48" i="8"/>
  <c r="G49" i="8"/>
  <c r="I89" i="8"/>
  <c r="J89" i="8" s="1"/>
  <c r="K89" i="8" s="1"/>
  <c r="C91" i="8"/>
  <c r="D91" i="8" s="1"/>
  <c r="E91" i="8" s="1"/>
  <c r="J22" i="9"/>
  <c r="J12" i="9" s="1"/>
  <c r="H23" i="9"/>
  <c r="H13" i="9" s="1"/>
  <c r="F24" i="9"/>
  <c r="F14" i="9" s="1"/>
  <c r="D25" i="9"/>
  <c r="D15" i="9" s="1"/>
  <c r="L27" i="9"/>
  <c r="L17" i="9" s="1"/>
  <c r="J28" i="9"/>
  <c r="J18" i="9" s="1"/>
  <c r="H29" i="9"/>
  <c r="H19" i="9" s="1"/>
  <c r="F30" i="9"/>
  <c r="F20" i="9" s="1"/>
  <c r="AT54" i="9"/>
  <c r="AT66" i="9"/>
  <c r="AT78" i="9"/>
  <c r="AT90" i="9"/>
  <c r="O21" i="9"/>
  <c r="O11" i="9" s="1"/>
  <c r="K22" i="9"/>
  <c r="K12" i="9" s="1"/>
  <c r="I23" i="9"/>
  <c r="I13" i="9" s="1"/>
  <c r="G24" i="9"/>
  <c r="G14" i="9" s="1"/>
  <c r="E25" i="9"/>
  <c r="E15" i="9" s="1"/>
  <c r="C26" i="9"/>
  <c r="C16" i="9" s="1"/>
  <c r="O27" i="9"/>
  <c r="O17" i="9" s="1"/>
  <c r="K28" i="9"/>
  <c r="K18" i="9" s="1"/>
  <c r="I29" i="9"/>
  <c r="I19" i="9" s="1"/>
  <c r="G30" i="9"/>
  <c r="G20" i="9" s="1"/>
  <c r="AT55" i="9"/>
  <c r="AT67" i="9"/>
  <c r="AT79" i="9"/>
  <c r="AT91" i="9"/>
  <c r="C21" i="9"/>
  <c r="C11" i="9" s="1"/>
  <c r="L22" i="9"/>
  <c r="L12" i="9" s="1"/>
  <c r="J23" i="9"/>
  <c r="J13" i="9" s="1"/>
  <c r="H24" i="9"/>
  <c r="H14" i="9" s="1"/>
  <c r="F25" i="9"/>
  <c r="F15" i="9" s="1"/>
  <c r="D26" i="9"/>
  <c r="D16" i="9" s="1"/>
  <c r="L28" i="9"/>
  <c r="L18" i="9" s="1"/>
  <c r="J29" i="9"/>
  <c r="J19" i="9" s="1"/>
  <c r="H30" i="9"/>
  <c r="H20" i="9" s="1"/>
  <c r="AT56" i="9"/>
  <c r="AT68" i="9"/>
  <c r="AT80" i="9"/>
  <c r="AT92" i="9"/>
  <c r="D21" i="9"/>
  <c r="D11" i="9" s="1"/>
  <c r="O22" i="9"/>
  <c r="O12" i="9" s="1"/>
  <c r="K23" i="9"/>
  <c r="K13" i="9" s="1"/>
  <c r="I24" i="9"/>
  <c r="I14" i="9" s="1"/>
  <c r="G25" i="9"/>
  <c r="G15" i="9" s="1"/>
  <c r="E26" i="9"/>
  <c r="E16" i="9" s="1"/>
  <c r="C27" i="9"/>
  <c r="C17" i="9" s="1"/>
  <c r="O28" i="9"/>
  <c r="O18" i="9" s="1"/>
  <c r="K29" i="9"/>
  <c r="K19" i="9" s="1"/>
  <c r="I30" i="9"/>
  <c r="I20" i="9" s="1"/>
  <c r="AT57" i="9"/>
  <c r="AT69" i="9"/>
  <c r="AT81" i="9"/>
  <c r="AT93" i="9"/>
  <c r="E21" i="9"/>
  <c r="E11" i="9" s="1"/>
  <c r="L23" i="9"/>
  <c r="L13" i="9" s="1"/>
  <c r="J24" i="9"/>
  <c r="J14" i="9" s="1"/>
  <c r="H25" i="9"/>
  <c r="H15" i="9" s="1"/>
  <c r="F26" i="9"/>
  <c r="F16" i="9" s="1"/>
  <c r="D27" i="9"/>
  <c r="D17" i="9" s="1"/>
  <c r="L29" i="9"/>
  <c r="L19" i="9" s="1"/>
  <c r="J30" i="9"/>
  <c r="J20" i="9" s="1"/>
  <c r="AT58" i="9"/>
  <c r="AT70" i="9"/>
  <c r="AT82" i="9"/>
  <c r="AT94" i="9"/>
  <c r="F21" i="9"/>
  <c r="F11" i="9" s="1"/>
  <c r="C22" i="9"/>
  <c r="C12" i="9" s="1"/>
  <c r="O23" i="9"/>
  <c r="O13" i="9" s="1"/>
  <c r="K24" i="9"/>
  <c r="K14" i="9" s="1"/>
  <c r="I25" i="9"/>
  <c r="I15" i="9" s="1"/>
  <c r="G26" i="9"/>
  <c r="G16" i="9" s="1"/>
  <c r="E27" i="9"/>
  <c r="E17" i="9" s="1"/>
  <c r="C28" i="9"/>
  <c r="C18" i="9" s="1"/>
  <c r="O29" i="9"/>
  <c r="O19" i="9" s="1"/>
  <c r="K30" i="9"/>
  <c r="K20" i="9" s="1"/>
  <c r="AT59" i="9"/>
  <c r="AT71" i="9"/>
  <c r="AT83" i="9"/>
  <c r="AT95" i="9"/>
  <c r="G21" i="9"/>
  <c r="G11" i="9" s="1"/>
  <c r="D22" i="9"/>
  <c r="D12" i="9" s="1"/>
  <c r="L24" i="9"/>
  <c r="L14" i="9" s="1"/>
  <c r="J25" i="9"/>
  <c r="J15" i="9" s="1"/>
  <c r="H26" i="9"/>
  <c r="H16" i="9" s="1"/>
  <c r="F27" i="9"/>
  <c r="F17" i="9" s="1"/>
  <c r="D28" i="9"/>
  <c r="D18" i="9" s="1"/>
  <c r="L30" i="9"/>
  <c r="L20" i="9" s="1"/>
  <c r="AT60" i="9"/>
  <c r="AT72" i="9"/>
  <c r="AT84" i="9"/>
  <c r="AT96" i="9"/>
  <c r="H21" i="9"/>
  <c r="H11" i="9" s="1"/>
  <c r="E22" i="9"/>
  <c r="E12" i="9" s="1"/>
  <c r="C23" i="9"/>
  <c r="C13" i="9" s="1"/>
  <c r="O24" i="9"/>
  <c r="O14" i="9" s="1"/>
  <c r="K25" i="9"/>
  <c r="K15" i="9" s="1"/>
  <c r="I26" i="9"/>
  <c r="I16" i="9" s="1"/>
  <c r="G27" i="9"/>
  <c r="G17" i="9" s="1"/>
  <c r="E28" i="9"/>
  <c r="E18" i="9" s="1"/>
  <c r="C29" i="9"/>
  <c r="C19" i="9" s="1"/>
  <c r="O30" i="9"/>
  <c r="O20" i="9" s="1"/>
  <c r="AT61" i="9"/>
  <c r="AT73" i="9"/>
  <c r="AT85" i="9"/>
  <c r="AT97" i="9"/>
  <c r="AT62" i="9"/>
  <c r="AT74" i="9"/>
  <c r="AT86" i="9"/>
  <c r="AT98" i="9"/>
  <c r="J21" i="9"/>
  <c r="J11" i="9" s="1"/>
  <c r="G22" i="9"/>
  <c r="G12" i="9" s="1"/>
  <c r="E23" i="9"/>
  <c r="E13" i="9" s="1"/>
  <c r="C24" i="9"/>
  <c r="C14" i="9" s="1"/>
  <c r="O25" i="9"/>
  <c r="O15" i="9" s="1"/>
  <c r="K26" i="9"/>
  <c r="K16" i="9" s="1"/>
  <c r="I27" i="9"/>
  <c r="I17" i="9" s="1"/>
  <c r="G28" i="9"/>
  <c r="G18" i="9" s="1"/>
  <c r="E29" i="9"/>
  <c r="E19" i="9" s="1"/>
  <c r="C30" i="9"/>
  <c r="C20" i="9" s="1"/>
  <c r="AT63" i="9"/>
  <c r="AT75" i="9"/>
  <c r="AT87" i="9"/>
  <c r="AT99" i="9"/>
  <c r="K21" i="9"/>
  <c r="K11" i="9" s="1"/>
  <c r="H22" i="9"/>
  <c r="H12" i="9" s="1"/>
  <c r="F23" i="9"/>
  <c r="F13" i="9" s="1"/>
  <c r="D24" i="9"/>
  <c r="D14" i="9" s="1"/>
  <c r="L26" i="9"/>
  <c r="L16" i="9" s="1"/>
  <c r="J27" i="9"/>
  <c r="J17" i="9" s="1"/>
  <c r="H28" i="9"/>
  <c r="H18" i="9" s="1"/>
  <c r="F29" i="9"/>
  <c r="F19" i="9" s="1"/>
  <c r="D30" i="9"/>
  <c r="D20" i="9" s="1"/>
  <c r="AT64" i="9"/>
  <c r="AT76" i="9"/>
  <c r="AT88" i="9"/>
  <c r="AT100" i="9"/>
  <c r="L21" i="9"/>
  <c r="L11" i="9" s="1"/>
  <c r="I22" i="9"/>
  <c r="I12" i="9" s="1"/>
  <c r="G23" i="9"/>
  <c r="G13" i="9" s="1"/>
  <c r="E24" i="9"/>
  <c r="E14" i="9" s="1"/>
  <c r="C25" i="9"/>
  <c r="C15" i="9" s="1"/>
  <c r="K27" i="9"/>
  <c r="K17" i="9" s="1"/>
  <c r="I28" i="9"/>
  <c r="I18" i="9" s="1"/>
  <c r="G29" i="9"/>
  <c r="G19" i="9" s="1"/>
  <c r="E30" i="9"/>
  <c r="E20" i="9" s="1"/>
  <c r="AT53" i="9"/>
  <c r="AT65" i="9"/>
  <c r="AT77" i="9"/>
  <c r="AT89" i="9"/>
  <c r="G50" i="8" l="1"/>
  <c r="H49" i="8"/>
  <c r="N48" i="8"/>
  <c r="I48" i="8"/>
  <c r="L48" i="8" s="1"/>
  <c r="I91" i="8"/>
  <c r="J91" i="8" s="1"/>
  <c r="K91" i="8" s="1"/>
  <c r="H92" i="8"/>
  <c r="C93" i="8"/>
  <c r="D93" i="8" s="1"/>
  <c r="E93" i="8" s="1"/>
  <c r="B94" i="8"/>
  <c r="B95" i="8" l="1"/>
  <c r="C94" i="8"/>
  <c r="D94" i="8" s="1"/>
  <c r="E94" i="8" s="1"/>
  <c r="H93" i="8"/>
  <c r="I92" i="8"/>
  <c r="J92" i="8" s="1"/>
  <c r="K92" i="8" s="1"/>
  <c r="N49" i="8"/>
  <c r="I49" i="8"/>
  <c r="J49" i="8"/>
  <c r="K49" i="8" s="1"/>
  <c r="L49" i="8" s="1"/>
  <c r="G51" i="8"/>
  <c r="H50" i="8"/>
  <c r="N50" i="8" l="1"/>
  <c r="J50" i="8"/>
  <c r="K50" i="8" s="1"/>
  <c r="I50" i="8"/>
  <c r="I93" i="8"/>
  <c r="J93" i="8" s="1"/>
  <c r="K93" i="8" s="1"/>
  <c r="H94" i="8"/>
  <c r="G52" i="8"/>
  <c r="H51" i="8"/>
  <c r="B96" i="8"/>
  <c r="C95" i="8"/>
  <c r="D95" i="8" s="1"/>
  <c r="E95" i="8" s="1"/>
  <c r="C96" i="8" l="1"/>
  <c r="D96" i="8" s="1"/>
  <c r="E96" i="8" s="1"/>
  <c r="B97" i="8"/>
  <c r="N51" i="8"/>
  <c r="J51" i="8"/>
  <c r="K51" i="8" s="1"/>
  <c r="I51" i="8"/>
  <c r="H52" i="8"/>
  <c r="G53" i="8"/>
  <c r="I94" i="8"/>
  <c r="J94" i="8" s="1"/>
  <c r="K94" i="8" s="1"/>
  <c r="H95" i="8"/>
  <c r="L50" i="8"/>
  <c r="H96" i="8" l="1"/>
  <c r="I95" i="8"/>
  <c r="J95" i="8" s="1"/>
  <c r="K95" i="8" s="1"/>
  <c r="G54" i="8"/>
  <c r="H53" i="8"/>
  <c r="B98" i="8"/>
  <c r="C97" i="8"/>
  <c r="D97" i="8" s="1"/>
  <c r="E97" i="8" s="1"/>
  <c r="I52" i="8"/>
  <c r="N52" i="8"/>
  <c r="J52" i="8"/>
  <c r="K52" i="8" s="1"/>
  <c r="L52" i="8" s="1"/>
  <c r="L51" i="8"/>
  <c r="C98" i="8" l="1"/>
  <c r="D98" i="8" s="1"/>
  <c r="E98" i="8" s="1"/>
  <c r="B99" i="8"/>
  <c r="H54" i="8"/>
  <c r="G55" i="8"/>
  <c r="I53" i="8"/>
  <c r="N53" i="8"/>
  <c r="J53" i="8"/>
  <c r="K53" i="8" s="1"/>
  <c r="L53" i="8" s="1"/>
  <c r="H97" i="8"/>
  <c r="I96" i="8"/>
  <c r="J96" i="8" s="1"/>
  <c r="K96" i="8" s="1"/>
  <c r="I97" i="8" l="1"/>
  <c r="J97" i="8" s="1"/>
  <c r="K97" i="8" s="1"/>
  <c r="H98" i="8"/>
  <c r="H55" i="8"/>
  <c r="G56" i="8"/>
  <c r="C99" i="8"/>
  <c r="D99" i="8" s="1"/>
  <c r="E99" i="8" s="1"/>
  <c r="B100" i="8"/>
  <c r="J54" i="8"/>
  <c r="K54" i="8" s="1"/>
  <c r="I54" i="8"/>
  <c r="N54" i="8"/>
  <c r="L54" i="8" l="1"/>
  <c r="B101" i="8"/>
  <c r="C100" i="8"/>
  <c r="D100" i="8" s="1"/>
  <c r="E100" i="8" s="1"/>
  <c r="H99" i="8"/>
  <c r="I98" i="8"/>
  <c r="J98" i="8" s="1"/>
  <c r="K98" i="8" s="1"/>
  <c r="H56" i="8"/>
  <c r="G57" i="8"/>
  <c r="J55" i="8"/>
  <c r="K55" i="8" s="1"/>
  <c r="I55" i="8"/>
  <c r="N55" i="8"/>
  <c r="H100" i="8" l="1"/>
  <c r="I99" i="8"/>
  <c r="J99" i="8" s="1"/>
  <c r="K99" i="8" s="1"/>
  <c r="L55" i="8"/>
  <c r="H57" i="8"/>
  <c r="G58" i="8"/>
  <c r="J56" i="8"/>
  <c r="K56" i="8" s="1"/>
  <c r="L56" i="8" s="1"/>
  <c r="I56" i="8"/>
  <c r="N56" i="8"/>
  <c r="B102" i="8"/>
  <c r="C101" i="8"/>
  <c r="D101" i="8" s="1"/>
  <c r="E101" i="8" s="1"/>
  <c r="B103" i="8" l="1"/>
  <c r="C102" i="8"/>
  <c r="D102" i="8" s="1"/>
  <c r="E102" i="8" s="1"/>
  <c r="H58" i="8"/>
  <c r="G59" i="8"/>
  <c r="I57" i="8"/>
  <c r="J57" i="8"/>
  <c r="K57" i="8" s="1"/>
  <c r="L57" i="8" s="1"/>
  <c r="N57" i="8"/>
  <c r="H101" i="8"/>
  <c r="I100" i="8"/>
  <c r="J100" i="8" s="1"/>
  <c r="K100" i="8" s="1"/>
  <c r="N58" i="8" l="1"/>
  <c r="J58" i="8"/>
  <c r="K58" i="8" s="1"/>
  <c r="I58" i="8"/>
  <c r="I101" i="8"/>
  <c r="J101" i="8" s="1"/>
  <c r="K101" i="8" s="1"/>
  <c r="H102" i="8"/>
  <c r="G60" i="8"/>
  <c r="H59" i="8"/>
  <c r="C103" i="8"/>
  <c r="D103" i="8" s="1"/>
  <c r="E103" i="8" s="1"/>
  <c r="B104" i="8"/>
  <c r="N59" i="8" l="1"/>
  <c r="J59" i="8"/>
  <c r="K59" i="8" s="1"/>
  <c r="I59" i="8"/>
  <c r="H60" i="8"/>
  <c r="G61" i="8"/>
  <c r="H103" i="8"/>
  <c r="I102" i="8"/>
  <c r="J102" i="8" s="1"/>
  <c r="K102" i="8" s="1"/>
  <c r="B105" i="8"/>
  <c r="C104" i="8"/>
  <c r="D104" i="8" s="1"/>
  <c r="E104" i="8" s="1"/>
  <c r="L58" i="8"/>
  <c r="B106" i="8" l="1"/>
  <c r="C105" i="8"/>
  <c r="D105" i="8" s="1"/>
  <c r="E105" i="8" s="1"/>
  <c r="I103" i="8"/>
  <c r="J103" i="8" s="1"/>
  <c r="K103" i="8" s="1"/>
  <c r="H104" i="8"/>
  <c r="H61" i="8"/>
  <c r="G62" i="8"/>
  <c r="N60" i="8"/>
  <c r="J60" i="8"/>
  <c r="K60" i="8" s="1"/>
  <c r="I60" i="8"/>
  <c r="L59" i="8"/>
  <c r="L60" i="8" l="1"/>
  <c r="H62" i="8"/>
  <c r="G63" i="8"/>
  <c r="N61" i="8"/>
  <c r="J61" i="8"/>
  <c r="K61" i="8" s="1"/>
  <c r="I61" i="8"/>
  <c r="H105" i="8"/>
  <c r="I104" i="8"/>
  <c r="J104" i="8" s="1"/>
  <c r="K104" i="8" s="1"/>
  <c r="C106" i="8"/>
  <c r="D106" i="8" s="1"/>
  <c r="E106" i="8" s="1"/>
  <c r="B107" i="8"/>
  <c r="B108" i="8" l="1"/>
  <c r="C107" i="8"/>
  <c r="D107" i="8" s="1"/>
  <c r="E107" i="8" s="1"/>
  <c r="H106" i="8"/>
  <c r="I105" i="8"/>
  <c r="J105" i="8" s="1"/>
  <c r="K105" i="8" s="1"/>
  <c r="L61" i="8"/>
  <c r="H63" i="8"/>
  <c r="G64" i="8"/>
  <c r="H64" i="8" s="1"/>
  <c r="N62" i="8"/>
  <c r="I62" i="8"/>
  <c r="J62" i="8"/>
  <c r="K62" i="8" s="1"/>
  <c r="L62" i="8" s="1"/>
  <c r="N64" i="8" l="1"/>
  <c r="I64" i="8"/>
  <c r="L64" i="8" s="1"/>
  <c r="N63" i="8"/>
  <c r="J63" i="8"/>
  <c r="K63" i="8" s="1"/>
  <c r="I63" i="8"/>
  <c r="H107" i="8"/>
  <c r="I106" i="8"/>
  <c r="J106" i="8" s="1"/>
  <c r="K106" i="8" s="1"/>
  <c r="C108" i="8"/>
  <c r="D108" i="8" s="1"/>
  <c r="E108" i="8" s="1"/>
  <c r="B109" i="8"/>
  <c r="I107" i="8" l="1"/>
  <c r="J107" i="8" s="1"/>
  <c r="K107" i="8" s="1"/>
  <c r="H108" i="8"/>
  <c r="B110" i="8"/>
  <c r="C109" i="8"/>
  <c r="D109" i="8" s="1"/>
  <c r="E109" i="8" s="1"/>
  <c r="L63" i="8"/>
  <c r="H109" i="8" l="1"/>
  <c r="I108" i="8"/>
  <c r="J108" i="8" s="1"/>
  <c r="K108" i="8" s="1"/>
  <c r="B111" i="8"/>
  <c r="C110" i="8"/>
  <c r="D110" i="8" s="1"/>
  <c r="E110" i="8" s="1"/>
  <c r="B112" i="8" l="1"/>
  <c r="C111" i="8"/>
  <c r="D111" i="8" s="1"/>
  <c r="E111" i="8" s="1"/>
  <c r="H110" i="8"/>
  <c r="I109" i="8"/>
  <c r="J109" i="8" s="1"/>
  <c r="K109" i="8" s="1"/>
  <c r="H111" i="8" l="1"/>
  <c r="I110" i="8"/>
  <c r="J110" i="8" s="1"/>
  <c r="K110" i="8" s="1"/>
  <c r="C112" i="8"/>
  <c r="D112" i="8" s="1"/>
  <c r="E112" i="8" s="1"/>
  <c r="B113" i="8"/>
  <c r="B114" i="8" l="1"/>
  <c r="C113" i="8"/>
  <c r="D113" i="8" s="1"/>
  <c r="E113" i="8" s="1"/>
  <c r="H112" i="8"/>
  <c r="I111" i="8"/>
  <c r="J111" i="8" s="1"/>
  <c r="K111" i="8" s="1"/>
  <c r="I112" i="8" l="1"/>
  <c r="J112" i="8" s="1"/>
  <c r="K112" i="8" s="1"/>
  <c r="H113" i="8"/>
  <c r="B115" i="8"/>
  <c r="C114" i="8"/>
  <c r="D114" i="8" s="1"/>
  <c r="E114" i="8" s="1"/>
  <c r="B116" i="8" l="1"/>
  <c r="C115" i="8"/>
  <c r="D115" i="8" s="1"/>
  <c r="E115" i="8" s="1"/>
  <c r="H114" i="8"/>
  <c r="I113" i="8"/>
  <c r="J113" i="8" s="1"/>
  <c r="K113" i="8" s="1"/>
  <c r="H115" i="8" l="1"/>
  <c r="I114" i="8"/>
  <c r="J114" i="8" s="1"/>
  <c r="K114" i="8" s="1"/>
  <c r="B117" i="8"/>
  <c r="C116" i="8"/>
  <c r="D116" i="8" s="1"/>
  <c r="E116" i="8" s="1"/>
  <c r="C117" i="8" l="1"/>
  <c r="D117" i="8" s="1"/>
  <c r="E117" i="8" s="1"/>
  <c r="B118" i="8"/>
  <c r="H116" i="8"/>
  <c r="I115" i="8"/>
  <c r="J115" i="8" s="1"/>
  <c r="K115" i="8" s="1"/>
  <c r="I116" i="8" l="1"/>
  <c r="J116" i="8" s="1"/>
  <c r="K116" i="8" s="1"/>
  <c r="H117" i="8"/>
  <c r="B119" i="8"/>
  <c r="C118" i="8"/>
  <c r="D118" i="8" s="1"/>
  <c r="E118" i="8" s="1"/>
  <c r="B120" i="8" l="1"/>
  <c r="C119" i="8"/>
  <c r="D119" i="8" s="1"/>
  <c r="E119" i="8" s="1"/>
  <c r="H118" i="8"/>
  <c r="I117" i="8"/>
  <c r="J117" i="8" s="1"/>
  <c r="K117" i="8" s="1"/>
  <c r="H119" i="8" l="1"/>
  <c r="I118" i="8"/>
  <c r="J118" i="8" s="1"/>
  <c r="K118" i="8" s="1"/>
  <c r="B121" i="8"/>
  <c r="C120" i="8"/>
  <c r="D120" i="8" s="1"/>
  <c r="E120" i="8" s="1"/>
  <c r="C121" i="8" l="1"/>
  <c r="D121" i="8" s="1"/>
  <c r="E121" i="8" s="1"/>
  <c r="B122" i="8"/>
  <c r="H120" i="8"/>
  <c r="I119" i="8"/>
  <c r="J119" i="8" s="1"/>
  <c r="K119" i="8" s="1"/>
  <c r="B123" i="8" l="1"/>
  <c r="C122" i="8"/>
  <c r="D122" i="8" s="1"/>
  <c r="E122" i="8" s="1"/>
  <c r="H121" i="8"/>
  <c r="I120" i="8"/>
  <c r="J120" i="8" s="1"/>
  <c r="K120" i="8" s="1"/>
  <c r="I121" i="8" l="1"/>
  <c r="J121" i="8" s="1"/>
  <c r="K121" i="8" s="1"/>
  <c r="H122" i="8"/>
  <c r="B124" i="8"/>
  <c r="C123" i="8"/>
  <c r="D123" i="8" s="1"/>
  <c r="E123" i="8" s="1"/>
  <c r="B125" i="8" l="1"/>
  <c r="C124" i="8"/>
  <c r="D124" i="8" s="1"/>
  <c r="E124" i="8" s="1"/>
  <c r="H123" i="8"/>
  <c r="I122" i="8"/>
  <c r="J122" i="8" s="1"/>
  <c r="K122" i="8" s="1"/>
  <c r="H124" i="8" l="1"/>
  <c r="I123" i="8"/>
  <c r="J123" i="8" s="1"/>
  <c r="K123" i="8" s="1"/>
  <c r="B126" i="8"/>
  <c r="C125" i="8"/>
  <c r="D125" i="8" s="1"/>
  <c r="E125" i="8" s="1"/>
  <c r="C126" i="8" l="1"/>
  <c r="D126" i="8" s="1"/>
  <c r="E126" i="8" s="1"/>
  <c r="B127" i="8"/>
  <c r="I124" i="8"/>
  <c r="J124" i="8" s="1"/>
  <c r="K124" i="8" s="1"/>
  <c r="H125" i="8"/>
  <c r="B128" i="8" l="1"/>
  <c r="C127" i="8"/>
  <c r="D127" i="8" s="1"/>
  <c r="E127" i="8" s="1"/>
  <c r="H126" i="8"/>
  <c r="I125" i="8"/>
  <c r="J125" i="8" s="1"/>
  <c r="K125" i="8" s="1"/>
  <c r="H127" i="8" l="1"/>
  <c r="I126" i="8"/>
  <c r="J126" i="8" s="1"/>
  <c r="K126" i="8" s="1"/>
  <c r="B129" i="8"/>
  <c r="C128" i="8"/>
  <c r="D128" i="8" s="1"/>
  <c r="E128" i="8" s="1"/>
  <c r="C129" i="8" l="1"/>
  <c r="D129" i="8" s="1"/>
  <c r="E129" i="8" s="1"/>
  <c r="B130" i="8"/>
  <c r="I127" i="8"/>
  <c r="J127" i="8" s="1"/>
  <c r="K127" i="8" s="1"/>
  <c r="H128" i="8"/>
  <c r="I128" i="8" l="1"/>
  <c r="J128" i="8" s="1"/>
  <c r="K128" i="8" s="1"/>
  <c r="H129" i="8"/>
  <c r="B131" i="8"/>
  <c r="C130" i="8"/>
  <c r="D130" i="8" s="1"/>
  <c r="E130" i="8" s="1"/>
  <c r="B132" i="8" l="1"/>
  <c r="C131" i="8"/>
  <c r="D131" i="8" s="1"/>
  <c r="E131" i="8" s="1"/>
  <c r="H130" i="8"/>
  <c r="I129" i="8"/>
  <c r="J129" i="8" s="1"/>
  <c r="K129" i="8" s="1"/>
  <c r="I130" i="8" l="1"/>
  <c r="J130" i="8" s="1"/>
  <c r="K130" i="8" s="1"/>
  <c r="H131" i="8"/>
  <c r="C132" i="8"/>
  <c r="D132" i="8" s="1"/>
  <c r="E132" i="8" s="1"/>
  <c r="B133" i="8"/>
  <c r="H132" i="8" l="1"/>
  <c r="I131" i="8"/>
  <c r="J131" i="8" s="1"/>
  <c r="K131" i="8" s="1"/>
  <c r="B134" i="8"/>
  <c r="C133" i="8"/>
  <c r="D133" i="8" s="1"/>
  <c r="E133" i="8" s="1"/>
  <c r="B135" i="8" l="1"/>
  <c r="C134" i="8"/>
  <c r="D134" i="8" s="1"/>
  <c r="E134" i="8" s="1"/>
  <c r="H133" i="8"/>
  <c r="I132" i="8"/>
  <c r="J132" i="8" s="1"/>
  <c r="K132" i="8" s="1"/>
  <c r="I133" i="8" l="1"/>
  <c r="J133" i="8" s="1"/>
  <c r="K133" i="8" s="1"/>
  <c r="H134" i="8"/>
  <c r="C135" i="8"/>
  <c r="D135" i="8" s="1"/>
  <c r="E135" i="8" s="1"/>
  <c r="B136" i="8"/>
  <c r="B137" i="8" l="1"/>
  <c r="C136" i="8"/>
  <c r="D136" i="8" s="1"/>
  <c r="E136" i="8" s="1"/>
  <c r="H135" i="8"/>
  <c r="I134" i="8"/>
  <c r="J134" i="8" s="1"/>
  <c r="K134" i="8" s="1"/>
  <c r="H136" i="8" l="1"/>
  <c r="I135" i="8"/>
  <c r="J135" i="8" s="1"/>
  <c r="K135" i="8" s="1"/>
  <c r="B138" i="8"/>
  <c r="C137" i="8"/>
  <c r="D137" i="8" s="1"/>
  <c r="E137" i="8" s="1"/>
  <c r="C138" i="8" l="1"/>
  <c r="D138" i="8" s="1"/>
  <c r="E138" i="8" s="1"/>
  <c r="B139" i="8"/>
  <c r="I136" i="8"/>
  <c r="J136" i="8" s="1"/>
  <c r="K136" i="8" s="1"/>
  <c r="H137" i="8"/>
  <c r="H138" i="8" l="1"/>
  <c r="I137" i="8"/>
  <c r="J137" i="8" s="1"/>
  <c r="K137" i="8" s="1"/>
  <c r="B140" i="8"/>
  <c r="C139" i="8"/>
  <c r="D139" i="8" s="1"/>
  <c r="E139" i="8" s="1"/>
  <c r="B141" i="8" l="1"/>
  <c r="C140" i="8"/>
  <c r="D140" i="8" s="1"/>
  <c r="E140" i="8" s="1"/>
  <c r="H139" i="8"/>
  <c r="I138" i="8"/>
  <c r="J138" i="8" s="1"/>
  <c r="K138" i="8" s="1"/>
  <c r="I139" i="8" l="1"/>
  <c r="J139" i="8" s="1"/>
  <c r="K139" i="8" s="1"/>
  <c r="H140" i="8"/>
  <c r="C141" i="8"/>
  <c r="D141" i="8" s="1"/>
  <c r="E141" i="8" s="1"/>
  <c r="B142" i="8"/>
  <c r="B143" i="8" l="1"/>
  <c r="C142" i="8"/>
  <c r="D142" i="8" s="1"/>
  <c r="E142" i="8" s="1"/>
  <c r="H141" i="8"/>
  <c r="I140" i="8"/>
  <c r="J140" i="8" s="1"/>
  <c r="K140" i="8" s="1"/>
  <c r="H142" i="8" l="1"/>
  <c r="I141" i="8"/>
  <c r="J141" i="8" s="1"/>
  <c r="K141" i="8" s="1"/>
  <c r="B144" i="8"/>
  <c r="C143" i="8"/>
  <c r="D143" i="8" s="1"/>
  <c r="E143" i="8" s="1"/>
  <c r="C144" i="8" l="1"/>
  <c r="D144" i="8" s="1"/>
  <c r="E144" i="8" s="1"/>
  <c r="B145" i="8"/>
  <c r="I142" i="8"/>
  <c r="J142" i="8" s="1"/>
  <c r="K142" i="8" s="1"/>
  <c r="H143" i="8"/>
  <c r="H144" i="8" l="1"/>
  <c r="I143" i="8"/>
  <c r="J143" i="8" s="1"/>
  <c r="K143" i="8" s="1"/>
  <c r="B146" i="8"/>
  <c r="C145" i="8"/>
  <c r="D145" i="8" s="1"/>
  <c r="E145" i="8" s="1"/>
  <c r="B147" i="8" l="1"/>
  <c r="C146" i="8"/>
  <c r="D146" i="8" s="1"/>
  <c r="E146" i="8" s="1"/>
  <c r="H145" i="8"/>
  <c r="I144" i="8"/>
  <c r="J144" i="8" s="1"/>
  <c r="K144" i="8" s="1"/>
  <c r="I145" i="8" l="1"/>
  <c r="J145" i="8" s="1"/>
  <c r="K145" i="8" s="1"/>
  <c r="H146" i="8"/>
  <c r="C147" i="8"/>
  <c r="D147" i="8" s="1"/>
  <c r="E147" i="8" s="1"/>
  <c r="B148" i="8"/>
  <c r="B149" i="8" l="1"/>
  <c r="C148" i="8"/>
  <c r="D148" i="8" s="1"/>
  <c r="E148" i="8" s="1"/>
  <c r="H147" i="8"/>
  <c r="I146" i="8"/>
  <c r="J146" i="8" s="1"/>
  <c r="K146" i="8" s="1"/>
  <c r="H148" i="8" l="1"/>
  <c r="I147" i="8"/>
  <c r="J147" i="8" s="1"/>
  <c r="K147" i="8" s="1"/>
  <c r="B150" i="8"/>
  <c r="C149" i="8"/>
  <c r="D149" i="8" s="1"/>
  <c r="E149" i="8" s="1"/>
  <c r="C150" i="8" l="1"/>
  <c r="D150" i="8" s="1"/>
  <c r="E150" i="8" s="1"/>
  <c r="B151" i="8"/>
  <c r="I148" i="8"/>
  <c r="J148" i="8" s="1"/>
  <c r="K148" i="8" s="1"/>
  <c r="H149" i="8"/>
  <c r="H150" i="8" l="1"/>
  <c r="I149" i="8"/>
  <c r="J149" i="8" s="1"/>
  <c r="K149" i="8" s="1"/>
  <c r="B152" i="8"/>
  <c r="C151" i="8"/>
  <c r="D151" i="8" s="1"/>
  <c r="E151" i="8" s="1"/>
  <c r="B153" i="8" l="1"/>
  <c r="C152" i="8"/>
  <c r="D152" i="8" s="1"/>
  <c r="E152" i="8" s="1"/>
  <c r="H151" i="8"/>
  <c r="I150" i="8"/>
  <c r="J150" i="8" s="1"/>
  <c r="K150" i="8" s="1"/>
  <c r="I151" i="8" l="1"/>
  <c r="J151" i="8" s="1"/>
  <c r="K151" i="8" s="1"/>
  <c r="H152" i="8"/>
  <c r="C153" i="8"/>
  <c r="D153" i="8" s="1"/>
  <c r="E153" i="8" s="1"/>
  <c r="B154" i="8"/>
  <c r="B155" i="8" l="1"/>
  <c r="C154" i="8"/>
  <c r="D154" i="8" s="1"/>
  <c r="E154" i="8" s="1"/>
  <c r="H153" i="8"/>
  <c r="I152" i="8"/>
  <c r="J152" i="8" s="1"/>
  <c r="K152" i="8" s="1"/>
  <c r="H154" i="8" l="1"/>
  <c r="I153" i="8"/>
  <c r="J153" i="8" s="1"/>
  <c r="K153" i="8" s="1"/>
  <c r="B156" i="8"/>
  <c r="C155" i="8"/>
  <c r="D155" i="8" s="1"/>
  <c r="E155" i="8" s="1"/>
  <c r="C156" i="8" l="1"/>
  <c r="D156" i="8" s="1"/>
  <c r="E156" i="8" s="1"/>
  <c r="B157" i="8"/>
  <c r="I154" i="8"/>
  <c r="J154" i="8" s="1"/>
  <c r="K154" i="8" s="1"/>
  <c r="H155" i="8"/>
  <c r="H156" i="8" l="1"/>
  <c r="I155" i="8"/>
  <c r="J155" i="8" s="1"/>
  <c r="K155" i="8" s="1"/>
  <c r="B158" i="8"/>
  <c r="C157" i="8"/>
  <c r="D157" i="8" s="1"/>
  <c r="E157" i="8" s="1"/>
  <c r="B159" i="8" l="1"/>
  <c r="C158" i="8"/>
  <c r="D158" i="8" s="1"/>
  <c r="E158" i="8" s="1"/>
  <c r="H157" i="8"/>
  <c r="I156" i="8"/>
  <c r="J156" i="8" s="1"/>
  <c r="K156" i="8" s="1"/>
  <c r="I157" i="8" l="1"/>
  <c r="J157" i="8" s="1"/>
  <c r="K157" i="8" s="1"/>
  <c r="H158" i="8"/>
  <c r="C159" i="8"/>
  <c r="D159" i="8" s="1"/>
  <c r="E159" i="8" s="1"/>
  <c r="B160" i="8"/>
  <c r="B161" i="8" l="1"/>
  <c r="C160" i="8"/>
  <c r="D160" i="8" s="1"/>
  <c r="E160" i="8" s="1"/>
  <c r="H159" i="8"/>
  <c r="I158" i="8"/>
  <c r="J158" i="8" s="1"/>
  <c r="K158" i="8" s="1"/>
  <c r="H160" i="8" l="1"/>
  <c r="I159" i="8"/>
  <c r="J159" i="8" s="1"/>
  <c r="K159" i="8" s="1"/>
  <c r="B162" i="8"/>
  <c r="C161" i="8"/>
  <c r="D161" i="8" s="1"/>
  <c r="E161" i="8" s="1"/>
  <c r="C162" i="8" l="1"/>
  <c r="D162" i="8" s="1"/>
  <c r="E162" i="8" s="1"/>
  <c r="B163" i="8"/>
  <c r="I160" i="8"/>
  <c r="J160" i="8" s="1"/>
  <c r="K160" i="8" s="1"/>
  <c r="H161" i="8"/>
  <c r="H162" i="8" l="1"/>
  <c r="I161" i="8"/>
  <c r="J161" i="8" s="1"/>
  <c r="K161" i="8" s="1"/>
  <c r="B164" i="8"/>
  <c r="C163" i="8"/>
  <c r="D163" i="8" s="1"/>
  <c r="E163" i="8" s="1"/>
  <c r="B165" i="8" l="1"/>
  <c r="C164" i="8"/>
  <c r="D164" i="8" s="1"/>
  <c r="E164" i="8" s="1"/>
  <c r="H163" i="8"/>
  <c r="I162" i="8"/>
  <c r="J162" i="8" s="1"/>
  <c r="K162" i="8" s="1"/>
  <c r="I163" i="8" l="1"/>
  <c r="J163" i="8" s="1"/>
  <c r="K163" i="8" s="1"/>
  <c r="H164" i="8"/>
  <c r="C165" i="8"/>
  <c r="D165" i="8" s="1"/>
  <c r="E165" i="8" s="1"/>
  <c r="B166" i="8"/>
  <c r="B167" i="8" l="1"/>
  <c r="C166" i="8"/>
  <c r="D166" i="8" s="1"/>
  <c r="E166" i="8" s="1"/>
  <c r="H165" i="8"/>
  <c r="I164" i="8"/>
  <c r="J164" i="8" s="1"/>
  <c r="K164" i="8" s="1"/>
  <c r="H166" i="8" l="1"/>
  <c r="I165" i="8"/>
  <c r="J165" i="8" s="1"/>
  <c r="K165" i="8" s="1"/>
  <c r="B168" i="8"/>
  <c r="C167" i="8"/>
  <c r="D167" i="8" s="1"/>
  <c r="E167" i="8" s="1"/>
  <c r="C168" i="8" l="1"/>
  <c r="D168" i="8" s="1"/>
  <c r="E168" i="8" s="1"/>
  <c r="B169" i="8"/>
  <c r="I166" i="8"/>
  <c r="J166" i="8" s="1"/>
  <c r="K166" i="8" s="1"/>
  <c r="H167" i="8"/>
  <c r="B170" i="8" l="1"/>
  <c r="C169" i="8"/>
  <c r="D169" i="8" s="1"/>
  <c r="E169" i="8" s="1"/>
  <c r="H168" i="8"/>
  <c r="I167" i="8"/>
  <c r="J167" i="8" s="1"/>
  <c r="K167" i="8" s="1"/>
  <c r="H169" i="8" l="1"/>
  <c r="I168" i="8"/>
  <c r="J168" i="8" s="1"/>
  <c r="K168" i="8" s="1"/>
  <c r="B171" i="8"/>
  <c r="C170" i="8"/>
  <c r="D170" i="8" s="1"/>
  <c r="E170" i="8" s="1"/>
  <c r="C171" i="8" l="1"/>
  <c r="D171" i="8" s="1"/>
  <c r="E171" i="8" s="1"/>
  <c r="B172" i="8"/>
  <c r="I169" i="8"/>
  <c r="J169" i="8" s="1"/>
  <c r="K169" i="8" s="1"/>
  <c r="H170" i="8"/>
  <c r="B173" i="8" l="1"/>
  <c r="C172" i="8"/>
  <c r="D172" i="8" s="1"/>
  <c r="E172" i="8" s="1"/>
  <c r="H171" i="8"/>
  <c r="I170" i="8"/>
  <c r="J170" i="8" s="1"/>
  <c r="K170" i="8" s="1"/>
  <c r="H172" i="8" l="1"/>
  <c r="I171" i="8"/>
  <c r="J171" i="8" s="1"/>
  <c r="K171" i="8" s="1"/>
  <c r="B174" i="8"/>
  <c r="C173" i="8"/>
  <c r="D173" i="8" s="1"/>
  <c r="E173" i="8" s="1"/>
  <c r="C174" i="8" l="1"/>
  <c r="D174" i="8" s="1"/>
  <c r="E174" i="8" s="1"/>
  <c r="B175" i="8"/>
  <c r="I172" i="8"/>
  <c r="J172" i="8" s="1"/>
  <c r="K172" i="8" s="1"/>
  <c r="H173" i="8"/>
  <c r="H174" i="8" l="1"/>
  <c r="I173" i="8"/>
  <c r="J173" i="8" s="1"/>
  <c r="K173" i="8" s="1"/>
  <c r="B176" i="8"/>
  <c r="C175" i="8"/>
  <c r="D175" i="8" s="1"/>
  <c r="E175" i="8" s="1"/>
  <c r="B177" i="8" l="1"/>
  <c r="C176" i="8"/>
  <c r="D176" i="8" s="1"/>
  <c r="E176" i="8" s="1"/>
  <c r="H175" i="8"/>
  <c r="I174" i="8"/>
  <c r="J174" i="8" s="1"/>
  <c r="K174" i="8" s="1"/>
  <c r="I175" i="8" l="1"/>
  <c r="J175" i="8" s="1"/>
  <c r="K175" i="8" s="1"/>
  <c r="H176" i="8"/>
  <c r="C177" i="8"/>
  <c r="D177" i="8" s="1"/>
  <c r="E177" i="8" s="1"/>
  <c r="B178" i="8"/>
  <c r="C178" i="8" s="1"/>
  <c r="D178" i="8" s="1"/>
  <c r="E178" i="8" s="1"/>
  <c r="H177" i="8" l="1"/>
  <c r="I176" i="8"/>
  <c r="J176" i="8" s="1"/>
  <c r="K176" i="8" s="1"/>
  <c r="H178" i="8" l="1"/>
  <c r="I177" i="8"/>
  <c r="J177" i="8" s="1"/>
  <c r="K177" i="8" s="1"/>
  <c r="H179" i="8" l="1"/>
  <c r="I178" i="8"/>
  <c r="J178" i="8" s="1"/>
  <c r="K178" i="8" s="1"/>
  <c r="I179" i="8" l="1"/>
  <c r="J179" i="8" s="1"/>
  <c r="K179" i="8" s="1"/>
  <c r="H180" i="8"/>
  <c r="I180" i="8" l="1"/>
  <c r="J180" i="8" s="1"/>
  <c r="K180" i="8" s="1"/>
  <c r="H181" i="8"/>
  <c r="I181" i="8" l="1"/>
  <c r="J181" i="8" s="1"/>
  <c r="K181" i="8" s="1"/>
  <c r="H182" i="8"/>
  <c r="I182" i="8" s="1"/>
  <c r="J182" i="8" s="1"/>
  <c r="K182" i="8" s="1"/>
</calcChain>
</file>

<file path=xl/sharedStrings.xml><?xml version="1.0" encoding="utf-8"?>
<sst xmlns="http://schemas.openxmlformats.org/spreadsheetml/2006/main" count="624" uniqueCount="471">
  <si>
    <t>名称</t>
  </si>
  <si>
    <t>pad</t>
  </si>
  <si>
    <t>ssm</t>
  </si>
  <si>
    <t>示例</t>
  </si>
  <si>
    <t>说明</t>
  </si>
  <si>
    <t>注释</t>
  </si>
  <si>
    <t>L/R/C0603</t>
  </si>
  <si>
    <t>rxw35h32mil.pad</t>
  </si>
  <si>
    <t>L0603</t>
  </si>
  <si>
    <t>L/R/C0805</t>
  </si>
  <si>
    <t>rxw50h40mil.pad</t>
  </si>
  <si>
    <t>R0805</t>
  </si>
  <si>
    <t>L/R/C1206</t>
  </si>
  <si>
    <t>rxw65h55mil.pad</t>
  </si>
  <si>
    <t>C1206</t>
  </si>
  <si>
    <t>RESCAXE80P320X160X70-8N</t>
  </si>
  <si>
    <t>1206-0603排阻</t>
  </si>
  <si>
    <t>F0805</t>
  </si>
  <si>
    <t>rxw59h40mil.pad</t>
  </si>
  <si>
    <t>F1206</t>
  </si>
  <si>
    <t>rxw71h40mil.pad</t>
  </si>
  <si>
    <t>F1808</t>
  </si>
  <si>
    <t>rew1_96h3_15mm.pad</t>
  </si>
  <si>
    <t>F2920</t>
  </si>
  <si>
    <t>rxw2_0h5_3mm.pad</t>
  </si>
  <si>
    <t>C1812</t>
  </si>
  <si>
    <t>rx0_95y3_40t.pad</t>
  </si>
  <si>
    <t>LED0603</t>
  </si>
  <si>
    <t>rx0_65y0_95t.pad</t>
  </si>
  <si>
    <t>LED0805</t>
  </si>
  <si>
    <t>rx0_85y1_35t.pad</t>
  </si>
  <si>
    <t>LEDC2012X120</t>
  </si>
  <si>
    <t>0805;LED,Chip;2.00mm L X 1.25mm W X 1.20mm H</t>
  </si>
  <si>
    <t>LL34</t>
  </si>
  <si>
    <t>rx43y67t.pad</t>
  </si>
  <si>
    <t>1206塑封管</t>
  </si>
  <si>
    <t>DO214-AC</t>
  </si>
  <si>
    <t>rx2_17y1_60t.pad</t>
  </si>
  <si>
    <t>SS54</t>
  </si>
  <si>
    <t>DO214-AB</t>
  </si>
  <si>
    <t>REW125H70mil</t>
  </si>
  <si>
    <t>SK810</t>
  </si>
  <si>
    <t>R-6</t>
  </si>
  <si>
    <t>pad60_90.pad</t>
  </si>
  <si>
    <t>大二极管</t>
  </si>
  <si>
    <t>孔距15.24，体型8.9x8.9</t>
  </si>
  <si>
    <t>MOV-TH7_5-B14</t>
  </si>
  <si>
    <t>pc70d45mil.pad</t>
  </si>
  <si>
    <t>mov14d390k</t>
  </si>
  <si>
    <t>CAP-TH_L350-W170-P390-D32</t>
  </si>
  <si>
    <t>pad32_55.pad</t>
  </si>
  <si>
    <t>高压瓷片电容</t>
  </si>
  <si>
    <t>孔距390mil，孔32mil，长350，宽170</t>
  </si>
  <si>
    <t>Varistor-14D</t>
  </si>
  <si>
    <t>pad40_60.pad</t>
  </si>
  <si>
    <t>压敏14d390K</t>
  </si>
  <si>
    <t>CDRH74</t>
  </si>
  <si>
    <t>RX2_65Y7_30T</t>
  </si>
  <si>
    <t>CDRH125</t>
  </si>
  <si>
    <t>rx5_00y10_00t.pad</t>
  </si>
  <si>
    <t>CDRH127</t>
  </si>
  <si>
    <t>12*12*7</t>
  </si>
  <si>
    <t>12*12*5</t>
  </si>
  <si>
    <t>ACM-2520-2P</t>
  </si>
  <si>
    <t>rxw0_4h0_8mm.pad</t>
  </si>
  <si>
    <t>ACM2520共模电感</t>
  </si>
  <si>
    <t>SOP4</t>
  </si>
  <si>
    <t>ox1_6y2_8t
rx1_6y2_8t</t>
  </si>
  <si>
    <t>EL817</t>
  </si>
  <si>
    <t>2.54mm</t>
  </si>
  <si>
    <t>SOIC8</t>
  </si>
  <si>
    <t>ox0_61y2_17t.pad</t>
  </si>
  <si>
    <t>max485</t>
  </si>
  <si>
    <t>SOIC127P600X175-8</t>
  </si>
  <si>
    <t>JEDEC MS-012AA;SOIC,1.27mm pitch;8 pin,4.00mm W X 5.00mm L X 1.75mm H Body</t>
  </si>
  <si>
    <t>SOP8-050-300</t>
  </si>
  <si>
    <t>ROW25H80MIL.pad</t>
  </si>
  <si>
    <t>M25P80</t>
  </si>
  <si>
    <t>引脚8mm宽，5.4*5.4mm</t>
  </si>
  <si>
    <t>SO8W</t>
  </si>
  <si>
    <t>DDA-R-PDSO-G8</t>
  </si>
  <si>
    <t>REW122H95mil
REW85H18mil</t>
  </si>
  <si>
    <t>TPS54560</t>
  </si>
  <si>
    <t>带大焊盘</t>
  </si>
  <si>
    <t>同一个</t>
  </si>
  <si>
    <t>VSSOP-8-2-3_1-05P</t>
  </si>
  <si>
    <t>row0_27h1_12mm.pad</t>
  </si>
  <si>
    <t>SN74LVC3G04</t>
  </si>
  <si>
    <t>2*3.1mm，0.5mm间距</t>
  </si>
  <si>
    <t>HVSSOP-8</t>
  </si>
  <si>
    <t>ox0_41y1_02t
rx1_73y1_85t</t>
  </si>
  <si>
    <t>lm5085</t>
  </si>
  <si>
    <t>SOIC8DW</t>
  </si>
  <si>
    <t>ox0_60y1_80.pad
rx0_60y1_80.pad</t>
  </si>
  <si>
    <t>amc1200dw</t>
  </si>
  <si>
    <t>10.9   1.27mm</t>
  </si>
  <si>
    <t>SOIC127P600X175-14N</t>
  </si>
  <si>
    <t>74hc4066</t>
  </si>
  <si>
    <t>SOIC16D</t>
  </si>
  <si>
    <t>MAX232EESA</t>
  </si>
  <si>
    <t>SOIC127P600X175-16</t>
  </si>
  <si>
    <t>JEDEC MS-012AC;SOIC,1.27mm pitch;16 pin,4.00mm W X 10.00mm L X 1.75mm H Body</t>
  </si>
  <si>
    <t>SOIC16DW</t>
  </si>
  <si>
    <t>ISO3088</t>
  </si>
  <si>
    <t>SOIC127P1030X265-16</t>
  </si>
  <si>
    <t>SOIC,1.27mm pitch;16 pin,7.60mm W X 10.50mm L X 2.65mm H body</t>
  </si>
  <si>
    <t>TSSOP20</t>
  </si>
  <si>
    <t>ox0_40y1_65t.pad</t>
  </si>
  <si>
    <t>adg5434</t>
  </si>
  <si>
    <t>0.65mm</t>
  </si>
  <si>
    <t>SSOP-28</t>
  </si>
  <si>
    <t>ox0_45y1_85t.PAD</t>
  </si>
  <si>
    <t>FT232RL</t>
  </si>
  <si>
    <t>0.65间距</t>
  </si>
  <si>
    <t>TSQFP487x7</t>
  </si>
  <si>
    <t>ox1_65y0_27t.pad</t>
  </si>
  <si>
    <t>stm32f030c8t6</t>
  </si>
  <si>
    <t>TSQFP50P900X900X160-48</t>
  </si>
  <si>
    <t>JEDEC MS-026BBC;TSQFP50P900X900-48A;TSQFP,0.50mm pitch,square;12 pin X 12 pin,7.00mm X 7.00mm X 1.60mm H Body</t>
  </si>
  <si>
    <t>LQFP64L</t>
  </si>
  <si>
    <t>srow0_30h1_40.pad</t>
  </si>
  <si>
    <t>7*7*0.4</t>
  </si>
  <si>
    <t>EC-01M</t>
  </si>
  <si>
    <t>LQFP14420x20</t>
  </si>
  <si>
    <t>stm32f407zet6</t>
  </si>
  <si>
    <t>TSQFP50P2200X2200X160-144</t>
  </si>
  <si>
    <t>TSQFP50P2200X2200-144A;TSQFP,0.50mm pitch,square;36 pin X 36 pin,20.00mm X 20.00mm X 1.60mm H Body</t>
  </si>
  <si>
    <t>SOD-323</t>
  </si>
  <si>
    <t>rx0_56y0_70t.pad</t>
  </si>
  <si>
    <t>bv05c</t>
  </si>
  <si>
    <t>SOT223</t>
  </si>
  <si>
    <t>rx0_95y2_15t.pad
rx2_15y3_25t.pad</t>
  </si>
  <si>
    <t>AMS1117</t>
  </si>
  <si>
    <t>SOT-23</t>
  </si>
  <si>
    <t>rxw0_90h0_80mm.pad</t>
  </si>
  <si>
    <t>s9013</t>
  </si>
  <si>
    <t>SOT23-5</t>
  </si>
  <si>
    <t>ox0_60y1_30t.pad</t>
  </si>
  <si>
    <t>f55_75_30.fsm</t>
  </si>
  <si>
    <t>5脚小电源</t>
  </si>
  <si>
    <t>SOT23-6</t>
  </si>
  <si>
    <t>TO-220-5-Heatsink</t>
  </si>
  <si>
    <t>prew1_45h2d1_2mm
prow1_45h2d1_2mm
pc85d60mil</t>
  </si>
  <si>
    <t>LM2596HV,直插直排</t>
  </si>
  <si>
    <t>TO-252</t>
  </si>
  <si>
    <t>rx0_99y1_90t
rx6_83y7_65t.pad</t>
  </si>
  <si>
    <t>pmos</t>
  </si>
  <si>
    <t>脚距2.28</t>
  </si>
  <si>
    <t>TO-263</t>
  </si>
  <si>
    <t>rx1_09y3_49t.pad
rx10_79y10_20t.pad</t>
  </si>
  <si>
    <t>SUM110P08</t>
  </si>
  <si>
    <t>3p  PMOS</t>
  </si>
  <si>
    <t>TO263-5</t>
  </si>
  <si>
    <t>rx1_07y2_80t.pad
rx10_51y7_78t.pad</t>
  </si>
  <si>
    <t>lm2596</t>
  </si>
  <si>
    <t>5p+1p</t>
  </si>
  <si>
    <t>TO263-7-1</t>
  </si>
  <si>
    <t>r87_268.pad
r1046_1087.pad</t>
  </si>
  <si>
    <t>LM2679S</t>
  </si>
  <si>
    <t>7+1P</t>
  </si>
  <si>
    <t>S-PVQFN-N24</t>
  </si>
  <si>
    <t>S2_45mm.pad
row0_20h0_60mm.pad</t>
  </si>
  <si>
    <t>24pin</t>
  </si>
  <si>
    <t>0.5mm间距，带大焊盘</t>
  </si>
  <si>
    <t>QFN32</t>
  </si>
  <si>
    <t>s270.pad
b80_25.pad</t>
  </si>
  <si>
    <t>4*4*0.4</t>
  </si>
  <si>
    <t>QFN48_7X7_TRI-L</t>
  </si>
  <si>
    <t>rx209y209d0t.pad
rx10y26d0t.pad</t>
  </si>
  <si>
    <t>7*7*0.5</t>
  </si>
  <si>
    <t>TMC5041，带大焊盘</t>
  </si>
  <si>
    <t>QFN48_7X7_TRI</t>
  </si>
  <si>
    <t>rx209y209d0t.pad
rx10y30d0t.pad</t>
  </si>
  <si>
    <t>QFN48_7X7_TRI-M</t>
  </si>
  <si>
    <t>rx209y209d0t.pad
rx10y34d0t.pad</t>
  </si>
  <si>
    <t>QFNL96</t>
  </si>
  <si>
    <t>ox0_20y0_85t.pad
SS8_50.pad</t>
  </si>
  <si>
    <t>10*10*0.35</t>
  </si>
  <si>
    <t>0.35MMpin  加地焊盘</t>
  </si>
  <si>
    <t>F0505XT-1WR2</t>
  </si>
  <si>
    <t>rx1_00y2_10t.pad</t>
  </si>
  <si>
    <t>WRB_S-3WR2.dra</t>
  </si>
  <si>
    <t>pad24_48.pad</t>
  </si>
  <si>
    <t>WRB2405S-3WR2</t>
  </si>
  <si>
    <t>URB_YMD-30WR3</t>
  </si>
  <si>
    <t>PC90d65mil.pad</t>
  </si>
  <si>
    <t>URB4824YMD-30WR3</t>
  </si>
  <si>
    <t>ubga256</t>
  </si>
  <si>
    <t>016rd.pad
bga_via_020rd010.pad</t>
  </si>
  <si>
    <t>bga256，0.8mm间距，14mm长宽</t>
  </si>
  <si>
    <t>sot363</t>
  </si>
  <si>
    <t>rew1h1_2mm.pad</t>
  </si>
  <si>
    <t>焊盘</t>
  </si>
  <si>
    <t>pdf链接</t>
  </si>
  <si>
    <t>PUSHBUTTOM_6X6X5_A</t>
  </si>
  <si>
    <t>pad_55d_40
pad_55d_40s</t>
  </si>
  <si>
    <t>插件</t>
  </si>
  <si>
    <t>立式轻触开关 6x6x5</t>
  </si>
  <si>
    <t>PUSHBOTTOM_62X62X385_W</t>
  </si>
  <si>
    <t>pad_55d_40
pad_55d_40s
pad_70d_50s</t>
  </si>
  <si>
    <t>卧式轻触开关 6x6x3.85</t>
  </si>
  <si>
    <t>CAPAE660X540</t>
  </si>
  <si>
    <t>rx3_31y1_60r0_10t</t>
  </si>
  <si>
    <t>srx3_31y1_60r0_10.ssm
srx3_41y1_70r0_10.ssm</t>
  </si>
  <si>
    <t>贴片电解电容 6.6x6.6x5.4</t>
  </si>
  <si>
    <t>CAPAE1030X1050</t>
  </si>
  <si>
    <t>rx3_80y1_90r0_10t</t>
  </si>
  <si>
    <t>srx3_80y1_90r0_10.ssm
srx3_90y2_00r0_10.ssm</t>
  </si>
  <si>
    <t xml:space="preserve">贴片电解电容 10.3x10.3x10.5 </t>
  </si>
  <si>
    <t>CAP-TH-5-12-20</t>
  </si>
  <si>
    <t>pad32_60</t>
  </si>
  <si>
    <t>直插</t>
  </si>
  <si>
    <t>插件电容 P5*D12.5*H20mm</t>
  </si>
  <si>
    <t>CAP-RA-5-12-20</t>
  </si>
  <si>
    <t>弯插</t>
  </si>
  <si>
    <t>CAP-RA-5-12-20-R180</t>
  </si>
  <si>
    <t>弯插180°</t>
  </si>
  <si>
    <t>fsm</t>
  </si>
  <si>
    <t>HDR254M-1X2</t>
  </si>
  <si>
    <t>pad1_70d0_90.pad
pad1_70d0_90s.pad</t>
  </si>
  <si>
    <t>f170_230_40.fsm</t>
  </si>
  <si>
    <t>2.54MM直排针</t>
  </si>
  <si>
    <t>HDR254M-1X10</t>
  </si>
  <si>
    <t>同上</t>
  </si>
  <si>
    <t>HDR254MRA-1X2</t>
  </si>
  <si>
    <t>2.54MM弯排针</t>
  </si>
  <si>
    <t>HDR254MRA-1X10</t>
  </si>
  <si>
    <t>HDR254M-1X4-S-F</t>
  </si>
  <si>
    <t>rew1_02h2_6mm</t>
  </si>
  <si>
    <t>正贴排母，2.54</t>
  </si>
  <si>
    <t>PH2.0-LI-2P</t>
  </si>
  <si>
    <t>pad28_40.pad
pad28_40s.pad</t>
  </si>
  <si>
    <t>ph直插2.0mm</t>
  </si>
  <si>
    <t>XH-2A</t>
  </si>
  <si>
    <t>XH端子</t>
  </si>
  <si>
    <t>XH-2AW</t>
  </si>
  <si>
    <t>XH弯端子</t>
  </si>
  <si>
    <t>HDR254M-2X10</t>
  </si>
  <si>
    <t>pad1_50d0_90.pad
pad1_50d0_90s.pad</t>
  </si>
  <si>
    <t>f150_210_40.psm</t>
  </si>
  <si>
    <t>2.54MM直双排针</t>
  </si>
  <si>
    <t>5267-4A.dra</t>
  </si>
  <si>
    <t>5267直</t>
  </si>
  <si>
    <t>5268-4A.dra</t>
  </si>
  <si>
    <t>5268弯</t>
  </si>
  <si>
    <t>XG4C-2031</t>
  </si>
  <si>
    <t>pad_55d40.pad</t>
  </si>
  <si>
    <t>简易牛角座20P</t>
  </si>
  <si>
    <t>BM04B-GHS-TBT</t>
  </si>
  <si>
    <t>rx1_00y2_80t.pad
rx0_60y1_70t.pad</t>
  </si>
  <si>
    <t>GH4,直贴</t>
  </si>
  <si>
    <t>1.25mm</t>
  </si>
  <si>
    <t>XT30UPB-M</t>
  </si>
  <si>
    <t>5mm</t>
  </si>
  <si>
    <t>AMASS插接件，15/30A</t>
  </si>
  <si>
    <t>HY951180A</t>
  </si>
  <si>
    <t>c125_non_mil
c90d65mil
c60d40mil
c60d36mil</t>
  </si>
  <si>
    <t>molex-530471210</t>
  </si>
  <si>
    <t>flash64x44.dra
ob40_48x24d.pad</t>
  </si>
  <si>
    <t>flash64x44.fsm</t>
  </si>
  <si>
    <t>1.25mm，12pin，直插</t>
  </si>
  <si>
    <t>FPC-SMD-40P-P0_50_L4_4-W25_6</t>
  </si>
  <si>
    <t>rew2_00h3_00mm
rew0_30h1_30mm</t>
  </si>
  <si>
    <t>FPC，0.5mm，40pin，上接，抽屉</t>
  </si>
  <si>
    <t>DC-005A</t>
  </si>
  <si>
    <t>prow4h2-dw3h0_8mm</t>
  </si>
  <si>
    <t>A694B-2SYGS-530-E2</t>
  </si>
  <si>
    <t>ps65d40mil
pc65d40mil</t>
  </si>
  <si>
    <t>立式，90度，2LED，亿光</t>
  </si>
  <si>
    <t>INDUCTOR-TH8_0-B15T8</t>
  </si>
  <si>
    <t>pc90d65mil</t>
  </si>
  <si>
    <t>插件电感8*8*15，2脚</t>
  </si>
  <si>
    <t>COMMON-TH12-15-B28H26T15</t>
  </si>
  <si>
    <t>插件共模电感28*26*15，4脚12*15</t>
  </si>
  <si>
    <t>Y2-TH10-C70D45-B9H10T3</t>
  </si>
  <si>
    <t>pc70d45mil</t>
  </si>
  <si>
    <t>插件Y2电容，10mm间距</t>
  </si>
  <si>
    <t>X2-TH15_24-C70D45-L18H18W10</t>
  </si>
  <si>
    <t>插件X2电容，15.24间距，18*18*10</t>
  </si>
  <si>
    <t>继电器G2RL-1-DCXX</t>
  </si>
  <si>
    <t>RELAY-G2RL-1-DCXX</t>
  </si>
  <si>
    <t>ex71y71d51p</t>
  </si>
  <si>
    <t>SMD-5032-2P</t>
  </si>
  <si>
    <t>RX1_7Y2_4T</t>
  </si>
  <si>
    <t>晶振5032</t>
  </si>
  <si>
    <t>SMD-2520-4P</t>
  </si>
  <si>
    <t>REW1H1_2MM</t>
  </si>
  <si>
    <t>2520，4P</t>
  </si>
  <si>
    <t>OSC-2X6-LI</t>
  </si>
  <si>
    <t>c45h20</t>
  </si>
  <si>
    <t>圆柱晶振，立式</t>
  </si>
  <si>
    <t>封装</t>
  </si>
  <si>
    <t>孔径</t>
  </si>
  <si>
    <t>顶层焊盘</t>
  </si>
  <si>
    <t>内层焊盘</t>
  </si>
  <si>
    <t>底层焊盘</t>
  </si>
  <si>
    <t>隔离焊盘</t>
  </si>
  <si>
    <t>禁止布线</t>
  </si>
  <si>
    <t>螺丝孔</t>
  </si>
  <si>
    <t>f450_490_40.fsm</t>
  </si>
  <si>
    <t>pad_mtg330_580v.pad</t>
  </si>
  <si>
    <t>带星月孔</t>
  </si>
  <si>
    <t>mtg330_580.psm</t>
  </si>
  <si>
    <t>mtg330_580-via.psm</t>
  </si>
  <si>
    <t>MTG220-450.dra</t>
  </si>
  <si>
    <t>f360_400_40.fsm</t>
  </si>
  <si>
    <t>pad_mtg220_450.pad</t>
  </si>
  <si>
    <t>pad_mtg220_450v.pad</t>
  </si>
  <si>
    <t>MTG220-450-VIA.dra</t>
  </si>
  <si>
    <t>非金属</t>
  </si>
  <si>
    <t>MTG330.dra</t>
  </si>
  <si>
    <t>pad_1.pad</t>
  </si>
  <si>
    <t>过孔</t>
  </si>
  <si>
    <t>via70-30-90.pad</t>
  </si>
  <si>
    <t>via70-45-105.pad</t>
  </si>
  <si>
    <t>via80-50-110.pad</t>
  </si>
  <si>
    <t>f65_80_30.fsm</t>
  </si>
  <si>
    <t>via90-55-125.pad</t>
  </si>
  <si>
    <t>f70_95_35.fsm</t>
  </si>
  <si>
    <t>via100-60-130.pad</t>
  </si>
  <si>
    <t>f75_100_35.fsm</t>
  </si>
  <si>
    <t>via12-24.pad</t>
  </si>
  <si>
    <t>via8-16.pad</t>
  </si>
  <si>
    <t>MARK</t>
  </si>
  <si>
    <t>FID10X20.dra</t>
  </si>
  <si>
    <t>fid10x20.pad</t>
  </si>
  <si>
    <t>USB_MINI_B</t>
  </si>
  <si>
    <t>rx2_50y2_20t.pad</t>
  </si>
  <si>
    <t>rx0_50y2_00t.pad</t>
  </si>
  <si>
    <t>pad0_20d0_90np.pad</t>
  </si>
  <si>
    <t>USB_A_DIP</t>
  </si>
  <si>
    <t>f310_390_40.fsm</t>
  </si>
  <si>
    <t>pad3_10d2_30.pad</t>
  </si>
  <si>
    <t>f150_210_40.fsm</t>
  </si>
  <si>
    <t>pad1_50d0_92.pad</t>
  </si>
  <si>
    <t>JY901S</t>
  </si>
  <si>
    <t>md1_7mm.pad
ss70mil.pad</t>
  </si>
  <si>
    <t>JY901S模块</t>
  </si>
  <si>
    <t>孔径大小</t>
  </si>
  <si>
    <t>内径</t>
  </si>
  <si>
    <t>外径</t>
  </si>
  <si>
    <t>内径mm</t>
  </si>
  <si>
    <t>外径mm</t>
  </si>
  <si>
    <t>初始值</t>
  </si>
  <si>
    <t>转换结果</t>
  </si>
  <si>
    <t>D≤40mil</t>
  </si>
  <si>
    <t>mm转mil</t>
  </si>
  <si>
    <t>40&lt;D≤80</t>
  </si>
  <si>
    <t>mil转mm</t>
  </si>
  <si>
    <t>D&gt;80</t>
  </si>
  <si>
    <t>0.15mm</t>
  </si>
  <si>
    <t>焊盘直径</t>
  </si>
  <si>
    <t>0.45mm</t>
  </si>
  <si>
    <t xml:space="preserve"> </t>
  </si>
  <si>
    <t>字符大小</t>
  </si>
  <si>
    <t>via</t>
  </si>
  <si>
    <t>双面板</t>
  </si>
  <si>
    <t>多面板</t>
  </si>
  <si>
    <t>线宽/线距</t>
  </si>
  <si>
    <t>方形直径</t>
  </si>
  <si>
    <t>内径mil</t>
  </si>
  <si>
    <t>mil</t>
  </si>
  <si>
    <t>对角线长度</t>
  </si>
  <si>
    <t>圆形直径</t>
  </si>
  <si>
    <t xml:space="preserve"> 字体</t>
  </si>
  <si>
    <t>功率</t>
  </si>
  <si>
    <t xml:space="preserve"> 初始</t>
  </si>
  <si>
    <t>增减</t>
  </si>
  <si>
    <t>倍数</t>
  </si>
  <si>
    <t>分贝</t>
  </si>
  <si>
    <t xml:space="preserve"> 电压/流</t>
  </si>
  <si>
    <t xml:space="preserve"> 分贝关系表功率</t>
  </si>
  <si>
    <t>求倍数</t>
  </si>
  <si>
    <r>
      <rPr>
        <b/>
        <sz val="18"/>
        <color theme="1"/>
        <rFont val="微软雅黑"/>
        <charset val="134"/>
      </rPr>
      <t xml:space="preserve">PCB走线载流阵列计算 </t>
    </r>
    <r>
      <rPr>
        <b/>
        <sz val="14"/>
        <color theme="0" tint="-0.499984740745262"/>
        <rFont val="微软雅黑"/>
        <charset val="134"/>
      </rPr>
      <t>V1.0</t>
    </r>
  </si>
  <si>
    <r>
      <rPr>
        <b/>
        <sz val="18"/>
        <color theme="1"/>
        <rFont val="微软雅黑"/>
        <charset val="134"/>
      </rPr>
      <t xml:space="preserve">过孔载流阵列计算 </t>
    </r>
    <r>
      <rPr>
        <b/>
        <sz val="14"/>
        <color theme="0" tint="-0.499984740745262"/>
        <rFont val="微软雅黑"/>
        <charset val="134"/>
      </rPr>
      <t>V1.0</t>
    </r>
  </si>
  <si>
    <t>变量名</t>
  </si>
  <si>
    <t>走线
结构</t>
  </si>
  <si>
    <t>线宽
w(mil)</t>
  </si>
  <si>
    <t>线厚
h(OZ)</t>
  </si>
  <si>
    <t>温升
T(℃)</t>
  </si>
  <si>
    <t>降额
设计</t>
  </si>
  <si>
    <t>EDA365公益课程活动</t>
  </si>
  <si>
    <t>钻孔孔径
d(mil)</t>
  </si>
  <si>
    <t>孔壁铜厚
t(mil)</t>
  </si>
  <si>
    <t>嘉立创过孔小于0.2/8mil，收费</t>
  </si>
  <si>
    <t>变量</t>
  </si>
  <si>
    <t>内层走线</t>
  </si>
  <si>
    <t>Designed by Jacky</t>
  </si>
  <si>
    <t>外层默认1oz，内层0.5oz</t>
  </si>
  <si>
    <t>1OZ</t>
  </si>
  <si>
    <r>
      <rPr>
        <b/>
        <sz val="11"/>
        <rFont val="微软雅黑"/>
        <charset val="134"/>
      </rPr>
      <t>T</t>
    </r>
    <r>
      <rPr>
        <b/>
        <vertAlign val="superscript"/>
        <sz val="11"/>
        <rFont val="微软雅黑"/>
        <charset val="134"/>
      </rPr>
      <t>n</t>
    </r>
  </si>
  <si>
    <r>
      <rPr>
        <b/>
        <sz val="11"/>
        <rFont val="微软雅黑"/>
        <charset val="134"/>
      </rPr>
      <t>A</t>
    </r>
    <r>
      <rPr>
        <b/>
        <vertAlign val="superscript"/>
        <sz val="11"/>
        <rFont val="微软雅黑"/>
        <charset val="134"/>
      </rPr>
      <t>n</t>
    </r>
  </si>
  <si>
    <t>K</t>
  </si>
  <si>
    <t>结构模型</t>
  </si>
  <si>
    <t>孔最低0.7mil厚</t>
  </si>
  <si>
    <t>温升（℃）</t>
  </si>
  <si>
    <t>厚度（OZ）</t>
  </si>
  <si>
    <t>壁厚（mil）</t>
  </si>
  <si>
    <t>宽度（mil）</t>
  </si>
  <si>
    <t>铜线/铜皮载流能力（A）</t>
  </si>
  <si>
    <t>孔径（mil）</t>
  </si>
  <si>
    <t>过孔载流能力（A）</t>
  </si>
  <si>
    <r>
      <rPr>
        <b/>
        <sz val="12"/>
        <rFont val="微软雅黑"/>
        <charset val="134"/>
      </rPr>
      <t>参数说明：</t>
    </r>
    <r>
      <rPr>
        <sz val="9"/>
        <rFont val="微软雅黑"/>
        <charset val="134"/>
      </rPr>
      <t xml:space="preserve">
1、走线结构：PCB内层或表层走线选择，可选表层走线和内层走线，表层散热优于内层，表层载流能力强于内层；
2、线宽：与电流流向垂直的线宽
3、线厚：走线的厚度
4、温升：因电流热损而导致的温升，一般只考虑温升10℃
5、降额：通常取载流理论值的50%作为设计参考</t>
    </r>
  </si>
  <si>
    <r>
      <rPr>
        <b/>
        <sz val="12"/>
        <rFont val="微软雅黑"/>
        <charset val="134"/>
      </rPr>
      <t xml:space="preserve">操作说明：
</t>
    </r>
    <r>
      <rPr>
        <sz val="9"/>
        <rFont val="微软雅黑"/>
        <charset val="134"/>
      </rPr>
      <t>1、变量区：走线结构、线宽、线厚、温升、降额5个变量可调整
2、模型参考区：内层和外层走线模型参数标识
3、载流阵列区：该区域数据不可更改，红色数据为红色参数对应的动态计算数据。
4、用户可以通过变量修改，在载流阵列区得到如红色的系列载流数据。</t>
    </r>
  </si>
  <si>
    <r>
      <rPr>
        <b/>
        <sz val="12"/>
        <rFont val="微软雅黑"/>
        <charset val="134"/>
      </rPr>
      <t xml:space="preserve">操作说明：
</t>
    </r>
    <r>
      <rPr>
        <sz val="9"/>
        <rFont val="微软雅黑"/>
        <charset val="134"/>
      </rPr>
      <t>1、变量区：钻孔孔径、孔壁厚、温升、降额4个变量可调整
2、模型参考区：过孔模型参数标识
3、载流阵列区：该区域数据不可更改，红色数据为红色参数对应的动态计算数据。
4、用户可以通过变量修改，在载流阵列区得到如红色的系列载流数据。
5、镀铜厚度IPC2级或者IPC3级标准一般为0.8mil到1mil，通常采用最坏的情况。
6、温升推荐使用10℃</t>
    </r>
  </si>
  <si>
    <t>在风冷条件下，电解电容等温度敏感器件离热源距离要求大于或等于 2.5mm</t>
  </si>
  <si>
    <t>2.4±0.1</t>
  </si>
  <si>
    <t>自然冷条件下，电解电容等温度敏感器件离热源距离要求大于或等于 4.0mm</t>
  </si>
  <si>
    <t>2.9±0.1</t>
  </si>
  <si>
    <t>经常插拔器件或板边连接器周围 3mm 范围内尽量不布置 SMD</t>
  </si>
  <si>
    <t>3.4±0.1</t>
  </si>
  <si>
    <t>BGA 器件周围需留有 3mm 禁布区，最佳为 5mm 禁布区</t>
  </si>
  <si>
    <t>嘉立创参数</t>
  </si>
  <si>
    <t>绿油0.8mil</t>
  </si>
  <si>
    <t>铜皮上的绿油0.5mil</t>
  </si>
  <si>
    <t>PAD命名规则</t>
  </si>
  <si>
    <t>焊盘类型</t>
  </si>
  <si>
    <t>焊盘形状</t>
  </si>
  <si>
    <t>外围尺寸 W*H*</t>
  </si>
  <si>
    <t>钻孔尺寸  W*H*</t>
  </si>
  <si>
    <t>示意</t>
  </si>
  <si>
    <t>备注</t>
  </si>
  <si>
    <t>表贴s</t>
  </si>
  <si>
    <t>圆c</t>
  </si>
  <si>
    <t>C6</t>
  </si>
  <si>
    <t>SC6(表贴圆形6mm)</t>
  </si>
  <si>
    <r>
      <rPr>
        <sz val="11"/>
        <color indexed="30"/>
        <rFont val="宋体"/>
        <charset val="134"/>
      </rPr>
      <t>若为小数位，在前补0，         （如0.6MM为0,6）</t>
    </r>
    <r>
      <rPr>
        <sz val="11"/>
        <color theme="1"/>
        <rFont val="宋体"/>
        <charset val="134"/>
        <scheme val="minor"/>
      </rPr>
      <t xml:space="preserve">    </t>
    </r>
    <r>
      <rPr>
        <sz val="11"/>
        <color rgb="FFFF0000"/>
        <rFont val="宋体"/>
        <charset val="134"/>
        <scheme val="minor"/>
      </rPr>
      <t>mil单位的在最后部分加mil  如SC100mil          （逗号，替代点号.）</t>
    </r>
  </si>
  <si>
    <t>正方形s</t>
  </si>
  <si>
    <t>S6</t>
  </si>
  <si>
    <t>SS6(表贴正方形6mm)</t>
  </si>
  <si>
    <t>长方形re</t>
  </si>
  <si>
    <t>REW3H4</t>
  </si>
  <si>
    <t>SREW3H4(长方形宽3mm高4mm)</t>
  </si>
  <si>
    <t>椭圆ro</t>
  </si>
  <si>
    <t>ROW3H4</t>
  </si>
  <si>
    <t>SROW3H4(椭圆形宽3mm高4mm)</t>
  </si>
  <si>
    <t>异形shape</t>
  </si>
  <si>
    <t>SSHAPE</t>
  </si>
  <si>
    <t>通孔类 金属化P，非金属化M</t>
  </si>
  <si>
    <t>D4</t>
  </si>
  <si>
    <t>PC6D4(钻孔金属化外围直径圆形6mm，钻孔圆4mm)</t>
  </si>
  <si>
    <t>PS6D4(钻孔金属化外围6mm方形，钻孔圆4mm)</t>
  </si>
  <si>
    <t>D2</t>
  </si>
  <si>
    <t>PREW3H4D2(钻孔金属化外围长方形宽3mm高4mm,钻孔圆2mm)</t>
  </si>
  <si>
    <t>PROW3H4D2(钻孔金属化外围椭圆形宽3mm高4mm,钻孔圆2mm)</t>
  </si>
  <si>
    <t>椭圆ro(孔椭圆）</t>
  </si>
  <si>
    <t>PROW3H4</t>
  </si>
  <si>
    <t>DW2H3</t>
  </si>
  <si>
    <t>PROW3H4-DW2H3(钻孔金属化外围椭圆形宽3mm高4mm,钻孔椭圆宽2mm高3mm</t>
  </si>
  <si>
    <t>PSHAPE*D*</t>
  </si>
  <si>
    <t>通孔焊盘一律建立FLASH</t>
  </si>
  <si>
    <t>mil单位的在最后部分加mil  如SC100mil</t>
  </si>
  <si>
    <t>Flash命名规则</t>
  </si>
  <si>
    <t>Flash类型</t>
  </si>
  <si>
    <t>裂口尺寸K*</t>
  </si>
  <si>
    <t>外直径尺寸-EX W*H*</t>
  </si>
  <si>
    <t>内直径尺寸-I  W*H*</t>
  </si>
  <si>
    <r>
      <rPr>
        <sz val="11"/>
        <color rgb="FFFF0000"/>
        <rFont val="宋体"/>
        <charset val="134"/>
        <scheme val="minor"/>
      </rPr>
      <t>mil单位的在最后部分加mil  如SC100mi</t>
    </r>
    <r>
      <rPr>
        <sz val="11"/>
        <color theme="1"/>
        <rFont val="宋体"/>
        <charset val="134"/>
        <scheme val="minor"/>
      </rPr>
      <t xml:space="preserve">l     </t>
    </r>
    <r>
      <rPr>
        <sz val="11"/>
        <color indexed="30"/>
        <rFont val="宋体"/>
        <charset val="134"/>
      </rPr>
      <t>若为小数位，在前补0，         （如0.6MM为0，6）</t>
    </r>
    <r>
      <rPr>
        <sz val="11"/>
        <color theme="1"/>
        <rFont val="宋体"/>
        <charset val="134"/>
        <scheme val="minor"/>
      </rPr>
      <t xml:space="preserve">    （逗号，替代点号.）       </t>
    </r>
    <r>
      <rPr>
        <sz val="11"/>
        <color indexed="53"/>
        <rFont val="宋体"/>
        <charset val="134"/>
      </rPr>
      <t>外直径尺寸与内直径尺寸项目内容之间用-隔开</t>
    </r>
  </si>
  <si>
    <t>普通     F</t>
  </si>
  <si>
    <t>K0,3</t>
  </si>
  <si>
    <t>-EC6</t>
  </si>
  <si>
    <t>-IC4</t>
  </si>
  <si>
    <t>FK03-C6-C4(Flash裂口0.3mm,外直径圆形6mm，内直径圆形4mm)</t>
  </si>
  <si>
    <t>椭圆形   FRO</t>
  </si>
  <si>
    <t>-EW6H5</t>
  </si>
  <si>
    <t>-IW5H4</t>
  </si>
  <si>
    <t>FROK03-E20W6H5-IW5H4    (Flash裂口0.3mm,外直径椭圆形宽6mm高5mm，内直径椭圆形宽5mm高4mm)</t>
  </si>
  <si>
    <t>pad_mtg330_580.pad</t>
    <phoneticPr fontId="36" type="noConversion"/>
  </si>
  <si>
    <t>MTG330-580</t>
    <phoneticPr fontId="36" type="noConversion"/>
  </si>
  <si>
    <t>MTG330-580-VIA</t>
    <phoneticPr fontId="36" type="noConversion"/>
  </si>
  <si>
    <t>MTG280-520.dra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</si>
</sst>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0_ "/>
    <numFmt numFmtId="179" formatCode="0.0_ "/>
    <numFmt numFmtId="180" formatCode="0.0_);[Red]\(0.0\)"/>
  </numFmts>
  <fonts count="38" x14ac:knownFonts="1">
    <font>
      <sz val="11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3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6"/>
      <color theme="0"/>
      <name val="微软雅黑"/>
      <charset val="134"/>
    </font>
    <font>
      <b/>
      <sz val="18"/>
      <color theme="1"/>
      <name val="微软雅黑"/>
      <charset val="134"/>
    </font>
    <font>
      <b/>
      <sz val="18"/>
      <color theme="0" tint="-0.34998626667073579"/>
      <name val="微软雅黑"/>
      <charset val="134"/>
    </font>
    <font>
      <b/>
      <sz val="12"/>
      <color rgb="FFC00000"/>
      <name val="微软雅黑"/>
      <charset val="134"/>
    </font>
    <font>
      <sz val="11"/>
      <color theme="0" tint="-0.249977111117893"/>
      <name val="微软雅黑"/>
      <charset val="134"/>
    </font>
    <font>
      <b/>
      <sz val="11"/>
      <name val="微软雅黑"/>
      <charset val="134"/>
    </font>
    <font>
      <sz val="11"/>
      <color theme="9" tint="-0.249977111117893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b/>
      <sz val="11"/>
      <color theme="5"/>
      <name val="微软雅黑"/>
      <charset val="134"/>
    </font>
    <font>
      <sz val="16"/>
      <color theme="1"/>
      <name val="微软雅黑"/>
      <charset val="134"/>
    </font>
    <font>
      <b/>
      <sz val="11"/>
      <color rgb="FFC00000"/>
      <name val="微软雅黑"/>
      <charset val="134"/>
    </font>
    <font>
      <b/>
      <sz val="11"/>
      <color rgb="FFFF0000"/>
      <name val="微软雅黑"/>
      <charset val="134"/>
    </font>
    <font>
      <sz val="11"/>
      <color rgb="FFC00000"/>
      <name val="微软雅黑"/>
      <charset val="134"/>
    </font>
    <font>
      <sz val="11"/>
      <color theme="5"/>
      <name val="微软雅黑"/>
      <charset val="134"/>
    </font>
    <font>
      <sz val="11"/>
      <color rgb="FFFF0000"/>
      <name val="微软雅黑"/>
      <charset val="134"/>
    </font>
    <font>
      <sz val="9"/>
      <name val="微软雅黑"/>
      <charset val="134"/>
    </font>
    <font>
      <b/>
      <sz val="12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/>
      <name val="微软雅黑"/>
      <charset val="134"/>
    </font>
    <font>
      <b/>
      <sz val="6"/>
      <color theme="0"/>
      <name val="微软雅黑"/>
      <charset val="134"/>
    </font>
    <font>
      <sz val="11"/>
      <color theme="3"/>
      <name val="宋体"/>
      <charset val="134"/>
      <scheme val="minor"/>
    </font>
    <font>
      <sz val="11"/>
      <color indexed="30"/>
      <name val="宋体"/>
      <charset val="134"/>
    </font>
    <font>
      <sz val="11"/>
      <color indexed="53"/>
      <name val="宋体"/>
      <charset val="134"/>
    </font>
    <font>
      <b/>
      <sz val="14"/>
      <color theme="0" tint="-0.499984740745262"/>
      <name val="微软雅黑"/>
      <charset val="134"/>
    </font>
    <font>
      <b/>
      <vertAlign val="superscript"/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7" fontId="3" fillId="5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78" fontId="10" fillId="0" borderId="0" xfId="0" applyNumberFormat="1" applyFont="1" applyAlignment="1">
      <alignment vertical="center"/>
    </xf>
    <xf numFmtId="0" fontId="8" fillId="9" borderId="9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left" vertical="center"/>
    </xf>
    <xf numFmtId="0" fontId="13" fillId="10" borderId="1" xfId="0" applyFont="1" applyFill="1" applyBorder="1" applyAlignment="1" applyProtection="1">
      <alignment horizontal="center" vertical="center"/>
      <protection locked="0"/>
    </xf>
    <xf numFmtId="0" fontId="8" fillId="9" borderId="13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9" fontId="16" fillId="9" borderId="1" xfId="0" applyNumberFormat="1" applyFont="1" applyFill="1" applyBorder="1" applyAlignment="1" applyProtection="1">
      <alignment horizontal="center" vertical="center"/>
      <protection locked="0"/>
    </xf>
    <xf numFmtId="0" fontId="17" fillId="9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7" fillId="11" borderId="1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12" borderId="17" xfId="0" applyFont="1" applyFill="1" applyBorder="1" applyAlignment="1">
      <alignment horizontal="left" vertical="center"/>
    </xf>
    <xf numFmtId="0" fontId="19" fillId="12" borderId="18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left" vertical="center"/>
    </xf>
    <xf numFmtId="179" fontId="21" fillId="13" borderId="19" xfId="0" applyNumberFormat="1" applyFont="1" applyFill="1" applyBorder="1" applyAlignment="1">
      <alignment horizontal="center" vertical="center"/>
    </xf>
    <xf numFmtId="179" fontId="22" fillId="15" borderId="1" xfId="0" applyNumberFormat="1" applyFont="1" applyFill="1" applyBorder="1" applyAlignment="1">
      <alignment horizontal="center" vertical="center"/>
    </xf>
    <xf numFmtId="179" fontId="23" fillId="16" borderId="6" xfId="0" applyNumberFormat="1" applyFont="1" applyFill="1" applyBorder="1" applyAlignment="1">
      <alignment horizontal="center" vertical="center"/>
    </xf>
    <xf numFmtId="179" fontId="23" fillId="16" borderId="1" xfId="0" applyNumberFormat="1" applyFont="1" applyFill="1" applyBorder="1" applyAlignment="1">
      <alignment horizontal="center" vertical="center"/>
    </xf>
    <xf numFmtId="179" fontId="8" fillId="13" borderId="11" xfId="0" applyNumberFormat="1" applyFont="1" applyFill="1" applyBorder="1" applyAlignment="1">
      <alignment horizontal="center" vertical="center"/>
    </xf>
    <xf numFmtId="179" fontId="24" fillId="16" borderId="2" xfId="0" applyNumberFormat="1" applyFont="1" applyFill="1" applyBorder="1" applyAlignment="1">
      <alignment horizontal="center" vertical="center"/>
    </xf>
    <xf numFmtId="179" fontId="9" fillId="16" borderId="1" xfId="0" applyNumberFormat="1" applyFont="1" applyFill="1" applyBorder="1" applyAlignment="1">
      <alignment horizontal="center" vertical="center"/>
    </xf>
    <xf numFmtId="179" fontId="24" fillId="16" borderId="1" xfId="0" applyNumberFormat="1" applyFont="1" applyFill="1" applyBorder="1" applyAlignment="1">
      <alignment horizontal="center" vertical="center"/>
    </xf>
    <xf numFmtId="179" fontId="22" fillId="13" borderId="11" xfId="0" applyNumberFormat="1" applyFont="1" applyFill="1" applyBorder="1" applyAlignment="1">
      <alignment horizontal="center" vertical="center"/>
    </xf>
    <xf numFmtId="179" fontId="25" fillId="16" borderId="1" xfId="0" applyNumberFormat="1" applyFont="1" applyFill="1" applyBorder="1" applyAlignment="1">
      <alignment horizontal="center" vertical="center"/>
    </xf>
    <xf numFmtId="179" fontId="8" fillId="13" borderId="14" xfId="0" applyNumberFormat="1" applyFont="1" applyFill="1" applyBorder="1" applyAlignment="1">
      <alignment horizontal="center" vertical="center"/>
    </xf>
    <xf numFmtId="179" fontId="24" fillId="16" borderId="20" xfId="0" applyNumberFormat="1" applyFont="1" applyFill="1" applyBorder="1" applyAlignment="1">
      <alignment horizontal="center" vertical="center"/>
    </xf>
    <xf numFmtId="179" fontId="9" fillId="16" borderId="20" xfId="0" applyNumberFormat="1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28" fillId="9" borderId="2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9" borderId="17" xfId="0" applyNumberFormat="1" applyFont="1" applyFill="1" applyBorder="1" applyAlignment="1">
      <alignment horizontal="left" vertical="center"/>
    </xf>
    <xf numFmtId="0" fontId="21" fillId="9" borderId="1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 vertical="center"/>
    </xf>
    <xf numFmtId="176" fontId="8" fillId="9" borderId="11" xfId="0" applyNumberFormat="1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6" fontId="8" fillId="14" borderId="11" xfId="0" applyNumberFormat="1" applyFont="1" applyFill="1" applyBorder="1" applyAlignment="1">
      <alignment horizontal="left" vertical="center"/>
    </xf>
    <xf numFmtId="179" fontId="23" fillId="16" borderId="25" xfId="0" applyNumberFormat="1" applyFont="1" applyFill="1" applyBorder="1" applyAlignment="1">
      <alignment horizontal="center" vertical="center"/>
    </xf>
    <xf numFmtId="179" fontId="25" fillId="0" borderId="0" xfId="0" applyNumberFormat="1" applyFont="1" applyAlignment="1">
      <alignment horizontal="center" vertical="center"/>
    </xf>
    <xf numFmtId="180" fontId="21" fillId="14" borderId="11" xfId="0" applyNumberFormat="1" applyFont="1" applyFill="1" applyBorder="1" applyAlignment="1">
      <alignment horizontal="center" vertical="center"/>
    </xf>
    <xf numFmtId="179" fontId="9" fillId="16" borderId="25" xfId="0" applyNumberFormat="1" applyFont="1" applyFill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80" fontId="8" fillId="14" borderId="11" xfId="0" applyNumberFormat="1" applyFont="1" applyFill="1" applyBorder="1" applyAlignment="1">
      <alignment horizontal="center" vertical="center"/>
    </xf>
    <xf numFmtId="179" fontId="18" fillId="16" borderId="1" xfId="0" applyNumberFormat="1" applyFont="1" applyFill="1" applyBorder="1" applyAlignment="1">
      <alignment horizontal="center" vertical="center"/>
    </xf>
    <xf numFmtId="179" fontId="25" fillId="16" borderId="25" xfId="0" applyNumberFormat="1" applyFont="1" applyFill="1" applyBorder="1" applyAlignment="1">
      <alignment horizontal="center" vertical="center"/>
    </xf>
    <xf numFmtId="180" fontId="22" fillId="14" borderId="11" xfId="0" applyNumberFormat="1" applyFont="1" applyFill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79" fontId="25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79" fontId="9" fillId="16" borderId="30" xfId="0" applyNumberFormat="1" applyFont="1" applyFill="1" applyBorder="1" applyAlignment="1">
      <alignment horizontal="center" vertical="center"/>
    </xf>
    <xf numFmtId="180" fontId="8" fillId="14" borderId="13" xfId="0" applyNumberFormat="1" applyFont="1" applyFill="1" applyBorder="1" applyAlignment="1">
      <alignment horizontal="center" vertical="center"/>
    </xf>
    <xf numFmtId="179" fontId="23" fillId="0" borderId="4" xfId="0" applyNumberFormat="1" applyFont="1" applyBorder="1" applyAlignment="1">
      <alignment horizontal="center" vertical="center"/>
    </xf>
    <xf numFmtId="179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9" borderId="25" xfId="0" applyFont="1" applyFill="1" applyBorder="1" applyAlignment="1">
      <alignment horizontal="center" vertical="center" wrapText="1"/>
    </xf>
    <xf numFmtId="9" fontId="13" fillId="10" borderId="25" xfId="0" applyNumberFormat="1" applyFont="1" applyFill="1" applyBorder="1" applyAlignment="1" applyProtection="1">
      <alignment horizontal="center" vertical="center"/>
      <protection locked="0"/>
    </xf>
    <xf numFmtId="0" fontId="28" fillId="0" borderId="25" xfId="0" applyFont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179" fontId="18" fillId="16" borderId="25" xfId="0" applyNumberFormat="1" applyFont="1" applyFill="1" applyBorder="1" applyAlignment="1">
      <alignment horizontal="center" vertical="center"/>
    </xf>
    <xf numFmtId="179" fontId="25" fillId="0" borderId="25" xfId="0" applyNumberFormat="1" applyFont="1" applyBorder="1" applyAlignment="1">
      <alignment horizontal="center" vertical="center"/>
    </xf>
    <xf numFmtId="179" fontId="9" fillId="0" borderId="25" xfId="0" applyNumberFormat="1" applyFont="1" applyBorder="1" applyAlignment="1">
      <alignment horizontal="center" vertical="center"/>
    </xf>
    <xf numFmtId="179" fontId="9" fillId="0" borderId="32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9" fontId="5" fillId="0" borderId="42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/>
    </xf>
    <xf numFmtId="178" fontId="0" fillId="0" borderId="46" xfId="0" applyNumberFormat="1" applyBorder="1" applyAlignment="1">
      <alignment horizontal="center" vertical="center"/>
    </xf>
    <xf numFmtId="178" fontId="0" fillId="0" borderId="47" xfId="0" applyNumberForma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5" fillId="7" borderId="50" xfId="0" applyFont="1" applyFill="1" applyBorder="1" applyAlignment="1">
      <alignment horizontal="center" vertical="center" wrapText="1"/>
    </xf>
    <xf numFmtId="0" fontId="5" fillId="7" borderId="51" xfId="0" applyFont="1" applyFill="1" applyBorder="1" applyAlignment="1">
      <alignment horizontal="center" vertical="center" wrapText="1"/>
    </xf>
    <xf numFmtId="0" fontId="5" fillId="7" borderId="52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10" borderId="12" xfId="0" applyFont="1" applyFill="1" applyBorder="1" applyAlignment="1">
      <alignment horizontal="right" vertical="center"/>
    </xf>
    <xf numFmtId="0" fontId="14" fillId="10" borderId="5" xfId="0" applyFont="1" applyFill="1" applyBorder="1" applyAlignment="1">
      <alignment horizontal="right" vertical="center"/>
    </xf>
    <xf numFmtId="0" fontId="14" fillId="10" borderId="24" xfId="0" applyFont="1" applyFill="1" applyBorder="1" applyAlignment="1">
      <alignment horizontal="right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0" fontId="18" fillId="11" borderId="26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20" fillId="14" borderId="4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0" fillId="14" borderId="25" xfId="0" applyFont="1" applyFill="1" applyBorder="1" applyAlignment="1">
      <alignment horizontal="center" vertical="center"/>
    </xf>
    <xf numFmtId="0" fontId="20" fillId="14" borderId="12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20" fillId="14" borderId="24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left" vertical="top" wrapText="1"/>
    </xf>
    <xf numFmtId="0" fontId="27" fillId="9" borderId="8" xfId="0" applyFont="1" applyFill="1" applyBorder="1" applyAlignment="1">
      <alignment horizontal="left" vertical="top" wrapText="1"/>
    </xf>
    <xf numFmtId="0" fontId="26" fillId="9" borderId="2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2705100</xdr:colOff>
          <xdr:row>1</xdr:row>
          <xdr:rowOff>342900</xdr:rowOff>
        </xdr:from>
        <xdr:to>
          <xdr:col>7</xdr:col>
          <xdr:colOff>0</xdr:colOff>
          <xdr:row>3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106681</xdr:colOff>
      <xdr:row>6</xdr:row>
      <xdr:rowOff>56048</xdr:rowOff>
    </xdr:from>
    <xdr:to>
      <xdr:col>8</xdr:col>
      <xdr:colOff>381001</xdr:colOff>
      <xdr:row>6</xdr:row>
      <xdr:rowOff>1379388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8330" y="1483360"/>
          <a:ext cx="4227195" cy="1323340"/>
        </a:xfrm>
        <a:prstGeom prst="rect">
          <a:avLst/>
        </a:prstGeom>
      </xdr:spPr>
    </xdr:pic>
    <xdr:clientData/>
  </xdr:twoCellAnchor>
  <xdr:twoCellAnchor editAs="oneCell">
    <xdr:from>
      <xdr:col>10</xdr:col>
      <xdr:colOff>72096</xdr:colOff>
      <xdr:row>6</xdr:row>
      <xdr:rowOff>66822</xdr:rowOff>
    </xdr:from>
    <xdr:to>
      <xdr:col>11</xdr:col>
      <xdr:colOff>651216</xdr:colOff>
      <xdr:row>6</xdr:row>
      <xdr:rowOff>1354602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7430" y="1494155"/>
          <a:ext cx="1369695" cy="12877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</xdr:colOff>
      <xdr:row>6</xdr:row>
      <xdr:rowOff>60960</xdr:rowOff>
    </xdr:from>
    <xdr:to>
      <xdr:col>16</xdr:col>
      <xdr:colOff>705485</xdr:colOff>
      <xdr:row>6</xdr:row>
      <xdr:rowOff>1374775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14660" y="1488440"/>
          <a:ext cx="1473200" cy="13138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D:\OneDrive\C_Library\datasheet\6.2_6.2_3.85MM&#20391;&#25353;&#25554;&#20214;.PD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ackage">
    <oleItems>
      <oleItem name="'" preferPic="1"/>
    </oleItems>
  </oleLin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workbookViewId="0">
      <pane ySplit="1" topLeftCell="A2" activePane="bottomLeft" state="frozen"/>
      <selection pane="bottomLeft" activeCell="A9" sqref="A9"/>
    </sheetView>
  </sheetViews>
  <sheetFormatPr defaultColWidth="9" defaultRowHeight="13.5" x14ac:dyDescent="0.15"/>
  <cols>
    <col min="1" max="1" width="16.5" style="144" customWidth="1"/>
    <col min="2" max="2" width="26.125" style="2" customWidth="1"/>
    <col min="3" max="3" width="24.625" style="145" customWidth="1"/>
    <col min="4" max="4" width="16.75" style="3" customWidth="1"/>
    <col min="5" max="5" width="26.125" style="146" customWidth="1"/>
    <col min="6" max="6" width="113.75" style="146" customWidth="1"/>
    <col min="7" max="16384" width="9" style="3"/>
  </cols>
  <sheetData>
    <row r="1" spans="1:6" x14ac:dyDescent="0.15">
      <c r="A1" s="140" t="s">
        <v>0</v>
      </c>
      <c r="B1" s="141" t="s">
        <v>1</v>
      </c>
      <c r="C1" s="142" t="s">
        <v>2</v>
      </c>
      <c r="D1" s="143" t="s">
        <v>3</v>
      </c>
      <c r="E1" s="3" t="s">
        <v>4</v>
      </c>
      <c r="F1" s="3" t="s">
        <v>5</v>
      </c>
    </row>
    <row r="2" spans="1:6" x14ac:dyDescent="0.15">
      <c r="A2" s="144" t="s">
        <v>6</v>
      </c>
      <c r="B2" s="2" t="s">
        <v>7</v>
      </c>
      <c r="D2" s="3" t="s">
        <v>8</v>
      </c>
    </row>
    <row r="3" spans="1:6" x14ac:dyDescent="0.15">
      <c r="A3" s="144" t="s">
        <v>9</v>
      </c>
      <c r="B3" s="2" t="s">
        <v>10</v>
      </c>
      <c r="D3" s="3" t="s">
        <v>11</v>
      </c>
    </row>
    <row r="4" spans="1:6" x14ac:dyDescent="0.15">
      <c r="A4" s="144" t="s">
        <v>12</v>
      </c>
      <c r="B4" s="2" t="s">
        <v>13</v>
      </c>
      <c r="D4" s="3" t="s">
        <v>14</v>
      </c>
    </row>
    <row r="5" spans="1:6" ht="27" x14ac:dyDescent="0.15">
      <c r="A5" s="144" t="s">
        <v>15</v>
      </c>
      <c r="D5" s="3" t="s">
        <v>16</v>
      </c>
    </row>
    <row r="6" spans="1:6" x14ac:dyDescent="0.15">
      <c r="A6" s="144" t="s">
        <v>17</v>
      </c>
      <c r="B6" s="2" t="s">
        <v>18</v>
      </c>
      <c r="D6" s="3" t="s">
        <v>17</v>
      </c>
    </row>
    <row r="7" spans="1:6" x14ac:dyDescent="0.15">
      <c r="A7" s="144" t="s">
        <v>19</v>
      </c>
      <c r="B7" s="2" t="s">
        <v>20</v>
      </c>
      <c r="D7" s="3" t="s">
        <v>19</v>
      </c>
    </row>
    <row r="8" spans="1:6" x14ac:dyDescent="0.15">
      <c r="A8" s="144" t="s">
        <v>21</v>
      </c>
      <c r="B8" s="2" t="s">
        <v>22</v>
      </c>
      <c r="D8" s="3" t="s">
        <v>21</v>
      </c>
    </row>
    <row r="9" spans="1:6" x14ac:dyDescent="0.15">
      <c r="A9" s="144" t="s">
        <v>23</v>
      </c>
      <c r="B9" s="2" t="s">
        <v>24</v>
      </c>
      <c r="D9" s="3" t="s">
        <v>23</v>
      </c>
    </row>
    <row r="10" spans="1:6" x14ac:dyDescent="0.15">
      <c r="A10" s="144" t="s">
        <v>25</v>
      </c>
      <c r="B10" s="2" t="s">
        <v>26</v>
      </c>
      <c r="D10" s="3" t="s">
        <v>25</v>
      </c>
    </row>
    <row r="11" spans="1:6" x14ac:dyDescent="0.15">
      <c r="A11" s="144" t="s">
        <v>27</v>
      </c>
      <c r="B11" s="2" t="s">
        <v>28</v>
      </c>
      <c r="D11" s="3" t="s">
        <v>27</v>
      </c>
    </row>
    <row r="12" spans="1:6" x14ac:dyDescent="0.15">
      <c r="A12" s="144" t="s">
        <v>29</v>
      </c>
      <c r="B12" s="2" t="s">
        <v>30</v>
      </c>
      <c r="D12" s="3" t="s">
        <v>29</v>
      </c>
      <c r="E12" s="146" t="s">
        <v>31</v>
      </c>
      <c r="F12" s="146" t="s">
        <v>32</v>
      </c>
    </row>
    <row r="13" spans="1:6" x14ac:dyDescent="0.15">
      <c r="A13" s="144" t="s">
        <v>33</v>
      </c>
      <c r="B13" s="2" t="s">
        <v>34</v>
      </c>
      <c r="D13" s="3" t="s">
        <v>35</v>
      </c>
    </row>
    <row r="14" spans="1:6" x14ac:dyDescent="0.15">
      <c r="A14" s="144" t="s">
        <v>36</v>
      </c>
      <c r="B14" s="2" t="s">
        <v>37</v>
      </c>
      <c r="D14" s="3" t="s">
        <v>38</v>
      </c>
    </row>
    <row r="15" spans="1:6" x14ac:dyDescent="0.15">
      <c r="A15" s="144" t="s">
        <v>39</v>
      </c>
      <c r="B15" s="2" t="s">
        <v>40</v>
      </c>
      <c r="D15" s="3" t="s">
        <v>41</v>
      </c>
    </row>
    <row r="16" spans="1:6" x14ac:dyDescent="0.15">
      <c r="A16" s="162" t="s">
        <v>42</v>
      </c>
      <c r="B16" s="18" t="s">
        <v>43</v>
      </c>
      <c r="C16" s="163"/>
      <c r="D16" s="3" t="s">
        <v>44</v>
      </c>
      <c r="E16" s="146" t="s">
        <v>45</v>
      </c>
    </row>
    <row r="17" spans="1:6" x14ac:dyDescent="0.15">
      <c r="A17" s="144" t="s">
        <v>46</v>
      </c>
      <c r="B17" s="2" t="s">
        <v>47</v>
      </c>
      <c r="D17" s="3" t="s">
        <v>48</v>
      </c>
    </row>
    <row r="18" spans="1:6" ht="27" x14ac:dyDescent="0.15">
      <c r="A18" s="144" t="s">
        <v>49</v>
      </c>
      <c r="B18" s="2" t="s">
        <v>50</v>
      </c>
      <c r="D18" s="3" t="s">
        <v>51</v>
      </c>
      <c r="E18" s="146" t="s">
        <v>52</v>
      </c>
    </row>
    <row r="19" spans="1:6" x14ac:dyDescent="0.15">
      <c r="A19" s="144" t="s">
        <v>53</v>
      </c>
      <c r="B19" s="2" t="s">
        <v>54</v>
      </c>
      <c r="D19" s="3" t="s">
        <v>55</v>
      </c>
    </row>
    <row r="20" spans="1:6" x14ac:dyDescent="0.15">
      <c r="A20" s="144" t="s">
        <v>56</v>
      </c>
      <c r="B20" s="2" t="s">
        <v>57</v>
      </c>
    </row>
    <row r="21" spans="1:6" x14ac:dyDescent="0.15">
      <c r="A21" s="144" t="s">
        <v>58</v>
      </c>
      <c r="B21" s="2" t="s">
        <v>59</v>
      </c>
      <c r="E21" s="146" t="s">
        <v>60</v>
      </c>
      <c r="F21" s="146" t="s">
        <v>61</v>
      </c>
    </row>
    <row r="22" spans="1:6" x14ac:dyDescent="0.15">
      <c r="A22" s="144" t="s">
        <v>60</v>
      </c>
      <c r="B22" s="2" t="s">
        <v>59</v>
      </c>
      <c r="E22" s="146" t="s">
        <v>58</v>
      </c>
      <c r="F22" s="146" t="s">
        <v>62</v>
      </c>
    </row>
    <row r="23" spans="1:6" x14ac:dyDescent="0.15">
      <c r="A23" s="144" t="s">
        <v>63</v>
      </c>
      <c r="B23" s="2" t="s">
        <v>64</v>
      </c>
      <c r="D23" s="3" t="s">
        <v>65</v>
      </c>
    </row>
    <row r="24" spans="1:6" ht="27" x14ac:dyDescent="0.15">
      <c r="A24" s="144" t="s">
        <v>66</v>
      </c>
      <c r="B24" s="2" t="s">
        <v>67</v>
      </c>
      <c r="D24" s="3" t="s">
        <v>68</v>
      </c>
      <c r="E24" s="146" t="s">
        <v>69</v>
      </c>
    </row>
    <row r="25" spans="1:6" x14ac:dyDescent="0.15">
      <c r="A25" s="144" t="s">
        <v>70</v>
      </c>
      <c r="B25" s="2" t="s">
        <v>71</v>
      </c>
      <c r="D25" s="3" t="s">
        <v>72</v>
      </c>
      <c r="E25" s="146" t="s">
        <v>73</v>
      </c>
      <c r="F25" s="146" t="s">
        <v>74</v>
      </c>
    </row>
    <row r="26" spans="1:6" x14ac:dyDescent="0.15">
      <c r="A26" s="144" t="s">
        <v>75</v>
      </c>
      <c r="B26" s="2" t="s">
        <v>76</v>
      </c>
      <c r="D26" s="3" t="s">
        <v>77</v>
      </c>
      <c r="E26" s="146" t="s">
        <v>78</v>
      </c>
      <c r="F26" s="146" t="s">
        <v>79</v>
      </c>
    </row>
    <row r="27" spans="1:6" ht="27" x14ac:dyDescent="0.15">
      <c r="A27" s="144" t="s">
        <v>80</v>
      </c>
      <c r="B27" s="2" t="s">
        <v>81</v>
      </c>
      <c r="D27" s="3" t="s">
        <v>82</v>
      </c>
      <c r="E27" s="146" t="s">
        <v>83</v>
      </c>
      <c r="F27" s="164" t="s">
        <v>84</v>
      </c>
    </row>
    <row r="28" spans="1:6" ht="27" x14ac:dyDescent="0.15">
      <c r="A28" s="144" t="s">
        <v>85</v>
      </c>
      <c r="B28" s="2" t="s">
        <v>86</v>
      </c>
      <c r="D28" s="3" t="s">
        <v>87</v>
      </c>
      <c r="F28" s="164" t="s">
        <v>88</v>
      </c>
    </row>
    <row r="29" spans="1:6" ht="27" x14ac:dyDescent="0.15">
      <c r="A29" s="144" t="s">
        <v>89</v>
      </c>
      <c r="B29" s="2" t="s">
        <v>90</v>
      </c>
      <c r="D29" s="3" t="s">
        <v>91</v>
      </c>
      <c r="E29" s="146" t="s">
        <v>83</v>
      </c>
      <c r="F29" s="164"/>
    </row>
    <row r="30" spans="1:6" ht="27" x14ac:dyDescent="0.15">
      <c r="A30" s="144" t="s">
        <v>92</v>
      </c>
      <c r="B30" s="2" t="s">
        <v>93</v>
      </c>
      <c r="D30" s="3" t="s">
        <v>94</v>
      </c>
      <c r="E30" s="146" t="s">
        <v>95</v>
      </c>
    </row>
    <row r="31" spans="1:6" ht="27" x14ac:dyDescent="0.15">
      <c r="A31" s="144" t="s">
        <v>96</v>
      </c>
      <c r="B31" s="2" t="s">
        <v>71</v>
      </c>
      <c r="D31" s="3" t="s">
        <v>97</v>
      </c>
    </row>
    <row r="32" spans="1:6" x14ac:dyDescent="0.15">
      <c r="A32" s="144" t="s">
        <v>98</v>
      </c>
      <c r="B32" s="2" t="s">
        <v>71</v>
      </c>
      <c r="D32" s="3" t="s">
        <v>99</v>
      </c>
      <c r="E32" s="146" t="s">
        <v>100</v>
      </c>
      <c r="F32" s="146" t="s">
        <v>101</v>
      </c>
    </row>
    <row r="33" spans="1:6" x14ac:dyDescent="0.15">
      <c r="A33" s="144" t="s">
        <v>102</v>
      </c>
      <c r="B33" s="2" t="s">
        <v>71</v>
      </c>
      <c r="D33" s="3" t="s">
        <v>103</v>
      </c>
      <c r="E33" s="146" t="s">
        <v>104</v>
      </c>
      <c r="F33" s="146" t="s">
        <v>105</v>
      </c>
    </row>
    <row r="34" spans="1:6" x14ac:dyDescent="0.15">
      <c r="A34" s="144" t="s">
        <v>106</v>
      </c>
      <c r="B34" s="2" t="s">
        <v>107</v>
      </c>
      <c r="D34" s="3" t="s">
        <v>108</v>
      </c>
      <c r="E34" s="146" t="s">
        <v>109</v>
      </c>
    </row>
    <row r="35" spans="1:6" x14ac:dyDescent="0.15">
      <c r="A35" s="144" t="s">
        <v>110</v>
      </c>
      <c r="B35" s="2" t="s">
        <v>111</v>
      </c>
      <c r="D35" s="3" t="s">
        <v>112</v>
      </c>
      <c r="F35" s="146" t="s">
        <v>113</v>
      </c>
    </row>
    <row r="36" spans="1:6" x14ac:dyDescent="0.15">
      <c r="A36" s="144" t="s">
        <v>114</v>
      </c>
      <c r="B36" s="2" t="s">
        <v>115</v>
      </c>
      <c r="D36" s="3" t="s">
        <v>116</v>
      </c>
      <c r="E36" s="146" t="s">
        <v>117</v>
      </c>
      <c r="F36" s="146" t="s">
        <v>118</v>
      </c>
    </row>
    <row r="37" spans="1:6" x14ac:dyDescent="0.15">
      <c r="A37" s="144" t="s">
        <v>119</v>
      </c>
      <c r="B37" s="2" t="s">
        <v>120</v>
      </c>
      <c r="D37" s="3" t="s">
        <v>121</v>
      </c>
      <c r="E37" s="146" t="s">
        <v>122</v>
      </c>
    </row>
    <row r="38" spans="1:6" x14ac:dyDescent="0.15">
      <c r="A38" s="144" t="s">
        <v>123</v>
      </c>
      <c r="B38" s="2" t="s">
        <v>115</v>
      </c>
      <c r="D38" s="3" t="s">
        <v>124</v>
      </c>
      <c r="E38" s="146" t="s">
        <v>125</v>
      </c>
      <c r="F38" s="146" t="s">
        <v>126</v>
      </c>
    </row>
    <row r="39" spans="1:6" x14ac:dyDescent="0.15">
      <c r="A39" s="144" t="s">
        <v>127</v>
      </c>
      <c r="B39" s="2" t="s">
        <v>128</v>
      </c>
      <c r="D39" s="3" t="s">
        <v>129</v>
      </c>
    </row>
    <row r="40" spans="1:6" ht="27" x14ac:dyDescent="0.15">
      <c r="A40" s="144" t="s">
        <v>130</v>
      </c>
      <c r="B40" s="2" t="s">
        <v>131</v>
      </c>
      <c r="D40" s="3" t="s">
        <v>132</v>
      </c>
    </row>
    <row r="41" spans="1:6" x14ac:dyDescent="0.15">
      <c r="A41" s="144" t="s">
        <v>133</v>
      </c>
      <c r="B41" s="2" t="s">
        <v>134</v>
      </c>
      <c r="D41" s="3" t="s">
        <v>135</v>
      </c>
    </row>
    <row r="42" spans="1:6" x14ac:dyDescent="0.15">
      <c r="A42" s="144" t="s">
        <v>136</v>
      </c>
      <c r="B42" s="2" t="s">
        <v>137</v>
      </c>
      <c r="C42" s="145" t="s">
        <v>138</v>
      </c>
      <c r="D42" s="3" t="s">
        <v>139</v>
      </c>
    </row>
    <row r="43" spans="1:6" x14ac:dyDescent="0.15">
      <c r="A43" s="144" t="s">
        <v>140</v>
      </c>
      <c r="B43" s="2" t="s">
        <v>137</v>
      </c>
      <c r="C43" s="145" t="s">
        <v>138</v>
      </c>
    </row>
    <row r="44" spans="1:6" ht="40.5" x14ac:dyDescent="0.15">
      <c r="A44" s="144" t="s">
        <v>141</v>
      </c>
      <c r="B44" s="2" t="s">
        <v>142</v>
      </c>
      <c r="D44" s="3" t="s">
        <v>143</v>
      </c>
    </row>
    <row r="45" spans="1:6" ht="27" x14ac:dyDescent="0.15">
      <c r="A45" s="144" t="s">
        <v>144</v>
      </c>
      <c r="B45" s="2" t="s">
        <v>145</v>
      </c>
      <c r="D45" s="3" t="s">
        <v>146</v>
      </c>
      <c r="E45" s="146" t="s">
        <v>147</v>
      </c>
    </row>
    <row r="46" spans="1:6" ht="27" x14ac:dyDescent="0.15">
      <c r="A46" s="144" t="s">
        <v>148</v>
      </c>
      <c r="B46" s="2" t="s">
        <v>149</v>
      </c>
      <c r="D46" s="3" t="s">
        <v>150</v>
      </c>
      <c r="E46" s="146" t="s">
        <v>151</v>
      </c>
    </row>
    <row r="47" spans="1:6" ht="27" x14ac:dyDescent="0.15">
      <c r="A47" s="144" t="s">
        <v>152</v>
      </c>
      <c r="B47" s="2" t="s">
        <v>153</v>
      </c>
      <c r="D47" s="3" t="s">
        <v>154</v>
      </c>
      <c r="E47" s="146" t="s">
        <v>155</v>
      </c>
    </row>
    <row r="48" spans="1:6" ht="27" x14ac:dyDescent="0.15">
      <c r="A48" s="144" t="s">
        <v>156</v>
      </c>
      <c r="B48" s="2" t="s">
        <v>157</v>
      </c>
      <c r="D48" s="3" t="s">
        <v>158</v>
      </c>
      <c r="E48" s="146" t="s">
        <v>159</v>
      </c>
    </row>
    <row r="49" spans="1:5" ht="27" x14ac:dyDescent="0.15">
      <c r="A49" s="144" t="s">
        <v>160</v>
      </c>
      <c r="B49" s="2" t="s">
        <v>161</v>
      </c>
      <c r="D49" s="3" t="s">
        <v>162</v>
      </c>
      <c r="E49" s="146" t="s">
        <v>163</v>
      </c>
    </row>
    <row r="50" spans="1:5" ht="27" x14ac:dyDescent="0.15">
      <c r="A50" s="144" t="s">
        <v>164</v>
      </c>
      <c r="B50" s="2" t="s">
        <v>165</v>
      </c>
      <c r="D50" s="3" t="s">
        <v>166</v>
      </c>
    </row>
    <row r="51" spans="1:5" ht="27" x14ac:dyDescent="0.15">
      <c r="A51" s="144" t="s">
        <v>167</v>
      </c>
      <c r="B51" s="2" t="s">
        <v>168</v>
      </c>
      <c r="D51" s="3" t="s">
        <v>169</v>
      </c>
      <c r="E51" s="146" t="s">
        <v>170</v>
      </c>
    </row>
    <row r="52" spans="1:5" ht="27" x14ac:dyDescent="0.15">
      <c r="A52" s="144" t="s">
        <v>171</v>
      </c>
      <c r="B52" s="2" t="s">
        <v>172</v>
      </c>
      <c r="D52" s="3" t="s">
        <v>169</v>
      </c>
      <c r="E52" s="146" t="s">
        <v>170</v>
      </c>
    </row>
    <row r="53" spans="1:5" ht="27" x14ac:dyDescent="0.15">
      <c r="A53" s="144" t="s">
        <v>173</v>
      </c>
      <c r="B53" s="2" t="s">
        <v>174</v>
      </c>
      <c r="D53" s="3" t="s">
        <v>169</v>
      </c>
      <c r="E53" s="146" t="s">
        <v>170</v>
      </c>
    </row>
    <row r="54" spans="1:5" ht="27" x14ac:dyDescent="0.15">
      <c r="A54" s="144" t="s">
        <v>175</v>
      </c>
      <c r="B54" s="2" t="s">
        <v>176</v>
      </c>
      <c r="D54" s="3" t="s">
        <v>177</v>
      </c>
      <c r="E54" s="146" t="s">
        <v>178</v>
      </c>
    </row>
    <row r="55" spans="1:5" x14ac:dyDescent="0.15">
      <c r="A55" s="144" t="s">
        <v>179</v>
      </c>
      <c r="B55" s="2" t="s">
        <v>180</v>
      </c>
      <c r="D55" s="3" t="s">
        <v>179</v>
      </c>
    </row>
    <row r="56" spans="1:5" x14ac:dyDescent="0.15">
      <c r="A56" s="144" t="s">
        <v>181</v>
      </c>
      <c r="B56" s="2" t="s">
        <v>182</v>
      </c>
      <c r="D56" s="3" t="s">
        <v>183</v>
      </c>
    </row>
    <row r="57" spans="1:5" x14ac:dyDescent="0.15">
      <c r="A57" s="144" t="s">
        <v>184</v>
      </c>
      <c r="B57" s="2" t="s">
        <v>185</v>
      </c>
      <c r="D57" s="3" t="s">
        <v>186</v>
      </c>
    </row>
    <row r="58" spans="1:5" ht="27" x14ac:dyDescent="0.15">
      <c r="A58" s="144" t="s">
        <v>187</v>
      </c>
      <c r="B58" s="2" t="s">
        <v>188</v>
      </c>
      <c r="D58" s="3" t="s">
        <v>189</v>
      </c>
    </row>
    <row r="59" spans="1:5" x14ac:dyDescent="0.15">
      <c r="A59" s="144" t="s">
        <v>190</v>
      </c>
      <c r="B59" s="2" t="s">
        <v>191</v>
      </c>
    </row>
  </sheetData>
  <phoneticPr fontId="3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92"/>
  <sheetViews>
    <sheetView topLeftCell="A11" workbookViewId="0">
      <selection activeCell="D52" sqref="D52"/>
    </sheetView>
  </sheetViews>
  <sheetFormatPr defaultColWidth="9" defaultRowHeight="13.5" x14ac:dyDescent="0.15"/>
  <cols>
    <col min="1" max="1" width="9" style="105"/>
    <col min="2" max="2" width="12.75" style="105" customWidth="1"/>
    <col min="3" max="5" width="12.625" style="105"/>
    <col min="6" max="6" width="9" style="105"/>
    <col min="7" max="7" width="12.625" style="105"/>
    <col min="8" max="8" width="12.75" style="105" customWidth="1"/>
    <col min="9" max="9" width="12.625" style="105"/>
    <col min="10" max="10" width="9" style="105"/>
    <col min="11" max="13" width="12.625" style="105"/>
    <col min="14" max="16384" width="9" style="105"/>
  </cols>
  <sheetData>
    <row r="1" spans="1:16" x14ac:dyDescent="0.15">
      <c r="A1" s="106" t="s">
        <v>338</v>
      </c>
      <c r="B1" s="106" t="s">
        <v>339</v>
      </c>
      <c r="C1" s="106" t="s">
        <v>340</v>
      </c>
      <c r="D1" s="106" t="s">
        <v>341</v>
      </c>
      <c r="E1" s="106" t="s">
        <v>342</v>
      </c>
      <c r="H1" s="107"/>
      <c r="I1" s="107" t="s">
        <v>343</v>
      </c>
      <c r="J1" s="107" t="s">
        <v>344</v>
      </c>
      <c r="L1" s="105">
        <v>0.2</v>
      </c>
      <c r="M1" s="105">
        <v>7.8740157480314998</v>
      </c>
      <c r="O1" s="105">
        <v>1</v>
      </c>
      <c r="P1" s="105">
        <v>2.5399999999999999E-2</v>
      </c>
    </row>
    <row r="2" spans="1:16" x14ac:dyDescent="0.15">
      <c r="A2" s="106" t="s">
        <v>345</v>
      </c>
      <c r="B2" s="106">
        <v>40</v>
      </c>
      <c r="C2" s="106">
        <f>B2+12</f>
        <v>52</v>
      </c>
      <c r="D2" s="106">
        <f>B2*0.0254</f>
        <v>1.016</v>
      </c>
      <c r="E2" s="106">
        <f>C2*0.0254</f>
        <v>1.3208</v>
      </c>
      <c r="H2" s="107" t="s">
        <v>346</v>
      </c>
      <c r="I2" s="107">
        <v>3.2</v>
      </c>
      <c r="J2" s="107">
        <f>I2/0.0254</f>
        <v>125.98425196850395</v>
      </c>
      <c r="L2" s="105">
        <v>0.3</v>
      </c>
      <c r="M2" s="105">
        <v>11.8110236220472</v>
      </c>
      <c r="O2" s="105">
        <v>2</v>
      </c>
      <c r="P2" s="105">
        <v>5.0799999999999998E-2</v>
      </c>
    </row>
    <row r="3" spans="1:16" x14ac:dyDescent="0.15">
      <c r="A3" s="106" t="s">
        <v>347</v>
      </c>
      <c r="B3" s="106">
        <v>70</v>
      </c>
      <c r="C3" s="106">
        <f>B3+16</f>
        <v>86</v>
      </c>
      <c r="D3" s="106">
        <f t="shared" ref="D3:D4" si="0">B3*0.0254</f>
        <v>1.778</v>
      </c>
      <c r="E3" s="106">
        <f t="shared" ref="E3:E4" si="1">C3*0.0254</f>
        <v>2.1844000000000001</v>
      </c>
      <c r="H3" s="107" t="s">
        <v>348</v>
      </c>
      <c r="I3" s="107">
        <v>145</v>
      </c>
      <c r="J3" s="107">
        <f>I3*0.0254</f>
        <v>3.6829999999999998</v>
      </c>
      <c r="L3" s="105">
        <v>0.4</v>
      </c>
      <c r="M3" s="105">
        <v>15.748031496063</v>
      </c>
      <c r="O3" s="105">
        <v>3</v>
      </c>
      <c r="P3" s="105">
        <v>7.6200000000000004E-2</v>
      </c>
    </row>
    <row r="4" spans="1:16" x14ac:dyDescent="0.15">
      <c r="A4" s="106" t="s">
        <v>349</v>
      </c>
      <c r="B4" s="106">
        <v>125</v>
      </c>
      <c r="C4" s="106">
        <f>B4+20</f>
        <v>145</v>
      </c>
      <c r="D4" s="106">
        <f t="shared" si="0"/>
        <v>3.1749999999999998</v>
      </c>
      <c r="E4" s="106">
        <f t="shared" si="1"/>
        <v>3.6829999999999998</v>
      </c>
      <c r="L4" s="105">
        <v>0.5</v>
      </c>
      <c r="M4" s="105">
        <v>19.685039370078702</v>
      </c>
      <c r="O4" s="105">
        <v>4</v>
      </c>
      <c r="P4" s="105">
        <v>0.1016</v>
      </c>
    </row>
    <row r="5" spans="1:16" x14ac:dyDescent="0.15">
      <c r="L5" s="105">
        <v>0.6</v>
      </c>
      <c r="M5" s="105">
        <v>23.6220472440945</v>
      </c>
      <c r="O5" s="105">
        <v>5</v>
      </c>
      <c r="P5" s="105">
        <v>0.127</v>
      </c>
    </row>
    <row r="6" spans="1:16" x14ac:dyDescent="0.15">
      <c r="L6" s="105">
        <v>0.7</v>
      </c>
      <c r="M6" s="105">
        <v>27.559055118110201</v>
      </c>
      <c r="O6" s="105">
        <v>6</v>
      </c>
      <c r="P6" s="105">
        <v>0.15240000000000001</v>
      </c>
    </row>
    <row r="7" spans="1:16" x14ac:dyDescent="0.15">
      <c r="A7" s="105" t="s">
        <v>292</v>
      </c>
      <c r="B7" s="105" t="s">
        <v>350</v>
      </c>
      <c r="C7" s="105">
        <v>8</v>
      </c>
      <c r="D7" s="105">
        <v>12</v>
      </c>
      <c r="E7" s="105">
        <v>16</v>
      </c>
      <c r="F7" s="105">
        <v>20</v>
      </c>
      <c r="G7" s="105">
        <v>24</v>
      </c>
      <c r="H7" s="105">
        <v>32</v>
      </c>
      <c r="I7" s="105">
        <v>40</v>
      </c>
      <c r="L7" s="105">
        <v>0.8</v>
      </c>
      <c r="M7" s="105">
        <v>31.496062992125999</v>
      </c>
      <c r="O7" s="105">
        <v>7</v>
      </c>
      <c r="P7" s="105">
        <v>0.17780000000000001</v>
      </c>
    </row>
    <row r="8" spans="1:16" x14ac:dyDescent="0.15">
      <c r="A8" s="105" t="s">
        <v>351</v>
      </c>
      <c r="B8" s="105" t="s">
        <v>352</v>
      </c>
      <c r="C8" s="105">
        <v>24</v>
      </c>
      <c r="D8" s="105">
        <v>30</v>
      </c>
      <c r="E8" s="105">
        <v>32</v>
      </c>
      <c r="F8" s="105">
        <v>40</v>
      </c>
      <c r="G8" s="105">
        <v>48</v>
      </c>
      <c r="H8" s="105">
        <v>60</v>
      </c>
      <c r="I8" s="105">
        <v>62</v>
      </c>
      <c r="L8" s="105">
        <v>0.9</v>
      </c>
      <c r="M8" s="105">
        <v>35.433070866141698</v>
      </c>
      <c r="O8" s="105">
        <v>8</v>
      </c>
      <c r="P8" s="105">
        <v>0.20319999999999999</v>
      </c>
    </row>
    <row r="9" spans="1:16" x14ac:dyDescent="0.15">
      <c r="C9" s="105">
        <f>C7*0.0254</f>
        <v>0.20319999999999999</v>
      </c>
      <c r="D9" s="105">
        <f t="shared" ref="D9:I9" si="2">D7*0.0254</f>
        <v>0.30479999999999996</v>
      </c>
      <c r="E9" s="105">
        <f t="shared" si="2"/>
        <v>0.40639999999999998</v>
      </c>
      <c r="F9" s="105">
        <f t="shared" si="2"/>
        <v>0.50800000000000001</v>
      </c>
      <c r="G9" s="105">
        <f t="shared" si="2"/>
        <v>0.60959999999999992</v>
      </c>
      <c r="H9" s="105">
        <f t="shared" si="2"/>
        <v>0.81279999999999997</v>
      </c>
      <c r="I9" s="105">
        <f t="shared" si="2"/>
        <v>1.016</v>
      </c>
      <c r="L9" s="105">
        <v>1</v>
      </c>
      <c r="M9" s="105">
        <v>39.370078740157503</v>
      </c>
      <c r="O9" s="105">
        <v>9</v>
      </c>
      <c r="P9" s="105">
        <v>0.2286</v>
      </c>
    </row>
    <row r="10" spans="1:16" x14ac:dyDescent="0.15">
      <c r="C10" s="105">
        <f>C8*0.0254</f>
        <v>0.60959999999999992</v>
      </c>
      <c r="D10" s="105">
        <f t="shared" ref="D10:I10" si="3">D8*0.0254</f>
        <v>0.76200000000000001</v>
      </c>
      <c r="E10" s="105">
        <f t="shared" si="3"/>
        <v>0.81279999999999997</v>
      </c>
      <c r="F10" s="105">
        <f t="shared" si="3"/>
        <v>1.016</v>
      </c>
      <c r="G10" s="105">
        <f t="shared" si="3"/>
        <v>1.2191999999999998</v>
      </c>
      <c r="H10" s="105">
        <f t="shared" si="3"/>
        <v>1.524</v>
      </c>
      <c r="I10" s="105">
        <f t="shared" si="3"/>
        <v>1.5748</v>
      </c>
      <c r="L10" s="105">
        <v>1.1000000000000001</v>
      </c>
      <c r="M10" s="105">
        <v>43.307086614173201</v>
      </c>
      <c r="O10" s="105">
        <v>10</v>
      </c>
      <c r="P10" s="105">
        <v>0.254</v>
      </c>
    </row>
    <row r="11" spans="1:16" x14ac:dyDescent="0.15">
      <c r="L11" s="105">
        <v>1.2</v>
      </c>
      <c r="M11" s="105">
        <v>47.244094488188999</v>
      </c>
      <c r="O11" s="105">
        <v>11</v>
      </c>
      <c r="P11" s="105">
        <v>0.27939999999999998</v>
      </c>
    </row>
    <row r="12" spans="1:16" x14ac:dyDescent="0.15">
      <c r="L12" s="105">
        <v>1.3</v>
      </c>
      <c r="M12" s="105">
        <v>51.181102362204697</v>
      </c>
      <c r="O12" s="105">
        <v>12</v>
      </c>
      <c r="P12" s="105">
        <v>0.30480000000000002</v>
      </c>
    </row>
    <row r="13" spans="1:16" x14ac:dyDescent="0.15">
      <c r="L13" s="105">
        <v>1.4</v>
      </c>
      <c r="M13" s="105">
        <v>55.118110236220502</v>
      </c>
      <c r="O13" s="105">
        <v>13</v>
      </c>
      <c r="P13" s="105">
        <v>0.33019999999999999</v>
      </c>
    </row>
    <row r="14" spans="1:16" x14ac:dyDescent="0.15">
      <c r="A14" s="105">
        <v>40</v>
      </c>
      <c r="B14" s="105">
        <v>36</v>
      </c>
      <c r="C14" s="105">
        <v>32</v>
      </c>
      <c r="D14" s="105">
        <v>28</v>
      </c>
      <c r="E14" s="105">
        <v>24</v>
      </c>
      <c r="F14" s="105">
        <v>20</v>
      </c>
      <c r="G14" s="105">
        <v>16</v>
      </c>
      <c r="H14" s="105">
        <v>12</v>
      </c>
      <c r="I14" s="105">
        <v>8</v>
      </c>
      <c r="J14" s="105">
        <v>4</v>
      </c>
      <c r="K14" s="105">
        <v>0</v>
      </c>
      <c r="L14" s="105">
        <v>1.5</v>
      </c>
      <c r="M14" s="105">
        <v>59.055118110236201</v>
      </c>
      <c r="N14" s="105" t="s">
        <v>353</v>
      </c>
      <c r="O14" s="105">
        <v>14</v>
      </c>
      <c r="P14" s="105">
        <v>0.35560000000000003</v>
      </c>
    </row>
    <row r="15" spans="1:16" x14ac:dyDescent="0.15">
      <c r="L15" s="105">
        <v>1.6</v>
      </c>
      <c r="M15" s="105">
        <v>62.992125984251999</v>
      </c>
      <c r="O15" s="105">
        <v>15</v>
      </c>
      <c r="P15" s="105">
        <v>0.38100000000000001</v>
      </c>
    </row>
    <row r="16" spans="1:16" x14ac:dyDescent="0.15">
      <c r="L16" s="105">
        <v>1.7</v>
      </c>
      <c r="M16" s="105">
        <v>66.929133858267704</v>
      </c>
      <c r="O16" s="105">
        <v>16</v>
      </c>
      <c r="P16" s="105">
        <v>0.40639999999999998</v>
      </c>
    </row>
    <row r="17" spans="1:16" x14ac:dyDescent="0.15">
      <c r="A17" s="107">
        <v>25</v>
      </c>
      <c r="B17" s="107">
        <v>30</v>
      </c>
      <c r="C17" s="107">
        <v>0</v>
      </c>
      <c r="D17" s="107">
        <v>5</v>
      </c>
      <c r="E17" s="107">
        <v>0</v>
      </c>
      <c r="F17" s="171" t="s">
        <v>354</v>
      </c>
      <c r="G17" s="172"/>
      <c r="L17" s="105">
        <v>1.8</v>
      </c>
      <c r="M17" s="105">
        <v>70.866141732283495</v>
      </c>
      <c r="O17" s="105">
        <v>17</v>
      </c>
      <c r="P17" s="105">
        <v>0.43180000000000002</v>
      </c>
    </row>
    <row r="18" spans="1:16" x14ac:dyDescent="0.15">
      <c r="A18" s="107">
        <v>0.63500000000000001</v>
      </c>
      <c r="B18" s="107">
        <v>0.76200000000000001</v>
      </c>
      <c r="C18" s="107">
        <v>0</v>
      </c>
      <c r="D18" s="107">
        <v>0.127</v>
      </c>
      <c r="E18" s="107">
        <v>0</v>
      </c>
      <c r="F18" s="173"/>
      <c r="G18" s="174"/>
      <c r="L18" s="105">
        <v>1.9</v>
      </c>
      <c r="M18" s="105">
        <v>74.803149606299201</v>
      </c>
      <c r="O18" s="105">
        <v>18</v>
      </c>
      <c r="P18" s="105">
        <v>0.4572</v>
      </c>
    </row>
    <row r="19" spans="1:16" x14ac:dyDescent="0.15">
      <c r="L19" s="105">
        <v>2</v>
      </c>
      <c r="M19" s="105">
        <v>78.740157480315006</v>
      </c>
      <c r="O19" s="105">
        <v>19</v>
      </c>
      <c r="P19" s="105">
        <v>0.48259999999999997</v>
      </c>
    </row>
    <row r="20" spans="1:16" x14ac:dyDescent="0.15">
      <c r="L20" s="105">
        <v>2.1</v>
      </c>
      <c r="M20" s="105">
        <v>82.677165354330697</v>
      </c>
      <c r="O20" s="105">
        <v>20</v>
      </c>
      <c r="P20" s="105">
        <v>0.50800000000000001</v>
      </c>
    </row>
    <row r="21" spans="1:16" x14ac:dyDescent="0.15">
      <c r="L21" s="105">
        <v>2.2000000000000002</v>
      </c>
      <c r="M21" s="105">
        <v>86.614173228346502</v>
      </c>
      <c r="O21" s="105">
        <v>21</v>
      </c>
      <c r="P21" s="105">
        <v>0.53339999999999999</v>
      </c>
    </row>
    <row r="22" spans="1:16" x14ac:dyDescent="0.15">
      <c r="J22" s="105">
        <v>24</v>
      </c>
      <c r="L22" s="105">
        <v>2.2999999999999998</v>
      </c>
      <c r="M22" s="105">
        <v>90.551181102362193</v>
      </c>
      <c r="O22" s="105">
        <v>22</v>
      </c>
      <c r="P22" s="105">
        <v>0.55879999999999996</v>
      </c>
    </row>
    <row r="23" spans="1:16" x14ac:dyDescent="0.15">
      <c r="J23" s="105">
        <v>48</v>
      </c>
      <c r="L23" s="105">
        <v>2.4</v>
      </c>
      <c r="M23" s="105">
        <v>94.488188976377998</v>
      </c>
      <c r="O23" s="105">
        <v>23</v>
      </c>
      <c r="P23" s="105">
        <v>0.58420000000000005</v>
      </c>
    </row>
    <row r="24" spans="1:16" x14ac:dyDescent="0.15">
      <c r="L24" s="105">
        <v>2.5</v>
      </c>
      <c r="M24" s="105">
        <v>98.425196850393704</v>
      </c>
      <c r="O24" s="105">
        <v>24</v>
      </c>
      <c r="P24" s="105">
        <v>0.60960000000000003</v>
      </c>
    </row>
    <row r="25" spans="1:16" x14ac:dyDescent="0.15">
      <c r="L25" s="105">
        <v>2.6</v>
      </c>
      <c r="M25" s="105">
        <v>102.362204724409</v>
      </c>
      <c r="O25" s="105">
        <v>25</v>
      </c>
      <c r="P25" s="105">
        <v>0.63500000000000001</v>
      </c>
    </row>
    <row r="26" spans="1:16" x14ac:dyDescent="0.15">
      <c r="L26" s="105">
        <v>2.7</v>
      </c>
      <c r="M26" s="105">
        <v>106.299212598425</v>
      </c>
      <c r="O26" s="105">
        <v>26</v>
      </c>
      <c r="P26" s="105">
        <v>0.66039999999999999</v>
      </c>
    </row>
    <row r="27" spans="1:16" x14ac:dyDescent="0.15">
      <c r="L27" s="105">
        <v>2.8</v>
      </c>
      <c r="M27" s="105">
        <v>110.236220472441</v>
      </c>
      <c r="O27" s="105">
        <v>27</v>
      </c>
      <c r="P27" s="105">
        <v>0.68579999999999997</v>
      </c>
    </row>
    <row r="28" spans="1:16" x14ac:dyDescent="0.15">
      <c r="L28" s="105">
        <v>2.9</v>
      </c>
      <c r="M28" s="105">
        <v>114.17322834645699</v>
      </c>
      <c r="O28" s="105">
        <v>28</v>
      </c>
      <c r="P28" s="105">
        <v>0.71120000000000005</v>
      </c>
    </row>
    <row r="29" spans="1:16" x14ac:dyDescent="0.15">
      <c r="L29" s="105">
        <v>3</v>
      </c>
      <c r="M29" s="105">
        <v>118.110236220473</v>
      </c>
      <c r="O29" s="105">
        <v>29</v>
      </c>
      <c r="P29" s="105">
        <v>0.73660000000000003</v>
      </c>
    </row>
    <row r="30" spans="1:16" x14ac:dyDescent="0.15">
      <c r="L30" s="105">
        <v>3.1</v>
      </c>
      <c r="M30" s="105">
        <v>122.04724409448799</v>
      </c>
      <c r="O30" s="105">
        <v>30</v>
      </c>
      <c r="P30" s="105">
        <v>0.76200000000000001</v>
      </c>
    </row>
    <row r="31" spans="1:16" x14ac:dyDescent="0.15">
      <c r="B31" s="105" t="s">
        <v>355</v>
      </c>
      <c r="C31" s="105" t="s">
        <v>356</v>
      </c>
      <c r="D31" s="105" t="s">
        <v>339</v>
      </c>
      <c r="E31" s="105" t="s">
        <v>340</v>
      </c>
      <c r="F31" s="105" t="s">
        <v>340</v>
      </c>
      <c r="G31" s="105" t="s">
        <v>340</v>
      </c>
      <c r="L31" s="105">
        <v>3.2</v>
      </c>
      <c r="M31" s="105">
        <v>125.984251968504</v>
      </c>
      <c r="O31" s="105">
        <v>31</v>
      </c>
      <c r="P31" s="105">
        <v>0.78739999999999999</v>
      </c>
    </row>
    <row r="32" spans="1:16" x14ac:dyDescent="0.15">
      <c r="D32" s="108">
        <v>12</v>
      </c>
      <c r="E32" s="105">
        <v>20</v>
      </c>
      <c r="F32" s="108">
        <v>24</v>
      </c>
      <c r="G32" s="105">
        <v>28</v>
      </c>
      <c r="L32" s="105">
        <v>3.3</v>
      </c>
      <c r="M32" s="105">
        <v>129.92125984251999</v>
      </c>
      <c r="O32" s="105">
        <v>32</v>
      </c>
      <c r="P32" s="105">
        <v>0.81279999999999997</v>
      </c>
    </row>
    <row r="33" spans="1:16" x14ac:dyDescent="0.15">
      <c r="D33" s="108">
        <v>0.30480000000000002</v>
      </c>
      <c r="E33" s="105">
        <v>0.50800000000000001</v>
      </c>
      <c r="F33" s="108">
        <v>0.60960000000000003</v>
      </c>
      <c r="G33" s="105">
        <v>0.71120000000000005</v>
      </c>
      <c r="L33" s="105">
        <v>3.4</v>
      </c>
      <c r="M33" s="105">
        <v>133.85826771653501</v>
      </c>
      <c r="O33" s="105">
        <v>33</v>
      </c>
      <c r="P33" s="105">
        <v>0.83819999999999995</v>
      </c>
    </row>
    <row r="34" spans="1:16" x14ac:dyDescent="0.15">
      <c r="C34" s="105" t="s">
        <v>357</v>
      </c>
      <c r="D34" s="108">
        <v>8</v>
      </c>
      <c r="E34" s="105">
        <v>12</v>
      </c>
      <c r="F34" s="108">
        <v>16</v>
      </c>
      <c r="G34" s="105">
        <v>20</v>
      </c>
      <c r="L34" s="105">
        <v>3.5</v>
      </c>
      <c r="M34" s="105">
        <v>137.795275590551</v>
      </c>
      <c r="O34" s="105">
        <v>34</v>
      </c>
      <c r="P34" s="105">
        <v>0.86360000000000003</v>
      </c>
    </row>
    <row r="35" spans="1:16" x14ac:dyDescent="0.15">
      <c r="D35" s="108">
        <v>0.20319999999999999</v>
      </c>
      <c r="E35" s="105">
        <v>0.30480000000000002</v>
      </c>
      <c r="F35" s="108">
        <v>0.40639999999999998</v>
      </c>
      <c r="G35" s="105">
        <v>0.50800000000000001</v>
      </c>
      <c r="L35" s="105">
        <v>3.6</v>
      </c>
      <c r="M35" s="105">
        <v>141.73228346456699</v>
      </c>
      <c r="O35" s="105">
        <v>35</v>
      </c>
      <c r="P35" s="105">
        <v>0.88900000000000001</v>
      </c>
    </row>
    <row r="36" spans="1:16" x14ac:dyDescent="0.15">
      <c r="L36" s="105">
        <v>3.7</v>
      </c>
      <c r="M36" s="105">
        <v>145.66929133858301</v>
      </c>
      <c r="O36" s="105">
        <v>36</v>
      </c>
      <c r="P36" s="105">
        <v>0.91439999999999999</v>
      </c>
    </row>
    <row r="37" spans="1:16" x14ac:dyDescent="0.15">
      <c r="L37" s="105">
        <v>3.8</v>
      </c>
      <c r="M37" s="105">
        <v>149.606299212599</v>
      </c>
      <c r="O37" s="105">
        <v>37</v>
      </c>
      <c r="P37" s="105">
        <v>0.93979999999999997</v>
      </c>
    </row>
    <row r="38" spans="1:16" x14ac:dyDescent="0.15">
      <c r="B38" s="105" t="s">
        <v>358</v>
      </c>
      <c r="C38" s="105" t="s">
        <v>356</v>
      </c>
      <c r="D38" s="105">
        <v>5</v>
      </c>
      <c r="E38" s="107"/>
      <c r="F38" s="107" t="s">
        <v>343</v>
      </c>
      <c r="G38" s="107" t="s">
        <v>344</v>
      </c>
      <c r="L38" s="105">
        <v>3.9</v>
      </c>
      <c r="M38" s="105">
        <v>153.54330708661399</v>
      </c>
      <c r="O38" s="105">
        <v>38</v>
      </c>
      <c r="P38" s="105">
        <v>0.96519999999999995</v>
      </c>
    </row>
    <row r="39" spans="1:16" x14ac:dyDescent="0.15">
      <c r="D39" s="105">
        <v>0.127</v>
      </c>
      <c r="E39" s="107" t="s">
        <v>346</v>
      </c>
      <c r="F39" s="107">
        <v>1.8</v>
      </c>
      <c r="G39" s="107">
        <f>F39/0.0254</f>
        <v>70.866141732283467</v>
      </c>
      <c r="H39" s="105">
        <v>70.8</v>
      </c>
      <c r="I39" s="105">
        <v>95</v>
      </c>
      <c r="L39" s="105">
        <v>4</v>
      </c>
      <c r="M39" s="105">
        <v>157.48031496063001</v>
      </c>
      <c r="O39" s="105">
        <v>39</v>
      </c>
      <c r="P39" s="105">
        <v>0.99060000000000004</v>
      </c>
    </row>
    <row r="40" spans="1:16" x14ac:dyDescent="0.15">
      <c r="C40" s="105" t="s">
        <v>357</v>
      </c>
      <c r="D40" s="105">
        <v>3.5</v>
      </c>
      <c r="E40" s="107" t="s">
        <v>348</v>
      </c>
      <c r="F40" s="107">
        <v>55</v>
      </c>
      <c r="G40" s="107">
        <f>F40*0.0254</f>
        <v>1.397</v>
      </c>
      <c r="L40" s="105">
        <v>4.0999999999999996</v>
      </c>
      <c r="M40" s="105">
        <v>161.417322834646</v>
      </c>
      <c r="O40" s="105">
        <v>40</v>
      </c>
      <c r="P40" s="105">
        <v>1.016</v>
      </c>
    </row>
    <row r="41" spans="1:16" x14ac:dyDescent="0.15">
      <c r="D41" s="105">
        <v>8.8900000000000007E-2</v>
      </c>
    </row>
    <row r="42" spans="1:16" x14ac:dyDescent="0.15">
      <c r="A42" s="109">
        <f t="shared" ref="A42:J42" si="4">B42+5</f>
        <v>95</v>
      </c>
      <c r="B42" s="110">
        <f t="shared" si="4"/>
        <v>90</v>
      </c>
      <c r="C42" s="110">
        <f t="shared" si="4"/>
        <v>85</v>
      </c>
      <c r="D42" s="110">
        <f t="shared" si="4"/>
        <v>80</v>
      </c>
      <c r="E42" s="110">
        <f t="shared" si="4"/>
        <v>75</v>
      </c>
      <c r="F42" s="110">
        <f t="shared" si="4"/>
        <v>70</v>
      </c>
      <c r="G42" s="110">
        <f t="shared" si="4"/>
        <v>65</v>
      </c>
      <c r="H42" s="110">
        <f t="shared" si="4"/>
        <v>60</v>
      </c>
      <c r="I42" s="110">
        <f t="shared" si="4"/>
        <v>55</v>
      </c>
      <c r="J42" s="110">
        <f t="shared" si="4"/>
        <v>50</v>
      </c>
      <c r="K42" s="115">
        <v>45</v>
      </c>
    </row>
    <row r="43" spans="1:16" x14ac:dyDescent="0.15">
      <c r="A43" s="111">
        <v>40</v>
      </c>
      <c r="B43" s="112">
        <v>36</v>
      </c>
      <c r="C43" s="112">
        <v>32</v>
      </c>
      <c r="D43" s="112">
        <v>28</v>
      </c>
      <c r="E43" s="112">
        <v>24</v>
      </c>
      <c r="F43" s="112">
        <v>20</v>
      </c>
      <c r="G43" s="112">
        <v>16</v>
      </c>
      <c r="H43" s="112">
        <v>12</v>
      </c>
      <c r="I43" s="112">
        <v>8</v>
      </c>
      <c r="J43" s="112">
        <v>4</v>
      </c>
      <c r="K43" s="129">
        <v>0</v>
      </c>
    </row>
    <row r="44" spans="1:16" x14ac:dyDescent="0.15">
      <c r="A44" s="113" t="s">
        <v>359</v>
      </c>
      <c r="B44" s="110" t="s">
        <v>341</v>
      </c>
      <c r="C44" s="110" t="s">
        <v>360</v>
      </c>
      <c r="D44" s="110" t="s">
        <v>342</v>
      </c>
      <c r="E44" s="114" t="s">
        <v>361</v>
      </c>
      <c r="F44" s="115" t="s">
        <v>362</v>
      </c>
      <c r="G44" s="116" t="s">
        <v>363</v>
      </c>
      <c r="H44" s="110" t="s">
        <v>339</v>
      </c>
      <c r="I44" s="110"/>
      <c r="J44" s="110" t="s">
        <v>340</v>
      </c>
      <c r="K44" s="115"/>
    </row>
    <row r="45" spans="1:16" x14ac:dyDescent="0.15">
      <c r="A45" s="117">
        <v>0.1</v>
      </c>
      <c r="B45" s="106">
        <v>0.34</v>
      </c>
      <c r="C45" s="118">
        <f>B45/0.0254</f>
        <v>13.385826771653544</v>
      </c>
      <c r="D45" s="106">
        <v>0.94140000000000001</v>
      </c>
      <c r="E45" s="119">
        <f>D45/0.0254</f>
        <v>37.062992125984252</v>
      </c>
      <c r="F45" s="120">
        <f>SQRT(2*A45*A45)</f>
        <v>0.14142135623730953</v>
      </c>
      <c r="G45" s="121">
        <v>0.1</v>
      </c>
      <c r="H45" s="106">
        <v>0.3</v>
      </c>
      <c r="I45" s="118">
        <f>H45/0.0254</f>
        <v>11.811023622047244</v>
      </c>
      <c r="J45" s="106">
        <v>0.9</v>
      </c>
      <c r="K45" s="120">
        <f>J45/0.0254</f>
        <v>35.433070866141733</v>
      </c>
      <c r="L45" s="105">
        <f>K45-I45</f>
        <v>23.622047244094489</v>
      </c>
      <c r="M45" s="105">
        <f>B45*1.8</f>
        <v>0.6120000000000001</v>
      </c>
      <c r="N45" s="105">
        <f>H45*1.8</f>
        <v>0.54</v>
      </c>
    </row>
    <row r="46" spans="1:16" x14ac:dyDescent="0.15">
      <c r="A46" s="117">
        <v>0.2</v>
      </c>
      <c r="B46" s="106">
        <v>0.48</v>
      </c>
      <c r="C46" s="118">
        <f t="shared" ref="C46:C64" si="5">B46/0.0254</f>
        <v>18.897637795275589</v>
      </c>
      <c r="D46" s="106">
        <v>1.08</v>
      </c>
      <c r="E46" s="119">
        <f t="shared" ref="E46:E64" si="6">D46/0.0254</f>
        <v>42.519685039370081</v>
      </c>
      <c r="F46" s="120">
        <f t="shared" ref="F46:F64" si="7">SQRT(2*A46*A46)</f>
        <v>0.28284271247461906</v>
      </c>
      <c r="G46" s="121">
        <f>G45+0.1</f>
        <v>0.2</v>
      </c>
      <c r="H46" s="106">
        <v>0.4</v>
      </c>
      <c r="I46" s="118">
        <f t="shared" ref="I46:I64" si="8">H46/0.0254</f>
        <v>15.748031496062994</v>
      </c>
      <c r="J46" s="130">
        <v>1</v>
      </c>
      <c r="K46" s="120">
        <f t="shared" ref="K46:K64" si="9">J46/0.0254</f>
        <v>39.370078740157481</v>
      </c>
      <c r="L46" s="105">
        <f t="shared" ref="L46:L64" si="10">K46-I46</f>
        <v>23.622047244094489</v>
      </c>
      <c r="M46" s="105">
        <f t="shared" ref="M46:M64" si="11">B46*1.8</f>
        <v>0.86399999999999999</v>
      </c>
      <c r="N46" s="105">
        <f t="shared" ref="N46:N64" si="12">H46*1.8</f>
        <v>0.72000000000000008</v>
      </c>
    </row>
    <row r="47" spans="1:16" x14ac:dyDescent="0.15">
      <c r="A47" s="117">
        <v>0.3</v>
      </c>
      <c r="B47" s="106">
        <v>0.62</v>
      </c>
      <c r="C47" s="118">
        <f t="shared" si="5"/>
        <v>24.409448818897637</v>
      </c>
      <c r="D47" s="106">
        <v>1.22</v>
      </c>
      <c r="E47" s="119">
        <f t="shared" si="6"/>
        <v>48.031496062992126</v>
      </c>
      <c r="F47" s="120">
        <f t="shared" si="7"/>
        <v>0.42426406871192851</v>
      </c>
      <c r="G47" s="121">
        <f t="shared" ref="G47:G64" si="13">G46+0.1</f>
        <v>0.30000000000000004</v>
      </c>
      <c r="H47" s="106">
        <v>0.5</v>
      </c>
      <c r="I47" s="118">
        <f t="shared" si="8"/>
        <v>19.685039370078741</v>
      </c>
      <c r="J47" s="106">
        <v>1.1000000000000001</v>
      </c>
      <c r="K47" s="120">
        <f t="shared" si="9"/>
        <v>43.307086614173237</v>
      </c>
      <c r="L47" s="105">
        <f t="shared" si="10"/>
        <v>23.622047244094496</v>
      </c>
      <c r="M47" s="105">
        <f t="shared" si="11"/>
        <v>1.1160000000000001</v>
      </c>
      <c r="N47" s="105">
        <f t="shared" si="12"/>
        <v>0.9</v>
      </c>
    </row>
    <row r="48" spans="1:16" x14ac:dyDescent="0.15">
      <c r="A48" s="117">
        <v>0.4</v>
      </c>
      <c r="B48" s="106">
        <v>0.76</v>
      </c>
      <c r="C48" s="118">
        <f t="shared" si="5"/>
        <v>29.921259842519685</v>
      </c>
      <c r="D48" s="106">
        <v>1.36</v>
      </c>
      <c r="E48" s="119">
        <f t="shared" si="6"/>
        <v>53.543307086614178</v>
      </c>
      <c r="F48" s="120">
        <f t="shared" si="7"/>
        <v>0.56568542494923812</v>
      </c>
      <c r="G48" s="121">
        <f t="shared" si="13"/>
        <v>0.4</v>
      </c>
      <c r="H48" s="106">
        <f>G48+0.2</f>
        <v>0.60000000000000009</v>
      </c>
      <c r="I48" s="118">
        <f t="shared" si="8"/>
        <v>23.622047244094492</v>
      </c>
      <c r="J48" s="106">
        <v>1.2</v>
      </c>
      <c r="K48" s="120">
        <f t="shared" si="9"/>
        <v>47.244094488188978</v>
      </c>
      <c r="L48" s="105">
        <f t="shared" si="10"/>
        <v>23.622047244094485</v>
      </c>
      <c r="M48" s="105">
        <f t="shared" si="11"/>
        <v>1.3680000000000001</v>
      </c>
      <c r="N48" s="105">
        <f t="shared" si="12"/>
        <v>1.0800000000000003</v>
      </c>
    </row>
    <row r="49" spans="1:14" x14ac:dyDescent="0.15">
      <c r="A49" s="117">
        <v>0.5</v>
      </c>
      <c r="B49" s="106">
        <v>0.9</v>
      </c>
      <c r="C49" s="118">
        <f t="shared" si="5"/>
        <v>35.433070866141733</v>
      </c>
      <c r="D49" s="106">
        <v>1.5</v>
      </c>
      <c r="E49" s="119">
        <f t="shared" si="6"/>
        <v>59.055118110236222</v>
      </c>
      <c r="F49" s="120">
        <f t="shared" si="7"/>
        <v>0.70710678118654757</v>
      </c>
      <c r="G49" s="121">
        <f t="shared" si="13"/>
        <v>0.5</v>
      </c>
      <c r="H49" s="106">
        <f t="shared" ref="H49:H64" si="14">G49+0.2</f>
        <v>0.7</v>
      </c>
      <c r="I49" s="118">
        <f t="shared" si="8"/>
        <v>27.559055118110237</v>
      </c>
      <c r="J49" s="106">
        <f>H49+0.6</f>
        <v>1.2999999999999998</v>
      </c>
      <c r="K49" s="120">
        <f t="shared" si="9"/>
        <v>51.181102362204719</v>
      </c>
      <c r="L49" s="105">
        <f t="shared" si="10"/>
        <v>23.622047244094482</v>
      </c>
      <c r="M49" s="105">
        <f t="shared" si="11"/>
        <v>1.62</v>
      </c>
      <c r="N49" s="105">
        <f t="shared" si="12"/>
        <v>1.26</v>
      </c>
    </row>
    <row r="50" spans="1:14" x14ac:dyDescent="0.15">
      <c r="A50" s="117">
        <v>0.6</v>
      </c>
      <c r="B50" s="106">
        <v>1.04</v>
      </c>
      <c r="C50" s="118">
        <f t="shared" si="5"/>
        <v>40.944881889763785</v>
      </c>
      <c r="D50" s="106">
        <v>1.64</v>
      </c>
      <c r="E50" s="119">
        <f t="shared" si="6"/>
        <v>64.566929133858267</v>
      </c>
      <c r="F50" s="120">
        <f t="shared" si="7"/>
        <v>0.84852813742385702</v>
      </c>
      <c r="G50" s="121">
        <f t="shared" si="13"/>
        <v>0.6</v>
      </c>
      <c r="H50" s="106">
        <f t="shared" si="14"/>
        <v>0.8</v>
      </c>
      <c r="I50" s="118">
        <f t="shared" si="8"/>
        <v>31.496062992125989</v>
      </c>
      <c r="J50" s="106">
        <f t="shared" ref="J50:J63" si="15">H50+0.6</f>
        <v>1.4</v>
      </c>
      <c r="K50" s="120">
        <f t="shared" si="9"/>
        <v>55.118110236220474</v>
      </c>
      <c r="L50" s="105">
        <f t="shared" si="10"/>
        <v>23.622047244094485</v>
      </c>
      <c r="M50" s="105">
        <f t="shared" si="11"/>
        <v>1.8720000000000001</v>
      </c>
      <c r="N50" s="105">
        <f t="shared" si="12"/>
        <v>1.4400000000000002</v>
      </c>
    </row>
    <row r="51" spans="1:14" x14ac:dyDescent="0.15">
      <c r="A51" s="117">
        <v>0.7</v>
      </c>
      <c r="B51" s="106">
        <v>1.18</v>
      </c>
      <c r="C51" s="118">
        <f t="shared" si="5"/>
        <v>46.45669291338583</v>
      </c>
      <c r="D51" s="106">
        <v>1.78</v>
      </c>
      <c r="E51" s="119">
        <f t="shared" si="6"/>
        <v>70.078740157480325</v>
      </c>
      <c r="F51" s="120">
        <f t="shared" si="7"/>
        <v>0.98994949366116647</v>
      </c>
      <c r="G51" s="121">
        <f t="shared" si="13"/>
        <v>0.7</v>
      </c>
      <c r="H51" s="106">
        <f t="shared" si="14"/>
        <v>0.89999999999999991</v>
      </c>
      <c r="I51" s="118">
        <f t="shared" si="8"/>
        <v>35.433070866141733</v>
      </c>
      <c r="J51" s="106">
        <f t="shared" si="15"/>
        <v>1.5</v>
      </c>
      <c r="K51" s="120">
        <f t="shared" si="9"/>
        <v>59.055118110236222</v>
      </c>
      <c r="L51" s="105">
        <f t="shared" si="10"/>
        <v>23.622047244094489</v>
      </c>
      <c r="M51" s="105">
        <f t="shared" si="11"/>
        <v>2.1240000000000001</v>
      </c>
      <c r="N51" s="105">
        <f t="shared" si="12"/>
        <v>1.6199999999999999</v>
      </c>
    </row>
    <row r="52" spans="1:14" x14ac:dyDescent="0.15">
      <c r="A52" s="117">
        <v>0.8</v>
      </c>
      <c r="B52" s="106">
        <v>1.33</v>
      </c>
      <c r="C52" s="118">
        <f t="shared" si="5"/>
        <v>52.362204724409452</v>
      </c>
      <c r="D52" s="106">
        <v>1.93</v>
      </c>
      <c r="E52" s="119">
        <f t="shared" si="6"/>
        <v>75.984251968503941</v>
      </c>
      <c r="F52" s="120">
        <f t="shared" si="7"/>
        <v>1.1313708498984762</v>
      </c>
      <c r="G52" s="121">
        <f t="shared" si="13"/>
        <v>0.79999999999999993</v>
      </c>
      <c r="H52" s="106">
        <f t="shared" si="14"/>
        <v>1</v>
      </c>
      <c r="I52" s="118">
        <f t="shared" si="8"/>
        <v>39.370078740157481</v>
      </c>
      <c r="J52" s="106">
        <f t="shared" si="15"/>
        <v>1.6</v>
      </c>
      <c r="K52" s="120">
        <f t="shared" si="9"/>
        <v>62.992125984251977</v>
      </c>
      <c r="L52" s="105">
        <f t="shared" si="10"/>
        <v>23.622047244094496</v>
      </c>
      <c r="M52" s="105">
        <f t="shared" si="11"/>
        <v>2.3940000000000001</v>
      </c>
      <c r="N52" s="105">
        <f t="shared" si="12"/>
        <v>1.8</v>
      </c>
    </row>
    <row r="53" spans="1:14" x14ac:dyDescent="0.15">
      <c r="A53" s="117">
        <v>0.9</v>
      </c>
      <c r="B53" s="106">
        <v>1.47</v>
      </c>
      <c r="C53" s="118">
        <f t="shared" si="5"/>
        <v>57.874015748031496</v>
      </c>
      <c r="D53" s="106">
        <v>2.0699999999999998</v>
      </c>
      <c r="E53" s="119">
        <f t="shared" si="6"/>
        <v>81.496062992125985</v>
      </c>
      <c r="F53" s="120">
        <f t="shared" si="7"/>
        <v>1.2727922061357855</v>
      </c>
      <c r="G53" s="121">
        <f t="shared" si="13"/>
        <v>0.89999999999999991</v>
      </c>
      <c r="H53" s="106">
        <f t="shared" si="14"/>
        <v>1.0999999999999999</v>
      </c>
      <c r="I53" s="118">
        <f t="shared" si="8"/>
        <v>43.307086614173222</v>
      </c>
      <c r="J53" s="106">
        <f t="shared" si="15"/>
        <v>1.6999999999999997</v>
      </c>
      <c r="K53" s="120">
        <f t="shared" si="9"/>
        <v>66.929133858267704</v>
      </c>
      <c r="L53" s="105">
        <f t="shared" si="10"/>
        <v>23.622047244094482</v>
      </c>
      <c r="M53" s="105">
        <f t="shared" si="11"/>
        <v>2.6459999999999999</v>
      </c>
      <c r="N53" s="105">
        <f t="shared" si="12"/>
        <v>1.9799999999999998</v>
      </c>
    </row>
    <row r="54" spans="1:14" x14ac:dyDescent="0.15">
      <c r="A54" s="122">
        <v>1</v>
      </c>
      <c r="B54" s="106">
        <v>1.61</v>
      </c>
      <c r="C54" s="118">
        <f t="shared" si="5"/>
        <v>63.385826771653548</v>
      </c>
      <c r="D54" s="106">
        <v>2.21</v>
      </c>
      <c r="E54" s="119">
        <f t="shared" si="6"/>
        <v>87.00787401574803</v>
      </c>
      <c r="F54" s="120">
        <f t="shared" si="7"/>
        <v>1.4142135623730951</v>
      </c>
      <c r="G54" s="121">
        <f t="shared" si="13"/>
        <v>0.99999999999999989</v>
      </c>
      <c r="H54" s="106">
        <f t="shared" si="14"/>
        <v>1.2</v>
      </c>
      <c r="I54" s="118">
        <f t="shared" si="8"/>
        <v>47.244094488188978</v>
      </c>
      <c r="J54" s="106">
        <f t="shared" si="15"/>
        <v>1.7999999999999998</v>
      </c>
      <c r="K54" s="120">
        <f t="shared" si="9"/>
        <v>70.866141732283467</v>
      </c>
      <c r="L54" s="105">
        <f t="shared" si="10"/>
        <v>23.622047244094489</v>
      </c>
      <c r="M54" s="105">
        <f t="shared" si="11"/>
        <v>2.8980000000000001</v>
      </c>
      <c r="N54" s="105">
        <f t="shared" si="12"/>
        <v>2.16</v>
      </c>
    </row>
    <row r="55" spans="1:14" x14ac:dyDescent="0.15">
      <c r="A55" s="117">
        <v>1.1000000000000001</v>
      </c>
      <c r="B55" s="106">
        <v>1.75</v>
      </c>
      <c r="C55" s="118">
        <f t="shared" si="5"/>
        <v>68.8976377952756</v>
      </c>
      <c r="D55" s="106">
        <v>2.35</v>
      </c>
      <c r="E55" s="119">
        <f t="shared" si="6"/>
        <v>92.519685039370088</v>
      </c>
      <c r="F55" s="120">
        <f t="shared" si="7"/>
        <v>1.5556349186104046</v>
      </c>
      <c r="G55" s="121">
        <f t="shared" si="13"/>
        <v>1.0999999999999999</v>
      </c>
      <c r="H55" s="106">
        <f t="shared" si="14"/>
        <v>1.2999999999999998</v>
      </c>
      <c r="I55" s="118">
        <f t="shared" si="8"/>
        <v>51.181102362204719</v>
      </c>
      <c r="J55" s="106">
        <f t="shared" si="15"/>
        <v>1.9</v>
      </c>
      <c r="K55" s="120">
        <f t="shared" si="9"/>
        <v>74.803149606299215</v>
      </c>
      <c r="L55" s="105">
        <f t="shared" si="10"/>
        <v>23.622047244094496</v>
      </c>
      <c r="M55" s="105">
        <f t="shared" si="11"/>
        <v>3.15</v>
      </c>
      <c r="N55" s="105">
        <f t="shared" si="12"/>
        <v>2.34</v>
      </c>
    </row>
    <row r="56" spans="1:14" x14ac:dyDescent="0.15">
      <c r="A56" s="117">
        <v>1.2</v>
      </c>
      <c r="B56" s="106">
        <v>1.89</v>
      </c>
      <c r="C56" s="118">
        <f t="shared" si="5"/>
        <v>74.40944881889763</v>
      </c>
      <c r="D56" s="106">
        <f>D55+0.14</f>
        <v>2.4900000000000002</v>
      </c>
      <c r="E56" s="119">
        <f t="shared" si="6"/>
        <v>98.031496062992133</v>
      </c>
      <c r="F56" s="120">
        <f t="shared" si="7"/>
        <v>1.697056274847714</v>
      </c>
      <c r="G56" s="121">
        <f t="shared" si="13"/>
        <v>1.2</v>
      </c>
      <c r="H56" s="106">
        <f t="shared" si="14"/>
        <v>1.4</v>
      </c>
      <c r="I56" s="118">
        <f t="shared" si="8"/>
        <v>55.118110236220474</v>
      </c>
      <c r="J56" s="106">
        <f t="shared" si="15"/>
        <v>2</v>
      </c>
      <c r="K56" s="120">
        <f t="shared" si="9"/>
        <v>78.740157480314963</v>
      </c>
      <c r="L56" s="105">
        <f t="shared" si="10"/>
        <v>23.622047244094489</v>
      </c>
      <c r="M56" s="105">
        <f t="shared" si="11"/>
        <v>3.4019999999999997</v>
      </c>
      <c r="N56" s="105">
        <f t="shared" si="12"/>
        <v>2.52</v>
      </c>
    </row>
    <row r="57" spans="1:14" x14ac:dyDescent="0.15">
      <c r="A57" s="117">
        <v>1.3</v>
      </c>
      <c r="B57" s="106">
        <v>2.0299999999999998</v>
      </c>
      <c r="C57" s="118">
        <f t="shared" si="5"/>
        <v>79.921259842519675</v>
      </c>
      <c r="D57" s="106">
        <v>2.63</v>
      </c>
      <c r="E57" s="119">
        <f t="shared" si="6"/>
        <v>103.54330708661418</v>
      </c>
      <c r="F57" s="120">
        <f t="shared" si="7"/>
        <v>1.8384776310850237</v>
      </c>
      <c r="G57" s="121">
        <f t="shared" si="13"/>
        <v>1.3</v>
      </c>
      <c r="H57" s="106">
        <f t="shared" si="14"/>
        <v>1.5</v>
      </c>
      <c r="I57" s="118">
        <f t="shared" si="8"/>
        <v>59.055118110236222</v>
      </c>
      <c r="J57" s="106">
        <f t="shared" si="15"/>
        <v>2.1</v>
      </c>
      <c r="K57" s="120">
        <f t="shared" si="9"/>
        <v>82.677165354330711</v>
      </c>
      <c r="L57" s="105">
        <f t="shared" si="10"/>
        <v>23.622047244094489</v>
      </c>
      <c r="M57" s="105">
        <f t="shared" si="11"/>
        <v>3.6539999999999999</v>
      </c>
      <c r="N57" s="105">
        <f t="shared" si="12"/>
        <v>2.7</v>
      </c>
    </row>
    <row r="58" spans="1:14" x14ac:dyDescent="0.15">
      <c r="A58" s="117">
        <v>1.4</v>
      </c>
      <c r="B58" s="106">
        <v>2.17</v>
      </c>
      <c r="C58" s="118">
        <f t="shared" si="5"/>
        <v>85.433070866141733</v>
      </c>
      <c r="D58" s="106">
        <v>2.77</v>
      </c>
      <c r="E58" s="119">
        <f t="shared" si="6"/>
        <v>109.05511811023622</v>
      </c>
      <c r="F58" s="120">
        <f t="shared" si="7"/>
        <v>1.9798989873223329</v>
      </c>
      <c r="G58" s="121">
        <f t="shared" si="13"/>
        <v>1.4000000000000001</v>
      </c>
      <c r="H58" s="106">
        <f t="shared" si="14"/>
        <v>1.6</v>
      </c>
      <c r="I58" s="118">
        <f t="shared" si="8"/>
        <v>62.992125984251977</v>
      </c>
      <c r="J58" s="106">
        <f t="shared" si="15"/>
        <v>2.2000000000000002</v>
      </c>
      <c r="K58" s="120">
        <f t="shared" si="9"/>
        <v>86.614173228346473</v>
      </c>
      <c r="L58" s="105">
        <f t="shared" si="10"/>
        <v>23.622047244094496</v>
      </c>
      <c r="M58" s="105">
        <f t="shared" si="11"/>
        <v>3.9060000000000001</v>
      </c>
      <c r="N58" s="105">
        <f t="shared" si="12"/>
        <v>2.8800000000000003</v>
      </c>
    </row>
    <row r="59" spans="1:14" x14ac:dyDescent="0.15">
      <c r="A59" s="117">
        <v>1.5</v>
      </c>
      <c r="B59" s="106">
        <v>2.3199999999999998</v>
      </c>
      <c r="C59" s="118">
        <f t="shared" si="5"/>
        <v>91.338582677165348</v>
      </c>
      <c r="D59" s="106">
        <v>2.92</v>
      </c>
      <c r="E59" s="119">
        <f t="shared" si="6"/>
        <v>114.96062992125985</v>
      </c>
      <c r="F59" s="120">
        <f t="shared" si="7"/>
        <v>2.1213203435596424</v>
      </c>
      <c r="G59" s="121">
        <f t="shared" si="13"/>
        <v>1.5000000000000002</v>
      </c>
      <c r="H59" s="106">
        <f t="shared" si="14"/>
        <v>1.7000000000000002</v>
      </c>
      <c r="I59" s="118">
        <f t="shared" si="8"/>
        <v>66.929133858267733</v>
      </c>
      <c r="J59" s="106">
        <f t="shared" si="15"/>
        <v>2.3000000000000003</v>
      </c>
      <c r="K59" s="120">
        <f t="shared" si="9"/>
        <v>90.551181102362222</v>
      </c>
      <c r="L59" s="105">
        <f t="shared" si="10"/>
        <v>23.622047244094489</v>
      </c>
      <c r="M59" s="105">
        <f t="shared" si="11"/>
        <v>4.1760000000000002</v>
      </c>
      <c r="N59" s="105">
        <f t="shared" si="12"/>
        <v>3.0600000000000005</v>
      </c>
    </row>
    <row r="60" spans="1:14" x14ac:dyDescent="0.15">
      <c r="A60" s="117">
        <v>1.6</v>
      </c>
      <c r="B60" s="106">
        <v>2.46</v>
      </c>
      <c r="C60" s="118">
        <f t="shared" si="5"/>
        <v>96.850393700787407</v>
      </c>
      <c r="D60" s="106">
        <v>3.06</v>
      </c>
      <c r="E60" s="119">
        <f t="shared" si="6"/>
        <v>120.4724409448819</v>
      </c>
      <c r="F60" s="120">
        <f t="shared" si="7"/>
        <v>2.2627416997969525</v>
      </c>
      <c r="G60" s="121">
        <f t="shared" si="13"/>
        <v>1.6000000000000003</v>
      </c>
      <c r="H60" s="106">
        <f t="shared" si="14"/>
        <v>1.8000000000000003</v>
      </c>
      <c r="I60" s="118">
        <f t="shared" si="8"/>
        <v>70.866141732283481</v>
      </c>
      <c r="J60" s="106">
        <f t="shared" si="15"/>
        <v>2.4000000000000004</v>
      </c>
      <c r="K60" s="120">
        <f t="shared" si="9"/>
        <v>94.48818897637797</v>
      </c>
      <c r="L60" s="105">
        <f t="shared" si="10"/>
        <v>23.622047244094489</v>
      </c>
      <c r="M60" s="105">
        <f t="shared" si="11"/>
        <v>4.4279999999999999</v>
      </c>
      <c r="N60" s="105">
        <f t="shared" si="12"/>
        <v>3.2400000000000007</v>
      </c>
    </row>
    <row r="61" spans="1:14" x14ac:dyDescent="0.15">
      <c r="A61" s="117">
        <v>1.7</v>
      </c>
      <c r="B61" s="106">
        <v>2.6</v>
      </c>
      <c r="C61" s="118">
        <f t="shared" si="5"/>
        <v>102.36220472440945</v>
      </c>
      <c r="D61" s="106">
        <v>3.2</v>
      </c>
      <c r="E61" s="119">
        <f t="shared" si="6"/>
        <v>125.98425196850395</v>
      </c>
      <c r="F61" s="120">
        <f t="shared" si="7"/>
        <v>2.4041630560342613</v>
      </c>
      <c r="G61" s="121">
        <f t="shared" si="13"/>
        <v>1.7000000000000004</v>
      </c>
      <c r="H61" s="106">
        <f t="shared" si="14"/>
        <v>1.9000000000000004</v>
      </c>
      <c r="I61" s="118">
        <f t="shared" si="8"/>
        <v>74.803149606299229</v>
      </c>
      <c r="J61" s="106">
        <f t="shared" si="15"/>
        <v>2.5000000000000004</v>
      </c>
      <c r="K61" s="120">
        <f t="shared" si="9"/>
        <v>98.425196850393718</v>
      </c>
      <c r="L61" s="105">
        <f t="shared" si="10"/>
        <v>23.622047244094489</v>
      </c>
      <c r="M61" s="105">
        <f t="shared" si="11"/>
        <v>4.6800000000000006</v>
      </c>
      <c r="N61" s="105">
        <f t="shared" si="12"/>
        <v>3.4200000000000008</v>
      </c>
    </row>
    <row r="62" spans="1:14" x14ac:dyDescent="0.15">
      <c r="A62" s="117">
        <v>1.8</v>
      </c>
      <c r="B62" s="106">
        <v>2.74</v>
      </c>
      <c r="C62" s="118">
        <f t="shared" si="5"/>
        <v>107.87401574803151</v>
      </c>
      <c r="D62" s="106">
        <v>3.34</v>
      </c>
      <c r="E62" s="119">
        <f t="shared" si="6"/>
        <v>131.49606299212599</v>
      </c>
      <c r="F62" s="120">
        <f t="shared" si="7"/>
        <v>2.545584412271571</v>
      </c>
      <c r="G62" s="121">
        <f t="shared" si="13"/>
        <v>1.8000000000000005</v>
      </c>
      <c r="H62" s="106">
        <f t="shared" si="14"/>
        <v>2.0000000000000004</v>
      </c>
      <c r="I62" s="118">
        <f t="shared" si="8"/>
        <v>78.740157480314977</v>
      </c>
      <c r="J62" s="106">
        <f t="shared" si="15"/>
        <v>2.6000000000000005</v>
      </c>
      <c r="K62" s="120">
        <f t="shared" si="9"/>
        <v>102.36220472440948</v>
      </c>
      <c r="L62" s="105">
        <f t="shared" si="10"/>
        <v>23.622047244094503</v>
      </c>
      <c r="M62" s="105">
        <f t="shared" si="11"/>
        <v>4.9320000000000004</v>
      </c>
      <c r="N62" s="105">
        <f t="shared" si="12"/>
        <v>3.600000000000001</v>
      </c>
    </row>
    <row r="63" spans="1:14" x14ac:dyDescent="0.15">
      <c r="A63" s="117">
        <f>A62+0.1</f>
        <v>1.9000000000000001</v>
      </c>
      <c r="B63" s="106">
        <v>2.88</v>
      </c>
      <c r="C63" s="118">
        <f t="shared" si="5"/>
        <v>113.38582677165354</v>
      </c>
      <c r="D63" s="106">
        <v>3.48</v>
      </c>
      <c r="E63" s="119">
        <f t="shared" si="6"/>
        <v>137.00787401574803</v>
      </c>
      <c r="F63" s="120">
        <f t="shared" si="7"/>
        <v>2.6870057685088806</v>
      </c>
      <c r="G63" s="121">
        <f t="shared" si="13"/>
        <v>1.9000000000000006</v>
      </c>
      <c r="H63" s="106">
        <f t="shared" si="14"/>
        <v>2.1000000000000005</v>
      </c>
      <c r="I63" s="118">
        <f t="shared" si="8"/>
        <v>82.677165354330739</v>
      </c>
      <c r="J63" s="106">
        <f t="shared" si="15"/>
        <v>2.7000000000000006</v>
      </c>
      <c r="K63" s="120">
        <f t="shared" si="9"/>
        <v>106.29921259842523</v>
      </c>
      <c r="L63" s="105">
        <f t="shared" si="10"/>
        <v>23.622047244094489</v>
      </c>
      <c r="M63" s="105">
        <f t="shared" si="11"/>
        <v>5.1840000000000002</v>
      </c>
      <c r="N63" s="105">
        <f t="shared" si="12"/>
        <v>3.7800000000000011</v>
      </c>
    </row>
    <row r="64" spans="1:14" x14ac:dyDescent="0.15">
      <c r="A64" s="123">
        <f>A63+0.1</f>
        <v>2</v>
      </c>
      <c r="B64" s="124">
        <v>3.02</v>
      </c>
      <c r="C64" s="125">
        <f t="shared" si="5"/>
        <v>118.8976377952756</v>
      </c>
      <c r="D64" s="124">
        <v>3.62</v>
      </c>
      <c r="E64" s="126">
        <f t="shared" si="6"/>
        <v>142.5196850393701</v>
      </c>
      <c r="F64" s="127">
        <f t="shared" si="7"/>
        <v>2.8284271247461903</v>
      </c>
      <c r="G64" s="128">
        <f t="shared" si="13"/>
        <v>2.0000000000000004</v>
      </c>
      <c r="H64" s="124">
        <f t="shared" si="14"/>
        <v>2.2000000000000006</v>
      </c>
      <c r="I64" s="125">
        <f t="shared" si="8"/>
        <v>86.614173228346488</v>
      </c>
      <c r="J64" s="124">
        <v>2.8</v>
      </c>
      <c r="K64" s="127">
        <f t="shared" si="9"/>
        <v>110.23622047244095</v>
      </c>
      <c r="L64" s="105">
        <f t="shared" si="10"/>
        <v>23.62204724409446</v>
      </c>
      <c r="M64" s="105">
        <f t="shared" si="11"/>
        <v>5.4359999999999999</v>
      </c>
      <c r="N64" s="105">
        <f t="shared" si="12"/>
        <v>3.9600000000000013</v>
      </c>
    </row>
    <row r="65" spans="1:4" x14ac:dyDescent="0.15">
      <c r="A65" s="105" t="s">
        <v>353</v>
      </c>
      <c r="B65" s="105" t="s">
        <v>353</v>
      </c>
      <c r="C65" s="105" t="s">
        <v>353</v>
      </c>
    </row>
    <row r="66" spans="1:4" x14ac:dyDescent="0.15">
      <c r="A66" s="105" t="s">
        <v>353</v>
      </c>
      <c r="B66" s="105" t="s">
        <v>353</v>
      </c>
      <c r="C66" s="105" t="s">
        <v>353</v>
      </c>
    </row>
    <row r="67" spans="1:4" x14ac:dyDescent="0.15">
      <c r="A67" s="105" t="s">
        <v>353</v>
      </c>
      <c r="B67" s="105" t="s">
        <v>353</v>
      </c>
      <c r="C67" s="105" t="s">
        <v>353</v>
      </c>
    </row>
    <row r="68" spans="1:4" x14ac:dyDescent="0.15">
      <c r="A68" s="167" t="s">
        <v>364</v>
      </c>
      <c r="B68" s="168"/>
      <c r="C68" s="169"/>
    </row>
    <row r="69" spans="1:4" x14ac:dyDescent="0.15">
      <c r="A69" s="131">
        <v>20</v>
      </c>
      <c r="B69" s="132">
        <v>25</v>
      </c>
      <c r="C69" s="133">
        <v>4</v>
      </c>
    </row>
    <row r="70" spans="1:4" x14ac:dyDescent="0.15">
      <c r="A70" s="134">
        <f>A69*0.0254</f>
        <v>0.50800000000000001</v>
      </c>
      <c r="B70" s="106">
        <f>B69*0.0254</f>
        <v>0.63500000000000001</v>
      </c>
      <c r="C70" s="135">
        <f>C69*0.0254</f>
        <v>0.1016</v>
      </c>
    </row>
    <row r="71" spans="1:4" x14ac:dyDescent="0.15">
      <c r="A71" s="136">
        <v>25</v>
      </c>
      <c r="B71" s="107">
        <v>30</v>
      </c>
      <c r="C71" s="137">
        <v>5</v>
      </c>
    </row>
    <row r="72" spans="1:4" x14ac:dyDescent="0.15">
      <c r="A72" s="134">
        <f>A71*0.0254</f>
        <v>0.63500000000000001</v>
      </c>
      <c r="B72" s="106">
        <f>B71*0.0254</f>
        <v>0.76200000000000001</v>
      </c>
      <c r="C72" s="135">
        <f>C71*0.0254</f>
        <v>0.127</v>
      </c>
    </row>
    <row r="73" spans="1:4" x14ac:dyDescent="0.15">
      <c r="A73" s="136">
        <v>35</v>
      </c>
      <c r="B73" s="107">
        <v>45</v>
      </c>
      <c r="C73" s="137">
        <v>6</v>
      </c>
    </row>
    <row r="74" spans="1:4" x14ac:dyDescent="0.15">
      <c r="A74" s="138">
        <f>A73*0.0254</f>
        <v>0.88900000000000001</v>
      </c>
      <c r="B74" s="124">
        <f>B73*0.0254</f>
        <v>1.143</v>
      </c>
      <c r="C74" s="139">
        <f>C73*0.0254</f>
        <v>0.15239999999999998</v>
      </c>
    </row>
    <row r="75" spans="1:4" x14ac:dyDescent="0.15">
      <c r="A75" s="105" t="s">
        <v>353</v>
      </c>
      <c r="B75" s="105" t="s">
        <v>353</v>
      </c>
      <c r="C75" s="105" t="s">
        <v>353</v>
      </c>
    </row>
    <row r="76" spans="1:4" x14ac:dyDescent="0.15">
      <c r="A76" s="105" t="s">
        <v>353</v>
      </c>
      <c r="B76" s="105" t="s">
        <v>353</v>
      </c>
      <c r="C76" s="105" t="s">
        <v>353</v>
      </c>
    </row>
    <row r="77" spans="1:4" x14ac:dyDescent="0.15">
      <c r="A77" s="105" t="s">
        <v>353</v>
      </c>
      <c r="B77" s="105" t="s">
        <v>353</v>
      </c>
      <c r="C77" s="105" t="s">
        <v>353</v>
      </c>
    </row>
    <row r="78" spans="1:4" x14ac:dyDescent="0.15">
      <c r="A78" s="107" t="s">
        <v>365</v>
      </c>
      <c r="B78" s="107" t="s">
        <v>353</v>
      </c>
      <c r="C78" s="107" t="s">
        <v>353</v>
      </c>
      <c r="D78" s="107"/>
    </row>
    <row r="79" spans="1:4" x14ac:dyDescent="0.15">
      <c r="A79" s="107" t="s">
        <v>366</v>
      </c>
      <c r="B79" s="107" t="s">
        <v>367</v>
      </c>
      <c r="C79" s="107" t="s">
        <v>368</v>
      </c>
      <c r="D79" s="107" t="s">
        <v>369</v>
      </c>
    </row>
    <row r="80" spans="1:4" x14ac:dyDescent="0.15">
      <c r="A80" s="107">
        <v>1000</v>
      </c>
      <c r="B80" s="107">
        <v>1</v>
      </c>
      <c r="C80" s="107">
        <f>B80/A80</f>
        <v>1E-3</v>
      </c>
      <c r="D80" s="107">
        <f>10*LOG10(C80)</f>
        <v>-30</v>
      </c>
    </row>
    <row r="81" spans="1:11" x14ac:dyDescent="0.15">
      <c r="A81" s="105" t="s">
        <v>353</v>
      </c>
      <c r="B81" s="105" t="s">
        <v>353</v>
      </c>
      <c r="C81" s="105" t="s">
        <v>353</v>
      </c>
    </row>
    <row r="82" spans="1:11" x14ac:dyDescent="0.15">
      <c r="A82" s="107" t="s">
        <v>370</v>
      </c>
      <c r="B82" s="107" t="s">
        <v>353</v>
      </c>
      <c r="C82" s="107" t="s">
        <v>353</v>
      </c>
      <c r="D82" s="107"/>
    </row>
    <row r="83" spans="1:11" x14ac:dyDescent="0.15">
      <c r="A83" s="107" t="s">
        <v>366</v>
      </c>
      <c r="B83" s="107" t="s">
        <v>367</v>
      </c>
      <c r="C83" s="107" t="s">
        <v>368</v>
      </c>
      <c r="D83" s="107" t="s">
        <v>369</v>
      </c>
    </row>
    <row r="84" spans="1:11" x14ac:dyDescent="0.15">
      <c r="A84" s="107">
        <v>1000</v>
      </c>
      <c r="B84" s="107">
        <v>1</v>
      </c>
      <c r="C84" s="107">
        <f>B84/A84</f>
        <v>1E-3</v>
      </c>
      <c r="D84" s="107">
        <f>20*LOG10(C84)</f>
        <v>-60</v>
      </c>
    </row>
    <row r="85" spans="1:11" x14ac:dyDescent="0.15">
      <c r="A85" s="105" t="s">
        <v>353</v>
      </c>
      <c r="B85" s="105" t="s">
        <v>353</v>
      </c>
      <c r="C85" s="105" t="s">
        <v>353</v>
      </c>
    </row>
    <row r="86" spans="1:11" x14ac:dyDescent="0.15">
      <c r="A86" s="105" t="s">
        <v>353</v>
      </c>
      <c r="B86" s="105" t="s">
        <v>353</v>
      </c>
      <c r="C86" s="105" t="s">
        <v>353</v>
      </c>
      <c r="G86" s="170" t="s">
        <v>371</v>
      </c>
      <c r="H86" s="170"/>
      <c r="I86" s="170"/>
      <c r="J86" s="170"/>
      <c r="K86" s="106"/>
    </row>
    <row r="87" spans="1:11" x14ac:dyDescent="0.15">
      <c r="A87" s="170" t="s">
        <v>371</v>
      </c>
      <c r="B87" s="170"/>
      <c r="C87" s="170"/>
      <c r="D87" s="170"/>
      <c r="E87" s="106"/>
      <c r="G87" s="106" t="s">
        <v>366</v>
      </c>
      <c r="H87" s="106" t="s">
        <v>367</v>
      </c>
      <c r="I87" s="106" t="s">
        <v>368</v>
      </c>
      <c r="J87" s="106" t="s">
        <v>369</v>
      </c>
      <c r="K87" s="106" t="s">
        <v>372</v>
      </c>
    </row>
    <row r="88" spans="1:11" x14ac:dyDescent="0.15">
      <c r="A88" s="106" t="s">
        <v>366</v>
      </c>
      <c r="B88" s="106" t="s">
        <v>367</v>
      </c>
      <c r="C88" s="106" t="s">
        <v>368</v>
      </c>
      <c r="D88" s="106" t="s">
        <v>369</v>
      </c>
      <c r="E88" s="106" t="s">
        <v>372</v>
      </c>
      <c r="G88" s="106">
        <v>1</v>
      </c>
      <c r="H88" s="106">
        <v>1</v>
      </c>
      <c r="I88" s="106">
        <f>H88/G88</f>
        <v>1</v>
      </c>
      <c r="J88" s="106">
        <f>20*LOG10(I88)</f>
        <v>0</v>
      </c>
      <c r="K88" s="106">
        <f t="shared" ref="K88:K151" si="16">POWER(10,(J88/20))</f>
        <v>1</v>
      </c>
    </row>
    <row r="89" spans="1:11" x14ac:dyDescent="0.15">
      <c r="A89" s="106">
        <v>1</v>
      </c>
      <c r="B89" s="106">
        <v>1</v>
      </c>
      <c r="C89" s="106">
        <f>B89/A89</f>
        <v>1</v>
      </c>
      <c r="D89" s="106">
        <f>10*LOG10(C89)</f>
        <v>0</v>
      </c>
      <c r="E89" s="106">
        <f t="shared" ref="E89:E98" si="17">POWER(10,(D89/10))</f>
        <v>1</v>
      </c>
      <c r="G89" s="106">
        <v>1</v>
      </c>
      <c r="H89" s="106">
        <f>H88+1</f>
        <v>2</v>
      </c>
      <c r="I89" s="106">
        <f t="shared" ref="I89:I152" si="18">H89/G89</f>
        <v>2</v>
      </c>
      <c r="J89" s="106">
        <f t="shared" ref="J89:J152" si="19">20*LOG10(I89)</f>
        <v>6.0205999132796242</v>
      </c>
      <c r="K89" s="106">
        <f t="shared" si="16"/>
        <v>2</v>
      </c>
    </row>
    <row r="90" spans="1:11" x14ac:dyDescent="0.15">
      <c r="A90" s="106">
        <v>1</v>
      </c>
      <c r="B90" s="106">
        <f>B89+1</f>
        <v>2</v>
      </c>
      <c r="C90" s="106">
        <f t="shared" ref="C90:C97" si="20">B90/A90</f>
        <v>2</v>
      </c>
      <c r="D90" s="106">
        <f t="shared" ref="D90:D153" si="21">10*LOG10(C90)</f>
        <v>3.0102999566398121</v>
      </c>
      <c r="E90" s="106">
        <f t="shared" si="17"/>
        <v>2</v>
      </c>
      <c r="G90" s="106">
        <v>1</v>
      </c>
      <c r="H90" s="106">
        <f t="shared" ref="H90:H153" si="22">H89+1</f>
        <v>3</v>
      </c>
      <c r="I90" s="106">
        <f t="shared" si="18"/>
        <v>3</v>
      </c>
      <c r="J90" s="106">
        <f t="shared" si="19"/>
        <v>9.5424250943932485</v>
      </c>
      <c r="K90" s="106">
        <f t="shared" si="16"/>
        <v>3.0000000000000004</v>
      </c>
    </row>
    <row r="91" spans="1:11" x14ac:dyDescent="0.15">
      <c r="A91" s="106">
        <v>1</v>
      </c>
      <c r="B91" s="106">
        <f t="shared" ref="B91:B154" si="23">B90+1</f>
        <v>3</v>
      </c>
      <c r="C91" s="106">
        <f t="shared" si="20"/>
        <v>3</v>
      </c>
      <c r="D91" s="106">
        <f t="shared" si="21"/>
        <v>4.7712125471966242</v>
      </c>
      <c r="E91" s="106">
        <f t="shared" si="17"/>
        <v>3.0000000000000004</v>
      </c>
      <c r="G91" s="106">
        <v>1</v>
      </c>
      <c r="H91" s="106">
        <f t="shared" si="22"/>
        <v>4</v>
      </c>
      <c r="I91" s="106">
        <f t="shared" si="18"/>
        <v>4</v>
      </c>
      <c r="J91" s="106">
        <f t="shared" si="19"/>
        <v>12.041199826559248</v>
      </c>
      <c r="K91" s="106">
        <f t="shared" si="16"/>
        <v>4.0000000000000009</v>
      </c>
    </row>
    <row r="92" spans="1:11" x14ac:dyDescent="0.15">
      <c r="A92" s="106">
        <v>1</v>
      </c>
      <c r="B92" s="106">
        <f t="shared" si="23"/>
        <v>4</v>
      </c>
      <c r="C92" s="106">
        <f t="shared" si="20"/>
        <v>4</v>
      </c>
      <c r="D92" s="106">
        <f t="shared" si="21"/>
        <v>6.0205999132796242</v>
      </c>
      <c r="E92" s="106">
        <f t="shared" si="17"/>
        <v>4.0000000000000009</v>
      </c>
      <c r="G92" s="106">
        <v>1</v>
      </c>
      <c r="H92" s="106">
        <f t="shared" si="22"/>
        <v>5</v>
      </c>
      <c r="I92" s="106">
        <f t="shared" si="18"/>
        <v>5</v>
      </c>
      <c r="J92" s="106">
        <f t="shared" si="19"/>
        <v>13.979400086720377</v>
      </c>
      <c r="K92" s="106">
        <f t="shared" si="16"/>
        <v>5.0000000000000018</v>
      </c>
    </row>
    <row r="93" spans="1:11" x14ac:dyDescent="0.15">
      <c r="A93" s="106">
        <v>1</v>
      </c>
      <c r="B93" s="106">
        <f t="shared" si="23"/>
        <v>5</v>
      </c>
      <c r="C93" s="106">
        <f t="shared" si="20"/>
        <v>5</v>
      </c>
      <c r="D93" s="106">
        <f t="shared" si="21"/>
        <v>6.9897000433601884</v>
      </c>
      <c r="E93" s="106">
        <f t="shared" si="17"/>
        <v>5.0000000000000018</v>
      </c>
      <c r="G93" s="106">
        <v>1</v>
      </c>
      <c r="H93" s="106">
        <f t="shared" si="22"/>
        <v>6</v>
      </c>
      <c r="I93" s="106">
        <f t="shared" si="18"/>
        <v>6</v>
      </c>
      <c r="J93" s="106">
        <f t="shared" si="19"/>
        <v>15.563025007672874</v>
      </c>
      <c r="K93" s="106">
        <f t="shared" si="16"/>
        <v>6.0000000000000009</v>
      </c>
    </row>
    <row r="94" spans="1:11" x14ac:dyDescent="0.15">
      <c r="A94" s="106">
        <v>1</v>
      </c>
      <c r="B94" s="106">
        <f t="shared" si="23"/>
        <v>6</v>
      </c>
      <c r="C94" s="106">
        <f t="shared" si="20"/>
        <v>6</v>
      </c>
      <c r="D94" s="106">
        <f t="shared" si="21"/>
        <v>7.7815125038364368</v>
      </c>
      <c r="E94" s="106">
        <f t="shared" si="17"/>
        <v>6.0000000000000009</v>
      </c>
      <c r="G94" s="106">
        <v>1</v>
      </c>
      <c r="H94" s="106">
        <f t="shared" si="22"/>
        <v>7</v>
      </c>
      <c r="I94" s="106">
        <f t="shared" si="18"/>
        <v>7</v>
      </c>
      <c r="J94" s="106">
        <f t="shared" si="19"/>
        <v>16.901960800285135</v>
      </c>
      <c r="K94" s="106">
        <f t="shared" si="16"/>
        <v>6.9999999999999991</v>
      </c>
    </row>
    <row r="95" spans="1:11" x14ac:dyDescent="0.15">
      <c r="A95" s="106">
        <v>1</v>
      </c>
      <c r="B95" s="106">
        <f t="shared" si="23"/>
        <v>7</v>
      </c>
      <c r="C95" s="106">
        <f t="shared" si="20"/>
        <v>7</v>
      </c>
      <c r="D95" s="106">
        <f t="shared" si="21"/>
        <v>8.4509804001425675</v>
      </c>
      <c r="E95" s="106">
        <f t="shared" si="17"/>
        <v>6.9999999999999991</v>
      </c>
      <c r="G95" s="106">
        <v>1</v>
      </c>
      <c r="H95" s="106">
        <f t="shared" si="22"/>
        <v>8</v>
      </c>
      <c r="I95" s="106">
        <f t="shared" si="18"/>
        <v>8</v>
      </c>
      <c r="J95" s="106">
        <f t="shared" si="19"/>
        <v>18.061799739838872</v>
      </c>
      <c r="K95" s="106">
        <f t="shared" si="16"/>
        <v>8.0000000000000018</v>
      </c>
    </row>
    <row r="96" spans="1:11" x14ac:dyDescent="0.15">
      <c r="A96" s="106">
        <v>1</v>
      </c>
      <c r="B96" s="106">
        <f t="shared" si="23"/>
        <v>8</v>
      </c>
      <c r="C96" s="106">
        <f t="shared" si="20"/>
        <v>8</v>
      </c>
      <c r="D96" s="106">
        <f t="shared" si="21"/>
        <v>9.0308998699194358</v>
      </c>
      <c r="E96" s="106">
        <f t="shared" si="17"/>
        <v>8.0000000000000018</v>
      </c>
      <c r="G96" s="106">
        <v>1</v>
      </c>
      <c r="H96" s="106">
        <f t="shared" si="22"/>
        <v>9</v>
      </c>
      <c r="I96" s="106">
        <f t="shared" si="18"/>
        <v>9</v>
      </c>
      <c r="J96" s="106">
        <f t="shared" si="19"/>
        <v>19.084850188786497</v>
      </c>
      <c r="K96" s="106">
        <f t="shared" si="16"/>
        <v>9.0000000000000018</v>
      </c>
    </row>
    <row r="97" spans="1:11" x14ac:dyDescent="0.15">
      <c r="A97" s="106">
        <v>1</v>
      </c>
      <c r="B97" s="106">
        <f t="shared" si="23"/>
        <v>9</v>
      </c>
      <c r="C97" s="106">
        <f t="shared" si="20"/>
        <v>9</v>
      </c>
      <c r="D97" s="106">
        <f t="shared" si="21"/>
        <v>9.5424250943932485</v>
      </c>
      <c r="E97" s="106">
        <f t="shared" si="17"/>
        <v>9.0000000000000018</v>
      </c>
      <c r="G97" s="106">
        <v>1</v>
      </c>
      <c r="H97" s="106">
        <f t="shared" si="22"/>
        <v>10</v>
      </c>
      <c r="I97" s="106">
        <f t="shared" si="18"/>
        <v>10</v>
      </c>
      <c r="J97" s="106">
        <f t="shared" si="19"/>
        <v>20</v>
      </c>
      <c r="K97" s="106">
        <f t="shared" si="16"/>
        <v>10</v>
      </c>
    </row>
    <row r="98" spans="1:11" x14ac:dyDescent="0.15">
      <c r="A98" s="106">
        <v>1</v>
      </c>
      <c r="B98" s="106">
        <f t="shared" si="23"/>
        <v>10</v>
      </c>
      <c r="C98" s="106">
        <f t="shared" ref="C98:C153" si="24">B98/A98</f>
        <v>10</v>
      </c>
      <c r="D98" s="106">
        <f t="shared" si="21"/>
        <v>10</v>
      </c>
      <c r="E98" s="106">
        <f t="shared" si="17"/>
        <v>10</v>
      </c>
      <c r="G98" s="106">
        <v>1</v>
      </c>
      <c r="H98" s="106">
        <f t="shared" si="22"/>
        <v>11</v>
      </c>
      <c r="I98" s="106">
        <f t="shared" si="18"/>
        <v>11</v>
      </c>
      <c r="J98" s="106">
        <f t="shared" si="19"/>
        <v>20.827853703164504</v>
      </c>
      <c r="K98" s="106">
        <f t="shared" si="16"/>
        <v>11.000000000000007</v>
      </c>
    </row>
    <row r="99" spans="1:11" x14ac:dyDescent="0.15">
      <c r="A99" s="106">
        <v>1</v>
      </c>
      <c r="B99" s="106">
        <f t="shared" si="23"/>
        <v>11</v>
      </c>
      <c r="C99" s="106">
        <f t="shared" si="24"/>
        <v>11</v>
      </c>
      <c r="D99" s="106">
        <f t="shared" si="21"/>
        <v>10.413926851582252</v>
      </c>
      <c r="E99" s="106">
        <f t="shared" ref="E99:E162" si="25">POWER(10,(D99/10))</f>
        <v>11.000000000000007</v>
      </c>
      <c r="G99" s="106">
        <v>1</v>
      </c>
      <c r="H99" s="106">
        <f t="shared" si="22"/>
        <v>12</v>
      </c>
      <c r="I99" s="106">
        <f t="shared" si="18"/>
        <v>12</v>
      </c>
      <c r="J99" s="106">
        <f t="shared" si="19"/>
        <v>21.583624920952499</v>
      </c>
      <c r="K99" s="106">
        <f t="shared" si="16"/>
        <v>12.000000000000005</v>
      </c>
    </row>
    <row r="100" spans="1:11" x14ac:dyDescent="0.15">
      <c r="A100" s="106">
        <v>1</v>
      </c>
      <c r="B100" s="106">
        <f t="shared" si="23"/>
        <v>12</v>
      </c>
      <c r="C100" s="106">
        <f t="shared" si="24"/>
        <v>12</v>
      </c>
      <c r="D100" s="106">
        <f t="shared" si="21"/>
        <v>10.791812460476249</v>
      </c>
      <c r="E100" s="106">
        <f t="shared" si="25"/>
        <v>12.000000000000005</v>
      </c>
      <c r="G100" s="106">
        <v>1</v>
      </c>
      <c r="H100" s="106">
        <f t="shared" si="22"/>
        <v>13</v>
      </c>
      <c r="I100" s="106">
        <f t="shared" si="18"/>
        <v>13</v>
      </c>
      <c r="J100" s="106">
        <f t="shared" si="19"/>
        <v>22.278867046136735</v>
      </c>
      <c r="K100" s="106">
        <f t="shared" si="16"/>
        <v>13</v>
      </c>
    </row>
    <row r="101" spans="1:11" x14ac:dyDescent="0.15">
      <c r="A101" s="106">
        <v>1</v>
      </c>
      <c r="B101" s="106">
        <f t="shared" si="23"/>
        <v>13</v>
      </c>
      <c r="C101" s="106">
        <f t="shared" si="24"/>
        <v>13</v>
      </c>
      <c r="D101" s="106">
        <f t="shared" si="21"/>
        <v>11.139433523068368</v>
      </c>
      <c r="E101" s="106">
        <f t="shared" si="25"/>
        <v>13</v>
      </c>
      <c r="G101" s="106">
        <v>1</v>
      </c>
      <c r="H101" s="106">
        <f t="shared" si="22"/>
        <v>14</v>
      </c>
      <c r="I101" s="106">
        <f t="shared" si="18"/>
        <v>14</v>
      </c>
      <c r="J101" s="106">
        <f t="shared" si="19"/>
        <v>22.92256071356476</v>
      </c>
      <c r="K101" s="106">
        <f t="shared" si="16"/>
        <v>14.000000000000004</v>
      </c>
    </row>
    <row r="102" spans="1:11" x14ac:dyDescent="0.15">
      <c r="A102" s="106">
        <v>1</v>
      </c>
      <c r="B102" s="106">
        <f t="shared" si="23"/>
        <v>14</v>
      </c>
      <c r="C102" s="106">
        <f t="shared" si="24"/>
        <v>14</v>
      </c>
      <c r="D102" s="106">
        <f t="shared" si="21"/>
        <v>11.46128035678238</v>
      </c>
      <c r="E102" s="106">
        <f t="shared" si="25"/>
        <v>14.000000000000004</v>
      </c>
      <c r="G102" s="106">
        <v>1</v>
      </c>
      <c r="H102" s="106">
        <f t="shared" si="22"/>
        <v>15</v>
      </c>
      <c r="I102" s="106">
        <f t="shared" si="18"/>
        <v>15</v>
      </c>
      <c r="J102" s="106">
        <f t="shared" si="19"/>
        <v>23.521825181113627</v>
      </c>
      <c r="K102" s="106">
        <f t="shared" si="16"/>
        <v>15.000000000000007</v>
      </c>
    </row>
    <row r="103" spans="1:11" x14ac:dyDescent="0.15">
      <c r="A103" s="106">
        <v>1</v>
      </c>
      <c r="B103" s="106">
        <f t="shared" si="23"/>
        <v>15</v>
      </c>
      <c r="C103" s="106">
        <f t="shared" si="24"/>
        <v>15</v>
      </c>
      <c r="D103" s="106">
        <f t="shared" si="21"/>
        <v>11.760912590556813</v>
      </c>
      <c r="E103" s="106">
        <f t="shared" si="25"/>
        <v>15.000000000000007</v>
      </c>
      <c r="G103" s="106">
        <v>1</v>
      </c>
      <c r="H103" s="106">
        <f t="shared" si="22"/>
        <v>16</v>
      </c>
      <c r="I103" s="106">
        <f t="shared" si="18"/>
        <v>16</v>
      </c>
      <c r="J103" s="106">
        <f t="shared" si="19"/>
        <v>24.082399653118497</v>
      </c>
      <c r="K103" s="106">
        <f t="shared" si="16"/>
        <v>16.000000000000007</v>
      </c>
    </row>
    <row r="104" spans="1:11" x14ac:dyDescent="0.15">
      <c r="A104" s="106">
        <v>1</v>
      </c>
      <c r="B104" s="106">
        <f t="shared" si="23"/>
        <v>16</v>
      </c>
      <c r="C104" s="106">
        <f t="shared" si="24"/>
        <v>16</v>
      </c>
      <c r="D104" s="106">
        <f t="shared" si="21"/>
        <v>12.041199826559248</v>
      </c>
      <c r="E104" s="106">
        <f t="shared" si="25"/>
        <v>16.000000000000007</v>
      </c>
      <c r="G104" s="106">
        <v>1</v>
      </c>
      <c r="H104" s="106">
        <f t="shared" si="22"/>
        <v>17</v>
      </c>
      <c r="I104" s="106">
        <f t="shared" si="18"/>
        <v>17</v>
      </c>
      <c r="J104" s="106">
        <f t="shared" si="19"/>
        <v>24.608978427565479</v>
      </c>
      <c r="K104" s="106">
        <f t="shared" si="16"/>
        <v>17</v>
      </c>
    </row>
    <row r="105" spans="1:11" x14ac:dyDescent="0.15">
      <c r="A105" s="106">
        <v>1</v>
      </c>
      <c r="B105" s="106">
        <f t="shared" si="23"/>
        <v>17</v>
      </c>
      <c r="C105" s="106">
        <f t="shared" si="24"/>
        <v>17</v>
      </c>
      <c r="D105" s="106">
        <f t="shared" si="21"/>
        <v>12.304489213782739</v>
      </c>
      <c r="E105" s="106">
        <f t="shared" si="25"/>
        <v>17</v>
      </c>
      <c r="G105" s="106">
        <v>1</v>
      </c>
      <c r="H105" s="106">
        <f t="shared" si="22"/>
        <v>18</v>
      </c>
      <c r="I105" s="106">
        <f t="shared" si="18"/>
        <v>18</v>
      </c>
      <c r="J105" s="106">
        <f t="shared" si="19"/>
        <v>25.105450102066122</v>
      </c>
      <c r="K105" s="106">
        <f t="shared" si="16"/>
        <v>18.000000000000004</v>
      </c>
    </row>
    <row r="106" spans="1:11" x14ac:dyDescent="0.15">
      <c r="A106" s="106">
        <v>1</v>
      </c>
      <c r="B106" s="106">
        <f t="shared" si="23"/>
        <v>18</v>
      </c>
      <c r="C106" s="106">
        <f t="shared" si="24"/>
        <v>18</v>
      </c>
      <c r="D106" s="106">
        <f t="shared" si="21"/>
        <v>12.552725051033061</v>
      </c>
      <c r="E106" s="106">
        <f t="shared" si="25"/>
        <v>18.000000000000004</v>
      </c>
      <c r="G106" s="106">
        <v>1</v>
      </c>
      <c r="H106" s="106">
        <f t="shared" si="22"/>
        <v>19</v>
      </c>
      <c r="I106" s="106">
        <f t="shared" si="18"/>
        <v>19</v>
      </c>
      <c r="J106" s="106">
        <f t="shared" si="19"/>
        <v>25.575072019056577</v>
      </c>
      <c r="K106" s="106">
        <f t="shared" si="16"/>
        <v>19.000000000000004</v>
      </c>
    </row>
    <row r="107" spans="1:11" x14ac:dyDescent="0.15">
      <c r="A107" s="106">
        <v>1</v>
      </c>
      <c r="B107" s="106">
        <f t="shared" si="23"/>
        <v>19</v>
      </c>
      <c r="C107" s="106">
        <f t="shared" si="24"/>
        <v>19</v>
      </c>
      <c r="D107" s="106">
        <f t="shared" si="21"/>
        <v>12.787536009528289</v>
      </c>
      <c r="E107" s="106">
        <f t="shared" si="25"/>
        <v>19.000000000000004</v>
      </c>
      <c r="G107" s="106">
        <v>1</v>
      </c>
      <c r="H107" s="106">
        <f t="shared" si="22"/>
        <v>20</v>
      </c>
      <c r="I107" s="106">
        <f t="shared" si="18"/>
        <v>20</v>
      </c>
      <c r="J107" s="106">
        <f t="shared" si="19"/>
        <v>26.020599913279625</v>
      </c>
      <c r="K107" s="106">
        <f t="shared" si="16"/>
        <v>20.000000000000007</v>
      </c>
    </row>
    <row r="108" spans="1:11" x14ac:dyDescent="0.15">
      <c r="A108" s="106">
        <v>1</v>
      </c>
      <c r="B108" s="106">
        <f t="shared" si="23"/>
        <v>20</v>
      </c>
      <c r="C108" s="106">
        <f t="shared" si="24"/>
        <v>20</v>
      </c>
      <c r="D108" s="106">
        <f t="shared" si="21"/>
        <v>13.010299956639813</v>
      </c>
      <c r="E108" s="106">
        <f t="shared" si="25"/>
        <v>20.000000000000007</v>
      </c>
      <c r="G108" s="106">
        <v>1</v>
      </c>
      <c r="H108" s="106">
        <f t="shared" si="22"/>
        <v>21</v>
      </c>
      <c r="I108" s="106">
        <f t="shared" si="18"/>
        <v>21</v>
      </c>
      <c r="J108" s="106">
        <f t="shared" si="19"/>
        <v>26.444385894678387</v>
      </c>
      <c r="K108" s="106">
        <f t="shared" si="16"/>
        <v>21.000000000000011</v>
      </c>
    </row>
    <row r="109" spans="1:11" x14ac:dyDescent="0.15">
      <c r="A109" s="106">
        <v>1</v>
      </c>
      <c r="B109" s="106">
        <f t="shared" si="23"/>
        <v>21</v>
      </c>
      <c r="C109" s="106">
        <f t="shared" si="24"/>
        <v>21</v>
      </c>
      <c r="D109" s="106">
        <f t="shared" si="21"/>
        <v>13.222192947339193</v>
      </c>
      <c r="E109" s="106">
        <f t="shared" si="25"/>
        <v>21.000000000000011</v>
      </c>
      <c r="G109" s="106">
        <v>1</v>
      </c>
      <c r="H109" s="106">
        <f t="shared" si="22"/>
        <v>22</v>
      </c>
      <c r="I109" s="106">
        <f t="shared" si="18"/>
        <v>22</v>
      </c>
      <c r="J109" s="106">
        <f t="shared" si="19"/>
        <v>26.848453616444125</v>
      </c>
      <c r="K109" s="106">
        <f t="shared" si="16"/>
        <v>22.000000000000004</v>
      </c>
    </row>
    <row r="110" spans="1:11" x14ac:dyDescent="0.15">
      <c r="A110" s="106">
        <v>1</v>
      </c>
      <c r="B110" s="106">
        <f t="shared" si="23"/>
        <v>22</v>
      </c>
      <c r="C110" s="106">
        <f t="shared" si="24"/>
        <v>22</v>
      </c>
      <c r="D110" s="106">
        <f t="shared" si="21"/>
        <v>13.424226808222063</v>
      </c>
      <c r="E110" s="106">
        <f t="shared" si="25"/>
        <v>22.000000000000004</v>
      </c>
      <c r="G110" s="106">
        <v>1</v>
      </c>
      <c r="H110" s="106">
        <f t="shared" si="22"/>
        <v>23</v>
      </c>
      <c r="I110" s="106">
        <f t="shared" si="18"/>
        <v>23</v>
      </c>
      <c r="J110" s="106">
        <f t="shared" si="19"/>
        <v>27.234556720351858</v>
      </c>
      <c r="K110" s="106">
        <f t="shared" si="16"/>
        <v>23.000000000000011</v>
      </c>
    </row>
    <row r="111" spans="1:11" x14ac:dyDescent="0.15">
      <c r="A111" s="106">
        <v>1</v>
      </c>
      <c r="B111" s="106">
        <f t="shared" si="23"/>
        <v>23</v>
      </c>
      <c r="C111" s="106">
        <f t="shared" si="24"/>
        <v>23</v>
      </c>
      <c r="D111" s="106">
        <f t="shared" si="21"/>
        <v>13.617278360175929</v>
      </c>
      <c r="E111" s="106">
        <f t="shared" si="25"/>
        <v>23.000000000000011</v>
      </c>
      <c r="G111" s="106">
        <v>1</v>
      </c>
      <c r="H111" s="106">
        <f t="shared" si="22"/>
        <v>24</v>
      </c>
      <c r="I111" s="106">
        <f t="shared" si="18"/>
        <v>24</v>
      </c>
      <c r="J111" s="106">
        <f t="shared" si="19"/>
        <v>27.60422483423212</v>
      </c>
      <c r="K111" s="106">
        <f t="shared" si="16"/>
        <v>24.000000000000004</v>
      </c>
    </row>
    <row r="112" spans="1:11" x14ac:dyDescent="0.15">
      <c r="A112" s="106">
        <v>1</v>
      </c>
      <c r="B112" s="106">
        <f t="shared" si="23"/>
        <v>24</v>
      </c>
      <c r="C112" s="106">
        <f t="shared" si="24"/>
        <v>24</v>
      </c>
      <c r="D112" s="106">
        <f t="shared" si="21"/>
        <v>13.80211241711606</v>
      </c>
      <c r="E112" s="106">
        <f t="shared" si="25"/>
        <v>24.000000000000004</v>
      </c>
      <c r="G112" s="106">
        <v>1</v>
      </c>
      <c r="H112" s="106">
        <f t="shared" si="22"/>
        <v>25</v>
      </c>
      <c r="I112" s="106">
        <f t="shared" si="18"/>
        <v>25</v>
      </c>
      <c r="J112" s="106">
        <f t="shared" si="19"/>
        <v>27.958800173440753</v>
      </c>
      <c r="K112" s="106">
        <f t="shared" si="16"/>
        <v>25.000000000000018</v>
      </c>
    </row>
    <row r="113" spans="1:11" x14ac:dyDescent="0.15">
      <c r="A113" s="106">
        <v>1</v>
      </c>
      <c r="B113" s="106">
        <f t="shared" si="23"/>
        <v>25</v>
      </c>
      <c r="C113" s="106">
        <f t="shared" si="24"/>
        <v>25</v>
      </c>
      <c r="D113" s="106">
        <f t="shared" si="21"/>
        <v>13.979400086720377</v>
      </c>
      <c r="E113" s="106">
        <f t="shared" si="25"/>
        <v>25.000000000000018</v>
      </c>
      <c r="G113" s="106">
        <v>1</v>
      </c>
      <c r="H113" s="106">
        <f t="shared" si="22"/>
        <v>26</v>
      </c>
      <c r="I113" s="106">
        <f t="shared" si="18"/>
        <v>26</v>
      </c>
      <c r="J113" s="106">
        <f t="shared" si="19"/>
        <v>28.29946695941636</v>
      </c>
      <c r="K113" s="106">
        <f t="shared" si="16"/>
        <v>26.000000000000014</v>
      </c>
    </row>
    <row r="114" spans="1:11" x14ac:dyDescent="0.15">
      <c r="A114" s="106">
        <v>1</v>
      </c>
      <c r="B114" s="106">
        <f t="shared" si="23"/>
        <v>26</v>
      </c>
      <c r="C114" s="106">
        <f t="shared" si="24"/>
        <v>26</v>
      </c>
      <c r="D114" s="106">
        <f t="shared" si="21"/>
        <v>14.14973347970818</v>
      </c>
      <c r="E114" s="106">
        <f t="shared" si="25"/>
        <v>26.000000000000014</v>
      </c>
      <c r="G114" s="106">
        <v>1</v>
      </c>
      <c r="H114" s="106">
        <f t="shared" si="22"/>
        <v>27</v>
      </c>
      <c r="I114" s="106">
        <f t="shared" si="18"/>
        <v>27</v>
      </c>
      <c r="J114" s="106">
        <f t="shared" si="19"/>
        <v>28.627275283179749</v>
      </c>
      <c r="K114" s="106">
        <f t="shared" si="16"/>
        <v>27.000000000000014</v>
      </c>
    </row>
    <row r="115" spans="1:11" x14ac:dyDescent="0.15">
      <c r="A115" s="106">
        <v>1</v>
      </c>
      <c r="B115" s="106">
        <f t="shared" si="23"/>
        <v>27</v>
      </c>
      <c r="C115" s="106">
        <f t="shared" si="24"/>
        <v>27</v>
      </c>
      <c r="D115" s="106">
        <f t="shared" si="21"/>
        <v>14.313637641589875</v>
      </c>
      <c r="E115" s="106">
        <f t="shared" si="25"/>
        <v>27.000000000000014</v>
      </c>
      <c r="G115" s="106">
        <v>1</v>
      </c>
      <c r="H115" s="106">
        <f t="shared" si="22"/>
        <v>28</v>
      </c>
      <c r="I115" s="106">
        <f t="shared" si="18"/>
        <v>28</v>
      </c>
      <c r="J115" s="106">
        <f t="shared" si="19"/>
        <v>28.943160626844385</v>
      </c>
      <c r="K115" s="106">
        <f t="shared" si="16"/>
        <v>28.000000000000011</v>
      </c>
    </row>
    <row r="116" spans="1:11" x14ac:dyDescent="0.15">
      <c r="A116" s="106">
        <v>1</v>
      </c>
      <c r="B116" s="106">
        <f t="shared" si="23"/>
        <v>28</v>
      </c>
      <c r="C116" s="106">
        <f t="shared" si="24"/>
        <v>28</v>
      </c>
      <c r="D116" s="106">
        <f t="shared" si="21"/>
        <v>14.471580313422193</v>
      </c>
      <c r="E116" s="106">
        <f t="shared" si="25"/>
        <v>28.000000000000011</v>
      </c>
      <c r="G116" s="106">
        <v>1</v>
      </c>
      <c r="H116" s="106">
        <f t="shared" si="22"/>
        <v>29</v>
      </c>
      <c r="I116" s="106">
        <f t="shared" si="18"/>
        <v>29</v>
      </c>
      <c r="J116" s="106">
        <f t="shared" si="19"/>
        <v>29.24795995797912</v>
      </c>
      <c r="K116" s="106">
        <f t="shared" si="16"/>
        <v>29.000000000000004</v>
      </c>
    </row>
    <row r="117" spans="1:11" x14ac:dyDescent="0.15">
      <c r="A117" s="106">
        <v>1</v>
      </c>
      <c r="B117" s="106">
        <f t="shared" si="23"/>
        <v>29</v>
      </c>
      <c r="C117" s="106">
        <f t="shared" si="24"/>
        <v>29</v>
      </c>
      <c r="D117" s="106">
        <f t="shared" si="21"/>
        <v>14.62397997898956</v>
      </c>
      <c r="E117" s="106">
        <f t="shared" si="25"/>
        <v>29.000000000000004</v>
      </c>
      <c r="G117" s="106">
        <v>1</v>
      </c>
      <c r="H117" s="106">
        <f t="shared" si="22"/>
        <v>30</v>
      </c>
      <c r="I117" s="106">
        <f t="shared" si="18"/>
        <v>30</v>
      </c>
      <c r="J117" s="106">
        <f t="shared" si="19"/>
        <v>29.542425094393248</v>
      </c>
      <c r="K117" s="106">
        <f t="shared" si="16"/>
        <v>30.000000000000004</v>
      </c>
    </row>
    <row r="118" spans="1:11" x14ac:dyDescent="0.15">
      <c r="A118" s="106">
        <v>1</v>
      </c>
      <c r="B118" s="106">
        <f t="shared" si="23"/>
        <v>30</v>
      </c>
      <c r="C118" s="106">
        <f t="shared" si="24"/>
        <v>30</v>
      </c>
      <c r="D118" s="106">
        <f t="shared" si="21"/>
        <v>14.771212547196624</v>
      </c>
      <c r="E118" s="106">
        <f t="shared" si="25"/>
        <v>30.000000000000004</v>
      </c>
      <c r="G118" s="106">
        <v>1</v>
      </c>
      <c r="H118" s="106">
        <f t="shared" si="22"/>
        <v>31</v>
      </c>
      <c r="I118" s="106">
        <f t="shared" si="18"/>
        <v>31</v>
      </c>
      <c r="J118" s="106">
        <f t="shared" si="19"/>
        <v>29.827233876685455</v>
      </c>
      <c r="K118" s="106">
        <f t="shared" si="16"/>
        <v>31</v>
      </c>
    </row>
    <row r="119" spans="1:11" x14ac:dyDescent="0.15">
      <c r="A119" s="106">
        <v>1</v>
      </c>
      <c r="B119" s="106">
        <f t="shared" si="23"/>
        <v>31</v>
      </c>
      <c r="C119" s="106">
        <f t="shared" si="24"/>
        <v>31</v>
      </c>
      <c r="D119" s="106">
        <f t="shared" si="21"/>
        <v>14.913616938342727</v>
      </c>
      <c r="E119" s="106">
        <f t="shared" si="25"/>
        <v>31</v>
      </c>
      <c r="G119" s="106">
        <v>1</v>
      </c>
      <c r="H119" s="106">
        <f t="shared" si="22"/>
        <v>32</v>
      </c>
      <c r="I119" s="106">
        <f t="shared" si="18"/>
        <v>32</v>
      </c>
      <c r="J119" s="106">
        <f t="shared" si="19"/>
        <v>30.102999566398122</v>
      </c>
      <c r="K119" s="106">
        <f t="shared" si="16"/>
        <v>32.000000000000014</v>
      </c>
    </row>
    <row r="120" spans="1:11" x14ac:dyDescent="0.15">
      <c r="A120" s="106">
        <v>1</v>
      </c>
      <c r="B120" s="106">
        <f t="shared" si="23"/>
        <v>32</v>
      </c>
      <c r="C120" s="106">
        <f t="shared" si="24"/>
        <v>32</v>
      </c>
      <c r="D120" s="106">
        <f t="shared" si="21"/>
        <v>15.051499783199061</v>
      </c>
      <c r="E120" s="106">
        <f t="shared" si="25"/>
        <v>32.000000000000014</v>
      </c>
      <c r="G120" s="106">
        <v>1</v>
      </c>
      <c r="H120" s="106">
        <f t="shared" si="22"/>
        <v>33</v>
      </c>
      <c r="I120" s="106">
        <f t="shared" si="18"/>
        <v>33</v>
      </c>
      <c r="J120" s="106">
        <f t="shared" si="19"/>
        <v>30.370278797557752</v>
      </c>
      <c r="K120" s="106">
        <f t="shared" si="16"/>
        <v>33.000000000000014</v>
      </c>
    </row>
    <row r="121" spans="1:11" x14ac:dyDescent="0.15">
      <c r="A121" s="106">
        <v>1</v>
      </c>
      <c r="B121" s="106">
        <f t="shared" si="23"/>
        <v>33</v>
      </c>
      <c r="C121" s="106">
        <f t="shared" si="24"/>
        <v>33</v>
      </c>
      <c r="D121" s="106">
        <f t="shared" si="21"/>
        <v>15.185139398778876</v>
      </c>
      <c r="E121" s="106">
        <f t="shared" si="25"/>
        <v>33.000000000000014</v>
      </c>
      <c r="G121" s="106">
        <v>1</v>
      </c>
      <c r="H121" s="106">
        <f t="shared" si="22"/>
        <v>34</v>
      </c>
      <c r="I121" s="106">
        <f t="shared" si="18"/>
        <v>34</v>
      </c>
      <c r="J121" s="106">
        <f t="shared" si="19"/>
        <v>30.629578340845104</v>
      </c>
      <c r="K121" s="106">
        <f t="shared" si="16"/>
        <v>34.000000000000007</v>
      </c>
    </row>
    <row r="122" spans="1:11" x14ac:dyDescent="0.15">
      <c r="A122" s="106">
        <v>1</v>
      </c>
      <c r="B122" s="106">
        <f t="shared" si="23"/>
        <v>34</v>
      </c>
      <c r="C122" s="106">
        <f t="shared" si="24"/>
        <v>34</v>
      </c>
      <c r="D122" s="106">
        <f t="shared" si="21"/>
        <v>15.314789170422552</v>
      </c>
      <c r="E122" s="106">
        <f t="shared" si="25"/>
        <v>34.000000000000007</v>
      </c>
      <c r="G122" s="106">
        <v>1</v>
      </c>
      <c r="H122" s="106">
        <f t="shared" si="22"/>
        <v>35</v>
      </c>
      <c r="I122" s="106">
        <f t="shared" si="18"/>
        <v>35</v>
      </c>
      <c r="J122" s="106">
        <f t="shared" si="19"/>
        <v>30.881360887005513</v>
      </c>
      <c r="K122" s="106">
        <f t="shared" si="16"/>
        <v>35.000000000000007</v>
      </c>
    </row>
    <row r="123" spans="1:11" x14ac:dyDescent="0.15">
      <c r="A123" s="106">
        <v>1</v>
      </c>
      <c r="B123" s="106">
        <f t="shared" si="23"/>
        <v>35</v>
      </c>
      <c r="C123" s="106">
        <f t="shared" si="24"/>
        <v>35</v>
      </c>
      <c r="D123" s="106">
        <f t="shared" si="21"/>
        <v>15.440680443502757</v>
      </c>
      <c r="E123" s="106">
        <f t="shared" si="25"/>
        <v>35.000000000000007</v>
      </c>
      <c r="G123" s="106">
        <v>1</v>
      </c>
      <c r="H123" s="106">
        <f t="shared" si="22"/>
        <v>36</v>
      </c>
      <c r="I123" s="106">
        <f t="shared" si="18"/>
        <v>36</v>
      </c>
      <c r="J123" s="106">
        <f t="shared" si="19"/>
        <v>31.126050015345747</v>
      </c>
      <c r="K123" s="106">
        <f t="shared" si="16"/>
        <v>36.000000000000014</v>
      </c>
    </row>
    <row r="124" spans="1:11" x14ac:dyDescent="0.15">
      <c r="A124" s="106">
        <v>1</v>
      </c>
      <c r="B124" s="106">
        <f t="shared" si="23"/>
        <v>36</v>
      </c>
      <c r="C124" s="106">
        <f t="shared" si="24"/>
        <v>36</v>
      </c>
      <c r="D124" s="106">
        <f t="shared" si="21"/>
        <v>15.563025007672874</v>
      </c>
      <c r="E124" s="106">
        <f t="shared" si="25"/>
        <v>36.000000000000014</v>
      </c>
      <c r="G124" s="106">
        <v>1</v>
      </c>
      <c r="H124" s="106">
        <f t="shared" si="22"/>
        <v>37</v>
      </c>
      <c r="I124" s="106">
        <f t="shared" si="18"/>
        <v>37</v>
      </c>
      <c r="J124" s="106">
        <f t="shared" si="19"/>
        <v>31.3640344813399</v>
      </c>
      <c r="K124" s="106">
        <f t="shared" si="16"/>
        <v>37.000000000000014</v>
      </c>
    </row>
    <row r="125" spans="1:11" x14ac:dyDescent="0.15">
      <c r="A125" s="106">
        <v>1</v>
      </c>
      <c r="B125" s="106">
        <f t="shared" si="23"/>
        <v>37</v>
      </c>
      <c r="C125" s="106">
        <f t="shared" si="24"/>
        <v>37</v>
      </c>
      <c r="D125" s="106">
        <f t="shared" si="21"/>
        <v>15.68201724066995</v>
      </c>
      <c r="E125" s="106">
        <f t="shared" si="25"/>
        <v>37.000000000000014</v>
      </c>
      <c r="G125" s="106">
        <v>1</v>
      </c>
      <c r="H125" s="106">
        <f t="shared" si="22"/>
        <v>38</v>
      </c>
      <c r="I125" s="106">
        <f t="shared" si="18"/>
        <v>38</v>
      </c>
      <c r="J125" s="106">
        <f t="shared" si="19"/>
        <v>31.595671932336202</v>
      </c>
      <c r="K125" s="106">
        <f t="shared" si="16"/>
        <v>38.000000000000014</v>
      </c>
    </row>
    <row r="126" spans="1:11" x14ac:dyDescent="0.15">
      <c r="A126" s="106">
        <v>1</v>
      </c>
      <c r="B126" s="106">
        <f t="shared" si="23"/>
        <v>38</v>
      </c>
      <c r="C126" s="106">
        <f t="shared" si="24"/>
        <v>38</v>
      </c>
      <c r="D126" s="106">
        <f t="shared" si="21"/>
        <v>15.797835966168101</v>
      </c>
      <c r="E126" s="106">
        <f t="shared" si="25"/>
        <v>38.000000000000014</v>
      </c>
      <c r="G126" s="106">
        <v>1</v>
      </c>
      <c r="H126" s="106">
        <f t="shared" si="22"/>
        <v>39</v>
      </c>
      <c r="I126" s="106">
        <f t="shared" si="18"/>
        <v>39</v>
      </c>
      <c r="J126" s="106">
        <f t="shared" si="19"/>
        <v>31.821292140529984</v>
      </c>
      <c r="K126" s="106">
        <f t="shared" si="16"/>
        <v>39.000000000000014</v>
      </c>
    </row>
    <row r="127" spans="1:11" x14ac:dyDescent="0.15">
      <c r="A127" s="106">
        <v>1</v>
      </c>
      <c r="B127" s="106">
        <f t="shared" si="23"/>
        <v>39</v>
      </c>
      <c r="C127" s="106">
        <f t="shared" si="24"/>
        <v>39</v>
      </c>
      <c r="D127" s="106">
        <f t="shared" si="21"/>
        <v>15.910646070264992</v>
      </c>
      <c r="E127" s="106">
        <f t="shared" si="25"/>
        <v>39.000000000000014</v>
      </c>
      <c r="G127" s="106">
        <v>1</v>
      </c>
      <c r="H127" s="106">
        <f t="shared" si="22"/>
        <v>40</v>
      </c>
      <c r="I127" s="106">
        <f t="shared" si="18"/>
        <v>40</v>
      </c>
      <c r="J127" s="106">
        <f t="shared" si="19"/>
        <v>32.041199826559243</v>
      </c>
      <c r="K127" s="106">
        <f t="shared" si="16"/>
        <v>39.999999999999979</v>
      </c>
    </row>
    <row r="128" spans="1:11" x14ac:dyDescent="0.15">
      <c r="A128" s="106">
        <v>1</v>
      </c>
      <c r="B128" s="106">
        <f t="shared" si="23"/>
        <v>40</v>
      </c>
      <c r="C128" s="106">
        <f t="shared" si="24"/>
        <v>40</v>
      </c>
      <c r="D128" s="106">
        <f t="shared" si="21"/>
        <v>16.020599913279622</v>
      </c>
      <c r="E128" s="106">
        <f t="shared" si="25"/>
        <v>39.999999999999979</v>
      </c>
      <c r="G128" s="106">
        <v>1</v>
      </c>
      <c r="H128" s="106">
        <f t="shared" si="22"/>
        <v>41</v>
      </c>
      <c r="I128" s="106">
        <f t="shared" si="18"/>
        <v>41</v>
      </c>
      <c r="J128" s="106">
        <f t="shared" si="19"/>
        <v>32.255677134394709</v>
      </c>
      <c r="K128" s="106">
        <f t="shared" si="16"/>
        <v>41.000000000000007</v>
      </c>
    </row>
    <row r="129" spans="1:11" x14ac:dyDescent="0.15">
      <c r="A129" s="106">
        <v>1</v>
      </c>
      <c r="B129" s="106">
        <f t="shared" si="23"/>
        <v>41</v>
      </c>
      <c r="C129" s="106">
        <f t="shared" si="24"/>
        <v>41</v>
      </c>
      <c r="D129" s="106">
        <f t="shared" si="21"/>
        <v>16.127838567197355</v>
      </c>
      <c r="E129" s="106">
        <f t="shared" si="25"/>
        <v>41.000000000000007</v>
      </c>
      <c r="G129" s="106">
        <v>1</v>
      </c>
      <c r="H129" s="106">
        <f t="shared" si="22"/>
        <v>42</v>
      </c>
      <c r="I129" s="106">
        <f t="shared" si="18"/>
        <v>42</v>
      </c>
      <c r="J129" s="106">
        <f t="shared" si="19"/>
        <v>32.464985807958008</v>
      </c>
      <c r="K129" s="106">
        <f t="shared" si="16"/>
        <v>42.000000000000007</v>
      </c>
    </row>
    <row r="130" spans="1:11" x14ac:dyDescent="0.15">
      <c r="A130" s="106">
        <v>1</v>
      </c>
      <c r="B130" s="106">
        <f t="shared" si="23"/>
        <v>42</v>
      </c>
      <c r="C130" s="106">
        <f t="shared" si="24"/>
        <v>42</v>
      </c>
      <c r="D130" s="106">
        <f t="shared" si="21"/>
        <v>16.232492903979004</v>
      </c>
      <c r="E130" s="106">
        <f t="shared" si="25"/>
        <v>42.000000000000007</v>
      </c>
      <c r="G130" s="106">
        <v>1</v>
      </c>
      <c r="H130" s="106">
        <f t="shared" si="22"/>
        <v>43</v>
      </c>
      <c r="I130" s="106">
        <f t="shared" si="18"/>
        <v>43</v>
      </c>
      <c r="J130" s="106">
        <f t="shared" si="19"/>
        <v>32.669369111591728</v>
      </c>
      <c r="K130" s="106">
        <f t="shared" si="16"/>
        <v>43</v>
      </c>
    </row>
    <row r="131" spans="1:11" x14ac:dyDescent="0.15">
      <c r="A131" s="106">
        <v>1</v>
      </c>
      <c r="B131" s="106">
        <f t="shared" si="23"/>
        <v>43</v>
      </c>
      <c r="C131" s="106">
        <f t="shared" si="24"/>
        <v>43</v>
      </c>
      <c r="D131" s="106">
        <f t="shared" si="21"/>
        <v>16.334684555795864</v>
      </c>
      <c r="E131" s="106">
        <f t="shared" si="25"/>
        <v>43</v>
      </c>
      <c r="G131" s="106">
        <v>1</v>
      </c>
      <c r="H131" s="106">
        <f t="shared" si="22"/>
        <v>44</v>
      </c>
      <c r="I131" s="106">
        <f t="shared" si="18"/>
        <v>44</v>
      </c>
      <c r="J131" s="106">
        <f t="shared" si="19"/>
        <v>32.86905352972375</v>
      </c>
      <c r="K131" s="106">
        <f t="shared" si="16"/>
        <v>44.000000000000014</v>
      </c>
    </row>
    <row r="132" spans="1:11" x14ac:dyDescent="0.15">
      <c r="A132" s="106">
        <v>1</v>
      </c>
      <c r="B132" s="106">
        <f t="shared" si="23"/>
        <v>44</v>
      </c>
      <c r="C132" s="106">
        <f t="shared" si="24"/>
        <v>44</v>
      </c>
      <c r="D132" s="106">
        <f t="shared" si="21"/>
        <v>16.434526764861875</v>
      </c>
      <c r="E132" s="106">
        <f t="shared" si="25"/>
        <v>44.000000000000014</v>
      </c>
      <c r="G132" s="106">
        <v>1</v>
      </c>
      <c r="H132" s="106">
        <f t="shared" si="22"/>
        <v>45</v>
      </c>
      <c r="I132" s="106">
        <f t="shared" si="18"/>
        <v>45</v>
      </c>
      <c r="J132" s="106">
        <f t="shared" si="19"/>
        <v>33.064250275506872</v>
      </c>
      <c r="K132" s="106">
        <f t="shared" si="16"/>
        <v>44.999999999999993</v>
      </c>
    </row>
    <row r="133" spans="1:11" x14ac:dyDescent="0.15">
      <c r="A133" s="106">
        <v>1</v>
      </c>
      <c r="B133" s="106">
        <f t="shared" si="23"/>
        <v>45</v>
      </c>
      <c r="C133" s="106">
        <f t="shared" si="24"/>
        <v>45</v>
      </c>
      <c r="D133" s="106">
        <f t="shared" si="21"/>
        <v>16.532125137753436</v>
      </c>
      <c r="E133" s="106">
        <f t="shared" si="25"/>
        <v>44.999999999999993</v>
      </c>
      <c r="G133" s="106">
        <v>1</v>
      </c>
      <c r="H133" s="106">
        <f t="shared" si="22"/>
        <v>46</v>
      </c>
      <c r="I133" s="106">
        <f t="shared" si="18"/>
        <v>46</v>
      </c>
      <c r="J133" s="106">
        <f t="shared" si="19"/>
        <v>33.255156633631479</v>
      </c>
      <c r="K133" s="106">
        <f t="shared" si="16"/>
        <v>46</v>
      </c>
    </row>
    <row r="134" spans="1:11" x14ac:dyDescent="0.15">
      <c r="A134" s="106">
        <v>1</v>
      </c>
      <c r="B134" s="106">
        <f t="shared" si="23"/>
        <v>46</v>
      </c>
      <c r="C134" s="106">
        <f t="shared" si="24"/>
        <v>46</v>
      </c>
      <c r="D134" s="106">
        <f t="shared" si="21"/>
        <v>16.62757831681574</v>
      </c>
      <c r="E134" s="106">
        <f t="shared" si="25"/>
        <v>46</v>
      </c>
      <c r="G134" s="106">
        <v>1</v>
      </c>
      <c r="H134" s="106">
        <f t="shared" si="22"/>
        <v>47</v>
      </c>
      <c r="I134" s="106">
        <f t="shared" si="18"/>
        <v>47</v>
      </c>
      <c r="J134" s="106">
        <f t="shared" si="19"/>
        <v>33.441957158714352</v>
      </c>
      <c r="K134" s="106">
        <f t="shared" si="16"/>
        <v>47.000000000000014</v>
      </c>
    </row>
    <row r="135" spans="1:11" x14ac:dyDescent="0.15">
      <c r="A135" s="106">
        <v>1</v>
      </c>
      <c r="B135" s="106">
        <f t="shared" si="23"/>
        <v>47</v>
      </c>
      <c r="C135" s="106">
        <f t="shared" si="24"/>
        <v>47</v>
      </c>
      <c r="D135" s="106">
        <f t="shared" si="21"/>
        <v>16.720978579357176</v>
      </c>
      <c r="E135" s="106">
        <f t="shared" si="25"/>
        <v>47.000000000000014</v>
      </c>
      <c r="G135" s="106">
        <v>1</v>
      </c>
      <c r="H135" s="106">
        <f t="shared" si="22"/>
        <v>48</v>
      </c>
      <c r="I135" s="106">
        <f t="shared" si="18"/>
        <v>48</v>
      </c>
      <c r="J135" s="106">
        <f t="shared" si="19"/>
        <v>33.624824747511745</v>
      </c>
      <c r="K135" s="106">
        <f t="shared" si="16"/>
        <v>48.000000000000007</v>
      </c>
    </row>
    <row r="136" spans="1:11" x14ac:dyDescent="0.15">
      <c r="A136" s="106">
        <v>1</v>
      </c>
      <c r="B136" s="106">
        <f t="shared" si="23"/>
        <v>48</v>
      </c>
      <c r="C136" s="106">
        <f t="shared" si="24"/>
        <v>48</v>
      </c>
      <c r="D136" s="106">
        <f t="shared" si="21"/>
        <v>16.812412373755873</v>
      </c>
      <c r="E136" s="106">
        <f t="shared" si="25"/>
        <v>48.000000000000007</v>
      </c>
      <c r="G136" s="106">
        <v>1</v>
      </c>
      <c r="H136" s="106">
        <f t="shared" si="22"/>
        <v>49</v>
      </c>
      <c r="I136" s="106">
        <f t="shared" si="18"/>
        <v>49</v>
      </c>
      <c r="J136" s="106">
        <f t="shared" si="19"/>
        <v>33.80392160057027</v>
      </c>
      <c r="K136" s="106">
        <f t="shared" si="16"/>
        <v>48.999999999999993</v>
      </c>
    </row>
    <row r="137" spans="1:11" x14ac:dyDescent="0.15">
      <c r="A137" s="106">
        <v>1</v>
      </c>
      <c r="B137" s="106">
        <f t="shared" si="23"/>
        <v>49</v>
      </c>
      <c r="C137" s="106">
        <f t="shared" si="24"/>
        <v>49</v>
      </c>
      <c r="D137" s="106">
        <f t="shared" si="21"/>
        <v>16.901960800285135</v>
      </c>
      <c r="E137" s="106">
        <f t="shared" si="25"/>
        <v>48.999999999999993</v>
      </c>
      <c r="G137" s="106">
        <v>1</v>
      </c>
      <c r="H137" s="106">
        <f t="shared" si="22"/>
        <v>50</v>
      </c>
      <c r="I137" s="106">
        <f t="shared" si="18"/>
        <v>50</v>
      </c>
      <c r="J137" s="106">
        <f t="shared" si="19"/>
        <v>33.979400086720375</v>
      </c>
      <c r="K137" s="106">
        <f t="shared" si="16"/>
        <v>50.000000000000014</v>
      </c>
    </row>
    <row r="138" spans="1:11" x14ac:dyDescent="0.15">
      <c r="A138" s="106">
        <v>1</v>
      </c>
      <c r="B138" s="106">
        <f t="shared" si="23"/>
        <v>50</v>
      </c>
      <c r="C138" s="106">
        <f t="shared" si="24"/>
        <v>50</v>
      </c>
      <c r="D138" s="106">
        <f t="shared" si="21"/>
        <v>16.989700043360187</v>
      </c>
      <c r="E138" s="106">
        <f t="shared" si="25"/>
        <v>50.000000000000014</v>
      </c>
      <c r="G138" s="106">
        <v>1</v>
      </c>
      <c r="H138" s="106">
        <f t="shared" si="22"/>
        <v>51</v>
      </c>
      <c r="I138" s="106">
        <f t="shared" si="18"/>
        <v>51</v>
      </c>
      <c r="J138" s="106">
        <f t="shared" si="19"/>
        <v>34.151403521958727</v>
      </c>
      <c r="K138" s="106">
        <f t="shared" si="16"/>
        <v>51</v>
      </c>
    </row>
    <row r="139" spans="1:11" x14ac:dyDescent="0.15">
      <c r="A139" s="106">
        <v>1</v>
      </c>
      <c r="B139" s="106">
        <f t="shared" si="23"/>
        <v>51</v>
      </c>
      <c r="C139" s="106">
        <f t="shared" si="24"/>
        <v>51</v>
      </c>
      <c r="D139" s="106">
        <f t="shared" si="21"/>
        <v>17.075701760979364</v>
      </c>
      <c r="E139" s="106">
        <f t="shared" si="25"/>
        <v>51</v>
      </c>
      <c r="G139" s="106">
        <v>1</v>
      </c>
      <c r="H139" s="106">
        <f t="shared" si="22"/>
        <v>52</v>
      </c>
      <c r="I139" s="106">
        <f t="shared" si="18"/>
        <v>52</v>
      </c>
      <c r="J139" s="106">
        <f t="shared" si="19"/>
        <v>34.320066872695982</v>
      </c>
      <c r="K139" s="106">
        <f t="shared" si="16"/>
        <v>52.000000000000007</v>
      </c>
    </row>
    <row r="140" spans="1:11" x14ac:dyDescent="0.15">
      <c r="A140" s="106">
        <v>1</v>
      </c>
      <c r="B140" s="106">
        <f t="shared" si="23"/>
        <v>52</v>
      </c>
      <c r="C140" s="106">
        <f t="shared" si="24"/>
        <v>52</v>
      </c>
      <c r="D140" s="106">
        <f t="shared" si="21"/>
        <v>17.160033436347991</v>
      </c>
      <c r="E140" s="106">
        <f t="shared" si="25"/>
        <v>52.000000000000007</v>
      </c>
      <c r="G140" s="106">
        <v>1</v>
      </c>
      <c r="H140" s="106">
        <f t="shared" si="22"/>
        <v>53</v>
      </c>
      <c r="I140" s="106">
        <f t="shared" si="18"/>
        <v>53</v>
      </c>
      <c r="J140" s="106">
        <f t="shared" si="19"/>
        <v>34.48551739201578</v>
      </c>
      <c r="K140" s="106">
        <f t="shared" si="16"/>
        <v>53.000000000000007</v>
      </c>
    </row>
    <row r="141" spans="1:11" x14ac:dyDescent="0.15">
      <c r="A141" s="106">
        <v>1</v>
      </c>
      <c r="B141" s="106">
        <f t="shared" si="23"/>
        <v>53</v>
      </c>
      <c r="C141" s="106">
        <f t="shared" si="24"/>
        <v>53</v>
      </c>
      <c r="D141" s="106">
        <f t="shared" si="21"/>
        <v>17.24275869600789</v>
      </c>
      <c r="E141" s="106">
        <f t="shared" si="25"/>
        <v>53.000000000000007</v>
      </c>
      <c r="G141" s="106">
        <v>1</v>
      </c>
      <c r="H141" s="106">
        <f t="shared" si="22"/>
        <v>54</v>
      </c>
      <c r="I141" s="106">
        <f t="shared" si="18"/>
        <v>54</v>
      </c>
      <c r="J141" s="106">
        <f t="shared" si="19"/>
        <v>34.647875196459374</v>
      </c>
      <c r="K141" s="106">
        <f t="shared" si="16"/>
        <v>54.000000000000028</v>
      </c>
    </row>
    <row r="142" spans="1:11" x14ac:dyDescent="0.15">
      <c r="A142" s="106">
        <v>1</v>
      </c>
      <c r="B142" s="106">
        <f t="shared" si="23"/>
        <v>54</v>
      </c>
      <c r="C142" s="106">
        <f t="shared" si="24"/>
        <v>54</v>
      </c>
      <c r="D142" s="106">
        <f t="shared" si="21"/>
        <v>17.323937598229687</v>
      </c>
      <c r="E142" s="106">
        <f t="shared" si="25"/>
        <v>54.000000000000028</v>
      </c>
      <c r="G142" s="106">
        <v>1</v>
      </c>
      <c r="H142" s="106">
        <f t="shared" si="22"/>
        <v>55</v>
      </c>
      <c r="I142" s="106">
        <f t="shared" si="18"/>
        <v>55</v>
      </c>
      <c r="J142" s="106">
        <f t="shared" si="19"/>
        <v>34.807253789884875</v>
      </c>
      <c r="K142" s="106">
        <f t="shared" si="16"/>
        <v>55.000000000000014</v>
      </c>
    </row>
    <row r="143" spans="1:11" x14ac:dyDescent="0.15">
      <c r="A143" s="106">
        <v>1</v>
      </c>
      <c r="B143" s="106">
        <f t="shared" si="23"/>
        <v>55</v>
      </c>
      <c r="C143" s="106">
        <f t="shared" si="24"/>
        <v>55</v>
      </c>
      <c r="D143" s="106">
        <f t="shared" si="21"/>
        <v>17.403626894942438</v>
      </c>
      <c r="E143" s="106">
        <f t="shared" si="25"/>
        <v>55.000000000000014</v>
      </c>
      <c r="G143" s="106">
        <v>1</v>
      </c>
      <c r="H143" s="106">
        <f t="shared" si="22"/>
        <v>56</v>
      </c>
      <c r="I143" s="106">
        <f t="shared" si="18"/>
        <v>56</v>
      </c>
      <c r="J143" s="106">
        <f t="shared" si="19"/>
        <v>34.963760540124007</v>
      </c>
      <c r="K143" s="106">
        <f t="shared" si="16"/>
        <v>56.000000000000021</v>
      </c>
    </row>
    <row r="144" spans="1:11" x14ac:dyDescent="0.15">
      <c r="A144" s="106">
        <v>1</v>
      </c>
      <c r="B144" s="106">
        <f t="shared" si="23"/>
        <v>56</v>
      </c>
      <c r="C144" s="106">
        <f t="shared" si="24"/>
        <v>56</v>
      </c>
      <c r="D144" s="106">
        <f t="shared" si="21"/>
        <v>17.481880270062003</v>
      </c>
      <c r="E144" s="106">
        <f t="shared" si="25"/>
        <v>56.000000000000021</v>
      </c>
      <c r="G144" s="106">
        <v>1</v>
      </c>
      <c r="H144" s="106">
        <f t="shared" si="22"/>
        <v>57</v>
      </c>
      <c r="I144" s="106">
        <f t="shared" si="18"/>
        <v>57</v>
      </c>
      <c r="J144" s="106">
        <f t="shared" si="19"/>
        <v>35.117497113449829</v>
      </c>
      <c r="K144" s="106">
        <f t="shared" si="16"/>
        <v>57.000000000000007</v>
      </c>
    </row>
    <row r="145" spans="1:11" x14ac:dyDescent="0.15">
      <c r="A145" s="106">
        <v>1</v>
      </c>
      <c r="B145" s="106">
        <f t="shared" si="23"/>
        <v>57</v>
      </c>
      <c r="C145" s="106">
        <f t="shared" si="24"/>
        <v>57</v>
      </c>
      <c r="D145" s="106">
        <f t="shared" si="21"/>
        <v>17.558748556724915</v>
      </c>
      <c r="E145" s="106">
        <f t="shared" si="25"/>
        <v>57.000000000000007</v>
      </c>
      <c r="G145" s="106">
        <v>1</v>
      </c>
      <c r="H145" s="106">
        <f t="shared" si="22"/>
        <v>58</v>
      </c>
      <c r="I145" s="106">
        <f t="shared" si="18"/>
        <v>58</v>
      </c>
      <c r="J145" s="106">
        <f t="shared" si="19"/>
        <v>35.268559871258745</v>
      </c>
      <c r="K145" s="106">
        <f t="shared" si="16"/>
        <v>58.000000000000036</v>
      </c>
    </row>
    <row r="146" spans="1:11" x14ac:dyDescent="0.15">
      <c r="A146" s="106">
        <v>1</v>
      </c>
      <c r="B146" s="106">
        <f t="shared" si="23"/>
        <v>58</v>
      </c>
      <c r="C146" s="106">
        <f t="shared" si="24"/>
        <v>58</v>
      </c>
      <c r="D146" s="106">
        <f t="shared" si="21"/>
        <v>17.634279935629372</v>
      </c>
      <c r="E146" s="106">
        <f t="shared" si="25"/>
        <v>58.000000000000036</v>
      </c>
      <c r="G146" s="106">
        <v>1</v>
      </c>
      <c r="H146" s="106">
        <f t="shared" si="22"/>
        <v>59</v>
      </c>
      <c r="I146" s="106">
        <f t="shared" si="18"/>
        <v>59</v>
      </c>
      <c r="J146" s="106">
        <f t="shared" si="19"/>
        <v>35.417040232842886</v>
      </c>
      <c r="K146" s="106">
        <f t="shared" si="16"/>
        <v>59.000000000000014</v>
      </c>
    </row>
    <row r="147" spans="1:11" x14ac:dyDescent="0.15">
      <c r="A147" s="106">
        <v>1</v>
      </c>
      <c r="B147" s="106">
        <f t="shared" si="23"/>
        <v>59</v>
      </c>
      <c r="C147" s="106">
        <f t="shared" si="24"/>
        <v>59</v>
      </c>
      <c r="D147" s="106">
        <f t="shared" si="21"/>
        <v>17.708520116421443</v>
      </c>
      <c r="E147" s="106">
        <f t="shared" si="25"/>
        <v>59.000000000000014</v>
      </c>
      <c r="G147" s="106">
        <v>1</v>
      </c>
      <c r="H147" s="106">
        <f t="shared" si="22"/>
        <v>60</v>
      </c>
      <c r="I147" s="106">
        <f t="shared" si="18"/>
        <v>60</v>
      </c>
      <c r="J147" s="106">
        <f t="shared" si="19"/>
        <v>35.56302500767287</v>
      </c>
      <c r="K147" s="106">
        <f t="shared" si="16"/>
        <v>59.999999999999986</v>
      </c>
    </row>
    <row r="148" spans="1:11" x14ac:dyDescent="0.15">
      <c r="A148" s="106">
        <v>1</v>
      </c>
      <c r="B148" s="106">
        <f t="shared" si="23"/>
        <v>60</v>
      </c>
      <c r="C148" s="106">
        <f t="shared" si="24"/>
        <v>60</v>
      </c>
      <c r="D148" s="106">
        <f t="shared" si="21"/>
        <v>17.781512503836435</v>
      </c>
      <c r="E148" s="106">
        <f t="shared" si="25"/>
        <v>59.999999999999986</v>
      </c>
      <c r="G148" s="106">
        <v>1</v>
      </c>
      <c r="H148" s="106">
        <f t="shared" si="22"/>
        <v>61</v>
      </c>
      <c r="I148" s="106">
        <f t="shared" si="18"/>
        <v>61</v>
      </c>
      <c r="J148" s="106">
        <f t="shared" si="19"/>
        <v>35.706596700215343</v>
      </c>
      <c r="K148" s="106">
        <f t="shared" si="16"/>
        <v>61.000000000000064</v>
      </c>
    </row>
    <row r="149" spans="1:11" x14ac:dyDescent="0.15">
      <c r="A149" s="106">
        <v>1</v>
      </c>
      <c r="B149" s="106">
        <f t="shared" si="23"/>
        <v>61</v>
      </c>
      <c r="C149" s="106">
        <f t="shared" si="24"/>
        <v>61</v>
      </c>
      <c r="D149" s="106">
        <f t="shared" si="21"/>
        <v>17.853298350107671</v>
      </c>
      <c r="E149" s="106">
        <f t="shared" si="25"/>
        <v>61.000000000000064</v>
      </c>
      <c r="G149" s="106">
        <v>1</v>
      </c>
      <c r="H149" s="106">
        <f t="shared" si="22"/>
        <v>62</v>
      </c>
      <c r="I149" s="106">
        <f t="shared" si="18"/>
        <v>62</v>
      </c>
      <c r="J149" s="106">
        <f t="shared" si="19"/>
        <v>35.84783378996508</v>
      </c>
      <c r="K149" s="106">
        <f t="shared" si="16"/>
        <v>62.000000000000007</v>
      </c>
    </row>
    <row r="150" spans="1:11" x14ac:dyDescent="0.15">
      <c r="A150" s="106">
        <v>1</v>
      </c>
      <c r="B150" s="106">
        <f t="shared" si="23"/>
        <v>62</v>
      </c>
      <c r="C150" s="106">
        <f t="shared" si="24"/>
        <v>62</v>
      </c>
      <c r="D150" s="106">
        <f t="shared" si="21"/>
        <v>17.92391689498254</v>
      </c>
      <c r="E150" s="106">
        <f t="shared" si="25"/>
        <v>62.000000000000007</v>
      </c>
      <c r="G150" s="106">
        <v>1</v>
      </c>
      <c r="H150" s="106">
        <f t="shared" si="22"/>
        <v>63</v>
      </c>
      <c r="I150" s="106">
        <f t="shared" si="18"/>
        <v>63</v>
      </c>
      <c r="J150" s="106">
        <f t="shared" si="19"/>
        <v>35.986810989071635</v>
      </c>
      <c r="K150" s="106">
        <f t="shared" si="16"/>
        <v>63.00000000000005</v>
      </c>
    </row>
    <row r="151" spans="1:11" x14ac:dyDescent="0.15">
      <c r="A151" s="106">
        <v>1</v>
      </c>
      <c r="B151" s="106">
        <f t="shared" si="23"/>
        <v>63</v>
      </c>
      <c r="C151" s="106">
        <f t="shared" si="24"/>
        <v>63</v>
      </c>
      <c r="D151" s="106">
        <f t="shared" si="21"/>
        <v>17.993405494535818</v>
      </c>
      <c r="E151" s="106">
        <f t="shared" si="25"/>
        <v>63.00000000000005</v>
      </c>
      <c r="G151" s="106">
        <v>1</v>
      </c>
      <c r="H151" s="106">
        <f t="shared" si="22"/>
        <v>64</v>
      </c>
      <c r="I151" s="106">
        <f t="shared" si="18"/>
        <v>64</v>
      </c>
      <c r="J151" s="106">
        <f t="shared" si="19"/>
        <v>36.123599479677743</v>
      </c>
      <c r="K151" s="106">
        <f t="shared" si="16"/>
        <v>64.000000000000028</v>
      </c>
    </row>
    <row r="152" spans="1:11" x14ac:dyDescent="0.15">
      <c r="A152" s="106">
        <v>1</v>
      </c>
      <c r="B152" s="106">
        <f t="shared" si="23"/>
        <v>64</v>
      </c>
      <c r="C152" s="106">
        <f t="shared" si="24"/>
        <v>64</v>
      </c>
      <c r="D152" s="106">
        <f t="shared" si="21"/>
        <v>18.061799739838872</v>
      </c>
      <c r="E152" s="106">
        <f t="shared" si="25"/>
        <v>64.000000000000028</v>
      </c>
      <c r="G152" s="106">
        <v>1</v>
      </c>
      <c r="H152" s="106">
        <f t="shared" si="22"/>
        <v>65</v>
      </c>
      <c r="I152" s="106">
        <f t="shared" si="18"/>
        <v>65</v>
      </c>
      <c r="J152" s="106">
        <f t="shared" si="19"/>
        <v>36.258267132857107</v>
      </c>
      <c r="K152" s="106">
        <f t="shared" ref="K152:K191" si="26">POWER(10,(J152/20))</f>
        <v>64.999999999999986</v>
      </c>
    </row>
    <row r="153" spans="1:11" x14ac:dyDescent="0.15">
      <c r="A153" s="106">
        <v>1</v>
      </c>
      <c r="B153" s="106">
        <f t="shared" si="23"/>
        <v>65</v>
      </c>
      <c r="C153" s="106">
        <f t="shared" si="24"/>
        <v>65</v>
      </c>
      <c r="D153" s="106">
        <f t="shared" si="21"/>
        <v>18.129133566428553</v>
      </c>
      <c r="E153" s="106">
        <f t="shared" si="25"/>
        <v>64.999999999999986</v>
      </c>
      <c r="G153" s="106">
        <v>1</v>
      </c>
      <c r="H153" s="106">
        <f t="shared" si="22"/>
        <v>66</v>
      </c>
      <c r="I153" s="106">
        <f t="shared" ref="I153:I191" si="27">H153/G153</f>
        <v>66</v>
      </c>
      <c r="J153" s="106">
        <f t="shared" ref="J153:J191" si="28">20*LOG10(I153)</f>
        <v>36.390878710837377</v>
      </c>
      <c r="K153" s="106">
        <f t="shared" si="26"/>
        <v>66.000000000000028</v>
      </c>
    </row>
    <row r="154" spans="1:11" x14ac:dyDescent="0.15">
      <c r="A154" s="106">
        <v>1</v>
      </c>
      <c r="B154" s="106">
        <f t="shared" si="23"/>
        <v>66</v>
      </c>
      <c r="C154" s="106">
        <f t="shared" ref="C154:C178" si="29">B154/A154</f>
        <v>66</v>
      </c>
      <c r="D154" s="106">
        <f t="shared" ref="D154:D191" si="30">10*LOG10(C154)</f>
        <v>18.195439355418689</v>
      </c>
      <c r="E154" s="106">
        <f t="shared" si="25"/>
        <v>66.000000000000028</v>
      </c>
      <c r="G154" s="106">
        <v>1</v>
      </c>
      <c r="H154" s="106">
        <f t="shared" ref="H154:H182" si="31">H153+1</f>
        <v>67</v>
      </c>
      <c r="I154" s="106">
        <f t="shared" si="27"/>
        <v>67</v>
      </c>
      <c r="J154" s="106">
        <f t="shared" si="28"/>
        <v>36.521496054016531</v>
      </c>
      <c r="K154" s="106">
        <f t="shared" si="26"/>
        <v>67.000000000000043</v>
      </c>
    </row>
    <row r="155" spans="1:11" x14ac:dyDescent="0.15">
      <c r="A155" s="106">
        <v>1</v>
      </c>
      <c r="B155" s="106">
        <f t="shared" ref="B155:B178" si="32">B154+1</f>
        <v>67</v>
      </c>
      <c r="C155" s="106">
        <f t="shared" si="29"/>
        <v>67</v>
      </c>
      <c r="D155" s="106">
        <f t="shared" si="30"/>
        <v>18.260748027008265</v>
      </c>
      <c r="E155" s="106">
        <f t="shared" si="25"/>
        <v>67.000000000000043</v>
      </c>
      <c r="G155" s="106">
        <v>1</v>
      </c>
      <c r="H155" s="106">
        <f t="shared" si="31"/>
        <v>68</v>
      </c>
      <c r="I155" s="106">
        <f t="shared" si="27"/>
        <v>68</v>
      </c>
      <c r="J155" s="106">
        <f t="shared" si="28"/>
        <v>36.650178254124725</v>
      </c>
      <c r="K155" s="106">
        <f t="shared" si="26"/>
        <v>68.000000000000014</v>
      </c>
    </row>
    <row r="156" spans="1:11" x14ac:dyDescent="0.15">
      <c r="A156" s="106">
        <v>1</v>
      </c>
      <c r="B156" s="106">
        <f t="shared" si="32"/>
        <v>68</v>
      </c>
      <c r="C156" s="106">
        <f t="shared" si="29"/>
        <v>68</v>
      </c>
      <c r="D156" s="106">
        <f t="shared" si="30"/>
        <v>18.325089127062363</v>
      </c>
      <c r="E156" s="106">
        <f t="shared" si="25"/>
        <v>68.000000000000014</v>
      </c>
      <c r="G156" s="106">
        <v>1</v>
      </c>
      <c r="H156" s="106">
        <f t="shared" si="31"/>
        <v>69</v>
      </c>
      <c r="I156" s="106">
        <f t="shared" si="27"/>
        <v>69</v>
      </c>
      <c r="J156" s="106">
        <f t="shared" si="28"/>
        <v>36.776981814745106</v>
      </c>
      <c r="K156" s="106">
        <f t="shared" si="26"/>
        <v>69.000000000000014</v>
      </c>
    </row>
    <row r="157" spans="1:11" x14ac:dyDescent="0.15">
      <c r="A157" s="106">
        <v>1</v>
      </c>
      <c r="B157" s="106">
        <f t="shared" si="32"/>
        <v>69</v>
      </c>
      <c r="C157" s="106">
        <f t="shared" si="29"/>
        <v>69</v>
      </c>
      <c r="D157" s="106">
        <f t="shared" si="30"/>
        <v>18.388490907372553</v>
      </c>
      <c r="E157" s="106">
        <f t="shared" si="25"/>
        <v>69.000000000000014</v>
      </c>
      <c r="G157" s="106">
        <v>1</v>
      </c>
      <c r="H157" s="106">
        <f t="shared" si="31"/>
        <v>70</v>
      </c>
      <c r="I157" s="106">
        <f t="shared" si="27"/>
        <v>70</v>
      </c>
      <c r="J157" s="106">
        <f t="shared" si="28"/>
        <v>36.901960800285138</v>
      </c>
      <c r="K157" s="106">
        <f t="shared" si="26"/>
        <v>70.000000000000028</v>
      </c>
    </row>
    <row r="158" spans="1:11" x14ac:dyDescent="0.15">
      <c r="A158" s="106">
        <v>1</v>
      </c>
      <c r="B158" s="106">
        <f t="shared" si="32"/>
        <v>70</v>
      </c>
      <c r="C158" s="106">
        <f t="shared" si="29"/>
        <v>70</v>
      </c>
      <c r="D158" s="106">
        <f t="shared" si="30"/>
        <v>18.450980400142569</v>
      </c>
      <c r="E158" s="106">
        <f t="shared" si="25"/>
        <v>70.000000000000028</v>
      </c>
      <c r="G158" s="106">
        <v>1</v>
      </c>
      <c r="H158" s="106">
        <f t="shared" si="31"/>
        <v>71</v>
      </c>
      <c r="I158" s="106">
        <f t="shared" si="27"/>
        <v>71</v>
      </c>
      <c r="J158" s="106">
        <f t="shared" si="28"/>
        <v>37.025166974381506</v>
      </c>
      <c r="K158" s="106">
        <f t="shared" si="26"/>
        <v>71</v>
      </c>
    </row>
    <row r="159" spans="1:11" x14ac:dyDescent="0.15">
      <c r="A159" s="106">
        <v>1</v>
      </c>
      <c r="B159" s="106">
        <f t="shared" si="32"/>
        <v>71</v>
      </c>
      <c r="C159" s="106">
        <f t="shared" si="29"/>
        <v>71</v>
      </c>
      <c r="D159" s="106">
        <f t="shared" si="30"/>
        <v>18.512583487190753</v>
      </c>
      <c r="E159" s="106">
        <f t="shared" si="25"/>
        <v>71</v>
      </c>
      <c r="G159" s="106">
        <v>1</v>
      </c>
      <c r="H159" s="106">
        <f t="shared" si="31"/>
        <v>72</v>
      </c>
      <c r="I159" s="106">
        <f t="shared" si="27"/>
        <v>72</v>
      </c>
      <c r="J159" s="106">
        <f t="shared" si="28"/>
        <v>37.146649928625372</v>
      </c>
      <c r="K159" s="106">
        <f t="shared" si="26"/>
        <v>72.000000000000071</v>
      </c>
    </row>
    <row r="160" spans="1:11" x14ac:dyDescent="0.15">
      <c r="A160" s="106">
        <v>1</v>
      </c>
      <c r="B160" s="106">
        <f t="shared" si="32"/>
        <v>72</v>
      </c>
      <c r="C160" s="106">
        <f t="shared" si="29"/>
        <v>72</v>
      </c>
      <c r="D160" s="106">
        <f t="shared" si="30"/>
        <v>18.573324964312686</v>
      </c>
      <c r="E160" s="106">
        <f t="shared" si="25"/>
        <v>72.000000000000071</v>
      </c>
      <c r="G160" s="106">
        <v>1</v>
      </c>
      <c r="H160" s="106">
        <f t="shared" si="31"/>
        <v>73</v>
      </c>
      <c r="I160" s="106">
        <f t="shared" si="27"/>
        <v>73</v>
      </c>
      <c r="J160" s="106">
        <f t="shared" si="28"/>
        <v>37.266457202409114</v>
      </c>
      <c r="K160" s="106">
        <f t="shared" si="26"/>
        <v>72.999999999999986</v>
      </c>
    </row>
    <row r="161" spans="1:11" x14ac:dyDescent="0.15">
      <c r="A161" s="106">
        <v>1</v>
      </c>
      <c r="B161" s="106">
        <f t="shared" si="32"/>
        <v>73</v>
      </c>
      <c r="C161" s="106">
        <f t="shared" si="29"/>
        <v>73</v>
      </c>
      <c r="D161" s="106">
        <f t="shared" si="30"/>
        <v>18.633228601204557</v>
      </c>
      <c r="E161" s="106">
        <f t="shared" si="25"/>
        <v>72.999999999999986</v>
      </c>
      <c r="G161" s="106">
        <v>1</v>
      </c>
      <c r="H161" s="106">
        <f t="shared" si="31"/>
        <v>74</v>
      </c>
      <c r="I161" s="106">
        <f t="shared" si="27"/>
        <v>74</v>
      </c>
      <c r="J161" s="106">
        <f t="shared" si="28"/>
        <v>37.384634394619525</v>
      </c>
      <c r="K161" s="106">
        <f t="shared" si="26"/>
        <v>74.000000000000028</v>
      </c>
    </row>
    <row r="162" spans="1:11" x14ac:dyDescent="0.15">
      <c r="A162" s="106">
        <v>1</v>
      </c>
      <c r="B162" s="106">
        <f t="shared" si="32"/>
        <v>74</v>
      </c>
      <c r="C162" s="106">
        <f t="shared" si="29"/>
        <v>74</v>
      </c>
      <c r="D162" s="106">
        <f t="shared" si="30"/>
        <v>18.692317197309762</v>
      </c>
      <c r="E162" s="106">
        <f t="shared" si="25"/>
        <v>74.000000000000028</v>
      </c>
      <c r="G162" s="106">
        <v>1</v>
      </c>
      <c r="H162" s="106">
        <f t="shared" si="31"/>
        <v>75</v>
      </c>
      <c r="I162" s="106">
        <f t="shared" si="27"/>
        <v>75</v>
      </c>
      <c r="J162" s="106">
        <f t="shared" si="28"/>
        <v>37.501225267834002</v>
      </c>
      <c r="K162" s="106">
        <f t="shared" si="26"/>
        <v>75.000000000000043</v>
      </c>
    </row>
    <row r="163" spans="1:11" x14ac:dyDescent="0.15">
      <c r="A163" s="106">
        <v>1</v>
      </c>
      <c r="B163" s="106">
        <f t="shared" si="32"/>
        <v>75</v>
      </c>
      <c r="C163" s="106">
        <f t="shared" si="29"/>
        <v>75</v>
      </c>
      <c r="D163" s="106">
        <f t="shared" si="30"/>
        <v>18.750612633917001</v>
      </c>
      <c r="E163" s="106">
        <f t="shared" ref="E163:E191" si="33">POWER(10,(D163/10))</f>
        <v>75.000000000000043</v>
      </c>
      <c r="G163" s="106">
        <v>1</v>
      </c>
      <c r="H163" s="106">
        <f t="shared" si="31"/>
        <v>76</v>
      </c>
      <c r="I163" s="106">
        <f t="shared" si="27"/>
        <v>76</v>
      </c>
      <c r="J163" s="106">
        <f t="shared" si="28"/>
        <v>37.616271845615827</v>
      </c>
      <c r="K163" s="106">
        <f t="shared" si="26"/>
        <v>76.000000000000071</v>
      </c>
    </row>
    <row r="164" spans="1:11" x14ac:dyDescent="0.15">
      <c r="A164" s="106">
        <v>1</v>
      </c>
      <c r="B164" s="106">
        <f t="shared" si="32"/>
        <v>76</v>
      </c>
      <c r="C164" s="106">
        <f t="shared" si="29"/>
        <v>76</v>
      </c>
      <c r="D164" s="106">
        <f t="shared" si="30"/>
        <v>18.808135922807914</v>
      </c>
      <c r="E164" s="106">
        <f t="shared" si="33"/>
        <v>76.000000000000071</v>
      </c>
      <c r="G164" s="106">
        <v>1</v>
      </c>
      <c r="H164" s="106">
        <f t="shared" si="31"/>
        <v>77</v>
      </c>
      <c r="I164" s="106">
        <f t="shared" si="27"/>
        <v>77</v>
      </c>
      <c r="J164" s="106">
        <f t="shared" si="28"/>
        <v>37.729814503449639</v>
      </c>
      <c r="K164" s="106">
        <f t="shared" si="26"/>
        <v>77.000000000000014</v>
      </c>
    </row>
    <row r="165" spans="1:11" x14ac:dyDescent="0.15">
      <c r="A165" s="106">
        <v>1</v>
      </c>
      <c r="B165" s="106">
        <f t="shared" si="32"/>
        <v>77</v>
      </c>
      <c r="C165" s="106">
        <f t="shared" si="29"/>
        <v>77</v>
      </c>
      <c r="D165" s="106">
        <f t="shared" si="30"/>
        <v>18.864907251724819</v>
      </c>
      <c r="E165" s="106">
        <f t="shared" si="33"/>
        <v>77.000000000000014</v>
      </c>
      <c r="G165" s="106">
        <v>1</v>
      </c>
      <c r="H165" s="106">
        <f t="shared" si="31"/>
        <v>78</v>
      </c>
      <c r="I165" s="106">
        <f t="shared" si="27"/>
        <v>78</v>
      </c>
      <c r="J165" s="106">
        <f t="shared" si="28"/>
        <v>37.841892053809609</v>
      </c>
      <c r="K165" s="106">
        <f t="shared" si="26"/>
        <v>78</v>
      </c>
    </row>
    <row r="166" spans="1:11" x14ac:dyDescent="0.15">
      <c r="A166" s="106">
        <v>1</v>
      </c>
      <c r="B166" s="106">
        <f t="shared" si="32"/>
        <v>78</v>
      </c>
      <c r="C166" s="106">
        <f t="shared" si="29"/>
        <v>78</v>
      </c>
      <c r="D166" s="106">
        <f t="shared" si="30"/>
        <v>18.920946026904804</v>
      </c>
      <c r="E166" s="106">
        <f t="shared" si="33"/>
        <v>78</v>
      </c>
      <c r="G166" s="106">
        <v>1</v>
      </c>
      <c r="H166" s="106">
        <f t="shared" si="31"/>
        <v>79</v>
      </c>
      <c r="I166" s="106">
        <f t="shared" si="27"/>
        <v>79</v>
      </c>
      <c r="J166" s="106">
        <f t="shared" si="28"/>
        <v>37.952541825808829</v>
      </c>
      <c r="K166" s="106">
        <f t="shared" si="26"/>
        <v>79</v>
      </c>
    </row>
    <row r="167" spans="1:11" x14ac:dyDescent="0.15">
      <c r="A167" s="106">
        <v>1</v>
      </c>
      <c r="B167" s="106">
        <f t="shared" si="32"/>
        <v>79</v>
      </c>
      <c r="C167" s="106">
        <f t="shared" si="29"/>
        <v>79</v>
      </c>
      <c r="D167" s="106">
        <f t="shared" si="30"/>
        <v>18.976270912904415</v>
      </c>
      <c r="E167" s="106">
        <f t="shared" si="33"/>
        <v>79</v>
      </c>
      <c r="G167" s="106">
        <v>1</v>
      </c>
      <c r="H167" s="106">
        <f t="shared" si="31"/>
        <v>80</v>
      </c>
      <c r="I167" s="106">
        <f t="shared" si="27"/>
        <v>80</v>
      </c>
      <c r="J167" s="106">
        <f t="shared" si="28"/>
        <v>38.061799739838868</v>
      </c>
      <c r="K167" s="106">
        <f t="shared" si="26"/>
        <v>79.999999999999972</v>
      </c>
    </row>
    <row r="168" spans="1:11" x14ac:dyDescent="0.15">
      <c r="A168" s="106">
        <v>1</v>
      </c>
      <c r="B168" s="106">
        <f t="shared" si="32"/>
        <v>80</v>
      </c>
      <c r="C168" s="106">
        <f t="shared" si="29"/>
        <v>80</v>
      </c>
      <c r="D168" s="106">
        <f t="shared" si="30"/>
        <v>19.030899869919434</v>
      </c>
      <c r="E168" s="106">
        <f t="shared" si="33"/>
        <v>79.999999999999972</v>
      </c>
      <c r="G168" s="106">
        <v>1</v>
      </c>
      <c r="H168" s="106">
        <f t="shared" si="31"/>
        <v>81</v>
      </c>
      <c r="I168" s="106">
        <f t="shared" si="27"/>
        <v>81</v>
      </c>
      <c r="J168" s="106">
        <f t="shared" si="28"/>
        <v>38.169700377572994</v>
      </c>
      <c r="K168" s="106">
        <f t="shared" si="26"/>
        <v>81.000000000000028</v>
      </c>
    </row>
    <row r="169" spans="1:11" x14ac:dyDescent="0.15">
      <c r="A169" s="106">
        <v>1</v>
      </c>
      <c r="B169" s="106">
        <f t="shared" si="32"/>
        <v>81</v>
      </c>
      <c r="C169" s="106">
        <f t="shared" si="29"/>
        <v>81</v>
      </c>
      <c r="D169" s="106">
        <f t="shared" si="30"/>
        <v>19.084850188786497</v>
      </c>
      <c r="E169" s="106">
        <f t="shared" si="33"/>
        <v>81.000000000000028</v>
      </c>
      <c r="G169" s="106">
        <v>1</v>
      </c>
      <c r="H169" s="106">
        <f t="shared" si="31"/>
        <v>82</v>
      </c>
      <c r="I169" s="106">
        <f t="shared" si="27"/>
        <v>82</v>
      </c>
      <c r="J169" s="106">
        <f t="shared" si="28"/>
        <v>38.276277047674334</v>
      </c>
      <c r="K169" s="106">
        <f t="shared" si="26"/>
        <v>82.000000000000014</v>
      </c>
    </row>
    <row r="170" spans="1:11" x14ac:dyDescent="0.15">
      <c r="A170" s="106">
        <v>1</v>
      </c>
      <c r="B170" s="106">
        <f t="shared" si="32"/>
        <v>82</v>
      </c>
      <c r="C170" s="106">
        <f t="shared" si="29"/>
        <v>82</v>
      </c>
      <c r="D170" s="106">
        <f t="shared" si="30"/>
        <v>19.138138523837167</v>
      </c>
      <c r="E170" s="106">
        <f t="shared" si="33"/>
        <v>82.000000000000014</v>
      </c>
      <c r="G170" s="106">
        <v>1</v>
      </c>
      <c r="H170" s="106">
        <f t="shared" si="31"/>
        <v>83</v>
      </c>
      <c r="I170" s="106">
        <f t="shared" si="27"/>
        <v>83</v>
      </c>
      <c r="J170" s="106">
        <f t="shared" si="28"/>
        <v>38.381561847521482</v>
      </c>
      <c r="K170" s="106">
        <f t="shared" si="26"/>
        <v>83.000000000000099</v>
      </c>
    </row>
    <row r="171" spans="1:11" x14ac:dyDescent="0.15">
      <c r="A171" s="106">
        <v>1</v>
      </c>
      <c r="B171" s="106">
        <f t="shared" si="32"/>
        <v>83</v>
      </c>
      <c r="C171" s="106">
        <f t="shared" si="29"/>
        <v>83</v>
      </c>
      <c r="D171" s="106">
        <f t="shared" si="30"/>
        <v>19.190780923760741</v>
      </c>
      <c r="E171" s="106">
        <f t="shared" si="33"/>
        <v>83.000000000000099</v>
      </c>
      <c r="G171" s="106">
        <v>1</v>
      </c>
      <c r="H171" s="106">
        <f t="shared" si="31"/>
        <v>84</v>
      </c>
      <c r="I171" s="106">
        <f t="shared" si="27"/>
        <v>84</v>
      </c>
      <c r="J171" s="106">
        <f t="shared" si="28"/>
        <v>38.485585721237634</v>
      </c>
      <c r="K171" s="106">
        <f t="shared" si="26"/>
        <v>84.000000000000057</v>
      </c>
    </row>
    <row r="172" spans="1:11" x14ac:dyDescent="0.15">
      <c r="A172" s="106">
        <v>1</v>
      </c>
      <c r="B172" s="106">
        <f t="shared" si="32"/>
        <v>84</v>
      </c>
      <c r="C172" s="106">
        <f t="shared" si="29"/>
        <v>84</v>
      </c>
      <c r="D172" s="106">
        <f t="shared" si="30"/>
        <v>19.242792860618817</v>
      </c>
      <c r="E172" s="106">
        <f t="shared" si="33"/>
        <v>84.000000000000057</v>
      </c>
      <c r="G172" s="106">
        <v>1</v>
      </c>
      <c r="H172" s="106">
        <f t="shared" si="31"/>
        <v>85</v>
      </c>
      <c r="I172" s="106">
        <f t="shared" si="27"/>
        <v>85</v>
      </c>
      <c r="J172" s="106">
        <f t="shared" si="28"/>
        <v>38.58837851428585</v>
      </c>
      <c r="K172" s="106">
        <f t="shared" si="26"/>
        <v>84.999999999999943</v>
      </c>
    </row>
    <row r="173" spans="1:11" x14ac:dyDescent="0.15">
      <c r="A173" s="106">
        <v>1</v>
      </c>
      <c r="B173" s="106">
        <f t="shared" si="32"/>
        <v>85</v>
      </c>
      <c r="C173" s="106">
        <f t="shared" si="29"/>
        <v>85</v>
      </c>
      <c r="D173" s="106">
        <f t="shared" si="30"/>
        <v>19.294189257142925</v>
      </c>
      <c r="E173" s="106">
        <f t="shared" si="33"/>
        <v>84.999999999999943</v>
      </c>
      <c r="G173" s="106">
        <v>1</v>
      </c>
      <c r="H173" s="106">
        <f t="shared" si="31"/>
        <v>86</v>
      </c>
      <c r="I173" s="106">
        <f t="shared" si="27"/>
        <v>86</v>
      </c>
      <c r="J173" s="106">
        <f t="shared" si="28"/>
        <v>38.689969024871353</v>
      </c>
      <c r="K173" s="106">
        <f t="shared" si="26"/>
        <v>86.000000000000043</v>
      </c>
    </row>
    <row r="174" spans="1:11" x14ac:dyDescent="0.15">
      <c r="A174" s="106">
        <v>1</v>
      </c>
      <c r="B174" s="106">
        <f t="shared" si="32"/>
        <v>86</v>
      </c>
      <c r="C174" s="106">
        <f t="shared" si="29"/>
        <v>86</v>
      </c>
      <c r="D174" s="106">
        <f t="shared" si="30"/>
        <v>19.344984512435676</v>
      </c>
      <c r="E174" s="106">
        <f t="shared" si="33"/>
        <v>86.000000000000043</v>
      </c>
      <c r="G174" s="106">
        <v>1</v>
      </c>
      <c r="H174" s="106">
        <f t="shared" si="31"/>
        <v>87</v>
      </c>
      <c r="I174" s="106">
        <f t="shared" si="27"/>
        <v>87</v>
      </c>
      <c r="J174" s="106">
        <f t="shared" si="28"/>
        <v>38.790385052372372</v>
      </c>
      <c r="K174" s="106">
        <f t="shared" si="26"/>
        <v>87.000000000000071</v>
      </c>
    </row>
    <row r="175" spans="1:11" x14ac:dyDescent="0.15">
      <c r="A175" s="106">
        <v>1</v>
      </c>
      <c r="B175" s="106">
        <f t="shared" si="32"/>
        <v>87</v>
      </c>
      <c r="C175" s="106">
        <f t="shared" si="29"/>
        <v>87</v>
      </c>
      <c r="D175" s="106">
        <f t="shared" si="30"/>
        <v>19.395192526186186</v>
      </c>
      <c r="E175" s="106">
        <f t="shared" si="33"/>
        <v>87.000000000000071</v>
      </c>
      <c r="G175" s="106">
        <v>1</v>
      </c>
      <c r="H175" s="106">
        <f t="shared" si="31"/>
        <v>88</v>
      </c>
      <c r="I175" s="106">
        <f t="shared" si="27"/>
        <v>88</v>
      </c>
      <c r="J175" s="106">
        <f t="shared" si="28"/>
        <v>38.889653443003375</v>
      </c>
      <c r="K175" s="106">
        <f t="shared" si="26"/>
        <v>88.000000000000028</v>
      </c>
    </row>
    <row r="176" spans="1:11" x14ac:dyDescent="0.15">
      <c r="A176" s="106">
        <v>1</v>
      </c>
      <c r="B176" s="106">
        <f t="shared" si="32"/>
        <v>88</v>
      </c>
      <c r="C176" s="106">
        <f t="shared" si="29"/>
        <v>88</v>
      </c>
      <c r="D176" s="106">
        <f t="shared" si="30"/>
        <v>19.444826721501688</v>
      </c>
      <c r="E176" s="106">
        <f t="shared" si="33"/>
        <v>88.000000000000028</v>
      </c>
      <c r="G176" s="106">
        <v>1</v>
      </c>
      <c r="H176" s="106">
        <f t="shared" si="31"/>
        <v>89</v>
      </c>
      <c r="I176" s="106">
        <f t="shared" si="27"/>
        <v>89</v>
      </c>
      <c r="J176" s="106">
        <f t="shared" si="28"/>
        <v>38.987800132898258</v>
      </c>
      <c r="K176" s="106">
        <f t="shared" si="26"/>
        <v>89.000000000000057</v>
      </c>
    </row>
    <row r="177" spans="1:11" x14ac:dyDescent="0.15">
      <c r="A177" s="106">
        <v>1</v>
      </c>
      <c r="B177" s="106">
        <f t="shared" si="32"/>
        <v>89</v>
      </c>
      <c r="C177" s="106">
        <f t="shared" si="29"/>
        <v>89</v>
      </c>
      <c r="D177" s="106">
        <f t="shared" si="30"/>
        <v>19.493900066449129</v>
      </c>
      <c r="E177" s="106">
        <f t="shared" si="33"/>
        <v>89.000000000000057</v>
      </c>
      <c r="G177" s="106">
        <v>1</v>
      </c>
      <c r="H177" s="106">
        <f t="shared" si="31"/>
        <v>90</v>
      </c>
      <c r="I177" s="106">
        <f t="shared" si="27"/>
        <v>90</v>
      </c>
      <c r="J177" s="106">
        <f t="shared" si="28"/>
        <v>39.084850188786497</v>
      </c>
      <c r="K177" s="106">
        <f t="shared" si="26"/>
        <v>90</v>
      </c>
    </row>
    <row r="178" spans="1:11" x14ac:dyDescent="0.15">
      <c r="A178" s="106">
        <v>1</v>
      </c>
      <c r="B178" s="106">
        <f t="shared" si="32"/>
        <v>90</v>
      </c>
      <c r="C178" s="106">
        <f t="shared" si="29"/>
        <v>90</v>
      </c>
      <c r="D178" s="106">
        <f t="shared" si="30"/>
        <v>19.542425094393248</v>
      </c>
      <c r="E178" s="106">
        <f t="shared" si="33"/>
        <v>90</v>
      </c>
      <c r="G178" s="106">
        <v>1</v>
      </c>
      <c r="H178" s="106">
        <f t="shared" si="31"/>
        <v>91</v>
      </c>
      <c r="I178" s="106">
        <f t="shared" si="27"/>
        <v>91</v>
      </c>
      <c r="J178" s="106">
        <f t="shared" si="28"/>
        <v>39.18082784642187</v>
      </c>
      <c r="K178" s="106">
        <f t="shared" si="26"/>
        <v>90.999999999999972</v>
      </c>
    </row>
    <row r="179" spans="1:11" x14ac:dyDescent="0.15">
      <c r="A179" s="106">
        <v>1</v>
      </c>
      <c r="B179" s="106">
        <v>100</v>
      </c>
      <c r="C179" s="106">
        <f>B179/A181</f>
        <v>100</v>
      </c>
      <c r="D179" s="106">
        <f t="shared" si="30"/>
        <v>20</v>
      </c>
      <c r="E179" s="106">
        <f t="shared" si="33"/>
        <v>100</v>
      </c>
      <c r="G179" s="106">
        <v>1</v>
      </c>
      <c r="H179" s="106">
        <f t="shared" si="31"/>
        <v>92</v>
      </c>
      <c r="I179" s="106">
        <f t="shared" si="27"/>
        <v>92</v>
      </c>
      <c r="J179" s="106">
        <f t="shared" si="28"/>
        <v>39.275756546911104</v>
      </c>
      <c r="K179" s="106">
        <f t="shared" si="26"/>
        <v>92.000000000000014</v>
      </c>
    </row>
    <row r="180" spans="1:11" x14ac:dyDescent="0.15">
      <c r="A180" s="106">
        <v>1</v>
      </c>
      <c r="B180" s="106">
        <v>150</v>
      </c>
      <c r="C180" s="106">
        <f t="shared" ref="C180:C189" si="34">B180/A182</f>
        <v>150</v>
      </c>
      <c r="D180" s="106">
        <f t="shared" si="30"/>
        <v>21.760912590556813</v>
      </c>
      <c r="E180" s="106">
        <f t="shared" si="33"/>
        <v>150.00000000000009</v>
      </c>
      <c r="G180" s="106">
        <v>1</v>
      </c>
      <c r="H180" s="106">
        <f t="shared" si="31"/>
        <v>93</v>
      </c>
      <c r="I180" s="106">
        <f t="shared" si="27"/>
        <v>93</v>
      </c>
      <c r="J180" s="106">
        <f t="shared" si="28"/>
        <v>39.369658971078699</v>
      </c>
      <c r="K180" s="106">
        <f t="shared" si="26"/>
        <v>93.000000000000028</v>
      </c>
    </row>
    <row r="181" spans="1:11" x14ac:dyDescent="0.15">
      <c r="A181" s="106">
        <v>1</v>
      </c>
      <c r="B181" s="106">
        <v>200</v>
      </c>
      <c r="C181" s="106">
        <f t="shared" si="34"/>
        <v>200</v>
      </c>
      <c r="D181" s="106">
        <f t="shared" si="30"/>
        <v>23.010299956639813</v>
      </c>
      <c r="E181" s="106">
        <f t="shared" si="33"/>
        <v>200.00000000000011</v>
      </c>
      <c r="G181" s="106">
        <v>1</v>
      </c>
      <c r="H181" s="106">
        <f t="shared" si="31"/>
        <v>94</v>
      </c>
      <c r="I181" s="106">
        <f t="shared" si="27"/>
        <v>94</v>
      </c>
      <c r="J181" s="106">
        <f t="shared" si="28"/>
        <v>39.46255707199397</v>
      </c>
      <c r="K181" s="106">
        <f t="shared" si="26"/>
        <v>94</v>
      </c>
    </row>
    <row r="182" spans="1:11" x14ac:dyDescent="0.15">
      <c r="A182" s="106">
        <v>1</v>
      </c>
      <c r="B182" s="106">
        <v>300</v>
      </c>
      <c r="C182" s="106">
        <f t="shared" si="34"/>
        <v>300</v>
      </c>
      <c r="D182" s="106">
        <f t="shared" si="30"/>
        <v>24.771212547196626</v>
      </c>
      <c r="E182" s="106">
        <f t="shared" si="33"/>
        <v>300.00000000000023</v>
      </c>
      <c r="G182" s="106">
        <v>1</v>
      </c>
      <c r="H182" s="106">
        <f t="shared" si="31"/>
        <v>95</v>
      </c>
      <c r="I182" s="106">
        <f t="shared" si="27"/>
        <v>95</v>
      </c>
      <c r="J182" s="106">
        <f t="shared" si="28"/>
        <v>39.554472105776959</v>
      </c>
      <c r="K182" s="106">
        <f t="shared" si="26"/>
        <v>95.000000000000071</v>
      </c>
    </row>
    <row r="183" spans="1:11" x14ac:dyDescent="0.15">
      <c r="A183" s="106">
        <v>1</v>
      </c>
      <c r="B183" s="106">
        <v>500</v>
      </c>
      <c r="C183" s="106">
        <f t="shared" si="34"/>
        <v>500</v>
      </c>
      <c r="D183" s="106">
        <f t="shared" si="30"/>
        <v>26.989700043360187</v>
      </c>
      <c r="E183" s="106">
        <f t="shared" si="33"/>
        <v>500.00000000000028</v>
      </c>
      <c r="G183" s="106">
        <v>1</v>
      </c>
      <c r="H183" s="106">
        <v>100</v>
      </c>
      <c r="I183" s="106">
        <f t="shared" si="27"/>
        <v>100</v>
      </c>
      <c r="J183" s="106">
        <f t="shared" si="28"/>
        <v>40</v>
      </c>
      <c r="K183" s="106">
        <f t="shared" si="26"/>
        <v>100</v>
      </c>
    </row>
    <row r="184" spans="1:11" x14ac:dyDescent="0.15">
      <c r="A184" s="106">
        <v>1</v>
      </c>
      <c r="B184" s="106">
        <v>1000</v>
      </c>
      <c r="C184" s="106">
        <f t="shared" si="34"/>
        <v>1000</v>
      </c>
      <c r="D184" s="106">
        <f t="shared" si="30"/>
        <v>30</v>
      </c>
      <c r="E184" s="106">
        <f t="shared" si="33"/>
        <v>1000</v>
      </c>
      <c r="G184" s="106">
        <v>1</v>
      </c>
      <c r="H184" s="106">
        <v>1000</v>
      </c>
      <c r="I184" s="106">
        <f t="shared" si="27"/>
        <v>1000</v>
      </c>
      <c r="J184" s="106">
        <f t="shared" si="28"/>
        <v>60</v>
      </c>
      <c r="K184" s="106">
        <f t="shared" si="26"/>
        <v>1000</v>
      </c>
    </row>
    <row r="185" spans="1:11" x14ac:dyDescent="0.15">
      <c r="A185" s="106">
        <v>1</v>
      </c>
      <c r="B185" s="106">
        <v>5000</v>
      </c>
      <c r="C185" s="106">
        <f t="shared" si="34"/>
        <v>5000</v>
      </c>
      <c r="D185" s="106">
        <f t="shared" si="30"/>
        <v>36.989700043360187</v>
      </c>
      <c r="E185" s="106">
        <f t="shared" si="33"/>
        <v>5000.0000000000036</v>
      </c>
      <c r="G185" s="106">
        <v>1</v>
      </c>
      <c r="H185" s="106">
        <v>10000</v>
      </c>
      <c r="I185" s="106">
        <f t="shared" si="27"/>
        <v>10000</v>
      </c>
      <c r="J185" s="106">
        <f t="shared" si="28"/>
        <v>80</v>
      </c>
      <c r="K185" s="106">
        <f t="shared" si="26"/>
        <v>10000</v>
      </c>
    </row>
    <row r="186" spans="1:11" x14ac:dyDescent="0.15">
      <c r="A186" s="106">
        <v>1</v>
      </c>
      <c r="B186" s="106">
        <v>10000</v>
      </c>
      <c r="C186" s="106">
        <f t="shared" si="34"/>
        <v>10000</v>
      </c>
      <c r="D186" s="106">
        <f t="shared" si="30"/>
        <v>40</v>
      </c>
      <c r="E186" s="106">
        <f t="shared" si="33"/>
        <v>10000</v>
      </c>
      <c r="G186" s="106">
        <v>1</v>
      </c>
      <c r="H186" s="106">
        <v>100000</v>
      </c>
      <c r="I186" s="106">
        <f t="shared" si="27"/>
        <v>100000</v>
      </c>
      <c r="J186" s="106">
        <f t="shared" si="28"/>
        <v>100</v>
      </c>
      <c r="K186" s="106">
        <f t="shared" si="26"/>
        <v>100000</v>
      </c>
    </row>
    <row r="187" spans="1:11" x14ac:dyDescent="0.15">
      <c r="A187" s="106">
        <v>1</v>
      </c>
      <c r="B187" s="106">
        <v>100000</v>
      </c>
      <c r="C187" s="106">
        <f t="shared" si="34"/>
        <v>100000</v>
      </c>
      <c r="D187" s="106">
        <f t="shared" si="30"/>
        <v>50</v>
      </c>
      <c r="E187" s="106">
        <f t="shared" si="33"/>
        <v>100000</v>
      </c>
      <c r="G187" s="106">
        <v>1</v>
      </c>
      <c r="H187" s="106">
        <v>1000000</v>
      </c>
      <c r="I187" s="106">
        <f t="shared" si="27"/>
        <v>1000000</v>
      </c>
      <c r="J187" s="106">
        <f t="shared" si="28"/>
        <v>120</v>
      </c>
      <c r="K187" s="106">
        <f t="shared" si="26"/>
        <v>1000000</v>
      </c>
    </row>
    <row r="188" spans="1:11" x14ac:dyDescent="0.15">
      <c r="A188" s="106">
        <v>1</v>
      </c>
      <c r="B188" s="106">
        <v>1000000</v>
      </c>
      <c r="C188" s="106">
        <f t="shared" si="34"/>
        <v>1000000</v>
      </c>
      <c r="D188" s="106">
        <f t="shared" si="30"/>
        <v>60</v>
      </c>
      <c r="E188" s="106">
        <f t="shared" si="33"/>
        <v>1000000</v>
      </c>
      <c r="G188" s="106">
        <v>1</v>
      </c>
      <c r="H188" s="106">
        <v>10000000</v>
      </c>
      <c r="I188" s="106">
        <f t="shared" si="27"/>
        <v>10000000</v>
      </c>
      <c r="J188" s="106">
        <f t="shared" si="28"/>
        <v>140</v>
      </c>
      <c r="K188" s="106">
        <f t="shared" si="26"/>
        <v>10000000</v>
      </c>
    </row>
    <row r="189" spans="1:11" x14ac:dyDescent="0.15">
      <c r="A189" s="106">
        <v>1</v>
      </c>
      <c r="B189" s="106">
        <v>100000000</v>
      </c>
      <c r="C189" s="106">
        <f t="shared" si="34"/>
        <v>100000000</v>
      </c>
      <c r="D189" s="106">
        <f t="shared" si="30"/>
        <v>80</v>
      </c>
      <c r="E189" s="106">
        <f t="shared" si="33"/>
        <v>100000000</v>
      </c>
      <c r="G189" s="106">
        <v>1</v>
      </c>
      <c r="H189" s="106">
        <v>100000000</v>
      </c>
      <c r="I189" s="106">
        <f t="shared" si="27"/>
        <v>100000000</v>
      </c>
      <c r="J189" s="106">
        <f t="shared" si="28"/>
        <v>160</v>
      </c>
      <c r="K189" s="106">
        <f t="shared" si="26"/>
        <v>100000000</v>
      </c>
    </row>
    <row r="190" spans="1:11" x14ac:dyDescent="0.15">
      <c r="A190" s="106">
        <v>1</v>
      </c>
      <c r="B190" s="106">
        <v>1000000000</v>
      </c>
      <c r="C190" s="106">
        <f>B190/A190</f>
        <v>1000000000</v>
      </c>
      <c r="D190" s="106">
        <f t="shared" si="30"/>
        <v>90</v>
      </c>
      <c r="E190" s="106">
        <f t="shared" si="33"/>
        <v>1000000000</v>
      </c>
      <c r="G190" s="106">
        <v>1</v>
      </c>
      <c r="H190" s="106">
        <v>1000000000</v>
      </c>
      <c r="I190" s="106">
        <f t="shared" si="27"/>
        <v>1000000000</v>
      </c>
      <c r="J190" s="106">
        <f t="shared" si="28"/>
        <v>180</v>
      </c>
      <c r="K190" s="106">
        <f t="shared" si="26"/>
        <v>1000000000</v>
      </c>
    </row>
    <row r="191" spans="1:11" x14ac:dyDescent="0.15">
      <c r="A191" s="106">
        <v>1</v>
      </c>
      <c r="B191" s="106">
        <v>10000000000</v>
      </c>
      <c r="C191" s="106">
        <f>B191/A191</f>
        <v>10000000000</v>
      </c>
      <c r="D191" s="106">
        <f t="shared" si="30"/>
        <v>100</v>
      </c>
      <c r="E191" s="106">
        <f t="shared" si="33"/>
        <v>10000000000</v>
      </c>
      <c r="G191" s="106">
        <v>1</v>
      </c>
      <c r="H191" s="106">
        <v>10000000000</v>
      </c>
      <c r="I191" s="106">
        <f t="shared" si="27"/>
        <v>10000000000</v>
      </c>
      <c r="J191" s="106">
        <f t="shared" si="28"/>
        <v>200</v>
      </c>
      <c r="K191" s="106">
        <f t="shared" si="26"/>
        <v>10000000000</v>
      </c>
    </row>
    <row r="192" spans="1:11" x14ac:dyDescent="0.15">
      <c r="A192" s="106"/>
      <c r="B192" s="106"/>
      <c r="C192" s="106"/>
      <c r="D192" s="106"/>
      <c r="E192" s="106"/>
      <c r="G192" s="106"/>
      <c r="H192" s="106"/>
      <c r="I192" s="106"/>
      <c r="J192" s="106"/>
      <c r="K192" s="106"/>
    </row>
  </sheetData>
  <mergeCells count="4">
    <mergeCell ref="A68:C68"/>
    <mergeCell ref="G86:J86"/>
    <mergeCell ref="A87:D87"/>
    <mergeCell ref="F17:G18"/>
  </mergeCells>
  <phoneticPr fontId="3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T101"/>
  <sheetViews>
    <sheetView workbookViewId="0">
      <selection activeCell="C7" sqref="C7:L7"/>
    </sheetView>
  </sheetViews>
  <sheetFormatPr defaultColWidth="8.875" defaultRowHeight="16.5" x14ac:dyDescent="0.15"/>
  <cols>
    <col min="1" max="1" width="1.25" style="26" customWidth="1"/>
    <col min="2" max="2" width="11.625" style="26" customWidth="1"/>
    <col min="3" max="12" width="10.375" style="26" customWidth="1"/>
    <col min="13" max="13" width="1.5" style="26" customWidth="1"/>
    <col min="14" max="14" width="10.5" style="27" customWidth="1"/>
    <col min="15" max="18" width="10.375" style="26" customWidth="1"/>
    <col min="19" max="43" width="9.5" style="26" customWidth="1"/>
    <col min="44" max="44" width="11.125" style="26" customWidth="1"/>
    <col min="45" max="45" width="7.75" style="28" customWidth="1"/>
    <col min="46" max="46" width="7.75" style="29" customWidth="1"/>
    <col min="47" max="47" width="7.75" style="26" customWidth="1"/>
    <col min="48" max="16384" width="8.875" style="26"/>
  </cols>
  <sheetData>
    <row r="1" spans="2:46" ht="7.9" customHeight="1" x14ac:dyDescent="0.15"/>
    <row r="2" spans="2:46" ht="46.9" customHeight="1" x14ac:dyDescent="0.15">
      <c r="B2" s="175" t="s">
        <v>373</v>
      </c>
      <c r="C2" s="176"/>
      <c r="D2" s="176"/>
      <c r="E2" s="176"/>
      <c r="F2" s="176"/>
      <c r="G2" s="176"/>
      <c r="H2" s="176"/>
      <c r="I2" s="176"/>
      <c r="J2" s="176"/>
      <c r="K2" s="176"/>
      <c r="L2" s="177"/>
      <c r="N2" s="175" t="s">
        <v>374</v>
      </c>
      <c r="O2" s="176"/>
      <c r="P2" s="176"/>
      <c r="Q2" s="176"/>
      <c r="R2" s="176"/>
    </row>
    <row r="3" spans="2:46" ht="32.450000000000003" customHeight="1" x14ac:dyDescent="0.15">
      <c r="B3" s="30" t="s">
        <v>375</v>
      </c>
      <c r="C3" s="31" t="s">
        <v>376</v>
      </c>
      <c r="D3" s="31" t="s">
        <v>377</v>
      </c>
      <c r="E3" s="31" t="s">
        <v>378</v>
      </c>
      <c r="F3" s="31" t="s">
        <v>379</v>
      </c>
      <c r="G3" s="31" t="s">
        <v>380</v>
      </c>
      <c r="H3" s="178" t="s">
        <v>381</v>
      </c>
      <c r="I3" s="179"/>
      <c r="J3" s="179"/>
      <c r="K3" s="179"/>
      <c r="L3" s="180"/>
      <c r="M3" s="62"/>
      <c r="N3" s="30" t="s">
        <v>375</v>
      </c>
      <c r="O3" s="63" t="s">
        <v>382</v>
      </c>
      <c r="P3" s="63" t="s">
        <v>383</v>
      </c>
      <c r="Q3" s="63" t="s">
        <v>379</v>
      </c>
      <c r="R3" s="94" t="s">
        <v>380</v>
      </c>
      <c r="S3" s="181" t="s">
        <v>384</v>
      </c>
      <c r="T3" s="181"/>
      <c r="U3" s="181"/>
      <c r="V3" s="181"/>
      <c r="W3" s="181"/>
      <c r="X3" s="181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</row>
    <row r="4" spans="2:46" ht="25.15" customHeight="1" x14ac:dyDescent="0.15">
      <c r="B4" s="32" t="s">
        <v>385</v>
      </c>
      <c r="C4" s="33" t="s">
        <v>386</v>
      </c>
      <c r="D4" s="33">
        <v>1000</v>
      </c>
      <c r="E4" s="33">
        <v>0.5</v>
      </c>
      <c r="F4" s="33">
        <v>10</v>
      </c>
      <c r="G4" s="33">
        <v>0.8</v>
      </c>
      <c r="H4" s="182" t="s">
        <v>387</v>
      </c>
      <c r="I4" s="183"/>
      <c r="J4" s="183"/>
      <c r="K4" s="183"/>
      <c r="L4" s="184"/>
      <c r="M4" s="62"/>
      <c r="N4" s="32" t="s">
        <v>385</v>
      </c>
      <c r="O4" s="33">
        <v>8</v>
      </c>
      <c r="P4" s="33">
        <v>0.8</v>
      </c>
      <c r="Q4" s="33">
        <v>10</v>
      </c>
      <c r="R4" s="95">
        <v>0.5</v>
      </c>
      <c r="S4" s="181" t="s">
        <v>388</v>
      </c>
      <c r="T4" s="181"/>
      <c r="U4" s="181"/>
      <c r="V4" s="181"/>
      <c r="W4" s="181"/>
      <c r="X4" s="18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</row>
    <row r="5" spans="2:46" ht="18" hidden="1" x14ac:dyDescent="0.15">
      <c r="B5" s="34"/>
      <c r="C5" s="35" t="s">
        <v>389</v>
      </c>
      <c r="D5" s="35" t="s">
        <v>390</v>
      </c>
      <c r="E5" s="35" t="s">
        <v>391</v>
      </c>
      <c r="F5" s="35" t="s">
        <v>392</v>
      </c>
      <c r="G5" s="36"/>
      <c r="H5" s="37"/>
      <c r="I5" s="37"/>
      <c r="J5" s="37"/>
      <c r="K5" s="37"/>
      <c r="L5" s="64"/>
      <c r="M5" s="65"/>
      <c r="N5" s="34"/>
      <c r="O5" s="66"/>
      <c r="P5" s="66"/>
      <c r="Q5" s="66"/>
      <c r="R5" s="96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</row>
    <row r="6" spans="2:46" hidden="1" x14ac:dyDescent="0.15">
      <c r="B6" s="34"/>
      <c r="C6" s="38">
        <v>1.3779999999999999</v>
      </c>
      <c r="D6" s="38">
        <v>0.44</v>
      </c>
      <c r="E6" s="38">
        <v>0.72499999999999998</v>
      </c>
      <c r="F6" s="38">
        <f>IF(EXACT(C4,"内层走线"),0.024,0.048)</f>
        <v>2.4E-2</v>
      </c>
      <c r="G6" s="39"/>
      <c r="H6" s="40"/>
      <c r="I6" s="40"/>
      <c r="J6" s="40"/>
      <c r="K6" s="40"/>
      <c r="L6" s="67"/>
      <c r="M6" s="65"/>
      <c r="N6" s="34"/>
      <c r="O6" s="66"/>
      <c r="P6" s="66"/>
      <c r="Q6" s="66"/>
      <c r="R6" s="96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</row>
    <row r="7" spans="2:46" ht="111.6" customHeight="1" x14ac:dyDescent="0.15">
      <c r="B7" s="41" t="s">
        <v>393</v>
      </c>
      <c r="C7" s="185"/>
      <c r="D7" s="186"/>
      <c r="E7" s="186"/>
      <c r="F7" s="186"/>
      <c r="G7" s="186"/>
      <c r="H7" s="186"/>
      <c r="I7" s="186"/>
      <c r="J7" s="186"/>
      <c r="K7" s="186"/>
      <c r="L7" s="187"/>
      <c r="M7" s="65"/>
      <c r="N7" s="34" t="s">
        <v>393</v>
      </c>
      <c r="O7" s="188"/>
      <c r="P7" s="189"/>
      <c r="Q7" s="189"/>
      <c r="R7" s="190"/>
      <c r="S7" s="191" t="s">
        <v>394</v>
      </c>
      <c r="T7" s="191"/>
      <c r="U7" s="191"/>
      <c r="V7" s="191"/>
      <c r="W7" s="191"/>
      <c r="X7" s="191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</row>
    <row r="8" spans="2:46" s="25" customFormat="1" x14ac:dyDescent="0.15">
      <c r="B8" s="42" t="s">
        <v>395</v>
      </c>
      <c r="C8" s="43">
        <f>F4</f>
        <v>10</v>
      </c>
      <c r="D8" s="192">
        <v>10</v>
      </c>
      <c r="E8" s="192"/>
      <c r="F8" s="192"/>
      <c r="G8" s="192">
        <v>20</v>
      </c>
      <c r="H8" s="192"/>
      <c r="I8" s="192"/>
      <c r="J8" s="192">
        <v>30</v>
      </c>
      <c r="K8" s="192"/>
      <c r="L8" s="193"/>
      <c r="M8" s="68"/>
      <c r="N8" s="69" t="s">
        <v>395</v>
      </c>
      <c r="O8" s="70">
        <f>Q4</f>
        <v>10</v>
      </c>
      <c r="P8" s="71">
        <v>10</v>
      </c>
      <c r="Q8" s="71">
        <v>20</v>
      </c>
      <c r="R8" s="97">
        <v>30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S8" s="103"/>
      <c r="AT8" s="103"/>
    </row>
    <row r="9" spans="2:46" x14ac:dyDescent="0.15">
      <c r="B9" s="44" t="s">
        <v>396</v>
      </c>
      <c r="C9" s="45">
        <f>E4</f>
        <v>0.5</v>
      </c>
      <c r="D9" s="46">
        <v>0.5</v>
      </c>
      <c r="E9" s="46">
        <v>1</v>
      </c>
      <c r="F9" s="46">
        <v>2</v>
      </c>
      <c r="G9" s="46">
        <v>0.5</v>
      </c>
      <c r="H9" s="46">
        <v>1</v>
      </c>
      <c r="I9" s="46">
        <v>2</v>
      </c>
      <c r="J9" s="46">
        <v>0.5</v>
      </c>
      <c r="K9" s="46">
        <v>1</v>
      </c>
      <c r="L9" s="72">
        <v>2</v>
      </c>
      <c r="M9" s="68"/>
      <c r="N9" s="73" t="s">
        <v>397</v>
      </c>
      <c r="O9" s="74">
        <f>P4</f>
        <v>0.8</v>
      </c>
      <c r="P9" s="75">
        <v>0.8</v>
      </c>
      <c r="Q9" s="75">
        <v>0.8</v>
      </c>
      <c r="R9" s="98">
        <v>0.8</v>
      </c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</row>
    <row r="10" spans="2:46" ht="33" customHeight="1" x14ac:dyDescent="0.15">
      <c r="B10" s="47" t="s">
        <v>398</v>
      </c>
      <c r="C10" s="194" t="s">
        <v>399</v>
      </c>
      <c r="D10" s="195"/>
      <c r="E10" s="195"/>
      <c r="F10" s="195"/>
      <c r="G10" s="195"/>
      <c r="H10" s="195"/>
      <c r="I10" s="195"/>
      <c r="J10" s="195"/>
      <c r="K10" s="195"/>
      <c r="L10" s="196"/>
      <c r="M10" s="25"/>
      <c r="N10" s="76" t="s">
        <v>400</v>
      </c>
      <c r="O10" s="197" t="s">
        <v>401</v>
      </c>
      <c r="P10" s="198"/>
      <c r="Q10" s="198"/>
      <c r="R10" s="199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2:46" x14ac:dyDescent="0.15">
      <c r="B11" s="48">
        <f t="shared" ref="B11:L11" si="0">B21</f>
        <v>1000</v>
      </c>
      <c r="C11" s="49">
        <f t="shared" si="0"/>
        <v>6.0396276485409928</v>
      </c>
      <c r="D11" s="50">
        <f t="shared" si="0"/>
        <v>6.0396276485409928</v>
      </c>
      <c r="E11" s="51">
        <f t="shared" si="0"/>
        <v>9.9829043833393474</v>
      </c>
      <c r="F11" s="51">
        <f t="shared" si="0"/>
        <v>16.500749007427764</v>
      </c>
      <c r="G11" s="51">
        <f t="shared" si="0"/>
        <v>8.1933850041833178</v>
      </c>
      <c r="H11" s="51">
        <f t="shared" si="0"/>
        <v>13.542851286934491</v>
      </c>
      <c r="I11" s="51">
        <f t="shared" si="0"/>
        <v>22.384987509604379</v>
      </c>
      <c r="J11" s="51">
        <f t="shared" si="0"/>
        <v>9.7936260348823279</v>
      </c>
      <c r="K11" s="51">
        <f t="shared" si="0"/>
        <v>16.187890704823729</v>
      </c>
      <c r="L11" s="77">
        <f t="shared" si="0"/>
        <v>26.756974846494366</v>
      </c>
      <c r="M11" s="78"/>
      <c r="N11" s="79">
        <f t="shared" ref="N11:R11" si="1">N21</f>
        <v>8</v>
      </c>
      <c r="O11" s="49">
        <f t="shared" si="1"/>
        <v>0.53925171756862866</v>
      </c>
      <c r="P11" s="51">
        <f t="shared" si="1"/>
        <v>0.53925171756862866</v>
      </c>
      <c r="Q11" s="51">
        <f t="shared" si="1"/>
        <v>0.73155121363719133</v>
      </c>
      <c r="R11" s="77">
        <f t="shared" si="1"/>
        <v>0.87442967809628669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</row>
    <row r="12" spans="2:46" x14ac:dyDescent="0.15">
      <c r="B12" s="52">
        <f t="shared" ref="B12:L12" si="2">B22</f>
        <v>15</v>
      </c>
      <c r="C12" s="53">
        <f t="shared" si="2"/>
        <v>0.28752547355246233</v>
      </c>
      <c r="D12" s="54">
        <f t="shared" si="2"/>
        <v>0.28752547355246233</v>
      </c>
      <c r="E12" s="54">
        <f t="shared" si="2"/>
        <v>0.4752510381897459</v>
      </c>
      <c r="F12" s="54">
        <f t="shared" si="2"/>
        <v>0.78554274343006969</v>
      </c>
      <c r="G12" s="54">
        <f t="shared" si="2"/>
        <v>0.39005830167271155</v>
      </c>
      <c r="H12" s="54">
        <f t="shared" si="2"/>
        <v>0.64472761503220799</v>
      </c>
      <c r="I12" s="54">
        <f t="shared" si="2"/>
        <v>1.0656706851323487</v>
      </c>
      <c r="J12" s="54">
        <f t="shared" si="2"/>
        <v>0.46624016037735594</v>
      </c>
      <c r="K12" s="54">
        <f t="shared" si="2"/>
        <v>0.77064865776027314</v>
      </c>
      <c r="L12" s="80">
        <f t="shared" si="2"/>
        <v>1.2738056567821878</v>
      </c>
      <c r="M12" s="81"/>
      <c r="N12" s="82">
        <v>10</v>
      </c>
      <c r="O12" s="51">
        <f t="shared" ref="O12:R12" si="3">O22</f>
        <v>0.64412721952725216</v>
      </c>
      <c r="P12" s="83">
        <f t="shared" si="3"/>
        <v>0.64412721952725216</v>
      </c>
      <c r="Q12" s="83">
        <f t="shared" si="3"/>
        <v>0.87382577343750689</v>
      </c>
      <c r="R12" s="99">
        <f t="shared" si="3"/>
        <v>1.0444917259861843</v>
      </c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</row>
    <row r="13" spans="2:46" x14ac:dyDescent="0.15">
      <c r="B13" s="52">
        <f t="shared" ref="B13:L13" si="4">B23</f>
        <v>20</v>
      </c>
      <c r="C13" s="55">
        <f t="shared" si="4"/>
        <v>0.35420681386473507</v>
      </c>
      <c r="D13" s="54">
        <f t="shared" si="4"/>
        <v>0.35420681386473507</v>
      </c>
      <c r="E13" s="54">
        <f t="shared" si="4"/>
        <v>0.58546866802179975</v>
      </c>
      <c r="F13" s="54">
        <f t="shared" si="4"/>
        <v>0.96772153391187832</v>
      </c>
      <c r="G13" s="54">
        <f t="shared" si="4"/>
        <v>0.48051849650035161</v>
      </c>
      <c r="H13" s="54">
        <f t="shared" si="4"/>
        <v>0.79424932862339803</v>
      </c>
      <c r="I13" s="54">
        <f t="shared" si="4"/>
        <v>1.3128152206691532</v>
      </c>
      <c r="J13" s="54">
        <f t="shared" si="4"/>
        <v>0.5743680365521201</v>
      </c>
      <c r="K13" s="54">
        <f t="shared" si="4"/>
        <v>0.94937329309221896</v>
      </c>
      <c r="L13" s="80">
        <f t="shared" si="4"/>
        <v>1.5692197202463527</v>
      </c>
      <c r="M13" s="81"/>
      <c r="N13" s="82">
        <v>12</v>
      </c>
      <c r="O13" s="51">
        <f t="shared" ref="O13:R13" si="5">O23</f>
        <v>0.74286268478427497</v>
      </c>
      <c r="P13" s="83">
        <f t="shared" si="5"/>
        <v>0.74286268478427497</v>
      </c>
      <c r="Q13" s="83">
        <f t="shared" si="5"/>
        <v>1.0077707328777432</v>
      </c>
      <c r="R13" s="99">
        <f t="shared" si="5"/>
        <v>1.2045973284136773</v>
      </c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</row>
    <row r="14" spans="2:46" x14ac:dyDescent="0.15">
      <c r="B14" s="52">
        <f t="shared" ref="B14:L14" si="6">B24</f>
        <v>25</v>
      </c>
      <c r="C14" s="55">
        <f t="shared" si="6"/>
        <v>0.4164057049117067</v>
      </c>
      <c r="D14" s="54">
        <f t="shared" si="6"/>
        <v>0.4164057049117067</v>
      </c>
      <c r="E14" s="54">
        <f t="shared" si="6"/>
        <v>0.68827725461101785</v>
      </c>
      <c r="F14" s="54">
        <f t="shared" si="6"/>
        <v>1.1376539121031659</v>
      </c>
      <c r="G14" s="54">
        <f t="shared" si="6"/>
        <v>0.56489778125711954</v>
      </c>
      <c r="H14" s="54">
        <f t="shared" si="6"/>
        <v>0.93371990208910971</v>
      </c>
      <c r="I14" s="54">
        <f t="shared" si="6"/>
        <v>1.5433462202969281</v>
      </c>
      <c r="J14" s="54">
        <f t="shared" si="6"/>
        <v>0.67522734678552254</v>
      </c>
      <c r="K14" s="54">
        <f t="shared" si="6"/>
        <v>1.1160837111546389</v>
      </c>
      <c r="L14" s="80">
        <f t="shared" si="6"/>
        <v>1.8447754763409692</v>
      </c>
      <c r="M14" s="81"/>
      <c r="N14" s="82">
        <v>16</v>
      </c>
      <c r="O14" s="51">
        <f t="shared" ref="O14:R14" si="7">O24</f>
        <v>0.92696231463007561</v>
      </c>
      <c r="P14" s="83">
        <f t="shared" si="7"/>
        <v>0.92696231463007561</v>
      </c>
      <c r="Q14" s="83">
        <f t="shared" si="7"/>
        <v>1.2575210874080709</v>
      </c>
      <c r="R14" s="99">
        <f t="shared" si="7"/>
        <v>1.5031261505183955</v>
      </c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</row>
    <row r="15" spans="2:46" x14ac:dyDescent="0.15">
      <c r="B15" s="52">
        <f t="shared" ref="B15:L15" si="8">B25</f>
        <v>30</v>
      </c>
      <c r="C15" s="55">
        <f t="shared" si="8"/>
        <v>0.4752510381897459</v>
      </c>
      <c r="D15" s="54">
        <f t="shared" si="8"/>
        <v>0.4752510381897459</v>
      </c>
      <c r="E15" s="54">
        <f t="shared" si="8"/>
        <v>0.78554274343006969</v>
      </c>
      <c r="F15" s="54">
        <f t="shared" si="8"/>
        <v>1.2984241004630273</v>
      </c>
      <c r="G15" s="54">
        <f t="shared" si="8"/>
        <v>0.64472761503220799</v>
      </c>
      <c r="H15" s="54">
        <f t="shared" si="8"/>
        <v>1.0656706851323487</v>
      </c>
      <c r="I15" s="54">
        <f t="shared" si="8"/>
        <v>1.7614477535504933</v>
      </c>
      <c r="J15" s="54">
        <f t="shared" si="8"/>
        <v>0.77064865776027314</v>
      </c>
      <c r="K15" s="54">
        <f t="shared" si="8"/>
        <v>1.2738056567821878</v>
      </c>
      <c r="L15" s="80">
        <f t="shared" si="8"/>
        <v>2.1054741806285477</v>
      </c>
      <c r="M15" s="81"/>
      <c r="N15" s="82">
        <v>20</v>
      </c>
      <c r="O15" s="51">
        <f t="shared" ref="O15:R15" si="9">O25</f>
        <v>1.0980417870897519</v>
      </c>
      <c r="P15" s="83">
        <f t="shared" si="9"/>
        <v>1.0980417870897519</v>
      </c>
      <c r="Q15" s="83">
        <f t="shared" si="9"/>
        <v>1.4896082400843325</v>
      </c>
      <c r="R15" s="99">
        <f t="shared" si="9"/>
        <v>1.7805419902050974</v>
      </c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</row>
    <row r="16" spans="2:46" x14ac:dyDescent="0.15">
      <c r="B16" s="52">
        <f t="shared" ref="B16:L16" si="10">B26</f>
        <v>50</v>
      </c>
      <c r="C16" s="55">
        <f t="shared" si="10"/>
        <v>0.68827725461101785</v>
      </c>
      <c r="D16" s="54">
        <f t="shared" si="10"/>
        <v>0.68827725461101785</v>
      </c>
      <c r="E16" s="54">
        <f t="shared" si="10"/>
        <v>1.1376539121031659</v>
      </c>
      <c r="F16" s="54">
        <f t="shared" si="10"/>
        <v>1.8804288752140907</v>
      </c>
      <c r="G16" s="54">
        <f t="shared" si="10"/>
        <v>0.93371990208910971</v>
      </c>
      <c r="H16" s="54">
        <f t="shared" si="10"/>
        <v>1.5433462202969281</v>
      </c>
      <c r="I16" s="54">
        <f t="shared" si="10"/>
        <v>2.5509979495729933</v>
      </c>
      <c r="J16" s="54">
        <f t="shared" si="10"/>
        <v>1.1160837111546389</v>
      </c>
      <c r="K16" s="54">
        <f t="shared" si="10"/>
        <v>1.8447754763409692</v>
      </c>
      <c r="L16" s="80">
        <f t="shared" si="10"/>
        <v>3.0492305586901636</v>
      </c>
      <c r="M16" s="81"/>
      <c r="N16" s="82">
        <v>25</v>
      </c>
      <c r="O16" s="51">
        <f t="shared" ref="O16:R16" si="11">O26</f>
        <v>1.2986484977370376</v>
      </c>
      <c r="P16" s="83">
        <f t="shared" si="11"/>
        <v>1.2986484977370376</v>
      </c>
      <c r="Q16" s="83">
        <f t="shared" si="11"/>
        <v>1.7617521718634832</v>
      </c>
      <c r="R16" s="99">
        <f t="shared" si="11"/>
        <v>2.1058380545480659</v>
      </c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</row>
    <row r="17" spans="2:43" x14ac:dyDescent="0.15">
      <c r="B17" s="52">
        <f t="shared" ref="B17:L17" si="12">B27</f>
        <v>75</v>
      </c>
      <c r="C17" s="55">
        <f t="shared" si="12"/>
        <v>0.92348443624573895</v>
      </c>
      <c r="D17" s="54">
        <f t="shared" si="12"/>
        <v>0.92348443624573895</v>
      </c>
      <c r="E17" s="54">
        <f t="shared" si="12"/>
        <v>1.5264280122915075</v>
      </c>
      <c r="F17" s="54">
        <f t="shared" si="12"/>
        <v>2.5230338327956341</v>
      </c>
      <c r="G17" s="54">
        <f t="shared" si="12"/>
        <v>1.2528029825415432</v>
      </c>
      <c r="H17" s="54">
        <f t="shared" si="12"/>
        <v>2.0707588470120069</v>
      </c>
      <c r="I17" s="54">
        <f t="shared" si="12"/>
        <v>3.4227586158674428</v>
      </c>
      <c r="J17" s="54">
        <f t="shared" si="12"/>
        <v>1.4974865577697893</v>
      </c>
      <c r="K17" s="54">
        <f t="shared" si="12"/>
        <v>2.4751964842009953</v>
      </c>
      <c r="L17" s="80">
        <f t="shared" si="12"/>
        <v>4.0912538437241963</v>
      </c>
      <c r="M17" s="81"/>
      <c r="N17" s="82">
        <v>32</v>
      </c>
      <c r="O17" s="51">
        <f t="shared" ref="O17:R17" si="13">O27</f>
        <v>1.5613043071616877</v>
      </c>
      <c r="P17" s="83">
        <f t="shared" si="13"/>
        <v>1.5613043071616877</v>
      </c>
      <c r="Q17" s="83">
        <f t="shared" si="13"/>
        <v>2.1180721795582342</v>
      </c>
      <c r="R17" s="99">
        <f t="shared" si="13"/>
        <v>2.5317505317875781</v>
      </c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</row>
    <row r="18" spans="2:43" x14ac:dyDescent="0.15">
      <c r="B18" s="52">
        <f t="shared" ref="B18:L18" si="14">B28</f>
        <v>100</v>
      </c>
      <c r="C18" s="55">
        <f t="shared" si="14"/>
        <v>1.1376539121031659</v>
      </c>
      <c r="D18" s="54">
        <f t="shared" si="14"/>
        <v>1.1376539121031659</v>
      </c>
      <c r="E18" s="54">
        <f t="shared" si="14"/>
        <v>1.8804288752140907</v>
      </c>
      <c r="F18" s="54">
        <f t="shared" si="14"/>
        <v>3.1081620843741025</v>
      </c>
      <c r="G18" s="54">
        <f t="shared" si="14"/>
        <v>1.5433462202969281</v>
      </c>
      <c r="H18" s="54">
        <f t="shared" si="14"/>
        <v>2.5509979495729933</v>
      </c>
      <c r="I18" s="54">
        <f t="shared" si="14"/>
        <v>4.2165461340706836</v>
      </c>
      <c r="J18" s="54">
        <f t="shared" si="14"/>
        <v>1.8447754763409692</v>
      </c>
      <c r="K18" s="54">
        <f t="shared" si="14"/>
        <v>3.0492305586901636</v>
      </c>
      <c r="L18" s="80">
        <f t="shared" si="14"/>
        <v>5.0400751307100604</v>
      </c>
      <c r="M18" s="81"/>
      <c r="N18" s="82">
        <v>36</v>
      </c>
      <c r="O18" s="51">
        <f t="shared" ref="O18:R18" si="15">O28</f>
        <v>1.7039973230237546</v>
      </c>
      <c r="P18" s="83">
        <f t="shared" si="15"/>
        <v>1.7039973230237546</v>
      </c>
      <c r="Q18" s="83">
        <f t="shared" si="15"/>
        <v>2.3116501423732738</v>
      </c>
      <c r="R18" s="99">
        <f t="shared" si="15"/>
        <v>2.76313599401557</v>
      </c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</row>
    <row r="19" spans="2:43" x14ac:dyDescent="0.15">
      <c r="B19" s="52">
        <f t="shared" ref="B19:L19" si="16">B29</f>
        <v>200</v>
      </c>
      <c r="C19" s="55">
        <f t="shared" si="16"/>
        <v>1.8804288752140907</v>
      </c>
      <c r="D19" s="54">
        <f t="shared" si="16"/>
        <v>1.8804288752140907</v>
      </c>
      <c r="E19" s="54">
        <f t="shared" si="16"/>
        <v>3.1081620843741025</v>
      </c>
      <c r="F19" s="54">
        <f t="shared" si="16"/>
        <v>5.1374830870116712</v>
      </c>
      <c r="G19" s="54">
        <f t="shared" si="16"/>
        <v>2.5509979495729933</v>
      </c>
      <c r="H19" s="54">
        <f t="shared" si="16"/>
        <v>4.2165461340706836</v>
      </c>
      <c r="I19" s="54">
        <f t="shared" si="16"/>
        <v>6.9695317880292569</v>
      </c>
      <c r="J19" s="54">
        <f t="shared" si="16"/>
        <v>3.0492305586901636</v>
      </c>
      <c r="K19" s="54">
        <f t="shared" si="16"/>
        <v>5.0400751307100604</v>
      </c>
      <c r="L19" s="80">
        <f t="shared" si="16"/>
        <v>8.3307433905929198</v>
      </c>
      <c r="M19" s="81"/>
      <c r="N19" s="82">
        <v>40</v>
      </c>
      <c r="O19" s="51">
        <f t="shared" ref="O19:R19" si="17">O29</f>
        <v>1.8422894951037727</v>
      </c>
      <c r="P19" s="83">
        <f t="shared" si="17"/>
        <v>1.8422894951037727</v>
      </c>
      <c r="Q19" s="83">
        <f t="shared" si="17"/>
        <v>2.4992579014691643</v>
      </c>
      <c r="R19" s="99">
        <f t="shared" si="17"/>
        <v>2.9873852185899481</v>
      </c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</row>
    <row r="20" spans="2:43" x14ac:dyDescent="0.15">
      <c r="B20" s="52">
        <f t="shared" ref="B20:L20" si="18">B30</f>
        <v>250</v>
      </c>
      <c r="C20" s="55">
        <f t="shared" si="18"/>
        <v>2.2106331122666436</v>
      </c>
      <c r="D20" s="54">
        <f t="shared" si="18"/>
        <v>2.2106331122666436</v>
      </c>
      <c r="E20" s="54">
        <f t="shared" si="18"/>
        <v>3.6539568779100069</v>
      </c>
      <c r="F20" s="54">
        <f t="shared" si="18"/>
        <v>6.0396276485409928</v>
      </c>
      <c r="G20" s="54">
        <f t="shared" si="18"/>
        <v>2.9989544465000435</v>
      </c>
      <c r="H20" s="54">
        <f t="shared" si="18"/>
        <v>4.9569737128798996</v>
      </c>
      <c r="I20" s="54">
        <f t="shared" si="18"/>
        <v>8.1933850041833178</v>
      </c>
      <c r="J20" s="54">
        <f t="shared" si="18"/>
        <v>3.5846769472779698</v>
      </c>
      <c r="K20" s="54">
        <f t="shared" si="18"/>
        <v>5.9251148071158948</v>
      </c>
      <c r="L20" s="80">
        <f t="shared" si="18"/>
        <v>9.7936260348823279</v>
      </c>
      <c r="M20" s="81"/>
      <c r="N20" s="82">
        <v>60</v>
      </c>
      <c r="O20" s="51">
        <f t="shared" ref="O20:R20" si="19">O30</f>
        <v>2.4840407412166909</v>
      </c>
      <c r="P20" s="83">
        <f t="shared" si="19"/>
        <v>2.4840407412166909</v>
      </c>
      <c r="Q20" s="83">
        <f t="shared" si="19"/>
        <v>3.3698604190908852</v>
      </c>
      <c r="R20" s="99">
        <f t="shared" si="19"/>
        <v>4.0280241582053646</v>
      </c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</row>
    <row r="21" spans="2:43" hidden="1" x14ac:dyDescent="0.15">
      <c r="B21" s="56">
        <f>D4</f>
        <v>1000</v>
      </c>
      <c r="C21" s="57">
        <f>F6*POWER(C8,D6)*POWER(B21*C9*C6,E6)*G4</f>
        <v>6.0396276485409928</v>
      </c>
      <c r="D21" s="57">
        <f>F6*POWER(D8,D6)*POWER(B21*D9*C6,E6)*G4</f>
        <v>6.0396276485409928</v>
      </c>
      <c r="E21" s="57">
        <f>F6*POWER(D8,D6)*POWER(B21*E9*C6,E6)*G4</f>
        <v>9.9829043833393474</v>
      </c>
      <c r="F21" s="57">
        <f>F6*POWER(D8,D6)*POWER(B21*F9*C6,E6)*G4</f>
        <v>16.500749007427764</v>
      </c>
      <c r="G21" s="57">
        <f>F6*POWER(G8,D6)*POWER(B21*G9*C6,E6)*G4</f>
        <v>8.1933850041833178</v>
      </c>
      <c r="H21" s="57">
        <f>F6*POWER(G8,D6)*POWER(B21*H9*C6,E6)*G4</f>
        <v>13.542851286934491</v>
      </c>
      <c r="I21" s="57">
        <f>F6*POWER(G8,D6)*POWER(B21*I9*C6,E6)*G4</f>
        <v>22.384987509604379</v>
      </c>
      <c r="J21" s="57">
        <f>F6*POWER(J8,D6)*POWER(B21*J9*C6,E6)*G4</f>
        <v>9.7936260348823279</v>
      </c>
      <c r="K21" s="57">
        <f>F6*POWER(J8,D6)*POWER(B21*K9*C6,E6)*G4</f>
        <v>16.187890704823729</v>
      </c>
      <c r="L21" s="84">
        <f>F6*POWER(J8,D6)*POWER(B21*L9*C6,E6)*G4</f>
        <v>26.756974846494366</v>
      </c>
      <c r="M21" s="78"/>
      <c r="N21" s="85">
        <f>O4</f>
        <v>8</v>
      </c>
      <c r="O21" s="86">
        <f>0.048*POWER(O8,D6)*POWER(3.14*(N21*O9-O9*O9),E6)*R4</f>
        <v>0.53925171756862866</v>
      </c>
      <c r="P21" s="87">
        <f>0.048*POWER(P8,D6)*POWER(3.14*(N21*P9-P9*P9),E6)*R4</f>
        <v>0.53925171756862866</v>
      </c>
      <c r="Q21" s="87">
        <f>0.048*POWER(Q8,D6)*POWER(3.14*(N21*Q9-Q9*Q9),E6)*R4</f>
        <v>0.73155121363719133</v>
      </c>
      <c r="R21" s="100">
        <f>0.048*POWER(R8,D6)*POWER(3.14*(N21*R9-R9*R9),E6)*R4</f>
        <v>0.87442967809628669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</row>
    <row r="22" spans="2:43" hidden="1" x14ac:dyDescent="0.15">
      <c r="B22" s="52">
        <v>15</v>
      </c>
      <c r="C22" s="55">
        <f>F6*POWER(C8,D6)*POWER(B22*C9*C6,E6)*G4</f>
        <v>0.28752547355246233</v>
      </c>
      <c r="D22" s="54">
        <f>F6*POWER(D8,D6)*POWER(B22*D9*C6,E6)*G4</f>
        <v>0.28752547355246233</v>
      </c>
      <c r="E22" s="54">
        <f>F6*POWER(D8,D6)*POWER(B22*E9*C6,E6)*G4</f>
        <v>0.4752510381897459</v>
      </c>
      <c r="F22" s="54">
        <f>F6*POWER(D8,D6)*POWER(B22*F9*C6,E6)*G4</f>
        <v>0.78554274343006969</v>
      </c>
      <c r="G22" s="54">
        <f>F6*POWER(G8,D6)*POWER(B22*G9*C6,E6)*G4</f>
        <v>0.39005830167271155</v>
      </c>
      <c r="H22" s="54">
        <f>F6*POWER(G8,D6)*POWER(B22*H9*C6,E6)*G4</f>
        <v>0.64472761503220799</v>
      </c>
      <c r="I22" s="54">
        <f>F6*POWER(G8,D6)*POWER(B22*I9*C6,E6)*G4</f>
        <v>1.0656706851323487</v>
      </c>
      <c r="J22" s="54">
        <f>F6*POWER(J8,D6)*POWER(B22*J9*C6,E6)*G4</f>
        <v>0.46624016037735594</v>
      </c>
      <c r="K22" s="54">
        <f>F6*POWER(J8,D6)*POWER(B22*K9*C6,E6)*G4</f>
        <v>0.77064865776027314</v>
      </c>
      <c r="L22" s="80">
        <f>F6*POWER(J8,D6)*POWER(B22*L9*C6,E6)*G4</f>
        <v>1.2738056567821878</v>
      </c>
      <c r="M22" s="81"/>
      <c r="N22" s="82">
        <v>10</v>
      </c>
      <c r="O22" s="86">
        <f>0.048*POWER(O8,D6)*POWER(3.14*(N22*O9-O9*O9),E6)*R4</f>
        <v>0.64412721952725216</v>
      </c>
      <c r="P22" s="88">
        <f>0.048*POWER(P8,D6)*POWER(3.14*(N22*P9-P9*P9),E6)*R4</f>
        <v>0.64412721952725216</v>
      </c>
      <c r="Q22" s="88">
        <f>0.048*POWER(Q8,D6)*POWER(3.14*(N22*Q9-Q9*Q9),E6)*R4</f>
        <v>0.87382577343750689</v>
      </c>
      <c r="R22" s="101">
        <f>0.048*POWER(R8,D6)*POWER(3.14*(N22*R9-R9*R9),E6)*R4</f>
        <v>1.0444917259861843</v>
      </c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</row>
    <row r="23" spans="2:43" hidden="1" x14ac:dyDescent="0.15">
      <c r="B23" s="52">
        <v>20</v>
      </c>
      <c r="C23" s="55">
        <f>F6*POWER(C8,D6)*POWER(B23*C9*C6,E6)*G4</f>
        <v>0.35420681386473507</v>
      </c>
      <c r="D23" s="54">
        <f>F6*POWER(D8,D6)*POWER(B23*D9*C6,E6)*G4</f>
        <v>0.35420681386473507</v>
      </c>
      <c r="E23" s="54">
        <f>F6*POWER(D8,D6)*POWER(B23*E9*C6,E6)*G4</f>
        <v>0.58546866802179975</v>
      </c>
      <c r="F23" s="54">
        <f>F6*POWER(D8,D6)*POWER(B23*F9*C6,E6)*G4</f>
        <v>0.96772153391187832</v>
      </c>
      <c r="G23" s="54">
        <f>F6*POWER(G8,D6)*POWER(B23*G9*C6,E6)*G4</f>
        <v>0.48051849650035161</v>
      </c>
      <c r="H23" s="54">
        <f>F6*POWER(G8,D6)*POWER(B23*H9*C6,E6)*G4</f>
        <v>0.79424932862339803</v>
      </c>
      <c r="I23" s="54">
        <f>F6*POWER(G8,D6)*POWER(B23*I9*C6,E6)*G4</f>
        <v>1.3128152206691532</v>
      </c>
      <c r="J23" s="54">
        <f>F6*POWER(J8,D6)*POWER(B23*J9*C6,E6)*G4</f>
        <v>0.5743680365521201</v>
      </c>
      <c r="K23" s="54">
        <f>F6*POWER(J8,D6)*POWER(B23*K9*C6,E6)*G4</f>
        <v>0.94937329309221896</v>
      </c>
      <c r="L23" s="80">
        <f>F6*POWER(J8,D6)*POWER(B23*L9*C6,E6)*G4</f>
        <v>1.5692197202463527</v>
      </c>
      <c r="M23" s="81"/>
      <c r="N23" s="82">
        <v>12</v>
      </c>
      <c r="O23" s="86">
        <f>0.048*POWER(O8,D6)*POWER(3.14*(N23*O9-O9*O9),E6)*R4</f>
        <v>0.74286268478427497</v>
      </c>
      <c r="P23" s="88">
        <f>0.048*POWER(P8,D6)*POWER(3.14*(N23*P9-P9*P9),E6)*R4</f>
        <v>0.74286268478427497</v>
      </c>
      <c r="Q23" s="88">
        <f>0.048*POWER(Q8,D6)*POWER(3.14*(N23*Q9-Q9*Q9),E6)*R4</f>
        <v>1.0077707328777432</v>
      </c>
      <c r="R23" s="101">
        <f>0.048*POWER(R8,D6)*POWER(3.14*(N23*R9-R9*R9),E6)*R4</f>
        <v>1.2045973284136773</v>
      </c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</row>
    <row r="24" spans="2:43" hidden="1" x14ac:dyDescent="0.15">
      <c r="B24" s="52">
        <v>25</v>
      </c>
      <c r="C24" s="55">
        <f>F6*POWER(C8,D6)*POWER(B24*C9*C6,E6)*G4</f>
        <v>0.4164057049117067</v>
      </c>
      <c r="D24" s="54">
        <f>F6*POWER(D8,D6)*POWER(B24*D9*C6,E6)*G4</f>
        <v>0.4164057049117067</v>
      </c>
      <c r="E24" s="54">
        <f>F6*POWER(D8,D6)*POWER(B24*E9*C6,E6)*G4</f>
        <v>0.68827725461101785</v>
      </c>
      <c r="F24" s="54">
        <f>F6*POWER(D8,D6)*POWER(B24*F9*C6,E6)*G4</f>
        <v>1.1376539121031659</v>
      </c>
      <c r="G24" s="54">
        <f>F6*POWER(G8,D6)*POWER(B24*G9*C6,E6)*G4</f>
        <v>0.56489778125711954</v>
      </c>
      <c r="H24" s="54">
        <f>F6*POWER(G8,D6)*POWER(B24*H9*C6,E6)*G4</f>
        <v>0.93371990208910971</v>
      </c>
      <c r="I24" s="54">
        <f>F6*POWER(G8,D6)*POWER(B24*I9*C6,E6)*G4</f>
        <v>1.5433462202969281</v>
      </c>
      <c r="J24" s="54">
        <f>F6*POWER(J8,D6)*POWER(B24*J9*C6,E6)*G4</f>
        <v>0.67522734678552254</v>
      </c>
      <c r="K24" s="54">
        <f>F6*POWER(J8,D6)*POWER(B24*K9*C6,E6)*G4</f>
        <v>1.1160837111546389</v>
      </c>
      <c r="L24" s="80">
        <f>F6*POWER(J8,D6)*POWER(B24*L9*C6,E6)*G4</f>
        <v>1.8447754763409692</v>
      </c>
      <c r="M24" s="81"/>
      <c r="N24" s="82">
        <v>16</v>
      </c>
      <c r="O24" s="86">
        <f>0.048*POWER(O8,D6)*POWER(3.14*(N24*O9-O9*O9),E6)*R4</f>
        <v>0.92696231463007561</v>
      </c>
      <c r="P24" s="88">
        <f>0.048*POWER(P8,D6)*POWER(3.14*(N24*P9-P9*P9),E6)*R4</f>
        <v>0.92696231463007561</v>
      </c>
      <c r="Q24" s="88">
        <f>0.048*POWER(Q8,D6)*POWER(3.14*(N24*Q9-Q9*Q9),E6)*R4</f>
        <v>1.2575210874080709</v>
      </c>
      <c r="R24" s="101">
        <f>0.048*POWER(R8,D6)*POWER(3.14*(N24*R9-R9*R9),E6)*R4</f>
        <v>1.5031261505183955</v>
      </c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</row>
    <row r="25" spans="2:43" hidden="1" x14ac:dyDescent="0.15">
      <c r="B25" s="52">
        <v>30</v>
      </c>
      <c r="C25" s="55">
        <f>F6*POWER(C8,D6)*POWER(B25*C9*C6,E6)*G4</f>
        <v>0.4752510381897459</v>
      </c>
      <c r="D25" s="54">
        <f>F6*POWER(D8,D6)*POWER(B25*D9*C6,E6)*G4</f>
        <v>0.4752510381897459</v>
      </c>
      <c r="E25" s="54">
        <f>F6*POWER(D8,D6)*POWER(B25*E9*C6,E6)*G4</f>
        <v>0.78554274343006969</v>
      </c>
      <c r="F25" s="54">
        <f>F6*POWER(D8,D6)*POWER(B25*F9*C6,E6)*G4</f>
        <v>1.2984241004630273</v>
      </c>
      <c r="G25" s="54">
        <f>F6*POWER(G8,D6)*POWER(B25*G9*C6,E6)*G4</f>
        <v>0.64472761503220799</v>
      </c>
      <c r="H25" s="54">
        <f>F6*POWER(G8,D6)*POWER(B25*H9*C6,E6)*G4</f>
        <v>1.0656706851323487</v>
      </c>
      <c r="I25" s="54">
        <f>F6*POWER(G8,D6)*POWER(B25*I9*C6,E6)*G4</f>
        <v>1.7614477535504933</v>
      </c>
      <c r="J25" s="54">
        <f>F6*POWER(J8,D6)*POWER(B25*J9*C6,E6)*G4</f>
        <v>0.77064865776027314</v>
      </c>
      <c r="K25" s="54">
        <f>F6*POWER(J8,D6)*POWER(B25*K9*C6,E6)*G4</f>
        <v>1.2738056567821878</v>
      </c>
      <c r="L25" s="80">
        <f>F6*POWER(J8,D6)*POWER(B25*L9*C6,E6)*G4</f>
        <v>2.1054741806285477</v>
      </c>
      <c r="M25" s="81"/>
      <c r="N25" s="82">
        <v>20</v>
      </c>
      <c r="O25" s="86">
        <f>0.048*POWER(O8,D6)*POWER(3.14*(N25*O9-O9*O9),E6)*R4</f>
        <v>1.0980417870897519</v>
      </c>
      <c r="P25" s="88">
        <f>0.048*POWER(P8,D6)*POWER(3.14*(N25*P9-P9*P9),E6)*R4</f>
        <v>1.0980417870897519</v>
      </c>
      <c r="Q25" s="88">
        <f>0.048*POWER(Q8,D6)*POWER(3.14*(N25*Q9-Q9*Q9),E6)*R4</f>
        <v>1.4896082400843325</v>
      </c>
      <c r="R25" s="101">
        <f>0.048*POWER(R8,D6)*POWER(3.14*(N25*R9-R9*R9),E6)*R4</f>
        <v>1.7805419902050974</v>
      </c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</row>
    <row r="26" spans="2:43" hidden="1" x14ac:dyDescent="0.15">
      <c r="B26" s="52">
        <v>50</v>
      </c>
      <c r="C26" s="55">
        <f>F6*POWER(C8,D6)*POWER(B26*C9*C6,E6)*G4</f>
        <v>0.68827725461101785</v>
      </c>
      <c r="D26" s="54">
        <f>F6*POWER(D8,D6)*POWER(B26*D9*C6,E6)*G4</f>
        <v>0.68827725461101785</v>
      </c>
      <c r="E26" s="54">
        <f>F6*POWER(D8,D6)*POWER(B26*E9*C6,E6)*G4</f>
        <v>1.1376539121031659</v>
      </c>
      <c r="F26" s="54">
        <f>F6*POWER(D8,D6)*POWER(B26*F9*C6,E6)*G4</f>
        <v>1.8804288752140907</v>
      </c>
      <c r="G26" s="54">
        <f>F6*POWER(G8,D6)*POWER(B26*G9*C6,E6)*G4</f>
        <v>0.93371990208910971</v>
      </c>
      <c r="H26" s="54">
        <f>F6*POWER(G8,D6)*POWER(B26*H9*C6,E6)*G4</f>
        <v>1.5433462202969281</v>
      </c>
      <c r="I26" s="54">
        <f>F6*POWER(G8,D6)*POWER(B26*I9*C6,E6)*G4</f>
        <v>2.5509979495729933</v>
      </c>
      <c r="J26" s="54">
        <f>F6*POWER(J8,D6)*POWER(B26*J9*C6,E6)*G4</f>
        <v>1.1160837111546389</v>
      </c>
      <c r="K26" s="54">
        <f>F6*POWER(J8,D6)*POWER(B26*K9*C6,E6)*G4</f>
        <v>1.8447754763409692</v>
      </c>
      <c r="L26" s="80">
        <f>F6*POWER(J8,D6)*POWER(B26*L9*C6,E6)*G4</f>
        <v>3.0492305586901636</v>
      </c>
      <c r="M26" s="81"/>
      <c r="N26" s="82">
        <v>25</v>
      </c>
      <c r="O26" s="86">
        <f>0.048*POWER(O8,D6)*POWER(3.14*(N26*O9-O9*O9),E6)*R4</f>
        <v>1.2986484977370376</v>
      </c>
      <c r="P26" s="88">
        <f>0.048*POWER(P8,D6)*POWER(3.14*(N26*P9-P9*P9),E6)*R4</f>
        <v>1.2986484977370376</v>
      </c>
      <c r="Q26" s="88">
        <f>0.048*POWER(Q8,D6)*POWER(3.14*(N26*Q9-Q9*Q9),E6)*R4</f>
        <v>1.7617521718634832</v>
      </c>
      <c r="R26" s="101">
        <f>0.048*POWER(R8,D6)*POWER(3.14*(N26*R9-R9*R9),E6)*R4</f>
        <v>2.1058380545480659</v>
      </c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</row>
    <row r="27" spans="2:43" hidden="1" x14ac:dyDescent="0.15">
      <c r="B27" s="52">
        <v>75</v>
      </c>
      <c r="C27" s="55">
        <f>F6*POWER(C8,D6)*POWER(B27*C9*C6,E6)*G4</f>
        <v>0.92348443624573895</v>
      </c>
      <c r="D27" s="54">
        <f>F6*POWER(D8,D6)*POWER(B27*D9*C6,E6)*G4</f>
        <v>0.92348443624573895</v>
      </c>
      <c r="E27" s="54">
        <f>F6*POWER(D8,D6)*POWER(B27*E9*C6,E6)*G4</f>
        <v>1.5264280122915075</v>
      </c>
      <c r="F27" s="54">
        <f>F6*POWER(D8,D6)*POWER(B27*F9*C6,E6)*G4</f>
        <v>2.5230338327956341</v>
      </c>
      <c r="G27" s="54">
        <f>F6*POWER(G8,D6)*POWER(B27*G9*C6,E6)*G4</f>
        <v>1.2528029825415432</v>
      </c>
      <c r="H27" s="54">
        <f>F6*POWER(G8,D6)*POWER(B27*H9*C6,E6)*G4</f>
        <v>2.0707588470120069</v>
      </c>
      <c r="I27" s="54">
        <f>F6*POWER(G8,D6)*POWER(B27*I9*C6,E6)*G4</f>
        <v>3.4227586158674428</v>
      </c>
      <c r="J27" s="54">
        <f>F6*POWER(J8,D6)*POWER(B27*J9*C6,E6)*G4</f>
        <v>1.4974865577697893</v>
      </c>
      <c r="K27" s="54">
        <f>F6*POWER(J8,D6)*POWER(B27*K9*C6,E6)*G4</f>
        <v>2.4751964842009953</v>
      </c>
      <c r="L27" s="80">
        <f>F6*POWER(J8,D6)*POWER(B27*L9*C6,E6)*G4</f>
        <v>4.0912538437241963</v>
      </c>
      <c r="M27" s="81"/>
      <c r="N27" s="82">
        <v>32</v>
      </c>
      <c r="O27" s="86">
        <f>0.048*POWER(O8,D6)*POWER(3.14*(N27*O9-O9*O9),E6)*R4</f>
        <v>1.5613043071616877</v>
      </c>
      <c r="P27" s="88">
        <f>0.048*POWER(P8,D6)*POWER(3.14*(N27*P9-P9*P9),E6)*R4</f>
        <v>1.5613043071616877</v>
      </c>
      <c r="Q27" s="88">
        <f>0.048*POWER(Q8,D6)*POWER(3.14*(N27*Q9-Q9*Q9),E6)*R4</f>
        <v>2.1180721795582342</v>
      </c>
      <c r="R27" s="101">
        <f>0.048*POWER(R8,D6)*POWER(3.14*(N27*R9-R9*R9),E6)*R4</f>
        <v>2.5317505317875781</v>
      </c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</row>
    <row r="28" spans="2:43" hidden="1" x14ac:dyDescent="0.15">
      <c r="B28" s="52">
        <v>100</v>
      </c>
      <c r="C28" s="55">
        <f>F6*POWER(C8,D6)*POWER(B28*C9*C6,E6)*G4</f>
        <v>1.1376539121031659</v>
      </c>
      <c r="D28" s="54">
        <f>F6*POWER(D8,D6)*POWER(B28*D9*C6,E6)*G4</f>
        <v>1.1376539121031659</v>
      </c>
      <c r="E28" s="54">
        <f>F6*POWER(D8,D6)*POWER(B28*E9*C6,E6)*G4</f>
        <v>1.8804288752140907</v>
      </c>
      <c r="F28" s="54">
        <f>F6*POWER(D8,D6)*POWER(B28*F9*C6,E6)*G4</f>
        <v>3.1081620843741025</v>
      </c>
      <c r="G28" s="54">
        <f>F6*POWER(G8,D6)*POWER(B28*G9*C6,E6)*G4</f>
        <v>1.5433462202969281</v>
      </c>
      <c r="H28" s="54">
        <f>F6*POWER(G8,D6)*POWER(B28*H9*C6,E6)*G4</f>
        <v>2.5509979495729933</v>
      </c>
      <c r="I28" s="54">
        <f>F6*POWER(G8,D6)*POWER(B28*I9*C6,E6)*G4</f>
        <v>4.2165461340706836</v>
      </c>
      <c r="J28" s="54">
        <f>F6*POWER(J8,D6)*POWER(B28*J9*C6,E6)*G4</f>
        <v>1.8447754763409692</v>
      </c>
      <c r="K28" s="54">
        <f>F6*POWER(J8,D6)*POWER(B28*K9*C6,E6)*G4</f>
        <v>3.0492305586901636</v>
      </c>
      <c r="L28" s="80">
        <f>F6*POWER(J8,D6)*POWER(B28*L9*C6,E6)*G4</f>
        <v>5.0400751307100604</v>
      </c>
      <c r="M28" s="81"/>
      <c r="N28" s="82">
        <v>36</v>
      </c>
      <c r="O28" s="86">
        <f>0.048*POWER(O8,D6)*POWER(3.14*(N28*O9-O9*O9),E6)*R4</f>
        <v>1.7039973230237546</v>
      </c>
      <c r="P28" s="88">
        <f>0.048*POWER(P8,D6)*POWER(3.14*(N28*P9-P9*P9),E6)*R4</f>
        <v>1.7039973230237546</v>
      </c>
      <c r="Q28" s="88">
        <f>0.048*POWER(Q8,D6)*POWER(3.14*(N28*Q9-Q9*Q9),E6)*R4</f>
        <v>2.3116501423732738</v>
      </c>
      <c r="R28" s="101">
        <f>0.048*POWER(R8,D6)*POWER(3.14*(N28*R9-R9*R9),E6)*R4</f>
        <v>2.76313599401557</v>
      </c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</row>
    <row r="29" spans="2:43" hidden="1" x14ac:dyDescent="0.15">
      <c r="B29" s="52">
        <v>200</v>
      </c>
      <c r="C29" s="55">
        <f>F6*POWER(C8,D6)*POWER(B29*C9*C6,E6)*G4</f>
        <v>1.8804288752140907</v>
      </c>
      <c r="D29" s="54">
        <f>F6*POWER(D8,D6)*POWER(B29*D9*C6,E6)*G4</f>
        <v>1.8804288752140907</v>
      </c>
      <c r="E29" s="54">
        <f>F6*POWER(D8,D6)*POWER(B29*E9*C6,E6)*G4</f>
        <v>3.1081620843741025</v>
      </c>
      <c r="F29" s="54">
        <f>F6*POWER(D8,D6)*POWER(B29*F9*C6,E6)*G4</f>
        <v>5.1374830870116712</v>
      </c>
      <c r="G29" s="54">
        <f>F6*POWER(G8,D6)*POWER(B29*G9*C6,E6)*G4</f>
        <v>2.5509979495729933</v>
      </c>
      <c r="H29" s="54">
        <f>F6*POWER(G8,D6)*POWER(B29*H9*C6,E6)*G4</f>
        <v>4.2165461340706836</v>
      </c>
      <c r="I29" s="54">
        <f>F6*POWER(G8,D6)*POWER(B29*I9*C6,E6)*G4</f>
        <v>6.9695317880292569</v>
      </c>
      <c r="J29" s="54">
        <f>F6*POWER(J8,D6)*POWER(B29*J9*C6,E6)*G4</f>
        <v>3.0492305586901636</v>
      </c>
      <c r="K29" s="54">
        <f>F6*POWER(J8,D6)*POWER(B29*K9*C6,E6)*G4</f>
        <v>5.0400751307100604</v>
      </c>
      <c r="L29" s="80">
        <f>F6*POWER(J8,D6)*POWER(B29*L9*C6,E6)*G4</f>
        <v>8.3307433905929198</v>
      </c>
      <c r="M29" s="81"/>
      <c r="N29" s="82">
        <v>40</v>
      </c>
      <c r="O29" s="86">
        <f>0.048*POWER(O8,D6)*POWER(3.14*(N29*O9-O9*O9),E6)*R4</f>
        <v>1.8422894951037727</v>
      </c>
      <c r="P29" s="88">
        <f>0.048*POWER(P8,D6)*POWER(3.14*(N29*P9-P9*P9),E6)*R4</f>
        <v>1.8422894951037727</v>
      </c>
      <c r="Q29" s="88">
        <f>0.048*POWER(Q8,D6)*POWER(3.14*(N29*Q9-Q9*Q9),E6)*R4</f>
        <v>2.4992579014691643</v>
      </c>
      <c r="R29" s="101">
        <f>0.048*POWER(R8,D6)*POWER(3.14*(N29*R9-R9*R9),E6)*R4</f>
        <v>2.9873852185899481</v>
      </c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</row>
    <row r="30" spans="2:43" hidden="1" x14ac:dyDescent="0.15">
      <c r="B30" s="58">
        <v>250</v>
      </c>
      <c r="C30" s="59">
        <f>F6*POWER(C8,D6)*POWER(B30*C9*C6,E6)*G4</f>
        <v>2.2106331122666436</v>
      </c>
      <c r="D30" s="60">
        <f>F6*POWER(D8,D6)*POWER(B30*D9*C6,E6)*G4</f>
        <v>2.2106331122666436</v>
      </c>
      <c r="E30" s="60">
        <f>F6*POWER(D8,D6)*POWER(B30*E9*C6,E6)*G4</f>
        <v>3.6539568779100069</v>
      </c>
      <c r="F30" s="60">
        <f>F6*POWER(D8,D6)*POWER(B30*F9*C6,E6)*G4</f>
        <v>6.0396276485409928</v>
      </c>
      <c r="G30" s="60">
        <f>F6*POWER(G8,D6)*POWER(B30*G9*C6,E6)*G4</f>
        <v>2.9989544465000435</v>
      </c>
      <c r="H30" s="60">
        <f>F6*POWER(G8,D6)*POWER(B30*H9*C6,E6)*G4</f>
        <v>4.9569737128798996</v>
      </c>
      <c r="I30" s="60">
        <f>F6*POWER(G8,D6)*POWER(B30*I9*C6,E6)*G4</f>
        <v>8.1933850041833178</v>
      </c>
      <c r="J30" s="60">
        <f>F6*POWER(J8,D6)*POWER(B30*J9*C6,E6)*G4</f>
        <v>3.5846769472779698</v>
      </c>
      <c r="K30" s="60">
        <f>F6*POWER(J8,D6)*POWER(B30*K9*C6,E6)*G4</f>
        <v>5.9251148071158948</v>
      </c>
      <c r="L30" s="89">
        <f>F6*POWER(J8,D6)*POWER(B30*L9*C6,E6)*G4</f>
        <v>9.7936260348823279</v>
      </c>
      <c r="M30" s="81"/>
      <c r="N30" s="90">
        <v>60</v>
      </c>
      <c r="O30" s="91">
        <f>0.048*POWER(O8,D6)*POWER(3.14*(N30*O9-O9*O9),E6)*R4</f>
        <v>2.4840407412166909</v>
      </c>
      <c r="P30" s="92">
        <f>0.048*POWER(P8,D6)*POWER(3.14*(N30*P9-P9*P9),E6)*R4</f>
        <v>2.4840407412166909</v>
      </c>
      <c r="Q30" s="92">
        <f>0.048*POWER(Q8,D6)*POWER(3.14*(N30*Q9-Q9*Q9),E6)*R4</f>
        <v>3.3698604190908852</v>
      </c>
      <c r="R30" s="102">
        <f>0.048*POWER(R8,D6)*POWER(3.14*(N30*R9-R9*R9),E6)*R4</f>
        <v>4.0280241582053646</v>
      </c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</row>
    <row r="31" spans="2:43" ht="162.6" customHeight="1" x14ac:dyDescent="0.15">
      <c r="B31" s="61" t="s">
        <v>4</v>
      </c>
      <c r="C31" s="200" t="s">
        <v>402</v>
      </c>
      <c r="D31" s="200"/>
      <c r="E31" s="200"/>
      <c r="F31" s="200"/>
      <c r="G31" s="200"/>
      <c r="H31" s="201" t="s">
        <v>403</v>
      </c>
      <c r="I31" s="200"/>
      <c r="J31" s="200"/>
      <c r="K31" s="200"/>
      <c r="L31" s="202"/>
      <c r="M31" s="93"/>
      <c r="N31" s="61" t="s">
        <v>4</v>
      </c>
      <c r="O31" s="201" t="s">
        <v>404</v>
      </c>
      <c r="P31" s="200"/>
      <c r="Q31" s="200"/>
      <c r="R31" s="202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</row>
    <row r="53" spans="45:46" x14ac:dyDescent="0.15">
      <c r="AS53" s="104">
        <v>10</v>
      </c>
      <c r="AT53" s="29">
        <f>F6*POWER(C8,D6)*POWER(AS53*C9*C6,E6)*G4</f>
        <v>0.21429407556876387</v>
      </c>
    </row>
    <row r="54" spans="45:46" x14ac:dyDescent="0.15">
      <c r="AS54" s="104">
        <v>15</v>
      </c>
      <c r="AT54" s="29">
        <f>F6*POWER(C8,D6)*POWER(AS54*C9*C6,E6)*G4</f>
        <v>0.28752547355246233</v>
      </c>
    </row>
    <row r="55" spans="45:46" x14ac:dyDescent="0.15">
      <c r="AS55" s="104">
        <v>20</v>
      </c>
      <c r="AT55" s="29">
        <f>F6*POWER(C8,D6)*POWER(AS55*C9*C6,E6)*G4</f>
        <v>0.35420681386473507</v>
      </c>
    </row>
    <row r="56" spans="45:46" x14ac:dyDescent="0.15">
      <c r="AS56" s="104">
        <v>25</v>
      </c>
      <c r="AT56" s="29">
        <f>F6*POWER(C8,D6)*POWER(AS56*C9*C6,E6)*G4</f>
        <v>0.4164057049117067</v>
      </c>
    </row>
    <row r="57" spans="45:46" x14ac:dyDescent="0.15">
      <c r="AS57" s="104">
        <v>30</v>
      </c>
      <c r="AT57" s="29">
        <f>F6*POWER(C8,D6)*POWER(AS57*C9*C6,E6)*G4</f>
        <v>0.4752510381897459</v>
      </c>
    </row>
    <row r="58" spans="45:46" x14ac:dyDescent="0.15">
      <c r="AS58" s="104">
        <v>35</v>
      </c>
      <c r="AT58" s="29">
        <f>F6*POWER(C8,D6)*POWER(AS58*C9*C6,E6)*G4</f>
        <v>0.53144643333101849</v>
      </c>
    </row>
    <row r="59" spans="45:46" x14ac:dyDescent="0.15">
      <c r="AS59" s="104">
        <v>40</v>
      </c>
      <c r="AT59" s="29">
        <f>F6*POWER(C8,D6)*POWER(AS59*C9*C6,E6)*G4</f>
        <v>0.58546866802179975</v>
      </c>
    </row>
    <row r="60" spans="45:46" x14ac:dyDescent="0.15">
      <c r="AS60" s="104">
        <v>45</v>
      </c>
      <c r="AT60" s="29">
        <f>F6*POWER(C8,D6)*POWER(AS60*C9*C6,E6)*G4</f>
        <v>0.63766009139136515</v>
      </c>
    </row>
    <row r="61" spans="45:46" x14ac:dyDescent="0.15">
      <c r="AS61" s="104">
        <v>50</v>
      </c>
      <c r="AT61" s="29">
        <f>F6*POWER(C8,D6)*POWER(AS61*C9*C6,E6)*G4</f>
        <v>0.68827725461101785</v>
      </c>
    </row>
    <row r="62" spans="45:46" x14ac:dyDescent="0.15">
      <c r="AS62" s="104">
        <v>55</v>
      </c>
      <c r="AT62" s="29">
        <f>F6*POWER(C8,D6)*POWER(AS62*C9*C6,E6)*G4</f>
        <v>0.73751883248992745</v>
      </c>
    </row>
    <row r="63" spans="45:46" x14ac:dyDescent="0.15">
      <c r="AS63" s="104">
        <v>60</v>
      </c>
      <c r="AT63" s="29">
        <f>F6*POWER(C8,D6)*POWER(AS63*C9*C6,E6)*G4</f>
        <v>0.78554274343006969</v>
      </c>
    </row>
    <row r="64" spans="45:46" x14ac:dyDescent="0.15">
      <c r="AS64" s="104">
        <v>65</v>
      </c>
      <c r="AT64" s="29">
        <f>F6*POWER(C8,D6)*POWER(AS64*C9*C6,E6)*G4</f>
        <v>0.83247720062946584</v>
      </c>
    </row>
    <row r="65" spans="45:46" x14ac:dyDescent="0.15">
      <c r="AS65" s="104">
        <v>70</v>
      </c>
      <c r="AT65" s="29">
        <f>F6*POWER(C8,D6)*POWER(AS65*C9*C6,E6)*G4</f>
        <v>0.87842814781668288</v>
      </c>
    </row>
    <row r="66" spans="45:46" x14ac:dyDescent="0.15">
      <c r="AS66" s="104">
        <v>75</v>
      </c>
      <c r="AT66" s="29">
        <f>F6*POWER(C8,D6)*POWER(AS66*C9*C6,E6)*G4</f>
        <v>0.92348443624573895</v>
      </c>
    </row>
    <row r="67" spans="45:46" x14ac:dyDescent="0.15">
      <c r="AS67" s="104">
        <v>80</v>
      </c>
      <c r="AT67" s="29">
        <f>F6*POWER(C8,D6)*POWER(AS67*C9*C6,E6)*G4</f>
        <v>0.96772153391187832</v>
      </c>
    </row>
    <row r="68" spans="45:46" x14ac:dyDescent="0.15">
      <c r="AS68" s="104">
        <v>85</v>
      </c>
      <c r="AT68" s="29">
        <f>F6*POWER(C8,D6)*POWER(AS68*C9*C6,E6)*G4</f>
        <v>1.0112042488052342</v>
      </c>
    </row>
    <row r="69" spans="45:46" x14ac:dyDescent="0.15">
      <c r="AS69" s="104">
        <v>90</v>
      </c>
      <c r="AT69" s="29">
        <f>F6*POWER(C8,D6)*POWER(AS69*C9*C6,E6)*G4</f>
        <v>1.0539887708092752</v>
      </c>
    </row>
    <row r="70" spans="45:46" x14ac:dyDescent="0.15">
      <c r="AS70" s="104">
        <v>95</v>
      </c>
      <c r="AT70" s="29">
        <f>F6*POWER(C8,D6)*POWER(AS70*C9*C6,E6)*G4</f>
        <v>1.0961242310519668</v>
      </c>
    </row>
    <row r="71" spans="45:46" x14ac:dyDescent="0.15">
      <c r="AS71" s="104">
        <v>100</v>
      </c>
      <c r="AT71" s="29">
        <f>F6*POWER(C8,D6)*POWER(AS71*C9*C6,E6)*G4</f>
        <v>1.1376539121031659</v>
      </c>
    </row>
    <row r="72" spans="45:46" x14ac:dyDescent="0.15">
      <c r="AS72" s="104">
        <v>105</v>
      </c>
      <c r="AT72" s="29">
        <f>F6*POWER(C8,D6)*POWER(AS72*C9*C6,E6)*G4</f>
        <v>1.1786162007160015</v>
      </c>
    </row>
    <row r="73" spans="45:46" x14ac:dyDescent="0.15">
      <c r="AS73" s="104">
        <v>110</v>
      </c>
      <c r="AT73" s="29">
        <f>F6*POWER(C8,D6)*POWER(AS73*C9*C6,E6)*G4</f>
        <v>1.2190453475120471</v>
      </c>
    </row>
    <row r="74" spans="45:46" x14ac:dyDescent="0.15">
      <c r="AS74" s="104">
        <v>115</v>
      </c>
      <c r="AT74" s="29">
        <f>F6*POWER(C8,D6)*POWER(AS74*C9*C6,E6)*G4</f>
        <v>1.2589720797095518</v>
      </c>
    </row>
    <row r="75" spans="45:46" x14ac:dyDescent="0.15">
      <c r="AS75" s="104">
        <v>120</v>
      </c>
      <c r="AT75" s="29">
        <f>F6*POWER(C8,D6)*POWER(AS75*C9*C6,E6)*G4</f>
        <v>1.2984241004630273</v>
      </c>
    </row>
    <row r="76" spans="45:46" x14ac:dyDescent="0.15">
      <c r="AS76" s="104">
        <v>125</v>
      </c>
      <c r="AT76" s="29">
        <f>F6*POWER(C8,D6)*POWER(AS76*C9*C6,E6)*G4</f>
        <v>1.3374264996375442</v>
      </c>
    </row>
    <row r="77" spans="45:46" x14ac:dyDescent="0.15">
      <c r="AS77" s="104">
        <v>130</v>
      </c>
      <c r="AT77" s="29">
        <f>F6*POWER(C8,D6)*POWER(AS77*C9*C6,E6)*G4</f>
        <v>1.3760020946326992</v>
      </c>
    </row>
    <row r="78" spans="45:46" x14ac:dyDescent="0.15">
      <c r="AS78" s="104">
        <v>135</v>
      </c>
      <c r="AT78" s="29">
        <f>F6*POWER(C8,D6)*POWER(AS78*C9*C6,E6)*G4</f>
        <v>1.4141717153942996</v>
      </c>
    </row>
    <row r="79" spans="45:46" x14ac:dyDescent="0.15">
      <c r="AS79" s="104">
        <v>140</v>
      </c>
      <c r="AT79" s="29">
        <f>F6*POWER(C8,D6)*POWER(AS79*C9*C6,E6)*G4</f>
        <v>1.4519544444774248</v>
      </c>
    </row>
    <row r="80" spans="45:46" x14ac:dyDescent="0.15">
      <c r="AS80" s="104">
        <v>145</v>
      </c>
      <c r="AT80" s="29">
        <f>F6*POWER(C8,D6)*POWER(AS80*C9*C6,E6)*G4</f>
        <v>1.4893678205981284</v>
      </c>
    </row>
    <row r="81" spans="45:46" x14ac:dyDescent="0.15">
      <c r="AS81" s="104">
        <v>150</v>
      </c>
      <c r="AT81" s="29">
        <f>F6*POWER(C8,D6)*POWER(AS81*C9*C6,E6)*G4</f>
        <v>1.5264280122915075</v>
      </c>
    </row>
    <row r="82" spans="45:46" x14ac:dyDescent="0.15">
      <c r="AS82" s="104">
        <v>155</v>
      </c>
      <c r="AT82" s="29">
        <f>F6*POWER(C8,D6)*POWER(AS82*C9*C6,E6)*G4</f>
        <v>1.5631499669141742</v>
      </c>
    </row>
    <row r="83" spans="45:46" x14ac:dyDescent="0.15">
      <c r="AS83" s="104">
        <v>160</v>
      </c>
      <c r="AT83" s="29">
        <f>F6*POWER(C8,D6)*POWER(AS83*C9*C6,E6)*G4</f>
        <v>1.5995475391723071</v>
      </c>
    </row>
    <row r="84" spans="45:46" x14ac:dyDescent="0.15">
      <c r="AS84" s="104">
        <v>165</v>
      </c>
      <c r="AT84" s="29">
        <f>F6*POWER(C8,D6)*POWER(AS84*C9*C6,E6)*G4</f>
        <v>1.6356336025391187</v>
      </c>
    </row>
    <row r="85" spans="45:46" x14ac:dyDescent="0.15">
      <c r="AS85" s="104">
        <v>170</v>
      </c>
      <c r="AT85" s="29">
        <f>F6*POWER(C8,D6)*POWER(AS85*C9*C6,E6)*G4</f>
        <v>1.6714201462879528</v>
      </c>
    </row>
    <row r="86" spans="45:46" x14ac:dyDescent="0.15">
      <c r="AS86" s="104">
        <v>175</v>
      </c>
      <c r="AT86" s="29">
        <f>F6*POWER(C8,D6)*POWER(AS86*C9*C6,E6)*G4</f>
        <v>1.7069183603655746</v>
      </c>
    </row>
    <row r="87" spans="45:46" x14ac:dyDescent="0.15">
      <c r="AS87" s="104">
        <v>180</v>
      </c>
      <c r="AT87" s="29">
        <f>F6*POWER(C8,D6)*POWER(AS87*C9*C6,E6)*G4</f>
        <v>1.7421387099325827</v>
      </c>
    </row>
    <row r="88" spans="45:46" x14ac:dyDescent="0.15">
      <c r="AS88" s="104">
        <v>185</v>
      </c>
      <c r="AT88" s="29">
        <f>F6*POWER(C8,D6)*POWER(AS88*C9*C6,E6)*G4</f>
        <v>1.7770910010803869</v>
      </c>
    </row>
    <row r="89" spans="45:46" x14ac:dyDescent="0.15">
      <c r="AS89" s="104">
        <v>190</v>
      </c>
      <c r="AT89" s="29">
        <f>F6*POWER(C8,D6)*POWER(AS89*C9*C6,E6)*G4</f>
        <v>1.811784438978878</v>
      </c>
    </row>
    <row r="90" spans="45:46" x14ac:dyDescent="0.15">
      <c r="AS90" s="104">
        <v>195</v>
      </c>
      <c r="AT90" s="29">
        <f>F6*POWER(C8,D6)*POWER(AS90*C9*C6,E6)*G4</f>
        <v>1.8462276795024739</v>
      </c>
    </row>
    <row r="91" spans="45:46" x14ac:dyDescent="0.15">
      <c r="AS91" s="104">
        <v>200</v>
      </c>
      <c r="AT91" s="29">
        <f>F6*POWER(C8,D6)*POWER(AS91*C9*C6,E6)*G4</f>
        <v>1.8804288752140907</v>
      </c>
    </row>
    <row r="92" spans="45:46" x14ac:dyDescent="0.15">
      <c r="AS92" s="104">
        <v>205</v>
      </c>
      <c r="AT92" s="29">
        <f>F6*POWER(C8,D6)*POWER(AS92*C9*C6,E6)*G4</f>
        <v>1.9143957164489338</v>
      </c>
    </row>
    <row r="93" spans="45:46" x14ac:dyDescent="0.15">
      <c r="AS93" s="104">
        <v>210</v>
      </c>
      <c r="AT93" s="29">
        <f>F6*POWER(C8,D6)*POWER(AS93*C9*C6,E6)*G4</f>
        <v>1.9481354681268959</v>
      </c>
    </row>
    <row r="94" spans="45:46" x14ac:dyDescent="0.15">
      <c r="AS94" s="104">
        <v>215</v>
      </c>
      <c r="AT94" s="29">
        <f>F6*POWER(C8,D6)*POWER(AS94*C9*C6,E6)*G4</f>
        <v>1.9816550028284849</v>
      </c>
    </row>
    <row r="95" spans="45:46" x14ac:dyDescent="0.15">
      <c r="AS95" s="104">
        <v>220</v>
      </c>
      <c r="AT95" s="29">
        <f>F6*POWER(C8,D6)*POWER(AS95*C9*C6,E6)*G4</f>
        <v>2.0149608305914852</v>
      </c>
    </row>
    <row r="96" spans="45:46" x14ac:dyDescent="0.15">
      <c r="AS96" s="104">
        <v>225</v>
      </c>
      <c r="AT96" s="29">
        <f>F6*POWER(C8,D6)*POWER(AS96*C9*C6,E6)*G4</f>
        <v>2.0480591258204286</v>
      </c>
    </row>
    <row r="97" spans="45:46" x14ac:dyDescent="0.15">
      <c r="AS97" s="104">
        <v>230</v>
      </c>
      <c r="AT97" s="29">
        <f>F6*POWER(C8,D6)*POWER(AS97*C9*C6,E6)*G4</f>
        <v>2.0809557516464579</v>
      </c>
    </row>
    <row r="98" spans="45:46" x14ac:dyDescent="0.15">
      <c r="AS98" s="104">
        <v>235</v>
      </c>
      <c r="AT98" s="29">
        <f>F6*POWER(C8,D6)*POWER(AS98*C9*C6,E6)*G4</f>
        <v>2.1136562820292109</v>
      </c>
    </row>
    <row r="99" spans="45:46" x14ac:dyDescent="0.15">
      <c r="AS99" s="104">
        <v>240</v>
      </c>
      <c r="AT99" s="29">
        <f>F6*POWER(C8,D6)*POWER(AS99*C9*C6,E6)*G4</f>
        <v>2.1461660218535292</v>
      </c>
    </row>
    <row r="100" spans="45:46" x14ac:dyDescent="0.15">
      <c r="AS100" s="104">
        <v>245</v>
      </c>
      <c r="AT100" s="29">
        <f>F6*POWER(C8,D6)*POWER(AS100*C9*C6,E6)*G4</f>
        <v>2.1784900252407939</v>
      </c>
    </row>
    <row r="101" spans="45:46" x14ac:dyDescent="0.15">
      <c r="AS101" s="104">
        <v>250</v>
      </c>
      <c r="AT101" s="29">
        <f>F6*POWER(C8,D6)*POWER(AS101*C9*C6,E6)*G4</f>
        <v>2.2106331122666436</v>
      </c>
    </row>
  </sheetData>
  <protectedRanges>
    <protectedRange sqref="AT68 AT70 B31:C33 AS57:AS101 AT57:AT66 AS53:AT56 B8:AQ30 D31:AQ47" name="区域1"/>
  </protectedRanges>
  <mergeCells count="17">
    <mergeCell ref="C10:L10"/>
    <mergeCell ref="O10:R10"/>
    <mergeCell ref="C31:G31"/>
    <mergeCell ref="H31:L31"/>
    <mergeCell ref="O31:R31"/>
    <mergeCell ref="C7:L7"/>
    <mergeCell ref="O7:R7"/>
    <mergeCell ref="S7:X7"/>
    <mergeCell ref="D8:F8"/>
    <mergeCell ref="G8:I8"/>
    <mergeCell ref="J8:L8"/>
    <mergeCell ref="B2:L2"/>
    <mergeCell ref="N2:R2"/>
    <mergeCell ref="H3:L3"/>
    <mergeCell ref="S3:X3"/>
    <mergeCell ref="H4:L4"/>
    <mergeCell ref="S4:X4"/>
  </mergeCells>
  <phoneticPr fontId="36" type="noConversion"/>
  <dataValidations count="1">
    <dataValidation type="list" allowBlank="1" showInputMessage="1" showErrorMessage="1" sqref="C4" xr:uid="{00000000-0002-0000-0A00-000000000000}">
      <formula1>"表层走线,内层走线"</formula1>
    </dataValidation>
  </dataValidation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E10" sqref="E10:E11"/>
    </sheetView>
  </sheetViews>
  <sheetFormatPr defaultColWidth="9" defaultRowHeight="13.5" x14ac:dyDescent="0.15"/>
  <cols>
    <col min="1" max="1" width="84.625" style="24" customWidth="1"/>
    <col min="2" max="16384" width="9" style="24"/>
  </cols>
  <sheetData>
    <row r="1" spans="1:5" x14ac:dyDescent="0.15">
      <c r="A1" s="24" t="s">
        <v>405</v>
      </c>
      <c r="C1" s="24">
        <v>2</v>
      </c>
      <c r="D1" s="24" t="s">
        <v>406</v>
      </c>
      <c r="E1" s="24">
        <v>7.1</v>
      </c>
    </row>
    <row r="2" spans="1:5" x14ac:dyDescent="0.15">
      <c r="A2" s="24" t="s">
        <v>407</v>
      </c>
      <c r="C2" s="24">
        <v>2.5</v>
      </c>
      <c r="D2" s="24" t="s">
        <v>408</v>
      </c>
      <c r="E2" s="24">
        <v>7.6</v>
      </c>
    </row>
    <row r="3" spans="1:5" x14ac:dyDescent="0.15">
      <c r="A3" s="24" t="s">
        <v>409</v>
      </c>
      <c r="C3" s="24">
        <v>3</v>
      </c>
      <c r="D3" s="24" t="s">
        <v>410</v>
      </c>
      <c r="E3" s="24">
        <v>8.6</v>
      </c>
    </row>
    <row r="4" spans="1:5" x14ac:dyDescent="0.15">
      <c r="A4" s="24" t="s">
        <v>411</v>
      </c>
    </row>
  </sheetData>
  <phoneticPr fontId="3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1" sqref="D31"/>
    </sheetView>
  </sheetViews>
  <sheetFormatPr defaultColWidth="9" defaultRowHeight="13.5" x14ac:dyDescent="0.15"/>
  <sheetData>
    <row r="1" spans="1:4" x14ac:dyDescent="0.15">
      <c r="A1" t="s">
        <v>412</v>
      </c>
    </row>
    <row r="2" spans="1:4" x14ac:dyDescent="0.15">
      <c r="B2" t="s">
        <v>413</v>
      </c>
      <c r="D2" t="s">
        <v>414</v>
      </c>
    </row>
  </sheetData>
  <phoneticPr fontId="36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2"/>
  <sheetViews>
    <sheetView workbookViewId="0">
      <selection activeCell="L13" sqref="L13"/>
    </sheetView>
  </sheetViews>
  <sheetFormatPr defaultColWidth="9" defaultRowHeight="13.5" x14ac:dyDescent="0.15"/>
  <cols>
    <col min="1" max="1" width="15.5" style="1" customWidth="1"/>
    <col min="2" max="2" width="13.5" style="1" customWidth="1"/>
    <col min="3" max="3" width="21.625" style="1" customWidth="1"/>
    <col min="4" max="4" width="23.75" style="1" customWidth="1"/>
    <col min="5" max="5" width="37.25" style="1" customWidth="1"/>
    <col min="6" max="6" width="21.75" style="1" customWidth="1"/>
    <col min="7" max="16384" width="9" style="1"/>
  </cols>
  <sheetData>
    <row r="1" spans="1:7" ht="46.5" x14ac:dyDescent="0.15">
      <c r="A1" s="203" t="s">
        <v>415</v>
      </c>
      <c r="B1" s="204"/>
      <c r="C1" s="204"/>
      <c r="D1" s="204"/>
      <c r="E1" s="204"/>
      <c r="F1" s="2"/>
      <c r="G1" s="3"/>
    </row>
    <row r="2" spans="1:7" ht="20.25" x14ac:dyDescent="0.15">
      <c r="A2" s="4" t="s">
        <v>416</v>
      </c>
      <c r="B2" s="5" t="s">
        <v>417</v>
      </c>
      <c r="C2" s="6" t="s">
        <v>418</v>
      </c>
      <c r="D2" s="7" t="s">
        <v>419</v>
      </c>
      <c r="E2" s="8" t="s">
        <v>420</v>
      </c>
      <c r="F2" s="9" t="s">
        <v>421</v>
      </c>
      <c r="G2" s="3"/>
    </row>
    <row r="3" spans="1:7" x14ac:dyDescent="0.15">
      <c r="A3" s="10" t="s">
        <v>422</v>
      </c>
      <c r="B3" s="11" t="s">
        <v>423</v>
      </c>
      <c r="C3" s="12" t="s">
        <v>424</v>
      </c>
      <c r="D3" s="13"/>
      <c r="E3" s="14" t="s">
        <v>425</v>
      </c>
      <c r="F3" s="209" t="s">
        <v>426</v>
      </c>
      <c r="G3" s="3"/>
    </row>
    <row r="4" spans="1:7" x14ac:dyDescent="0.15">
      <c r="A4" s="15"/>
      <c r="B4" s="11" t="s">
        <v>427</v>
      </c>
      <c r="C4" s="12" t="s">
        <v>428</v>
      </c>
      <c r="D4" s="13"/>
      <c r="E4" s="14" t="s">
        <v>429</v>
      </c>
      <c r="F4" s="210"/>
      <c r="G4" s="3"/>
    </row>
    <row r="5" spans="1:7" x14ac:dyDescent="0.15">
      <c r="A5" s="15"/>
      <c r="B5" s="11" t="s">
        <v>430</v>
      </c>
      <c r="C5" s="12" t="s">
        <v>431</v>
      </c>
      <c r="D5" s="13"/>
      <c r="E5" s="14" t="s">
        <v>432</v>
      </c>
      <c r="F5" s="210"/>
      <c r="G5" s="3"/>
    </row>
    <row r="6" spans="1:7" x14ac:dyDescent="0.15">
      <c r="A6" s="15"/>
      <c r="B6" s="11" t="s">
        <v>433</v>
      </c>
      <c r="C6" s="12" t="s">
        <v>434</v>
      </c>
      <c r="D6" s="13"/>
      <c r="E6" s="14" t="s">
        <v>435</v>
      </c>
      <c r="F6" s="210"/>
      <c r="G6" s="3"/>
    </row>
    <row r="7" spans="1:7" x14ac:dyDescent="0.15">
      <c r="A7" s="16"/>
      <c r="B7" s="11" t="s">
        <v>436</v>
      </c>
      <c r="C7" s="12"/>
      <c r="D7" s="13"/>
      <c r="E7" s="14" t="s">
        <v>437</v>
      </c>
      <c r="F7" s="210"/>
      <c r="G7" s="3"/>
    </row>
    <row r="8" spans="1:7" x14ac:dyDescent="0.15">
      <c r="A8" s="17"/>
      <c r="B8" s="11"/>
      <c r="C8" s="12"/>
      <c r="D8" s="13"/>
      <c r="E8" s="14"/>
      <c r="F8" s="210"/>
      <c r="G8" s="3"/>
    </row>
    <row r="9" spans="1:7" ht="27" x14ac:dyDescent="0.15">
      <c r="A9" s="10" t="s">
        <v>438</v>
      </c>
      <c r="B9" s="11" t="s">
        <v>423</v>
      </c>
      <c r="C9" s="12" t="s">
        <v>424</v>
      </c>
      <c r="D9" s="13" t="s">
        <v>439</v>
      </c>
      <c r="E9" s="14" t="s">
        <v>440</v>
      </c>
      <c r="F9" s="210"/>
      <c r="G9" s="3"/>
    </row>
    <row r="10" spans="1:7" ht="27" x14ac:dyDescent="0.15">
      <c r="A10" s="15"/>
      <c r="B10" s="11" t="s">
        <v>427</v>
      </c>
      <c r="C10" s="12" t="s">
        <v>428</v>
      </c>
      <c r="D10" s="13" t="s">
        <v>439</v>
      </c>
      <c r="E10" s="14" t="s">
        <v>441</v>
      </c>
      <c r="F10" s="210"/>
      <c r="G10" s="3"/>
    </row>
    <row r="11" spans="1:7" ht="27" x14ac:dyDescent="0.15">
      <c r="A11" s="15"/>
      <c r="B11" s="11" t="s">
        <v>430</v>
      </c>
      <c r="C11" s="12" t="s">
        <v>431</v>
      </c>
      <c r="D11" s="13" t="s">
        <v>442</v>
      </c>
      <c r="E11" s="14" t="s">
        <v>443</v>
      </c>
      <c r="F11" s="210"/>
      <c r="G11" s="3"/>
    </row>
    <row r="12" spans="1:7" ht="27" x14ac:dyDescent="0.15">
      <c r="A12" s="15"/>
      <c r="B12" s="11" t="s">
        <v>433</v>
      </c>
      <c r="C12" s="12" t="s">
        <v>434</v>
      </c>
      <c r="D12" s="13" t="s">
        <v>442</v>
      </c>
      <c r="E12" s="14" t="s">
        <v>444</v>
      </c>
      <c r="F12" s="210"/>
      <c r="G12" s="3"/>
    </row>
    <row r="13" spans="1:7" ht="27" x14ac:dyDescent="0.15">
      <c r="A13" s="15"/>
      <c r="B13" s="11" t="s">
        <v>445</v>
      </c>
      <c r="C13" s="12" t="s">
        <v>446</v>
      </c>
      <c r="D13" s="13" t="s">
        <v>447</v>
      </c>
      <c r="E13" s="14" t="s">
        <v>448</v>
      </c>
      <c r="F13" s="210"/>
      <c r="G13" s="3"/>
    </row>
    <row r="14" spans="1:7" x14ac:dyDescent="0.15">
      <c r="A14" s="16"/>
      <c r="B14" s="11" t="s">
        <v>436</v>
      </c>
      <c r="C14" s="12"/>
      <c r="D14" s="13"/>
      <c r="E14" s="14" t="s">
        <v>449</v>
      </c>
      <c r="F14" s="211"/>
      <c r="G14" s="3"/>
    </row>
    <row r="15" spans="1:7" ht="27" x14ac:dyDescent="0.15">
      <c r="A15" s="205" t="s">
        <v>450</v>
      </c>
      <c r="B15" s="206"/>
      <c r="C15" s="206"/>
      <c r="D15" s="206"/>
      <c r="E15" s="207"/>
      <c r="F15" s="18" t="s">
        <v>451</v>
      </c>
      <c r="G15" s="3"/>
    </row>
    <row r="16" spans="1:7" ht="31.5" x14ac:dyDescent="0.15">
      <c r="A16" s="208" t="s">
        <v>452</v>
      </c>
      <c r="B16" s="208"/>
      <c r="C16" s="208"/>
      <c r="D16" s="208"/>
      <c r="E16" s="208"/>
      <c r="F16" s="19" t="s">
        <v>421</v>
      </c>
      <c r="G16" s="3"/>
    </row>
    <row r="17" spans="1:7" x14ac:dyDescent="0.15">
      <c r="A17" s="20" t="s">
        <v>453</v>
      </c>
      <c r="B17" s="11" t="s">
        <v>454</v>
      </c>
      <c r="C17" s="12" t="s">
        <v>455</v>
      </c>
      <c r="D17" s="13" t="s">
        <v>456</v>
      </c>
      <c r="E17" s="14" t="s">
        <v>420</v>
      </c>
      <c r="F17" s="212" t="s">
        <v>457</v>
      </c>
      <c r="G17" s="3"/>
    </row>
    <row r="18" spans="1:7" ht="27" x14ac:dyDescent="0.15">
      <c r="A18" s="20" t="s">
        <v>458</v>
      </c>
      <c r="B18" s="11" t="s">
        <v>459</v>
      </c>
      <c r="C18" s="21" t="s">
        <v>460</v>
      </c>
      <c r="D18" s="22" t="s">
        <v>461</v>
      </c>
      <c r="E18" s="14" t="s">
        <v>462</v>
      </c>
      <c r="F18" s="212"/>
      <c r="G18" s="3"/>
    </row>
    <row r="19" spans="1:7" ht="40.5" x14ac:dyDescent="0.15">
      <c r="A19" s="20" t="s">
        <v>463</v>
      </c>
      <c r="B19" s="11" t="s">
        <v>459</v>
      </c>
      <c r="C19" s="21" t="s">
        <v>464</v>
      </c>
      <c r="D19" s="22" t="s">
        <v>465</v>
      </c>
      <c r="E19" s="23" t="s">
        <v>466</v>
      </c>
      <c r="F19" s="212"/>
      <c r="G19" s="3"/>
    </row>
    <row r="20" spans="1:7" x14ac:dyDescent="0.15">
      <c r="A20" s="20"/>
      <c r="B20" s="11"/>
      <c r="C20" s="21"/>
      <c r="D20" s="22"/>
      <c r="E20" s="23"/>
      <c r="F20" s="212"/>
      <c r="G20" s="3"/>
    </row>
    <row r="21" spans="1:7" x14ac:dyDescent="0.15">
      <c r="A21" s="20"/>
      <c r="B21" s="11"/>
      <c r="C21" s="21"/>
      <c r="D21" s="22"/>
      <c r="E21" s="23"/>
      <c r="F21" s="212"/>
      <c r="G21" s="3"/>
    </row>
    <row r="22" spans="1:7" x14ac:dyDescent="0.15">
      <c r="A22" s="20"/>
      <c r="B22" s="11"/>
      <c r="C22" s="12"/>
      <c r="D22" s="22"/>
      <c r="E22" s="23"/>
      <c r="F22" s="212"/>
      <c r="G22" s="3"/>
    </row>
  </sheetData>
  <mergeCells count="5">
    <mergeCell ref="A1:E1"/>
    <mergeCell ref="A15:E15"/>
    <mergeCell ref="A16:E16"/>
    <mergeCell ref="F3:F14"/>
    <mergeCell ref="F17:F22"/>
  </mergeCells>
  <phoneticPr fontId="3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A3" sqref="A3"/>
    </sheetView>
  </sheetViews>
  <sheetFormatPr defaultColWidth="9" defaultRowHeight="13.5" x14ac:dyDescent="0.15"/>
  <cols>
    <col min="1" max="1" width="26.25" customWidth="1"/>
    <col min="2" max="2" width="28.75" customWidth="1"/>
    <col min="3" max="3" width="27" customWidth="1"/>
    <col min="4" max="4" width="12" customWidth="1"/>
    <col min="5" max="5" width="12.625" customWidth="1"/>
    <col min="6" max="6" width="35.5" customWidth="1"/>
    <col min="7" max="7" width="14" customWidth="1"/>
  </cols>
  <sheetData>
    <row r="1" spans="1:7" x14ac:dyDescent="0.15">
      <c r="A1" s="140" t="s">
        <v>0</v>
      </c>
      <c r="B1" s="141" t="s">
        <v>192</v>
      </c>
      <c r="C1" s="142" t="s">
        <v>2</v>
      </c>
      <c r="D1" s="143" t="s">
        <v>3</v>
      </c>
      <c r="E1" s="143" t="s">
        <v>4</v>
      </c>
      <c r="F1" s="143" t="s">
        <v>5</v>
      </c>
      <c r="G1" s="143" t="s">
        <v>193</v>
      </c>
    </row>
    <row r="2" spans="1:7" ht="27" x14ac:dyDescent="0.15">
      <c r="A2" s="144" t="s">
        <v>194</v>
      </c>
      <c r="B2" s="2" t="s">
        <v>195</v>
      </c>
      <c r="C2" s="145"/>
      <c r="D2" s="3"/>
      <c r="E2" s="146" t="s">
        <v>196</v>
      </c>
      <c r="F2" s="146" t="s">
        <v>197</v>
      </c>
    </row>
    <row r="3" spans="1:7" ht="40.5" x14ac:dyDescent="0.15">
      <c r="A3" s="144" t="s">
        <v>198</v>
      </c>
      <c r="B3" s="2" t="s">
        <v>199</v>
      </c>
      <c r="C3" s="145"/>
      <c r="D3" s="3"/>
      <c r="E3" s="146" t="s">
        <v>196</v>
      </c>
      <c r="F3" s="146" t="s">
        <v>200</v>
      </c>
    </row>
    <row r="4" spans="1:7" x14ac:dyDescent="0.15">
      <c r="A4" s="144"/>
      <c r="B4" s="2"/>
      <c r="C4" s="145"/>
      <c r="D4" s="3"/>
      <c r="E4" s="146"/>
      <c r="F4" s="146"/>
    </row>
    <row r="5" spans="1:7" x14ac:dyDescent="0.15">
      <c r="A5" s="144"/>
      <c r="B5" s="2"/>
      <c r="C5" s="145"/>
      <c r="D5" s="3"/>
      <c r="E5" s="146"/>
      <c r="F5" s="146"/>
    </row>
    <row r="6" spans="1:7" x14ac:dyDescent="0.15">
      <c r="A6" s="144"/>
      <c r="B6" s="2"/>
      <c r="C6" s="145"/>
      <c r="D6" s="3"/>
      <c r="E6" s="146"/>
      <c r="F6" s="146"/>
    </row>
    <row r="7" spans="1:7" x14ac:dyDescent="0.15">
      <c r="A7" s="144"/>
      <c r="B7" s="2"/>
      <c r="C7" s="145"/>
      <c r="D7" s="3"/>
      <c r="E7" s="146"/>
      <c r="F7" s="146"/>
    </row>
    <row r="8" spans="1:7" x14ac:dyDescent="0.15">
      <c r="A8" s="144"/>
      <c r="B8" s="2"/>
      <c r="C8" s="145"/>
      <c r="D8" s="3"/>
      <c r="E8" s="146"/>
      <c r="F8" s="146"/>
    </row>
    <row r="9" spans="1:7" x14ac:dyDescent="0.15">
      <c r="A9" s="144"/>
      <c r="B9" s="2"/>
      <c r="C9" s="145"/>
      <c r="D9" s="3"/>
      <c r="E9" s="146"/>
      <c r="F9" s="146"/>
    </row>
    <row r="10" spans="1:7" x14ac:dyDescent="0.15">
      <c r="A10" s="144"/>
      <c r="B10" s="2"/>
      <c r="C10" s="145"/>
      <c r="D10" s="3"/>
      <c r="E10" s="146"/>
      <c r="F10" s="146"/>
    </row>
    <row r="11" spans="1:7" x14ac:dyDescent="0.15">
      <c r="A11" s="144"/>
      <c r="B11" s="2"/>
      <c r="C11" s="145"/>
      <c r="D11" s="3"/>
      <c r="E11" s="146"/>
      <c r="F11" s="146"/>
    </row>
    <row r="12" spans="1:7" x14ac:dyDescent="0.15">
      <c r="A12" s="144"/>
      <c r="B12" s="2"/>
      <c r="C12" s="145"/>
      <c r="D12" s="3"/>
      <c r="E12" s="146"/>
      <c r="F12" s="146"/>
    </row>
    <row r="13" spans="1:7" x14ac:dyDescent="0.15">
      <c r="A13" s="144"/>
      <c r="B13" s="2"/>
      <c r="C13" s="145"/>
      <c r="D13" s="3"/>
      <c r="E13" s="146"/>
      <c r="F13" s="146"/>
    </row>
    <row r="14" spans="1:7" x14ac:dyDescent="0.15">
      <c r="A14" s="144"/>
      <c r="B14" s="2"/>
      <c r="C14" s="145"/>
      <c r="D14" s="3"/>
      <c r="E14" s="146"/>
      <c r="F14" s="146"/>
    </row>
    <row r="15" spans="1:7" x14ac:dyDescent="0.15">
      <c r="A15" s="144"/>
      <c r="B15" s="2"/>
      <c r="C15" s="145"/>
      <c r="D15" s="3"/>
      <c r="E15" s="146"/>
      <c r="F15" s="146"/>
    </row>
    <row r="16" spans="1:7" x14ac:dyDescent="0.15">
      <c r="A16" s="144"/>
      <c r="B16" s="2"/>
      <c r="C16" s="145"/>
      <c r="D16" s="3"/>
      <c r="E16" s="146"/>
      <c r="F16" s="146"/>
    </row>
    <row r="17" spans="1:6" x14ac:dyDescent="0.15">
      <c r="A17" s="144"/>
      <c r="B17" s="2"/>
      <c r="C17" s="145"/>
      <c r="D17" s="3"/>
      <c r="E17" s="146"/>
      <c r="F17" s="146"/>
    </row>
    <row r="18" spans="1:6" x14ac:dyDescent="0.15">
      <c r="A18" s="144"/>
      <c r="B18" s="2"/>
      <c r="C18" s="145"/>
      <c r="D18" s="3"/>
      <c r="E18" s="146"/>
      <c r="F18" s="146"/>
    </row>
    <row r="19" spans="1:6" x14ac:dyDescent="0.15">
      <c r="A19" s="144"/>
      <c r="B19" s="2"/>
      <c r="C19" s="145"/>
      <c r="D19" s="3"/>
      <c r="E19" s="146"/>
      <c r="F19" s="146"/>
    </row>
    <row r="20" spans="1:6" x14ac:dyDescent="0.15">
      <c r="A20" s="144"/>
      <c r="B20" s="2"/>
      <c r="C20" s="145"/>
      <c r="D20" s="3"/>
      <c r="E20" s="146"/>
      <c r="F20" s="146"/>
    </row>
    <row r="21" spans="1:6" x14ac:dyDescent="0.15">
      <c r="A21" s="144"/>
      <c r="B21" s="2"/>
      <c r="C21" s="145"/>
      <c r="D21" s="3"/>
      <c r="E21" s="146"/>
      <c r="F21" s="146"/>
    </row>
    <row r="22" spans="1:6" x14ac:dyDescent="0.15">
      <c r="A22" s="144"/>
      <c r="B22" s="2"/>
      <c r="C22" s="145"/>
      <c r="D22" s="3"/>
      <c r="E22" s="146"/>
      <c r="F22" s="146"/>
    </row>
    <row r="23" spans="1:6" x14ac:dyDescent="0.15">
      <c r="A23" s="144"/>
      <c r="B23" s="2"/>
      <c r="C23" s="145"/>
      <c r="D23" s="3"/>
      <c r="E23" s="146"/>
    </row>
    <row r="24" spans="1:6" x14ac:dyDescent="0.15">
      <c r="A24" s="144"/>
      <c r="B24" s="2"/>
      <c r="C24" s="145"/>
      <c r="D24" s="3"/>
      <c r="E24" s="146"/>
      <c r="F24" s="146"/>
    </row>
    <row r="25" spans="1:6" x14ac:dyDescent="0.15">
      <c r="A25" s="144"/>
      <c r="B25" s="2"/>
      <c r="C25" s="145"/>
      <c r="D25" s="3"/>
      <c r="E25" s="146"/>
      <c r="F25" s="146"/>
    </row>
    <row r="26" spans="1:6" x14ac:dyDescent="0.15">
      <c r="A26" s="144"/>
      <c r="B26" s="2"/>
      <c r="C26" s="145"/>
      <c r="D26" s="3"/>
      <c r="E26" s="146"/>
      <c r="F26" s="146"/>
    </row>
    <row r="27" spans="1:6" x14ac:dyDescent="0.15">
      <c r="A27" s="144"/>
      <c r="B27" s="2"/>
      <c r="C27" s="145"/>
      <c r="D27" s="3"/>
      <c r="E27" s="146"/>
      <c r="F27" s="146"/>
    </row>
    <row r="28" spans="1:6" x14ac:dyDescent="0.15">
      <c r="A28" s="144"/>
      <c r="B28" s="2"/>
      <c r="C28" s="145"/>
      <c r="D28" s="3"/>
      <c r="E28" s="146"/>
      <c r="F28" s="146"/>
    </row>
    <row r="29" spans="1:6" x14ac:dyDescent="0.15">
      <c r="A29" s="144"/>
      <c r="B29" s="2"/>
      <c r="C29" s="145"/>
      <c r="D29" s="3"/>
      <c r="E29" s="146"/>
      <c r="F29" s="146"/>
    </row>
    <row r="30" spans="1:6" x14ac:dyDescent="0.15">
      <c r="A30" s="144"/>
      <c r="B30" s="2"/>
      <c r="C30" s="145"/>
      <c r="D30" s="3"/>
      <c r="E30" s="146"/>
      <c r="F30" s="146"/>
    </row>
    <row r="31" spans="1:6" x14ac:dyDescent="0.15">
      <c r="A31" s="144"/>
      <c r="B31" s="2"/>
      <c r="C31" s="145"/>
      <c r="D31" s="3"/>
      <c r="E31" s="146"/>
      <c r="F31" s="146"/>
    </row>
  </sheetData>
  <phoneticPr fontId="36" type="noConversion"/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dvAspect="DVASPECT_ICON" link="[1]!''''" oleUpdate="OLEUPDATE_ONCALL" shapeId="1025">
          <objectPr defaultSize="0" altText="" dde="1" r:id="rId3">
            <anchor moveWithCells="1">
              <from>
                <xdr:col>5</xdr:col>
                <xdr:colOff>2705100</xdr:colOff>
                <xdr:row>1</xdr:row>
                <xdr:rowOff>342900</xdr:rowOff>
              </from>
              <to>
                <xdr:col>7</xdr:col>
                <xdr:colOff>0</xdr:colOff>
                <xdr:row>3</xdr:row>
                <xdr:rowOff>9525</xdr:rowOff>
              </to>
            </anchor>
          </objectPr>
        </oleObject>
      </mc:Choice>
      <mc:Fallback>
        <oleObject dvAspect="DVASPECT_ICON" link="[1]!''''" oleUpdate="OLEUPDATE_ONCALL" shapeId="102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G21" sqref="G21"/>
    </sheetView>
  </sheetViews>
  <sheetFormatPr defaultColWidth="9" defaultRowHeight="13.5" x14ac:dyDescent="0.15"/>
  <cols>
    <col min="1" max="1" width="21.75" customWidth="1"/>
    <col min="2" max="2" width="28.75" customWidth="1"/>
    <col min="3" max="3" width="27" customWidth="1"/>
    <col min="4" max="4" width="12" customWidth="1"/>
    <col min="5" max="5" width="12.625" customWidth="1"/>
    <col min="6" max="6" width="35.5" customWidth="1"/>
  </cols>
  <sheetData>
    <row r="1" spans="1:6" x14ac:dyDescent="0.15">
      <c r="A1" s="140" t="s">
        <v>0</v>
      </c>
      <c r="B1" s="141" t="s">
        <v>192</v>
      </c>
      <c r="C1" s="142" t="s">
        <v>2</v>
      </c>
      <c r="D1" s="143" t="s">
        <v>3</v>
      </c>
      <c r="E1" s="3" t="s">
        <v>4</v>
      </c>
      <c r="F1" s="3" t="s">
        <v>5</v>
      </c>
    </row>
    <row r="2" spans="1:6" ht="27" x14ac:dyDescent="0.15">
      <c r="A2" s="144" t="s">
        <v>201</v>
      </c>
      <c r="B2" s="2" t="s">
        <v>202</v>
      </c>
      <c r="C2" s="145" t="s">
        <v>203</v>
      </c>
      <c r="D2" s="3"/>
      <c r="E2" s="146"/>
      <c r="F2" s="146" t="s">
        <v>204</v>
      </c>
    </row>
    <row r="3" spans="1:6" ht="27" x14ac:dyDescent="0.15">
      <c r="A3" s="144" t="s">
        <v>205</v>
      </c>
      <c r="B3" s="2" t="s">
        <v>206</v>
      </c>
      <c r="C3" s="145" t="s">
        <v>207</v>
      </c>
      <c r="D3" s="3"/>
      <c r="E3" s="146"/>
      <c r="F3" s="146" t="s">
        <v>208</v>
      </c>
    </row>
    <row r="4" spans="1:6" x14ac:dyDescent="0.15">
      <c r="A4" s="144" t="s">
        <v>209</v>
      </c>
      <c r="B4" s="2" t="s">
        <v>210</v>
      </c>
      <c r="C4" s="145"/>
      <c r="D4" s="3"/>
      <c r="E4" s="146" t="s">
        <v>211</v>
      </c>
      <c r="F4" s="146" t="s">
        <v>212</v>
      </c>
    </row>
    <row r="5" spans="1:6" x14ac:dyDescent="0.15">
      <c r="A5" s="144" t="s">
        <v>213</v>
      </c>
      <c r="B5" s="2" t="s">
        <v>210</v>
      </c>
      <c r="C5" s="145"/>
      <c r="D5" s="3"/>
      <c r="E5" s="146" t="s">
        <v>214</v>
      </c>
      <c r="F5" s="146" t="s">
        <v>212</v>
      </c>
    </row>
    <row r="6" spans="1:6" x14ac:dyDescent="0.15">
      <c r="A6" s="144" t="s">
        <v>215</v>
      </c>
      <c r="B6" s="2" t="s">
        <v>210</v>
      </c>
      <c r="C6" s="145"/>
      <c r="D6" s="3"/>
      <c r="E6" s="146" t="s">
        <v>216</v>
      </c>
      <c r="F6" s="146" t="s">
        <v>212</v>
      </c>
    </row>
    <row r="7" spans="1:6" x14ac:dyDescent="0.15">
      <c r="A7" s="144"/>
      <c r="B7" s="2"/>
      <c r="C7" s="145"/>
      <c r="D7" s="3"/>
      <c r="E7" s="146"/>
      <c r="F7" s="146"/>
    </row>
    <row r="8" spans="1:6" x14ac:dyDescent="0.15">
      <c r="A8" s="144"/>
      <c r="B8" s="2"/>
      <c r="C8" s="145"/>
      <c r="D8" s="3"/>
      <c r="E8" s="146"/>
      <c r="F8" s="146"/>
    </row>
    <row r="9" spans="1:6" x14ac:dyDescent="0.15">
      <c r="A9" s="144"/>
      <c r="B9" s="2"/>
      <c r="C9" s="145"/>
      <c r="D9" s="3"/>
      <c r="E9" s="146"/>
      <c r="F9" s="146"/>
    </row>
    <row r="10" spans="1:6" x14ac:dyDescent="0.15">
      <c r="A10" s="144"/>
      <c r="B10" s="2"/>
      <c r="C10" s="145"/>
      <c r="D10" s="3"/>
      <c r="E10" s="146"/>
      <c r="F10" s="146"/>
    </row>
    <row r="11" spans="1:6" x14ac:dyDescent="0.15">
      <c r="A11" s="144"/>
      <c r="B11" s="2"/>
      <c r="C11" s="145"/>
      <c r="D11" s="3"/>
      <c r="E11" s="146"/>
      <c r="F11" s="146"/>
    </row>
    <row r="12" spans="1:6" x14ac:dyDescent="0.15">
      <c r="A12" s="144"/>
      <c r="B12" s="2"/>
      <c r="C12" s="145"/>
      <c r="D12" s="3"/>
      <c r="E12" s="146"/>
      <c r="F12" s="146"/>
    </row>
    <row r="13" spans="1:6" x14ac:dyDescent="0.15">
      <c r="A13" s="144"/>
      <c r="B13" s="2"/>
      <c r="C13" s="145"/>
      <c r="D13" s="3"/>
      <c r="E13" s="146"/>
      <c r="F13" s="146"/>
    </row>
    <row r="14" spans="1:6" x14ac:dyDescent="0.15">
      <c r="A14" s="144"/>
      <c r="B14" s="2"/>
      <c r="C14" s="145"/>
      <c r="D14" s="3"/>
      <c r="E14" s="146"/>
      <c r="F14" s="146"/>
    </row>
    <row r="15" spans="1:6" x14ac:dyDescent="0.15">
      <c r="A15" s="144"/>
      <c r="B15" s="2"/>
      <c r="C15" s="145"/>
      <c r="D15" s="3"/>
      <c r="E15" s="146"/>
      <c r="F15" s="146"/>
    </row>
    <row r="16" spans="1:6" x14ac:dyDescent="0.15">
      <c r="A16" s="144"/>
      <c r="B16" s="2"/>
      <c r="C16" s="145"/>
      <c r="D16" s="3"/>
      <c r="E16" s="146"/>
      <c r="F16" s="146"/>
    </row>
    <row r="17" spans="1:6" x14ac:dyDescent="0.15">
      <c r="A17" s="144"/>
      <c r="B17" s="2"/>
      <c r="C17" s="145"/>
      <c r="D17" s="3"/>
      <c r="E17" s="146"/>
    </row>
    <row r="18" spans="1:6" x14ac:dyDescent="0.15">
      <c r="A18" s="144"/>
      <c r="B18" s="2"/>
      <c r="C18" s="145"/>
      <c r="D18" s="3"/>
      <c r="E18" s="146"/>
      <c r="F18" s="146"/>
    </row>
    <row r="19" spans="1:6" x14ac:dyDescent="0.15">
      <c r="A19" s="144"/>
      <c r="B19" s="2"/>
      <c r="C19" s="145"/>
      <c r="D19" s="3"/>
      <c r="E19" s="146"/>
      <c r="F19" s="146"/>
    </row>
    <row r="20" spans="1:6" x14ac:dyDescent="0.15">
      <c r="A20" s="144"/>
      <c r="B20" s="2"/>
      <c r="C20" s="145"/>
      <c r="D20" s="3"/>
      <c r="E20" s="146"/>
      <c r="F20" s="146"/>
    </row>
    <row r="21" spans="1:6" x14ac:dyDescent="0.15">
      <c r="A21" s="144"/>
      <c r="B21" s="2"/>
      <c r="C21" s="145"/>
      <c r="D21" s="3"/>
      <c r="E21" s="146"/>
      <c r="F21" s="146"/>
    </row>
    <row r="22" spans="1:6" x14ac:dyDescent="0.15">
      <c r="A22" s="144"/>
      <c r="B22" s="2"/>
      <c r="C22" s="145"/>
      <c r="D22" s="3"/>
      <c r="E22" s="146"/>
      <c r="F22" s="146"/>
    </row>
    <row r="23" spans="1:6" x14ac:dyDescent="0.15">
      <c r="A23" s="144"/>
      <c r="B23" s="2"/>
      <c r="C23" s="145"/>
      <c r="D23" s="3"/>
      <c r="E23" s="146"/>
      <c r="F23" s="146"/>
    </row>
    <row r="24" spans="1:6" x14ac:dyDescent="0.15">
      <c r="A24" s="144"/>
      <c r="B24" s="2"/>
      <c r="C24" s="145"/>
      <c r="D24" s="3"/>
      <c r="E24" s="146"/>
      <c r="F24" s="146"/>
    </row>
    <row r="25" spans="1:6" x14ac:dyDescent="0.15">
      <c r="A25" s="144"/>
      <c r="B25" s="2"/>
      <c r="C25" s="145"/>
      <c r="D25" s="3"/>
      <c r="E25" s="146"/>
      <c r="F25" s="146"/>
    </row>
    <row r="26" spans="1:6" x14ac:dyDescent="0.15">
      <c r="A26" s="144"/>
      <c r="B26" s="2"/>
      <c r="C26" s="145"/>
      <c r="D26" s="3"/>
      <c r="E26" s="146"/>
      <c r="F26" s="146"/>
    </row>
    <row r="27" spans="1:6" x14ac:dyDescent="0.15">
      <c r="A27" s="144"/>
      <c r="B27" s="2"/>
      <c r="C27" s="145"/>
      <c r="D27" s="3"/>
      <c r="E27" s="146"/>
      <c r="F27" s="146"/>
    </row>
    <row r="28" spans="1:6" x14ac:dyDescent="0.15">
      <c r="A28" s="144"/>
      <c r="B28" s="2"/>
      <c r="C28" s="145"/>
      <c r="D28" s="3"/>
      <c r="E28" s="146"/>
      <c r="F28" s="146"/>
    </row>
    <row r="29" spans="1:6" x14ac:dyDescent="0.15">
      <c r="A29" s="144"/>
      <c r="B29" s="2"/>
      <c r="C29" s="145"/>
      <c r="D29" s="3"/>
      <c r="E29" s="146"/>
      <c r="F29" s="146"/>
    </row>
    <row r="30" spans="1:6" x14ac:dyDescent="0.15">
      <c r="A30" s="144"/>
      <c r="B30" s="2"/>
      <c r="C30" s="145"/>
      <c r="D30" s="3"/>
      <c r="E30" s="146"/>
      <c r="F30" s="146"/>
    </row>
    <row r="31" spans="1:6" x14ac:dyDescent="0.15">
      <c r="A31" s="144"/>
      <c r="B31" s="2"/>
      <c r="C31" s="145"/>
      <c r="D31" s="3"/>
      <c r="E31" s="146"/>
      <c r="F31" s="146"/>
    </row>
  </sheetData>
  <phoneticPr fontId="3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36"/>
  <sheetViews>
    <sheetView workbookViewId="0">
      <pane ySplit="1" topLeftCell="A2" activePane="bottomLeft" state="frozen"/>
      <selection pane="bottomLeft" activeCell="K15" sqref="K15"/>
    </sheetView>
  </sheetViews>
  <sheetFormatPr defaultColWidth="9" defaultRowHeight="13.5" x14ac:dyDescent="0.15"/>
  <cols>
    <col min="1" max="1" width="20.25" style="3" customWidth="1"/>
    <col min="2" max="2" width="21.25" style="3" customWidth="1"/>
    <col min="3" max="3" width="9" style="3"/>
    <col min="4" max="4" width="15.75" style="3" customWidth="1"/>
    <col min="5" max="5" width="9" style="3"/>
    <col min="6" max="6" width="16.875" style="3" customWidth="1"/>
    <col min="7" max="9" width="9" style="3"/>
    <col min="10" max="10" width="18.375" style="3" customWidth="1"/>
    <col min="11" max="16384" width="9" style="3"/>
  </cols>
  <sheetData>
    <row r="1" spans="1:7" x14ac:dyDescent="0.15">
      <c r="A1" s="140" t="s">
        <v>0</v>
      </c>
      <c r="B1" s="141" t="s">
        <v>1</v>
      </c>
      <c r="C1" s="141" t="s">
        <v>2</v>
      </c>
      <c r="D1" s="141" t="s">
        <v>217</v>
      </c>
      <c r="E1" s="141" t="s">
        <v>3</v>
      </c>
      <c r="F1" s="141" t="s">
        <v>4</v>
      </c>
      <c r="G1" s="142" t="s">
        <v>5</v>
      </c>
    </row>
    <row r="2" spans="1:7" ht="27" x14ac:dyDescent="0.15">
      <c r="A2" s="160" t="s">
        <v>218</v>
      </c>
      <c r="B2" s="161" t="s">
        <v>219</v>
      </c>
      <c r="C2" s="161"/>
      <c r="D2" s="161" t="s">
        <v>220</v>
      </c>
      <c r="E2" s="161"/>
      <c r="F2" s="161" t="s">
        <v>221</v>
      </c>
      <c r="G2" s="145"/>
    </row>
    <row r="3" spans="1:7" x14ac:dyDescent="0.15">
      <c r="A3" s="160" t="s">
        <v>222</v>
      </c>
      <c r="B3" s="161" t="s">
        <v>223</v>
      </c>
      <c r="C3" s="161"/>
      <c r="D3" s="161" t="s">
        <v>223</v>
      </c>
      <c r="E3" s="161"/>
      <c r="F3" s="161"/>
      <c r="G3" s="145"/>
    </row>
    <row r="4" spans="1:7" x14ac:dyDescent="0.15">
      <c r="A4" s="144" t="s">
        <v>224</v>
      </c>
      <c r="B4" s="2" t="s">
        <v>223</v>
      </c>
      <c r="C4" s="2"/>
      <c r="D4" s="2" t="s">
        <v>223</v>
      </c>
      <c r="E4" s="2"/>
      <c r="F4" s="2" t="s">
        <v>225</v>
      </c>
      <c r="G4" s="145"/>
    </row>
    <row r="5" spans="1:7" x14ac:dyDescent="0.15">
      <c r="A5" s="144" t="s">
        <v>226</v>
      </c>
      <c r="B5" s="2" t="s">
        <v>223</v>
      </c>
      <c r="C5" s="2"/>
      <c r="D5" s="2" t="s">
        <v>223</v>
      </c>
      <c r="E5" s="2"/>
      <c r="F5" s="2"/>
      <c r="G5" s="145"/>
    </row>
    <row r="6" spans="1:7" x14ac:dyDescent="0.15">
      <c r="A6" s="144"/>
      <c r="B6" s="2"/>
      <c r="C6" s="2"/>
      <c r="D6" s="2"/>
      <c r="E6" s="2"/>
      <c r="F6" s="2"/>
      <c r="G6" s="145"/>
    </row>
    <row r="7" spans="1:7" x14ac:dyDescent="0.15">
      <c r="A7" s="144" t="s">
        <v>227</v>
      </c>
      <c r="B7" s="2" t="s">
        <v>228</v>
      </c>
      <c r="C7" s="2"/>
      <c r="D7" s="2"/>
      <c r="E7" s="2"/>
      <c r="F7" s="2" t="s">
        <v>229</v>
      </c>
      <c r="G7" s="145"/>
    </row>
    <row r="8" spans="1:7" x14ac:dyDescent="0.15">
      <c r="A8" s="144"/>
      <c r="B8" s="2"/>
      <c r="C8" s="2"/>
      <c r="D8" s="2"/>
      <c r="E8" s="2"/>
      <c r="F8" s="2"/>
      <c r="G8" s="145"/>
    </row>
    <row r="9" spans="1:7" ht="27" x14ac:dyDescent="0.15">
      <c r="A9" s="144" t="s">
        <v>230</v>
      </c>
      <c r="B9" s="2" t="s">
        <v>231</v>
      </c>
      <c r="C9" s="2"/>
      <c r="D9" s="2"/>
      <c r="E9" s="2"/>
      <c r="F9" s="2" t="s">
        <v>232</v>
      </c>
      <c r="G9" s="145"/>
    </row>
    <row r="10" spans="1:7" x14ac:dyDescent="0.15">
      <c r="A10" s="162"/>
      <c r="B10" s="18"/>
      <c r="C10" s="18"/>
      <c r="D10" s="18"/>
      <c r="E10" s="18"/>
      <c r="F10" s="18"/>
      <c r="G10" s="145"/>
    </row>
    <row r="11" spans="1:7" ht="27" x14ac:dyDescent="0.15">
      <c r="A11" s="144" t="s">
        <v>233</v>
      </c>
      <c r="B11" s="2" t="s">
        <v>219</v>
      </c>
      <c r="C11" s="2"/>
      <c r="D11" s="2" t="s">
        <v>220</v>
      </c>
      <c r="E11" s="2"/>
      <c r="F11" s="2" t="s">
        <v>234</v>
      </c>
      <c r="G11" s="145"/>
    </row>
    <row r="12" spans="1:7" x14ac:dyDescent="0.15">
      <c r="A12" s="144" t="s">
        <v>235</v>
      </c>
      <c r="B12" s="2"/>
      <c r="C12" s="2"/>
      <c r="D12" s="2"/>
      <c r="E12" s="2"/>
      <c r="F12" s="2" t="s">
        <v>236</v>
      </c>
      <c r="G12" s="145"/>
    </row>
    <row r="13" spans="1:7" x14ac:dyDescent="0.15">
      <c r="A13" s="144"/>
      <c r="B13" s="2"/>
      <c r="C13" s="2"/>
      <c r="D13" s="2"/>
      <c r="E13" s="2"/>
      <c r="F13" s="2"/>
      <c r="G13" s="145"/>
    </row>
    <row r="14" spans="1:7" ht="27" x14ac:dyDescent="0.15">
      <c r="A14" s="144" t="s">
        <v>237</v>
      </c>
      <c r="B14" s="2" t="s">
        <v>238</v>
      </c>
      <c r="C14" s="2"/>
      <c r="D14" s="2" t="s">
        <v>239</v>
      </c>
      <c r="E14" s="2"/>
      <c r="F14" s="2" t="s">
        <v>240</v>
      </c>
      <c r="G14" s="145"/>
    </row>
    <row r="15" spans="1:7" x14ac:dyDescent="0.15">
      <c r="A15" s="144"/>
      <c r="B15" s="2"/>
      <c r="C15" s="2"/>
      <c r="D15" s="2"/>
      <c r="E15" s="2"/>
      <c r="F15" s="2"/>
      <c r="G15" s="145"/>
    </row>
    <row r="16" spans="1:7" x14ac:dyDescent="0.15">
      <c r="A16" s="144"/>
      <c r="B16" s="2"/>
      <c r="C16" s="2"/>
      <c r="D16" s="2"/>
      <c r="E16" s="2"/>
      <c r="F16" s="2"/>
      <c r="G16" s="145"/>
    </row>
    <row r="17" spans="1:11" x14ac:dyDescent="0.15">
      <c r="A17" s="144"/>
      <c r="B17" s="2"/>
      <c r="C17" s="2"/>
      <c r="D17" s="2"/>
      <c r="E17" s="2"/>
      <c r="F17" s="2"/>
      <c r="G17" s="145"/>
    </row>
    <row r="18" spans="1:11" x14ac:dyDescent="0.15">
      <c r="A18" s="162" t="s">
        <v>241</v>
      </c>
      <c r="B18" s="2"/>
      <c r="C18" s="2"/>
      <c r="D18" s="2"/>
      <c r="E18" s="2"/>
      <c r="F18" s="2" t="s">
        <v>242</v>
      </c>
      <c r="G18" s="145"/>
    </row>
    <row r="19" spans="1:11" x14ac:dyDescent="0.15">
      <c r="A19" s="144" t="s">
        <v>243</v>
      </c>
      <c r="B19" s="2"/>
      <c r="C19" s="2"/>
      <c r="D19" s="2"/>
      <c r="E19" s="2"/>
      <c r="F19" s="2" t="s">
        <v>244</v>
      </c>
      <c r="G19" s="145"/>
    </row>
    <row r="20" spans="1:11" x14ac:dyDescent="0.15">
      <c r="A20" s="144"/>
      <c r="B20" s="2"/>
      <c r="C20" s="2"/>
      <c r="D20" s="2"/>
      <c r="E20" s="2"/>
      <c r="F20" s="2"/>
      <c r="G20" s="145"/>
    </row>
    <row r="21" spans="1:11" x14ac:dyDescent="0.15">
      <c r="A21" s="144"/>
      <c r="B21" s="2"/>
      <c r="C21" s="2"/>
      <c r="D21" s="2"/>
      <c r="E21" s="2"/>
      <c r="F21" s="2"/>
      <c r="G21" s="145"/>
    </row>
    <row r="22" spans="1:11" x14ac:dyDescent="0.15">
      <c r="A22" s="144" t="s">
        <v>245</v>
      </c>
      <c r="B22" s="2" t="s">
        <v>246</v>
      </c>
      <c r="C22" s="2"/>
      <c r="D22" s="2"/>
      <c r="E22" s="2"/>
      <c r="F22" s="2" t="s">
        <v>247</v>
      </c>
      <c r="G22" s="145" t="s">
        <v>69</v>
      </c>
    </row>
    <row r="23" spans="1:11" x14ac:dyDescent="0.15">
      <c r="A23" s="144"/>
      <c r="B23" s="2"/>
      <c r="C23" s="2"/>
      <c r="D23" s="2"/>
      <c r="E23" s="2"/>
      <c r="F23" s="2"/>
      <c r="G23" s="145"/>
    </row>
    <row r="24" spans="1:11" x14ac:dyDescent="0.15">
      <c r="A24" s="144"/>
      <c r="B24" s="2"/>
      <c r="C24" s="2"/>
      <c r="D24" s="2"/>
      <c r="E24" s="2"/>
      <c r="F24" s="2"/>
      <c r="G24" s="145"/>
    </row>
    <row r="25" spans="1:11" x14ac:dyDescent="0.15">
      <c r="A25" s="144"/>
      <c r="B25" s="2"/>
      <c r="C25" s="2"/>
      <c r="D25" s="2"/>
      <c r="E25" s="2"/>
      <c r="F25" s="2"/>
      <c r="G25" s="145"/>
    </row>
    <row r="26" spans="1:11" ht="27" x14ac:dyDescent="0.15">
      <c r="A26" s="144" t="s">
        <v>248</v>
      </c>
      <c r="B26" s="2" t="s">
        <v>249</v>
      </c>
      <c r="C26" s="2"/>
      <c r="D26" s="2"/>
      <c r="E26" s="2"/>
      <c r="F26" s="2" t="s">
        <v>250</v>
      </c>
      <c r="G26" s="145" t="s">
        <v>251</v>
      </c>
    </row>
    <row r="27" spans="1:11" x14ac:dyDescent="0.15">
      <c r="A27" s="144"/>
      <c r="B27" s="2"/>
      <c r="C27" s="2"/>
      <c r="D27" s="2"/>
      <c r="E27" s="2"/>
      <c r="F27" s="2"/>
      <c r="G27" s="145"/>
    </row>
    <row r="28" spans="1:11" x14ac:dyDescent="0.15">
      <c r="A28" s="162" t="s">
        <v>252</v>
      </c>
      <c r="B28" s="18"/>
      <c r="C28" s="18"/>
      <c r="D28" s="18"/>
      <c r="E28" s="18"/>
      <c r="F28" s="18" t="s">
        <v>252</v>
      </c>
      <c r="G28" s="163" t="s">
        <v>253</v>
      </c>
      <c r="H28" s="166" t="s">
        <v>254</v>
      </c>
      <c r="I28" s="166"/>
      <c r="J28" s="166"/>
      <c r="K28" s="166"/>
    </row>
    <row r="29" spans="1:11" x14ac:dyDescent="0.15">
      <c r="A29" s="144"/>
      <c r="B29" s="2"/>
      <c r="C29" s="2"/>
      <c r="D29" s="2"/>
      <c r="E29" s="2"/>
      <c r="F29" s="2"/>
      <c r="G29" s="145"/>
    </row>
    <row r="30" spans="1:11" ht="54" x14ac:dyDescent="0.15">
      <c r="A30" s="144" t="s">
        <v>255</v>
      </c>
      <c r="B30" s="2" t="s">
        <v>256</v>
      </c>
      <c r="C30" s="2"/>
      <c r="D30" s="2"/>
      <c r="E30" s="2"/>
      <c r="F30" s="2"/>
      <c r="G30" s="145"/>
      <c r="H30" s="166" t="s">
        <v>255</v>
      </c>
      <c r="I30" s="166"/>
      <c r="J30" s="166"/>
      <c r="K30" s="166"/>
    </row>
    <row r="31" spans="1:11" x14ac:dyDescent="0.15">
      <c r="A31" s="144"/>
      <c r="B31" s="2"/>
      <c r="C31" s="2"/>
      <c r="D31" s="2"/>
      <c r="E31" s="2"/>
      <c r="F31" s="2"/>
      <c r="G31" s="145"/>
    </row>
    <row r="32" spans="1:11" x14ac:dyDescent="0.15">
      <c r="A32" s="144"/>
      <c r="B32" s="2"/>
      <c r="C32" s="2"/>
      <c r="D32" s="2"/>
      <c r="E32" s="2"/>
      <c r="F32" s="2"/>
      <c r="G32" s="145"/>
    </row>
    <row r="33" spans="1:12" x14ac:dyDescent="0.15">
      <c r="A33" s="144"/>
      <c r="B33" s="2"/>
      <c r="C33" s="2"/>
      <c r="D33" s="2"/>
      <c r="E33" s="2"/>
      <c r="F33" s="2"/>
      <c r="G33" s="145"/>
    </row>
    <row r="34" spans="1:12" ht="27" x14ac:dyDescent="0.15">
      <c r="A34" s="144" t="s">
        <v>257</v>
      </c>
      <c r="B34" s="2" t="s">
        <v>258</v>
      </c>
      <c r="C34" s="2" t="s">
        <v>259</v>
      </c>
      <c r="D34" s="2"/>
      <c r="E34" s="2"/>
      <c r="F34" s="2"/>
      <c r="G34" s="145"/>
      <c r="H34" s="166" t="s">
        <v>260</v>
      </c>
      <c r="I34" s="166"/>
      <c r="J34" s="166"/>
    </row>
    <row r="35" spans="1:12" x14ac:dyDescent="0.15">
      <c r="A35" s="144"/>
      <c r="B35" s="2"/>
      <c r="C35" s="2"/>
      <c r="D35" s="2"/>
      <c r="E35" s="2"/>
      <c r="F35" s="2"/>
      <c r="G35" s="145"/>
    </row>
    <row r="36" spans="1:12" ht="45" customHeight="1" x14ac:dyDescent="0.15">
      <c r="A36" s="144" t="s">
        <v>261</v>
      </c>
      <c r="B36" s="2" t="s">
        <v>262</v>
      </c>
      <c r="C36" s="2"/>
      <c r="D36" s="2"/>
      <c r="E36" s="2"/>
      <c r="F36" s="2"/>
      <c r="G36" s="145"/>
      <c r="H36" s="166" t="s">
        <v>263</v>
      </c>
      <c r="I36" s="166"/>
      <c r="J36" s="166"/>
      <c r="K36" s="166"/>
      <c r="L36" s="166"/>
    </row>
    <row r="37" spans="1:12" x14ac:dyDescent="0.15">
      <c r="A37" s="144"/>
      <c r="B37" s="2"/>
      <c r="C37" s="2"/>
      <c r="D37" s="2"/>
      <c r="E37" s="2"/>
      <c r="F37" s="2"/>
      <c r="G37" s="145"/>
    </row>
    <row r="38" spans="1:12" x14ac:dyDescent="0.15">
      <c r="A38" s="162" t="s">
        <v>264</v>
      </c>
      <c r="B38" s="18" t="s">
        <v>265</v>
      </c>
      <c r="C38" s="2"/>
      <c r="D38" s="2"/>
      <c r="E38" s="2"/>
      <c r="F38" s="2"/>
      <c r="G38" s="145"/>
      <c r="H38" s="166" t="s">
        <v>264</v>
      </c>
      <c r="I38" s="166"/>
      <c r="J38" s="166"/>
      <c r="K38" s="166"/>
      <c r="L38" s="166"/>
    </row>
    <row r="39" spans="1:12" x14ac:dyDescent="0.15">
      <c r="A39" s="144"/>
      <c r="B39" s="2"/>
      <c r="C39" s="2"/>
      <c r="D39" s="2"/>
      <c r="E39" s="2"/>
      <c r="F39" s="2"/>
      <c r="G39" s="145"/>
    </row>
    <row r="40" spans="1:12" x14ac:dyDescent="0.15">
      <c r="A40" s="144"/>
      <c r="B40" s="2"/>
      <c r="C40" s="2"/>
      <c r="D40" s="2"/>
      <c r="E40" s="2"/>
      <c r="F40" s="2"/>
      <c r="G40" s="145"/>
    </row>
    <row r="41" spans="1:12" x14ac:dyDescent="0.15">
      <c r="A41" s="144"/>
      <c r="B41" s="2"/>
      <c r="C41" s="2"/>
      <c r="D41" s="2"/>
      <c r="E41" s="2"/>
      <c r="F41" s="2"/>
      <c r="G41" s="145"/>
    </row>
    <row r="42" spans="1:12" ht="27" x14ac:dyDescent="0.15">
      <c r="A42" s="144" t="s">
        <v>266</v>
      </c>
      <c r="B42" s="2" t="s">
        <v>267</v>
      </c>
      <c r="C42" s="2"/>
      <c r="D42" s="2"/>
      <c r="E42" s="2"/>
      <c r="F42" s="2"/>
      <c r="G42" s="145"/>
      <c r="H42" s="166" t="s">
        <v>268</v>
      </c>
      <c r="I42" s="166"/>
      <c r="J42" s="166"/>
    </row>
    <row r="43" spans="1:12" x14ac:dyDescent="0.15">
      <c r="A43" s="144"/>
      <c r="B43" s="2"/>
      <c r="C43" s="2"/>
      <c r="D43" s="2"/>
      <c r="E43" s="2"/>
      <c r="F43" s="2"/>
      <c r="G43" s="145"/>
    </row>
    <row r="44" spans="1:12" ht="27" x14ac:dyDescent="0.15">
      <c r="A44" s="144" t="s">
        <v>269</v>
      </c>
      <c r="B44" s="2" t="s">
        <v>270</v>
      </c>
      <c r="C44" s="2"/>
      <c r="D44" s="2"/>
      <c r="E44" s="2"/>
      <c r="F44" s="2"/>
      <c r="G44" s="145"/>
      <c r="H44" s="166" t="s">
        <v>271</v>
      </c>
      <c r="I44" s="166"/>
      <c r="J44" s="166"/>
    </row>
    <row r="45" spans="1:12" ht="27" x14ac:dyDescent="0.15">
      <c r="A45" s="144" t="s">
        <v>272</v>
      </c>
      <c r="B45" s="2" t="s">
        <v>270</v>
      </c>
      <c r="C45" s="2"/>
      <c r="D45" s="2"/>
      <c r="E45" s="2"/>
      <c r="F45" s="2"/>
      <c r="G45" s="145"/>
      <c r="H45" s="166" t="s">
        <v>273</v>
      </c>
      <c r="I45" s="166"/>
      <c r="J45" s="166"/>
    </row>
    <row r="46" spans="1:12" ht="27" x14ac:dyDescent="0.15">
      <c r="A46" s="144" t="s">
        <v>274</v>
      </c>
      <c r="B46" s="2" t="s">
        <v>275</v>
      </c>
      <c r="C46" s="2"/>
      <c r="D46" s="2"/>
      <c r="E46" s="2"/>
      <c r="F46" s="2"/>
      <c r="G46" s="145"/>
      <c r="H46" s="166" t="s">
        <v>276</v>
      </c>
      <c r="I46" s="166"/>
      <c r="J46" s="166"/>
    </row>
    <row r="47" spans="1:12" ht="27" x14ac:dyDescent="0.15">
      <c r="A47" s="144" t="s">
        <v>277</v>
      </c>
      <c r="B47" s="2" t="s">
        <v>275</v>
      </c>
      <c r="C47" s="2"/>
      <c r="D47" s="2"/>
      <c r="E47" s="2"/>
      <c r="F47" s="2"/>
      <c r="G47" s="145"/>
      <c r="H47" s="166" t="s">
        <v>278</v>
      </c>
      <c r="I47" s="166"/>
      <c r="J47" s="166"/>
    </row>
    <row r="48" spans="1:12" x14ac:dyDescent="0.15">
      <c r="A48" s="144"/>
      <c r="B48" s="2"/>
      <c r="C48" s="2"/>
      <c r="D48" s="2"/>
      <c r="E48" s="2"/>
      <c r="F48" s="2"/>
      <c r="G48" s="145"/>
    </row>
    <row r="49" spans="1:10" x14ac:dyDescent="0.15">
      <c r="A49" s="144"/>
      <c r="B49" s="2"/>
      <c r="C49" s="2"/>
      <c r="D49" s="2"/>
      <c r="E49" s="2"/>
      <c r="F49" s="2"/>
      <c r="G49" s="145"/>
      <c r="H49" s="166" t="s">
        <v>279</v>
      </c>
      <c r="I49" s="166"/>
      <c r="J49" s="166"/>
    </row>
    <row r="50" spans="1:10" x14ac:dyDescent="0.15">
      <c r="A50" s="144" t="s">
        <v>280</v>
      </c>
      <c r="B50" s="2" t="s">
        <v>281</v>
      </c>
      <c r="C50" s="2"/>
      <c r="D50" s="2"/>
      <c r="E50" s="2"/>
      <c r="F50" s="2"/>
      <c r="G50" s="145"/>
    </row>
    <row r="51" spans="1:10" x14ac:dyDescent="0.15">
      <c r="A51" s="144"/>
      <c r="B51" s="2"/>
      <c r="C51" s="2"/>
      <c r="D51" s="2"/>
      <c r="E51" s="2"/>
      <c r="F51" s="2"/>
      <c r="G51" s="145"/>
    </row>
    <row r="52" spans="1:10" x14ac:dyDescent="0.15">
      <c r="A52" s="144"/>
      <c r="B52" s="2"/>
      <c r="C52" s="2"/>
      <c r="D52" s="2"/>
      <c r="E52" s="2"/>
      <c r="F52" s="2"/>
      <c r="G52" s="145"/>
    </row>
    <row r="53" spans="1:10" x14ac:dyDescent="0.15">
      <c r="A53" s="144"/>
      <c r="B53" s="2"/>
      <c r="C53" s="2"/>
      <c r="D53" s="2"/>
      <c r="E53" s="2"/>
      <c r="F53" s="2"/>
      <c r="G53" s="145"/>
    </row>
    <row r="54" spans="1:10" x14ac:dyDescent="0.15">
      <c r="A54" s="144"/>
      <c r="B54" s="2"/>
      <c r="C54" s="2"/>
      <c r="D54" s="2"/>
      <c r="E54" s="2"/>
      <c r="F54" s="2"/>
      <c r="G54" s="145"/>
    </row>
    <row r="55" spans="1:10" x14ac:dyDescent="0.15">
      <c r="A55" s="144"/>
      <c r="B55" s="2"/>
      <c r="C55" s="2"/>
      <c r="D55" s="2"/>
      <c r="E55" s="2"/>
      <c r="F55" s="2"/>
      <c r="G55" s="145"/>
    </row>
    <row r="56" spans="1:10" x14ac:dyDescent="0.15">
      <c r="A56" s="144"/>
      <c r="B56" s="2"/>
      <c r="C56" s="2"/>
      <c r="D56" s="2"/>
      <c r="E56" s="2"/>
      <c r="F56" s="2"/>
      <c r="G56" s="145"/>
    </row>
    <row r="57" spans="1:10" x14ac:dyDescent="0.15">
      <c r="A57" s="144"/>
      <c r="B57" s="2"/>
      <c r="C57" s="2"/>
      <c r="D57" s="2"/>
      <c r="E57" s="2"/>
      <c r="F57" s="2"/>
      <c r="G57" s="145"/>
    </row>
    <row r="58" spans="1:10" x14ac:dyDescent="0.15">
      <c r="A58" s="144"/>
      <c r="B58" s="2"/>
      <c r="C58" s="2"/>
      <c r="D58" s="2"/>
      <c r="E58" s="2"/>
      <c r="F58" s="2"/>
      <c r="G58" s="145"/>
    </row>
    <row r="59" spans="1:10" x14ac:dyDescent="0.15">
      <c r="A59" s="144"/>
      <c r="B59" s="2"/>
      <c r="C59" s="2"/>
      <c r="D59" s="2"/>
      <c r="E59" s="2"/>
      <c r="F59" s="2"/>
      <c r="G59" s="145"/>
    </row>
    <row r="60" spans="1:10" x14ac:dyDescent="0.15">
      <c r="A60" s="144"/>
      <c r="B60" s="2"/>
      <c r="C60" s="2"/>
      <c r="D60" s="2"/>
      <c r="E60" s="2"/>
      <c r="F60" s="2"/>
      <c r="G60" s="145"/>
    </row>
    <row r="61" spans="1:10" x14ac:dyDescent="0.15">
      <c r="A61" s="144"/>
      <c r="B61" s="2"/>
      <c r="C61" s="2"/>
      <c r="D61" s="2"/>
      <c r="E61" s="2"/>
      <c r="F61" s="2"/>
      <c r="G61" s="145"/>
    </row>
    <row r="62" spans="1:10" x14ac:dyDescent="0.15">
      <c r="A62" s="144"/>
      <c r="B62" s="2"/>
      <c r="C62" s="2"/>
      <c r="D62" s="2"/>
      <c r="E62" s="2"/>
      <c r="F62" s="2"/>
      <c r="G62" s="145"/>
    </row>
    <row r="63" spans="1:10" x14ac:dyDescent="0.15">
      <c r="A63" s="144"/>
      <c r="B63" s="2"/>
      <c r="C63" s="2"/>
      <c r="D63" s="2"/>
      <c r="E63" s="2"/>
      <c r="F63" s="2"/>
      <c r="G63" s="145"/>
    </row>
    <row r="64" spans="1:10" x14ac:dyDescent="0.15">
      <c r="A64" s="144"/>
      <c r="B64" s="2"/>
      <c r="C64" s="2"/>
      <c r="D64" s="2"/>
      <c r="E64" s="2"/>
      <c r="F64" s="2"/>
      <c r="G64" s="145"/>
    </row>
    <row r="65" spans="1:7" x14ac:dyDescent="0.15">
      <c r="A65" s="144"/>
      <c r="B65" s="2"/>
      <c r="C65" s="2"/>
      <c r="D65" s="2"/>
      <c r="E65" s="2"/>
      <c r="F65" s="2"/>
      <c r="G65" s="145"/>
    </row>
    <row r="66" spans="1:7" x14ac:dyDescent="0.15">
      <c r="A66" s="144"/>
      <c r="B66" s="2"/>
      <c r="C66" s="2"/>
      <c r="D66" s="2"/>
      <c r="E66" s="2"/>
      <c r="F66" s="2"/>
      <c r="G66" s="145"/>
    </row>
    <row r="67" spans="1:7" x14ac:dyDescent="0.15">
      <c r="A67" s="144"/>
      <c r="B67" s="2"/>
      <c r="C67" s="2"/>
      <c r="D67" s="2"/>
      <c r="E67" s="2"/>
      <c r="F67" s="2"/>
      <c r="G67" s="145"/>
    </row>
    <row r="68" spans="1:7" x14ac:dyDescent="0.15">
      <c r="A68" s="144"/>
      <c r="B68" s="2"/>
      <c r="C68" s="2"/>
      <c r="D68" s="2"/>
      <c r="E68" s="2"/>
      <c r="F68" s="2"/>
      <c r="G68" s="145"/>
    </row>
    <row r="69" spans="1:7" x14ac:dyDescent="0.15">
      <c r="A69" s="144"/>
      <c r="B69" s="2"/>
      <c r="C69" s="2"/>
      <c r="D69" s="2"/>
      <c r="E69" s="2"/>
      <c r="F69" s="2"/>
      <c r="G69" s="145"/>
    </row>
    <row r="70" spans="1:7" x14ac:dyDescent="0.15">
      <c r="A70" s="144"/>
      <c r="B70" s="2"/>
      <c r="C70" s="2"/>
      <c r="D70" s="2"/>
      <c r="E70" s="2"/>
      <c r="F70" s="2"/>
      <c r="G70" s="145"/>
    </row>
    <row r="71" spans="1:7" x14ac:dyDescent="0.15">
      <c r="A71" s="144"/>
      <c r="B71" s="2"/>
      <c r="C71" s="2"/>
      <c r="D71" s="2"/>
      <c r="E71" s="2"/>
      <c r="F71" s="2"/>
      <c r="G71" s="145"/>
    </row>
    <row r="72" spans="1:7" x14ac:dyDescent="0.15">
      <c r="A72" s="144"/>
      <c r="B72" s="2"/>
      <c r="C72" s="2"/>
      <c r="D72" s="2"/>
      <c r="E72" s="2"/>
      <c r="F72" s="2"/>
      <c r="G72" s="145"/>
    </row>
    <row r="73" spans="1:7" x14ac:dyDescent="0.15">
      <c r="A73" s="144"/>
      <c r="B73" s="2"/>
      <c r="C73" s="2"/>
      <c r="D73" s="2"/>
      <c r="E73" s="2"/>
      <c r="F73" s="2"/>
      <c r="G73" s="145"/>
    </row>
    <row r="74" spans="1:7" x14ac:dyDescent="0.15">
      <c r="A74" s="144"/>
      <c r="B74" s="2"/>
      <c r="C74" s="2"/>
      <c r="D74" s="2"/>
      <c r="E74" s="2"/>
      <c r="F74" s="2"/>
      <c r="G74" s="145"/>
    </row>
    <row r="75" spans="1:7" x14ac:dyDescent="0.15">
      <c r="A75" s="144"/>
      <c r="B75" s="2"/>
      <c r="C75" s="2"/>
      <c r="D75" s="2"/>
      <c r="E75" s="2"/>
      <c r="F75" s="2"/>
      <c r="G75" s="145"/>
    </row>
    <row r="76" spans="1:7" x14ac:dyDescent="0.15">
      <c r="A76" s="144"/>
      <c r="B76" s="2"/>
      <c r="C76" s="2"/>
      <c r="D76" s="2"/>
      <c r="E76" s="2"/>
      <c r="F76" s="2"/>
      <c r="G76" s="145"/>
    </row>
    <row r="77" spans="1:7" x14ac:dyDescent="0.15">
      <c r="A77" s="144"/>
      <c r="B77" s="2"/>
      <c r="C77" s="2"/>
      <c r="D77" s="2"/>
      <c r="E77" s="2"/>
      <c r="F77" s="2"/>
      <c r="G77" s="145"/>
    </row>
    <row r="78" spans="1:7" x14ac:dyDescent="0.15">
      <c r="A78" s="144"/>
      <c r="B78" s="2"/>
      <c r="C78" s="2"/>
      <c r="D78" s="2"/>
      <c r="E78" s="2"/>
      <c r="F78" s="2"/>
      <c r="G78" s="145"/>
    </row>
    <row r="79" spans="1:7" x14ac:dyDescent="0.15">
      <c r="A79" s="144"/>
      <c r="B79" s="2"/>
      <c r="C79" s="2"/>
      <c r="D79" s="2"/>
      <c r="E79" s="2"/>
      <c r="F79" s="2"/>
      <c r="G79" s="145"/>
    </row>
    <row r="80" spans="1:7" x14ac:dyDescent="0.15">
      <c r="A80" s="144"/>
      <c r="B80" s="2"/>
      <c r="C80" s="2"/>
      <c r="D80" s="2"/>
      <c r="E80" s="2"/>
      <c r="F80" s="2"/>
      <c r="G80" s="145"/>
    </row>
    <row r="81" spans="1:7" x14ac:dyDescent="0.15">
      <c r="A81" s="144"/>
      <c r="B81" s="2"/>
      <c r="C81" s="2"/>
      <c r="D81" s="2"/>
      <c r="E81" s="2"/>
      <c r="F81" s="2"/>
      <c r="G81" s="145"/>
    </row>
    <row r="82" spans="1:7" x14ac:dyDescent="0.15">
      <c r="A82" s="144"/>
      <c r="B82" s="2"/>
      <c r="C82" s="2"/>
      <c r="D82" s="2"/>
      <c r="E82" s="2"/>
      <c r="F82" s="2"/>
      <c r="G82" s="145"/>
    </row>
    <row r="83" spans="1:7" x14ac:dyDescent="0.15">
      <c r="A83" s="144"/>
      <c r="B83" s="2"/>
      <c r="C83" s="2"/>
      <c r="D83" s="2"/>
      <c r="E83" s="2"/>
      <c r="F83" s="2"/>
      <c r="G83" s="145"/>
    </row>
    <row r="84" spans="1:7" x14ac:dyDescent="0.15">
      <c r="A84" s="144"/>
      <c r="B84" s="2"/>
      <c r="C84" s="2"/>
      <c r="D84" s="2"/>
      <c r="E84" s="2"/>
      <c r="F84" s="2"/>
      <c r="G84" s="145"/>
    </row>
    <row r="85" spans="1:7" x14ac:dyDescent="0.15">
      <c r="A85" s="144"/>
      <c r="B85" s="2"/>
      <c r="C85" s="2"/>
      <c r="D85" s="2"/>
      <c r="E85" s="2"/>
      <c r="F85" s="2"/>
      <c r="G85" s="145"/>
    </row>
    <row r="86" spans="1:7" x14ac:dyDescent="0.15">
      <c r="A86" s="144"/>
      <c r="B86" s="2"/>
      <c r="C86" s="2"/>
      <c r="D86" s="2"/>
      <c r="E86" s="2"/>
      <c r="F86" s="2"/>
      <c r="G86" s="145"/>
    </row>
    <row r="87" spans="1:7" x14ac:dyDescent="0.15">
      <c r="A87" s="144"/>
      <c r="B87" s="2"/>
      <c r="C87" s="2"/>
      <c r="D87" s="2"/>
      <c r="E87" s="2"/>
      <c r="F87" s="2"/>
      <c r="G87" s="145"/>
    </row>
    <row r="88" spans="1:7" x14ac:dyDescent="0.15">
      <c r="A88" s="144"/>
      <c r="B88" s="2"/>
      <c r="C88" s="2"/>
      <c r="D88" s="2"/>
      <c r="E88" s="2"/>
      <c r="F88" s="2"/>
      <c r="G88" s="145"/>
    </row>
    <row r="89" spans="1:7" x14ac:dyDescent="0.15">
      <c r="A89" s="144"/>
      <c r="B89" s="2"/>
      <c r="C89" s="2"/>
      <c r="D89" s="2"/>
      <c r="E89" s="2"/>
      <c r="F89" s="2"/>
      <c r="G89" s="145"/>
    </row>
    <row r="90" spans="1:7" x14ac:dyDescent="0.15">
      <c r="A90" s="144"/>
      <c r="B90" s="2"/>
      <c r="C90" s="2"/>
      <c r="D90" s="2"/>
      <c r="E90" s="2"/>
      <c r="F90" s="2"/>
      <c r="G90" s="145"/>
    </row>
    <row r="91" spans="1:7" x14ac:dyDescent="0.15">
      <c r="A91" s="144"/>
      <c r="B91" s="2"/>
      <c r="C91" s="2"/>
      <c r="D91" s="2"/>
      <c r="E91" s="2"/>
      <c r="F91" s="2"/>
      <c r="G91" s="145"/>
    </row>
    <row r="92" spans="1:7" x14ac:dyDescent="0.15">
      <c r="A92" s="144"/>
      <c r="B92" s="2"/>
      <c r="C92" s="2"/>
      <c r="D92" s="2"/>
      <c r="E92" s="2"/>
      <c r="F92" s="2"/>
      <c r="G92" s="145"/>
    </row>
    <row r="93" spans="1:7" x14ac:dyDescent="0.15">
      <c r="A93" s="144"/>
      <c r="B93" s="2"/>
      <c r="C93" s="2"/>
      <c r="D93" s="2"/>
      <c r="E93" s="2"/>
      <c r="F93" s="2"/>
      <c r="G93" s="145"/>
    </row>
    <row r="94" spans="1:7" x14ac:dyDescent="0.15">
      <c r="A94" s="144"/>
      <c r="B94" s="2"/>
      <c r="C94" s="2"/>
      <c r="D94" s="2"/>
      <c r="E94" s="2"/>
      <c r="F94" s="2"/>
      <c r="G94" s="145"/>
    </row>
    <row r="95" spans="1:7" x14ac:dyDescent="0.15">
      <c r="A95" s="144"/>
      <c r="B95" s="2"/>
      <c r="C95" s="2"/>
      <c r="D95" s="2"/>
      <c r="E95" s="2"/>
      <c r="F95" s="2"/>
      <c r="G95" s="145"/>
    </row>
    <row r="96" spans="1:7" x14ac:dyDescent="0.15">
      <c r="A96" s="144"/>
      <c r="B96" s="2"/>
      <c r="C96" s="2"/>
      <c r="D96" s="2"/>
      <c r="E96" s="2"/>
      <c r="F96" s="2"/>
      <c r="G96" s="145"/>
    </row>
    <row r="97" spans="1:7" x14ac:dyDescent="0.15">
      <c r="A97" s="144"/>
      <c r="B97" s="2"/>
      <c r="C97" s="2"/>
      <c r="D97" s="2"/>
      <c r="E97" s="2"/>
      <c r="F97" s="2"/>
      <c r="G97" s="145"/>
    </row>
    <row r="98" spans="1:7" x14ac:dyDescent="0.15">
      <c r="A98" s="144"/>
      <c r="B98" s="2"/>
      <c r="C98" s="2"/>
      <c r="D98" s="2"/>
      <c r="E98" s="2"/>
      <c r="F98" s="2"/>
      <c r="G98" s="145"/>
    </row>
    <row r="99" spans="1:7" x14ac:dyDescent="0.15">
      <c r="A99" s="144"/>
      <c r="B99" s="2"/>
      <c r="C99" s="2"/>
      <c r="D99" s="2"/>
      <c r="E99" s="2"/>
      <c r="F99" s="2"/>
      <c r="G99" s="145"/>
    </row>
    <row r="100" spans="1:7" x14ac:dyDescent="0.15">
      <c r="A100" s="144"/>
      <c r="B100" s="2"/>
      <c r="C100" s="2"/>
      <c r="D100" s="2"/>
      <c r="E100" s="2"/>
      <c r="F100" s="2"/>
      <c r="G100" s="145"/>
    </row>
    <row r="101" spans="1:7" x14ac:dyDescent="0.15">
      <c r="A101" s="144"/>
      <c r="B101" s="2"/>
      <c r="C101" s="2"/>
      <c r="D101" s="2"/>
      <c r="E101" s="2"/>
      <c r="F101" s="2"/>
      <c r="G101" s="145"/>
    </row>
    <row r="102" spans="1:7" x14ac:dyDescent="0.15">
      <c r="A102" s="144"/>
      <c r="B102" s="2"/>
      <c r="C102" s="2"/>
      <c r="D102" s="2"/>
      <c r="E102" s="2"/>
      <c r="F102" s="2"/>
      <c r="G102" s="145"/>
    </row>
    <row r="103" spans="1:7" x14ac:dyDescent="0.15">
      <c r="A103" s="144"/>
      <c r="B103" s="2"/>
      <c r="C103" s="2"/>
      <c r="D103" s="2"/>
      <c r="E103" s="2"/>
      <c r="F103" s="2"/>
      <c r="G103" s="145"/>
    </row>
    <row r="104" spans="1:7" x14ac:dyDescent="0.15">
      <c r="A104" s="144"/>
      <c r="B104" s="2"/>
      <c r="C104" s="2"/>
      <c r="D104" s="2"/>
      <c r="E104" s="2"/>
      <c r="F104" s="2"/>
      <c r="G104" s="145"/>
    </row>
    <row r="105" spans="1:7" x14ac:dyDescent="0.15">
      <c r="A105" s="144"/>
      <c r="B105" s="2"/>
      <c r="C105" s="2"/>
      <c r="D105" s="2"/>
      <c r="E105" s="2"/>
      <c r="F105" s="2"/>
      <c r="G105" s="145"/>
    </row>
    <row r="106" spans="1:7" x14ac:dyDescent="0.15">
      <c r="A106" s="144"/>
      <c r="B106" s="2"/>
      <c r="C106" s="2"/>
      <c r="D106" s="2"/>
      <c r="E106" s="2"/>
      <c r="F106" s="2"/>
      <c r="G106" s="145"/>
    </row>
    <row r="107" spans="1:7" x14ac:dyDescent="0.15">
      <c r="A107" s="144"/>
      <c r="B107" s="2"/>
      <c r="C107" s="2"/>
      <c r="D107" s="2"/>
      <c r="E107" s="2"/>
      <c r="F107" s="2"/>
      <c r="G107" s="145"/>
    </row>
    <row r="108" spans="1:7" x14ac:dyDescent="0.15">
      <c r="A108" s="144"/>
      <c r="B108" s="2"/>
      <c r="C108" s="2"/>
      <c r="D108" s="2"/>
      <c r="E108" s="2"/>
      <c r="F108" s="2"/>
      <c r="G108" s="145"/>
    </row>
    <row r="109" spans="1:7" x14ac:dyDescent="0.15">
      <c r="A109" s="144"/>
      <c r="B109" s="2"/>
      <c r="C109" s="2"/>
      <c r="D109" s="2"/>
      <c r="E109" s="2"/>
      <c r="F109" s="2"/>
      <c r="G109" s="145"/>
    </row>
    <row r="110" spans="1:7" x14ac:dyDescent="0.15">
      <c r="A110" s="144"/>
      <c r="B110" s="2"/>
      <c r="C110" s="2"/>
      <c r="D110" s="2"/>
      <c r="E110" s="2"/>
      <c r="F110" s="2"/>
      <c r="G110" s="145"/>
    </row>
    <row r="111" spans="1:7" x14ac:dyDescent="0.15">
      <c r="A111" s="144"/>
      <c r="B111" s="2"/>
      <c r="C111" s="2"/>
      <c r="D111" s="2"/>
      <c r="E111" s="2"/>
      <c r="F111" s="2"/>
      <c r="G111" s="145"/>
    </row>
    <row r="112" spans="1:7" x14ac:dyDescent="0.15">
      <c r="A112" s="144"/>
      <c r="B112" s="2"/>
      <c r="C112" s="2"/>
      <c r="D112" s="2"/>
      <c r="E112" s="2"/>
      <c r="F112" s="2"/>
      <c r="G112" s="145"/>
    </row>
    <row r="113" spans="1:7" x14ac:dyDescent="0.15">
      <c r="A113" s="144"/>
      <c r="B113" s="2"/>
      <c r="C113" s="2"/>
      <c r="D113" s="2"/>
      <c r="E113" s="2"/>
      <c r="F113" s="2"/>
      <c r="G113" s="145"/>
    </row>
    <row r="114" spans="1:7" x14ac:dyDescent="0.15">
      <c r="A114" s="144"/>
      <c r="B114" s="2"/>
      <c r="C114" s="2"/>
      <c r="D114" s="2"/>
      <c r="E114" s="2"/>
      <c r="F114" s="2"/>
      <c r="G114" s="145"/>
    </row>
    <row r="115" spans="1:7" x14ac:dyDescent="0.15">
      <c r="A115" s="144"/>
      <c r="B115" s="2"/>
      <c r="C115" s="2"/>
      <c r="D115" s="2"/>
      <c r="E115" s="2"/>
      <c r="F115" s="2"/>
      <c r="G115" s="145"/>
    </row>
    <row r="116" spans="1:7" x14ac:dyDescent="0.15">
      <c r="A116" s="144"/>
      <c r="B116" s="2"/>
      <c r="C116" s="2"/>
      <c r="D116" s="2"/>
      <c r="E116" s="2"/>
      <c r="F116" s="2"/>
      <c r="G116" s="145"/>
    </row>
    <row r="117" spans="1:7" x14ac:dyDescent="0.15">
      <c r="A117" s="144"/>
      <c r="B117" s="2"/>
      <c r="C117" s="2"/>
      <c r="D117" s="2"/>
      <c r="E117" s="2"/>
      <c r="F117" s="2"/>
      <c r="G117" s="145"/>
    </row>
    <row r="118" spans="1:7" x14ac:dyDescent="0.15">
      <c r="A118" s="144"/>
      <c r="B118" s="2"/>
      <c r="C118" s="2"/>
      <c r="D118" s="2"/>
      <c r="E118" s="2"/>
      <c r="F118" s="2"/>
      <c r="G118" s="145"/>
    </row>
    <row r="119" spans="1:7" x14ac:dyDescent="0.15">
      <c r="A119" s="144"/>
      <c r="B119" s="2"/>
      <c r="C119" s="2"/>
      <c r="D119" s="2"/>
      <c r="E119" s="2"/>
      <c r="F119" s="2"/>
      <c r="G119" s="145"/>
    </row>
    <row r="120" spans="1:7" x14ac:dyDescent="0.15">
      <c r="A120" s="144"/>
      <c r="B120" s="2"/>
      <c r="C120" s="2"/>
      <c r="D120" s="2"/>
      <c r="E120" s="2"/>
      <c r="F120" s="2"/>
      <c r="G120" s="145"/>
    </row>
    <row r="121" spans="1:7" x14ac:dyDescent="0.15">
      <c r="A121" s="144"/>
      <c r="B121" s="2"/>
      <c r="C121" s="2"/>
      <c r="D121" s="2"/>
      <c r="E121" s="2"/>
      <c r="F121" s="2"/>
      <c r="G121" s="145"/>
    </row>
    <row r="122" spans="1:7" x14ac:dyDescent="0.15">
      <c r="A122" s="144"/>
      <c r="B122" s="2"/>
      <c r="C122" s="2"/>
      <c r="D122" s="2"/>
      <c r="E122" s="2"/>
      <c r="F122" s="2"/>
      <c r="G122" s="145"/>
    </row>
    <row r="123" spans="1:7" x14ac:dyDescent="0.15">
      <c r="A123" s="144"/>
      <c r="B123" s="2"/>
      <c r="C123" s="2"/>
      <c r="D123" s="2"/>
      <c r="E123" s="2"/>
      <c r="F123" s="2"/>
      <c r="G123" s="145"/>
    </row>
    <row r="124" spans="1:7" x14ac:dyDescent="0.15">
      <c r="A124" s="144"/>
      <c r="B124" s="2"/>
      <c r="C124" s="2"/>
      <c r="D124" s="2"/>
      <c r="E124" s="2"/>
      <c r="F124" s="2"/>
      <c r="G124" s="145"/>
    </row>
    <row r="125" spans="1:7" x14ac:dyDescent="0.15">
      <c r="A125" s="144"/>
      <c r="B125" s="2"/>
      <c r="C125" s="2"/>
      <c r="D125" s="2"/>
      <c r="E125" s="2"/>
      <c r="F125" s="2"/>
      <c r="G125" s="145"/>
    </row>
    <row r="126" spans="1:7" x14ac:dyDescent="0.15">
      <c r="A126" s="144"/>
      <c r="B126" s="2"/>
      <c r="C126" s="2"/>
      <c r="D126" s="2"/>
      <c r="E126" s="2"/>
      <c r="F126" s="2"/>
      <c r="G126" s="145"/>
    </row>
    <row r="127" spans="1:7" x14ac:dyDescent="0.15">
      <c r="A127" s="144"/>
      <c r="B127" s="2"/>
      <c r="C127" s="2"/>
      <c r="D127" s="2"/>
      <c r="E127" s="2"/>
      <c r="F127" s="2"/>
      <c r="G127" s="145"/>
    </row>
    <row r="128" spans="1:7" x14ac:dyDescent="0.15">
      <c r="A128" s="144"/>
      <c r="B128" s="2"/>
      <c r="C128" s="2"/>
      <c r="D128" s="2"/>
      <c r="E128" s="2"/>
      <c r="F128" s="2"/>
      <c r="G128" s="145"/>
    </row>
    <row r="129" spans="1:7" x14ac:dyDescent="0.15">
      <c r="A129" s="144"/>
      <c r="B129" s="2"/>
      <c r="C129" s="2"/>
      <c r="D129" s="2"/>
      <c r="E129" s="2"/>
      <c r="F129" s="2"/>
      <c r="G129" s="145"/>
    </row>
    <row r="130" spans="1:7" x14ac:dyDescent="0.15">
      <c r="A130" s="144"/>
      <c r="B130" s="2"/>
      <c r="C130" s="2"/>
      <c r="D130" s="2"/>
      <c r="E130" s="2"/>
      <c r="F130" s="2"/>
      <c r="G130" s="145"/>
    </row>
    <row r="131" spans="1:7" x14ac:dyDescent="0.15">
      <c r="A131" s="144"/>
      <c r="B131" s="2"/>
      <c r="C131" s="2"/>
      <c r="D131" s="2"/>
      <c r="E131" s="2"/>
      <c r="F131" s="2"/>
      <c r="G131" s="145"/>
    </row>
    <row r="132" spans="1:7" x14ac:dyDescent="0.15">
      <c r="A132" s="144"/>
      <c r="B132" s="2"/>
      <c r="C132" s="2"/>
      <c r="D132" s="2"/>
      <c r="E132" s="2"/>
      <c r="F132" s="2"/>
      <c r="G132" s="145"/>
    </row>
    <row r="133" spans="1:7" x14ac:dyDescent="0.15">
      <c r="A133" s="144"/>
      <c r="B133" s="2"/>
      <c r="C133" s="2"/>
      <c r="D133" s="2"/>
      <c r="E133" s="2"/>
      <c r="F133" s="2"/>
      <c r="G133" s="145"/>
    </row>
    <row r="134" spans="1:7" x14ac:dyDescent="0.15">
      <c r="A134" s="144"/>
      <c r="B134" s="2"/>
      <c r="C134" s="2"/>
      <c r="D134" s="2"/>
      <c r="E134" s="2"/>
      <c r="F134" s="2"/>
      <c r="G134" s="145"/>
    </row>
    <row r="135" spans="1:7" x14ac:dyDescent="0.15">
      <c r="A135" s="144"/>
      <c r="B135" s="2"/>
      <c r="C135" s="2"/>
      <c r="D135" s="2"/>
      <c r="E135" s="2"/>
      <c r="F135" s="2"/>
      <c r="G135" s="145"/>
    </row>
    <row r="136" spans="1:7" x14ac:dyDescent="0.15">
      <c r="A136" s="144"/>
      <c r="B136" s="2"/>
      <c r="C136" s="2"/>
      <c r="D136" s="2"/>
      <c r="E136" s="2"/>
      <c r="F136" s="2"/>
      <c r="G136" s="145"/>
    </row>
    <row r="137" spans="1:7" x14ac:dyDescent="0.15">
      <c r="A137" s="144"/>
      <c r="B137" s="2"/>
      <c r="C137" s="2"/>
      <c r="D137" s="2"/>
      <c r="E137" s="2"/>
      <c r="F137" s="2"/>
      <c r="G137" s="145"/>
    </row>
    <row r="138" spans="1:7" x14ac:dyDescent="0.15">
      <c r="A138" s="144"/>
      <c r="B138" s="2"/>
      <c r="C138" s="2"/>
      <c r="D138" s="2"/>
      <c r="E138" s="2"/>
      <c r="F138" s="2"/>
      <c r="G138" s="145"/>
    </row>
    <row r="139" spans="1:7" x14ac:dyDescent="0.15">
      <c r="A139" s="144"/>
      <c r="B139" s="2"/>
      <c r="C139" s="2"/>
      <c r="D139" s="2"/>
      <c r="E139" s="2"/>
      <c r="F139" s="2"/>
      <c r="G139" s="145"/>
    </row>
    <row r="140" spans="1:7" x14ac:dyDescent="0.15">
      <c r="A140" s="144"/>
      <c r="B140" s="2"/>
      <c r="C140" s="2"/>
      <c r="D140" s="2"/>
      <c r="E140" s="2"/>
      <c r="F140" s="2"/>
      <c r="G140" s="145"/>
    </row>
    <row r="141" spans="1:7" x14ac:dyDescent="0.15">
      <c r="A141" s="144"/>
      <c r="B141" s="2"/>
      <c r="C141" s="2"/>
      <c r="D141" s="2"/>
      <c r="E141" s="2"/>
      <c r="F141" s="2"/>
      <c r="G141" s="145"/>
    </row>
    <row r="142" spans="1:7" x14ac:dyDescent="0.15">
      <c r="A142" s="144"/>
      <c r="B142" s="2"/>
      <c r="C142" s="2"/>
      <c r="D142" s="2"/>
      <c r="E142" s="2"/>
      <c r="F142" s="2"/>
      <c r="G142" s="145"/>
    </row>
    <row r="143" spans="1:7" x14ac:dyDescent="0.15">
      <c r="A143" s="144"/>
      <c r="B143" s="2"/>
      <c r="C143" s="2"/>
      <c r="D143" s="2"/>
      <c r="E143" s="2"/>
      <c r="F143" s="2"/>
      <c r="G143" s="145"/>
    </row>
    <row r="144" spans="1:7" x14ac:dyDescent="0.15">
      <c r="A144" s="144"/>
      <c r="B144" s="2"/>
      <c r="C144" s="2"/>
      <c r="D144" s="2"/>
      <c r="E144" s="2"/>
      <c r="F144" s="2"/>
      <c r="G144" s="145"/>
    </row>
    <row r="145" spans="1:7" x14ac:dyDescent="0.15">
      <c r="A145" s="144"/>
      <c r="B145" s="2"/>
      <c r="C145" s="2"/>
      <c r="D145" s="2"/>
      <c r="E145" s="2"/>
      <c r="F145" s="2"/>
      <c r="G145" s="145"/>
    </row>
    <row r="146" spans="1:7" x14ac:dyDescent="0.15">
      <c r="A146" s="144"/>
      <c r="B146" s="2"/>
      <c r="C146" s="2"/>
      <c r="D146" s="2"/>
      <c r="E146" s="2"/>
      <c r="F146" s="2"/>
      <c r="G146" s="145"/>
    </row>
    <row r="147" spans="1:7" x14ac:dyDescent="0.15">
      <c r="A147" s="144"/>
      <c r="B147" s="2"/>
      <c r="C147" s="2"/>
      <c r="D147" s="2"/>
      <c r="E147" s="2"/>
      <c r="F147" s="2"/>
      <c r="G147" s="145"/>
    </row>
    <row r="148" spans="1:7" x14ac:dyDescent="0.15">
      <c r="A148" s="144"/>
      <c r="B148" s="2"/>
      <c r="C148" s="2"/>
      <c r="D148" s="2"/>
      <c r="E148" s="2"/>
      <c r="F148" s="2"/>
      <c r="G148" s="145"/>
    </row>
    <row r="149" spans="1:7" x14ac:dyDescent="0.15">
      <c r="A149" s="144"/>
      <c r="B149" s="2"/>
      <c r="C149" s="2"/>
      <c r="D149" s="2"/>
      <c r="E149" s="2"/>
      <c r="F149" s="2"/>
      <c r="G149" s="145"/>
    </row>
    <row r="150" spans="1:7" x14ac:dyDescent="0.15">
      <c r="A150" s="144"/>
      <c r="B150" s="2"/>
      <c r="C150" s="2"/>
      <c r="D150" s="2"/>
      <c r="E150" s="2"/>
      <c r="F150" s="2"/>
      <c r="G150" s="145"/>
    </row>
    <row r="151" spans="1:7" x14ac:dyDescent="0.15">
      <c r="A151" s="144"/>
      <c r="B151" s="2"/>
      <c r="C151" s="2"/>
      <c r="D151" s="2"/>
      <c r="E151" s="2"/>
      <c r="F151" s="2"/>
      <c r="G151" s="145"/>
    </row>
    <row r="152" spans="1:7" x14ac:dyDescent="0.15">
      <c r="A152" s="144"/>
      <c r="B152" s="2"/>
      <c r="C152" s="2"/>
      <c r="D152" s="2"/>
      <c r="E152" s="2"/>
      <c r="F152" s="2"/>
      <c r="G152" s="145"/>
    </row>
    <row r="153" spans="1:7" x14ac:dyDescent="0.15">
      <c r="A153" s="144"/>
      <c r="B153" s="2"/>
      <c r="C153" s="2"/>
      <c r="D153" s="2"/>
      <c r="E153" s="2"/>
      <c r="F153" s="2"/>
      <c r="G153" s="145"/>
    </row>
    <row r="154" spans="1:7" x14ac:dyDescent="0.15">
      <c r="A154" s="144"/>
      <c r="B154" s="2"/>
      <c r="C154" s="2"/>
      <c r="D154" s="2"/>
      <c r="E154" s="2"/>
      <c r="F154" s="2"/>
      <c r="G154" s="145"/>
    </row>
    <row r="155" spans="1:7" x14ac:dyDescent="0.15">
      <c r="A155" s="144"/>
      <c r="B155" s="2"/>
      <c r="C155" s="2"/>
      <c r="D155" s="2"/>
      <c r="E155" s="2"/>
      <c r="F155" s="2"/>
      <c r="G155" s="145"/>
    </row>
    <row r="156" spans="1:7" x14ac:dyDescent="0.15">
      <c r="A156" s="144"/>
      <c r="B156" s="2"/>
      <c r="C156" s="2"/>
      <c r="D156" s="2"/>
      <c r="E156" s="2"/>
      <c r="F156" s="2"/>
      <c r="G156" s="145"/>
    </row>
    <row r="157" spans="1:7" x14ac:dyDescent="0.15">
      <c r="A157" s="144"/>
      <c r="B157" s="2"/>
      <c r="C157" s="2"/>
      <c r="D157" s="2"/>
      <c r="E157" s="2"/>
      <c r="F157" s="2"/>
      <c r="G157" s="145"/>
    </row>
    <row r="158" spans="1:7" x14ac:dyDescent="0.15">
      <c r="A158" s="144"/>
      <c r="B158" s="2"/>
      <c r="C158" s="2"/>
      <c r="D158" s="2"/>
      <c r="E158" s="2"/>
      <c r="F158" s="2"/>
      <c r="G158" s="145"/>
    </row>
    <row r="159" spans="1:7" x14ac:dyDescent="0.15">
      <c r="A159" s="144"/>
      <c r="B159" s="2"/>
      <c r="C159" s="2"/>
      <c r="D159" s="2"/>
      <c r="E159" s="2"/>
      <c r="F159" s="2"/>
      <c r="G159" s="145"/>
    </row>
    <row r="160" spans="1:7" x14ac:dyDescent="0.15">
      <c r="A160" s="144"/>
      <c r="B160" s="2"/>
      <c r="C160" s="2"/>
      <c r="D160" s="2"/>
      <c r="E160" s="2"/>
      <c r="F160" s="2"/>
      <c r="G160" s="145"/>
    </row>
    <row r="161" spans="1:7" x14ac:dyDescent="0.15">
      <c r="A161" s="144"/>
      <c r="B161" s="2"/>
      <c r="C161" s="2"/>
      <c r="D161" s="2"/>
      <c r="E161" s="2"/>
      <c r="F161" s="2"/>
      <c r="G161" s="145"/>
    </row>
    <row r="162" spans="1:7" x14ac:dyDescent="0.15">
      <c r="A162" s="144"/>
      <c r="B162" s="2"/>
      <c r="C162" s="2"/>
      <c r="D162" s="2"/>
      <c r="E162" s="2"/>
      <c r="F162" s="2"/>
      <c r="G162" s="145"/>
    </row>
    <row r="163" spans="1:7" x14ac:dyDescent="0.15">
      <c r="A163" s="144"/>
      <c r="B163" s="2"/>
      <c r="C163" s="2"/>
      <c r="D163" s="2"/>
      <c r="E163" s="2"/>
      <c r="F163" s="2"/>
      <c r="G163" s="145"/>
    </row>
    <row r="164" spans="1:7" x14ac:dyDescent="0.15">
      <c r="A164" s="144"/>
      <c r="B164" s="2"/>
      <c r="C164" s="2"/>
      <c r="D164" s="2"/>
      <c r="E164" s="2"/>
      <c r="F164" s="2"/>
      <c r="G164" s="145"/>
    </row>
    <row r="165" spans="1:7" x14ac:dyDescent="0.15">
      <c r="A165" s="144"/>
      <c r="B165" s="2"/>
      <c r="C165" s="2"/>
      <c r="D165" s="2"/>
      <c r="E165" s="2"/>
      <c r="F165" s="2"/>
      <c r="G165" s="145"/>
    </row>
    <row r="166" spans="1:7" x14ac:dyDescent="0.15">
      <c r="A166" s="144"/>
      <c r="B166" s="2"/>
      <c r="C166" s="2"/>
      <c r="D166" s="2"/>
      <c r="E166" s="2"/>
      <c r="F166" s="2"/>
      <c r="G166" s="145"/>
    </row>
    <row r="167" spans="1:7" x14ac:dyDescent="0.15">
      <c r="A167" s="144"/>
      <c r="B167" s="2"/>
      <c r="C167" s="2"/>
      <c r="D167" s="2"/>
      <c r="E167" s="2"/>
      <c r="F167" s="2"/>
      <c r="G167" s="145"/>
    </row>
    <row r="168" spans="1:7" x14ac:dyDescent="0.15">
      <c r="A168" s="144"/>
      <c r="B168" s="2"/>
      <c r="C168" s="2"/>
      <c r="D168" s="2"/>
      <c r="E168" s="2"/>
      <c r="F168" s="2"/>
      <c r="G168" s="145"/>
    </row>
    <row r="169" spans="1:7" x14ac:dyDescent="0.15">
      <c r="A169" s="144"/>
      <c r="B169" s="2"/>
      <c r="C169" s="2"/>
      <c r="D169" s="2"/>
      <c r="E169" s="2"/>
      <c r="F169" s="2"/>
      <c r="G169" s="145"/>
    </row>
    <row r="170" spans="1:7" x14ac:dyDescent="0.15">
      <c r="A170" s="144"/>
      <c r="B170" s="2"/>
      <c r="C170" s="2"/>
      <c r="D170" s="2"/>
      <c r="E170" s="2"/>
      <c r="F170" s="2"/>
      <c r="G170" s="145"/>
    </row>
    <row r="171" spans="1:7" x14ac:dyDescent="0.15">
      <c r="A171" s="144"/>
      <c r="B171" s="2"/>
      <c r="C171" s="2"/>
      <c r="D171" s="2"/>
      <c r="E171" s="2"/>
      <c r="F171" s="2"/>
      <c r="G171" s="145"/>
    </row>
    <row r="172" spans="1:7" x14ac:dyDescent="0.15">
      <c r="A172" s="144"/>
      <c r="B172" s="2"/>
      <c r="C172" s="2"/>
      <c r="D172" s="2"/>
      <c r="E172" s="2"/>
      <c r="F172" s="2"/>
      <c r="G172" s="145"/>
    </row>
    <row r="173" spans="1:7" x14ac:dyDescent="0.15">
      <c r="A173" s="144"/>
      <c r="B173" s="2"/>
      <c r="C173" s="2"/>
      <c r="D173" s="2"/>
      <c r="E173" s="2"/>
      <c r="F173" s="2"/>
      <c r="G173" s="145"/>
    </row>
    <row r="174" spans="1:7" x14ac:dyDescent="0.15">
      <c r="A174" s="144"/>
      <c r="B174" s="2"/>
      <c r="C174" s="2"/>
      <c r="D174" s="2"/>
      <c r="E174" s="2"/>
      <c r="F174" s="2"/>
      <c r="G174" s="145"/>
    </row>
    <row r="175" spans="1:7" x14ac:dyDescent="0.15">
      <c r="A175" s="144"/>
      <c r="B175" s="2"/>
      <c r="C175" s="2"/>
      <c r="D175" s="2"/>
      <c r="E175" s="2"/>
      <c r="F175" s="2"/>
      <c r="G175" s="145"/>
    </row>
    <row r="176" spans="1:7" x14ac:dyDescent="0.15">
      <c r="A176" s="144"/>
      <c r="B176" s="2"/>
      <c r="C176" s="2"/>
      <c r="D176" s="2"/>
      <c r="E176" s="2"/>
      <c r="F176" s="2"/>
      <c r="G176" s="145"/>
    </row>
    <row r="177" spans="1:7" x14ac:dyDescent="0.15">
      <c r="A177" s="144"/>
      <c r="B177" s="2"/>
      <c r="C177" s="2"/>
      <c r="D177" s="2"/>
      <c r="E177" s="2"/>
      <c r="F177" s="2"/>
      <c r="G177" s="145"/>
    </row>
    <row r="178" spans="1:7" x14ac:dyDescent="0.15">
      <c r="A178" s="144"/>
      <c r="B178" s="2"/>
      <c r="C178" s="2"/>
      <c r="D178" s="2"/>
      <c r="E178" s="2"/>
      <c r="F178" s="2"/>
      <c r="G178" s="145"/>
    </row>
    <row r="179" spans="1:7" x14ac:dyDescent="0.15">
      <c r="A179" s="144"/>
      <c r="B179" s="2"/>
      <c r="C179" s="2"/>
      <c r="D179" s="2"/>
      <c r="E179" s="2"/>
      <c r="F179" s="2"/>
      <c r="G179" s="145"/>
    </row>
    <row r="180" spans="1:7" x14ac:dyDescent="0.15">
      <c r="A180" s="144"/>
      <c r="B180" s="2"/>
      <c r="C180" s="2"/>
      <c r="D180" s="2"/>
      <c r="E180" s="2"/>
      <c r="F180" s="2"/>
      <c r="G180" s="145"/>
    </row>
    <row r="181" spans="1:7" x14ac:dyDescent="0.15">
      <c r="A181" s="144"/>
      <c r="B181" s="2"/>
      <c r="C181" s="2"/>
      <c r="D181" s="2"/>
      <c r="E181" s="2"/>
      <c r="F181" s="2"/>
      <c r="G181" s="145"/>
    </row>
    <row r="182" spans="1:7" x14ac:dyDescent="0.15">
      <c r="A182" s="144"/>
      <c r="B182" s="2"/>
      <c r="C182" s="2"/>
      <c r="D182" s="2"/>
      <c r="E182" s="2"/>
      <c r="F182" s="2"/>
      <c r="G182" s="145"/>
    </row>
    <row r="183" spans="1:7" x14ac:dyDescent="0.15">
      <c r="A183" s="144"/>
      <c r="B183" s="2"/>
      <c r="C183" s="2"/>
      <c r="D183" s="2"/>
      <c r="E183" s="2"/>
      <c r="F183" s="2"/>
      <c r="G183" s="145"/>
    </row>
    <row r="184" spans="1:7" x14ac:dyDescent="0.15">
      <c r="A184" s="144"/>
      <c r="B184" s="2"/>
      <c r="C184" s="2"/>
      <c r="D184" s="2"/>
      <c r="E184" s="2"/>
      <c r="F184" s="2"/>
      <c r="G184" s="145"/>
    </row>
    <row r="185" spans="1:7" x14ac:dyDescent="0.15">
      <c r="A185" s="144"/>
      <c r="B185" s="2"/>
      <c r="C185" s="2"/>
      <c r="D185" s="2"/>
      <c r="E185" s="2"/>
      <c r="F185" s="2"/>
      <c r="G185" s="145"/>
    </row>
    <row r="186" spans="1:7" x14ac:dyDescent="0.15">
      <c r="A186" s="144"/>
      <c r="B186" s="2"/>
      <c r="C186" s="2"/>
      <c r="D186" s="2"/>
      <c r="E186" s="2"/>
      <c r="F186" s="2"/>
      <c r="G186" s="145"/>
    </row>
    <row r="187" spans="1:7" x14ac:dyDescent="0.15">
      <c r="A187" s="144"/>
      <c r="B187" s="2"/>
      <c r="C187" s="2"/>
      <c r="D187" s="2"/>
      <c r="E187" s="2"/>
      <c r="F187" s="2"/>
      <c r="G187" s="145"/>
    </row>
    <row r="188" spans="1:7" x14ac:dyDescent="0.15">
      <c r="A188" s="144"/>
      <c r="B188" s="2"/>
      <c r="C188" s="2"/>
      <c r="D188" s="2"/>
      <c r="E188" s="2"/>
      <c r="F188" s="2"/>
      <c r="G188" s="145"/>
    </row>
    <row r="189" spans="1:7" x14ac:dyDescent="0.15">
      <c r="A189" s="144"/>
      <c r="B189" s="2"/>
      <c r="C189" s="2"/>
      <c r="D189" s="2"/>
      <c r="E189" s="2"/>
      <c r="F189" s="2"/>
      <c r="G189" s="145"/>
    </row>
    <row r="190" spans="1:7" x14ac:dyDescent="0.15">
      <c r="A190" s="144"/>
      <c r="B190" s="2"/>
      <c r="C190" s="2"/>
      <c r="D190" s="2"/>
      <c r="E190" s="2"/>
      <c r="F190" s="2"/>
      <c r="G190" s="145"/>
    </row>
    <row r="191" spans="1:7" x14ac:dyDescent="0.15">
      <c r="A191" s="144"/>
      <c r="B191" s="2"/>
      <c r="C191" s="2"/>
      <c r="D191" s="2"/>
      <c r="E191" s="2"/>
      <c r="F191" s="2"/>
      <c r="G191" s="145"/>
    </row>
    <row r="192" spans="1:7" x14ac:dyDescent="0.15">
      <c r="A192" s="144"/>
      <c r="B192" s="2"/>
      <c r="C192" s="2"/>
      <c r="D192" s="2"/>
      <c r="E192" s="2"/>
      <c r="F192" s="2"/>
      <c r="G192" s="145"/>
    </row>
    <row r="193" spans="1:7" x14ac:dyDescent="0.15">
      <c r="A193" s="144"/>
      <c r="B193" s="2"/>
      <c r="C193" s="2"/>
      <c r="D193" s="2"/>
      <c r="E193" s="2"/>
      <c r="F193" s="2"/>
      <c r="G193" s="145"/>
    </row>
    <row r="194" spans="1:7" x14ac:dyDescent="0.15">
      <c r="A194" s="144"/>
      <c r="B194" s="2"/>
      <c r="C194" s="2"/>
      <c r="D194" s="2"/>
      <c r="E194" s="2"/>
      <c r="F194" s="2"/>
      <c r="G194" s="145"/>
    </row>
    <row r="195" spans="1:7" x14ac:dyDescent="0.15">
      <c r="A195" s="144"/>
      <c r="B195" s="2"/>
      <c r="C195" s="2"/>
      <c r="D195" s="2"/>
      <c r="E195" s="2"/>
      <c r="F195" s="2"/>
      <c r="G195" s="145"/>
    </row>
    <row r="196" spans="1:7" x14ac:dyDescent="0.15">
      <c r="A196" s="144"/>
      <c r="B196" s="2"/>
      <c r="C196" s="2"/>
      <c r="D196" s="2"/>
      <c r="E196" s="2"/>
      <c r="F196" s="2"/>
      <c r="G196" s="145"/>
    </row>
    <row r="197" spans="1:7" x14ac:dyDescent="0.15">
      <c r="A197" s="144"/>
      <c r="B197" s="2"/>
      <c r="C197" s="2"/>
      <c r="D197" s="2"/>
      <c r="E197" s="2"/>
      <c r="F197" s="2"/>
      <c r="G197" s="145"/>
    </row>
    <row r="198" spans="1:7" x14ac:dyDescent="0.15">
      <c r="A198" s="144"/>
      <c r="B198" s="2"/>
      <c r="C198" s="2"/>
      <c r="D198" s="2"/>
      <c r="E198" s="2"/>
      <c r="F198" s="2"/>
      <c r="G198" s="145"/>
    </row>
    <row r="199" spans="1:7" x14ac:dyDescent="0.15">
      <c r="A199" s="144"/>
      <c r="B199" s="2"/>
      <c r="C199" s="2"/>
      <c r="D199" s="2"/>
      <c r="E199" s="2"/>
      <c r="F199" s="2"/>
      <c r="G199" s="145"/>
    </row>
    <row r="200" spans="1:7" x14ac:dyDescent="0.15">
      <c r="A200" s="144"/>
      <c r="B200" s="2"/>
      <c r="C200" s="2"/>
      <c r="D200" s="2"/>
      <c r="E200" s="2"/>
      <c r="F200" s="2"/>
      <c r="G200" s="145"/>
    </row>
    <row r="201" spans="1:7" x14ac:dyDescent="0.15">
      <c r="A201" s="144"/>
      <c r="B201" s="2"/>
      <c r="C201" s="2"/>
      <c r="D201" s="2"/>
      <c r="E201" s="2"/>
      <c r="F201" s="2"/>
      <c r="G201" s="145"/>
    </row>
    <row r="202" spans="1:7" x14ac:dyDescent="0.15">
      <c r="A202" s="144"/>
      <c r="B202" s="2"/>
      <c r="C202" s="2"/>
      <c r="D202" s="2"/>
      <c r="E202" s="2"/>
      <c r="F202" s="2"/>
      <c r="G202" s="145"/>
    </row>
    <row r="203" spans="1:7" x14ac:dyDescent="0.15">
      <c r="A203" s="144"/>
      <c r="B203" s="2"/>
      <c r="C203" s="2"/>
      <c r="D203" s="2"/>
      <c r="E203" s="2"/>
      <c r="F203" s="2"/>
      <c r="G203" s="145"/>
    </row>
    <row r="204" spans="1:7" x14ac:dyDescent="0.15">
      <c r="A204" s="144"/>
      <c r="B204" s="2"/>
      <c r="C204" s="2"/>
      <c r="D204" s="2"/>
      <c r="E204" s="2"/>
      <c r="F204" s="2"/>
      <c r="G204" s="145"/>
    </row>
    <row r="205" spans="1:7" x14ac:dyDescent="0.15">
      <c r="A205" s="144"/>
      <c r="B205" s="2"/>
      <c r="C205" s="2"/>
      <c r="D205" s="2"/>
      <c r="E205" s="2"/>
      <c r="F205" s="2"/>
      <c r="G205" s="145"/>
    </row>
    <row r="206" spans="1:7" x14ac:dyDescent="0.15">
      <c r="A206" s="144"/>
      <c r="B206" s="2"/>
      <c r="C206" s="2"/>
      <c r="D206" s="2"/>
      <c r="E206" s="2"/>
      <c r="F206" s="2"/>
      <c r="G206" s="145"/>
    </row>
    <row r="207" spans="1:7" x14ac:dyDescent="0.15">
      <c r="A207" s="144"/>
      <c r="B207" s="2"/>
      <c r="C207" s="2"/>
      <c r="D207" s="2"/>
      <c r="E207" s="2"/>
      <c r="F207" s="2"/>
      <c r="G207" s="145"/>
    </row>
    <row r="208" spans="1:7" x14ac:dyDescent="0.15">
      <c r="A208" s="144"/>
      <c r="B208" s="2"/>
      <c r="C208" s="2"/>
      <c r="D208" s="2"/>
      <c r="E208" s="2"/>
      <c r="F208" s="2"/>
      <c r="G208" s="145"/>
    </row>
    <row r="209" spans="1:7" x14ac:dyDescent="0.15">
      <c r="A209" s="144"/>
      <c r="B209" s="2"/>
      <c r="C209" s="2"/>
      <c r="D209" s="2"/>
      <c r="E209" s="2"/>
      <c r="F209" s="2"/>
      <c r="G209" s="145"/>
    </row>
    <row r="210" spans="1:7" x14ac:dyDescent="0.15">
      <c r="A210" s="144"/>
      <c r="B210" s="2"/>
      <c r="C210" s="2"/>
      <c r="D210" s="2"/>
      <c r="E210" s="2"/>
      <c r="F210" s="2"/>
      <c r="G210" s="145"/>
    </row>
    <row r="211" spans="1:7" x14ac:dyDescent="0.15">
      <c r="A211" s="144"/>
      <c r="B211" s="2"/>
      <c r="C211" s="2"/>
      <c r="D211" s="2"/>
      <c r="E211" s="2"/>
      <c r="F211" s="2"/>
      <c r="G211" s="145"/>
    </row>
    <row r="212" spans="1:7" x14ac:dyDescent="0.15">
      <c r="A212" s="144"/>
      <c r="B212" s="2"/>
      <c r="C212" s="2"/>
      <c r="D212" s="2"/>
      <c r="E212" s="2"/>
      <c r="F212" s="2"/>
      <c r="G212" s="145"/>
    </row>
    <row r="213" spans="1:7" x14ac:dyDescent="0.15">
      <c r="A213" s="144"/>
      <c r="B213" s="2"/>
      <c r="C213" s="2"/>
      <c r="D213" s="2"/>
      <c r="E213" s="2"/>
      <c r="F213" s="2"/>
      <c r="G213" s="145"/>
    </row>
    <row r="214" spans="1:7" x14ac:dyDescent="0.15">
      <c r="A214" s="144"/>
      <c r="B214" s="2"/>
      <c r="C214" s="2"/>
      <c r="D214" s="2"/>
      <c r="E214" s="2"/>
      <c r="F214" s="2"/>
      <c r="G214" s="145"/>
    </row>
    <row r="215" spans="1:7" x14ac:dyDescent="0.15">
      <c r="A215" s="144"/>
      <c r="B215" s="2"/>
      <c r="C215" s="2"/>
      <c r="D215" s="2"/>
      <c r="E215" s="2"/>
      <c r="F215" s="2"/>
      <c r="G215" s="145"/>
    </row>
    <row r="216" spans="1:7" x14ac:dyDescent="0.15">
      <c r="A216" s="144"/>
      <c r="B216" s="2"/>
      <c r="C216" s="2"/>
      <c r="D216" s="2"/>
      <c r="E216" s="2"/>
      <c r="F216" s="2"/>
      <c r="G216" s="145"/>
    </row>
    <row r="217" spans="1:7" x14ac:dyDescent="0.15">
      <c r="A217" s="144"/>
      <c r="B217" s="2"/>
      <c r="C217" s="2"/>
      <c r="D217" s="2"/>
      <c r="E217" s="2"/>
      <c r="F217" s="2"/>
      <c r="G217" s="145"/>
    </row>
    <row r="218" spans="1:7" x14ac:dyDescent="0.15">
      <c r="A218" s="144"/>
      <c r="B218" s="2"/>
      <c r="C218" s="2"/>
      <c r="D218" s="2"/>
      <c r="E218" s="2"/>
      <c r="F218" s="2"/>
      <c r="G218" s="145"/>
    </row>
    <row r="219" spans="1:7" x14ac:dyDescent="0.15">
      <c r="A219" s="144"/>
      <c r="B219" s="2"/>
      <c r="C219" s="2"/>
      <c r="D219" s="2"/>
      <c r="E219" s="2"/>
      <c r="F219" s="2"/>
      <c r="G219" s="145"/>
    </row>
    <row r="220" spans="1:7" x14ac:dyDescent="0.15">
      <c r="A220" s="144"/>
      <c r="B220" s="2"/>
      <c r="C220" s="2"/>
      <c r="D220" s="2"/>
      <c r="E220" s="2"/>
      <c r="F220" s="2"/>
      <c r="G220" s="145"/>
    </row>
    <row r="221" spans="1:7" x14ac:dyDescent="0.15">
      <c r="A221" s="144"/>
      <c r="B221" s="2"/>
      <c r="C221" s="2"/>
      <c r="D221" s="2"/>
      <c r="E221" s="2"/>
      <c r="F221" s="2"/>
      <c r="G221" s="145"/>
    </row>
    <row r="222" spans="1:7" x14ac:dyDescent="0.15">
      <c r="A222" s="144"/>
      <c r="B222" s="2"/>
      <c r="C222" s="2"/>
      <c r="D222" s="2"/>
      <c r="E222" s="2"/>
      <c r="F222" s="2"/>
      <c r="G222" s="145"/>
    </row>
    <row r="223" spans="1:7" x14ac:dyDescent="0.15">
      <c r="A223" s="144"/>
      <c r="B223" s="2"/>
      <c r="C223" s="2"/>
      <c r="D223" s="2"/>
      <c r="E223" s="2"/>
      <c r="F223" s="2"/>
      <c r="G223" s="145"/>
    </row>
    <row r="224" spans="1:7" x14ac:dyDescent="0.15">
      <c r="A224" s="144"/>
      <c r="B224" s="2"/>
      <c r="C224" s="2"/>
      <c r="D224" s="2"/>
      <c r="E224" s="2"/>
      <c r="F224" s="2"/>
      <c r="G224" s="145"/>
    </row>
    <row r="225" spans="1:7" x14ac:dyDescent="0.15">
      <c r="A225" s="144"/>
      <c r="B225" s="2"/>
      <c r="C225" s="2"/>
      <c r="D225" s="2"/>
      <c r="E225" s="2"/>
      <c r="F225" s="2"/>
      <c r="G225" s="145"/>
    </row>
    <row r="226" spans="1:7" x14ac:dyDescent="0.15">
      <c r="A226" s="144"/>
      <c r="B226" s="2"/>
      <c r="C226" s="2"/>
      <c r="D226" s="2"/>
      <c r="E226" s="2"/>
      <c r="F226" s="2"/>
      <c r="G226" s="145"/>
    </row>
    <row r="227" spans="1:7" x14ac:dyDescent="0.15">
      <c r="A227" s="144"/>
      <c r="B227" s="2"/>
      <c r="C227" s="2"/>
      <c r="D227" s="2"/>
      <c r="E227" s="2"/>
      <c r="F227" s="2"/>
      <c r="G227" s="145"/>
    </row>
    <row r="228" spans="1:7" x14ac:dyDescent="0.15">
      <c r="A228" s="144"/>
      <c r="B228" s="2"/>
      <c r="C228" s="2"/>
      <c r="D228" s="2"/>
      <c r="E228" s="2"/>
      <c r="F228" s="2"/>
      <c r="G228" s="145"/>
    </row>
    <row r="229" spans="1:7" x14ac:dyDescent="0.15">
      <c r="A229" s="144"/>
      <c r="B229" s="2"/>
      <c r="C229" s="2"/>
      <c r="D229" s="2"/>
      <c r="E229" s="2"/>
      <c r="F229" s="2"/>
      <c r="G229" s="145"/>
    </row>
    <row r="230" spans="1:7" x14ac:dyDescent="0.15">
      <c r="A230" s="144"/>
      <c r="B230" s="2"/>
      <c r="C230" s="2"/>
      <c r="D230" s="2"/>
      <c r="E230" s="2"/>
      <c r="F230" s="2"/>
      <c r="G230" s="145"/>
    </row>
    <row r="231" spans="1:7" x14ac:dyDescent="0.15">
      <c r="A231" s="144"/>
      <c r="B231" s="2"/>
      <c r="C231" s="2"/>
      <c r="D231" s="2"/>
      <c r="E231" s="2"/>
      <c r="F231" s="2"/>
      <c r="G231" s="145"/>
    </row>
    <row r="232" spans="1:7" x14ac:dyDescent="0.15">
      <c r="A232" s="144"/>
      <c r="B232" s="2"/>
      <c r="C232" s="2"/>
      <c r="D232" s="2"/>
      <c r="E232" s="2"/>
      <c r="F232" s="2"/>
      <c r="G232" s="145"/>
    </row>
    <row r="233" spans="1:7" x14ac:dyDescent="0.15">
      <c r="A233" s="144"/>
      <c r="B233" s="2"/>
      <c r="C233" s="2"/>
      <c r="D233" s="2"/>
      <c r="E233" s="2"/>
      <c r="F233" s="2"/>
      <c r="G233" s="145"/>
    </row>
    <row r="234" spans="1:7" x14ac:dyDescent="0.15">
      <c r="A234" s="144"/>
      <c r="B234" s="2"/>
      <c r="C234" s="2"/>
      <c r="D234" s="2"/>
      <c r="E234" s="2"/>
      <c r="F234" s="2"/>
      <c r="G234" s="145"/>
    </row>
    <row r="235" spans="1:7" x14ac:dyDescent="0.15">
      <c r="A235" s="144"/>
      <c r="B235" s="2"/>
      <c r="C235" s="2"/>
      <c r="D235" s="2"/>
      <c r="E235" s="2"/>
      <c r="F235" s="2"/>
      <c r="G235" s="145"/>
    </row>
    <row r="236" spans="1:7" x14ac:dyDescent="0.15">
      <c r="A236" s="144"/>
      <c r="B236" s="2"/>
      <c r="C236" s="2"/>
      <c r="D236" s="2"/>
      <c r="E236" s="2"/>
      <c r="F236" s="2"/>
      <c r="G236" s="145"/>
    </row>
    <row r="237" spans="1:7" x14ac:dyDescent="0.15">
      <c r="A237" s="144"/>
      <c r="B237" s="2"/>
      <c r="C237" s="2"/>
      <c r="D237" s="2"/>
      <c r="E237" s="2"/>
      <c r="F237" s="2"/>
      <c r="G237" s="145"/>
    </row>
    <row r="238" spans="1:7" x14ac:dyDescent="0.15">
      <c r="A238" s="144"/>
      <c r="B238" s="2"/>
      <c r="C238" s="2"/>
      <c r="D238" s="2"/>
      <c r="E238" s="2"/>
      <c r="F238" s="2"/>
      <c r="G238" s="145"/>
    </row>
    <row r="239" spans="1:7" x14ac:dyDescent="0.15">
      <c r="A239" s="144"/>
      <c r="B239" s="2"/>
      <c r="C239" s="2"/>
      <c r="D239" s="2"/>
      <c r="E239" s="2"/>
      <c r="F239" s="2"/>
      <c r="G239" s="145"/>
    </row>
    <row r="240" spans="1:7" x14ac:dyDescent="0.15">
      <c r="A240" s="144"/>
      <c r="B240" s="2"/>
      <c r="C240" s="2"/>
      <c r="D240" s="2"/>
      <c r="E240" s="2"/>
      <c r="F240" s="2"/>
      <c r="G240" s="145"/>
    </row>
    <row r="241" spans="1:7" x14ac:dyDescent="0.15">
      <c r="A241" s="144"/>
      <c r="B241" s="2"/>
      <c r="C241" s="2"/>
      <c r="D241" s="2"/>
      <c r="E241" s="2"/>
      <c r="F241" s="2"/>
      <c r="G241" s="145"/>
    </row>
    <row r="242" spans="1:7" x14ac:dyDescent="0.15">
      <c r="A242" s="144"/>
      <c r="B242" s="2"/>
      <c r="C242" s="2"/>
      <c r="D242" s="2"/>
      <c r="E242" s="2"/>
      <c r="F242" s="2"/>
      <c r="G242" s="145"/>
    </row>
    <row r="243" spans="1:7" x14ac:dyDescent="0.15">
      <c r="A243" s="144"/>
      <c r="B243" s="2"/>
      <c r="C243" s="2"/>
      <c r="D243" s="2"/>
      <c r="E243" s="2"/>
      <c r="F243" s="2"/>
      <c r="G243" s="145"/>
    </row>
    <row r="244" spans="1:7" x14ac:dyDescent="0.15">
      <c r="A244" s="144"/>
      <c r="B244" s="2"/>
      <c r="C244" s="2"/>
      <c r="D244" s="2"/>
      <c r="E244" s="2"/>
      <c r="F244" s="2"/>
      <c r="G244" s="145"/>
    </row>
    <row r="245" spans="1:7" x14ac:dyDescent="0.15">
      <c r="A245" s="144"/>
      <c r="B245" s="2"/>
      <c r="C245" s="2"/>
      <c r="D245" s="2"/>
      <c r="E245" s="2"/>
      <c r="F245" s="2"/>
      <c r="G245" s="145"/>
    </row>
    <row r="246" spans="1:7" x14ac:dyDescent="0.15">
      <c r="A246" s="144"/>
      <c r="B246" s="2"/>
      <c r="C246" s="2"/>
      <c r="D246" s="2"/>
      <c r="E246" s="2"/>
      <c r="F246" s="2"/>
      <c r="G246" s="145"/>
    </row>
    <row r="247" spans="1:7" x14ac:dyDescent="0.15">
      <c r="A247" s="144"/>
      <c r="B247" s="2"/>
      <c r="C247" s="2"/>
      <c r="D247" s="2"/>
      <c r="E247" s="2"/>
      <c r="F247" s="2"/>
      <c r="G247" s="145"/>
    </row>
    <row r="248" spans="1:7" x14ac:dyDescent="0.15">
      <c r="A248" s="144"/>
      <c r="B248" s="2"/>
      <c r="C248" s="2"/>
      <c r="D248" s="2"/>
      <c r="E248" s="2"/>
      <c r="F248" s="2"/>
      <c r="G248" s="145"/>
    </row>
    <row r="249" spans="1:7" x14ac:dyDescent="0.15">
      <c r="A249" s="144"/>
      <c r="B249" s="2"/>
      <c r="C249" s="2"/>
      <c r="D249" s="2"/>
      <c r="E249" s="2"/>
      <c r="F249" s="2"/>
      <c r="G249" s="145"/>
    </row>
    <row r="250" spans="1:7" x14ac:dyDescent="0.15">
      <c r="A250" s="144"/>
      <c r="B250" s="2"/>
      <c r="C250" s="2"/>
      <c r="D250" s="2"/>
      <c r="E250" s="2"/>
      <c r="F250" s="2"/>
      <c r="G250" s="145"/>
    </row>
    <row r="251" spans="1:7" x14ac:dyDescent="0.15">
      <c r="A251" s="144"/>
      <c r="B251" s="2"/>
      <c r="C251" s="2"/>
      <c r="D251" s="2"/>
      <c r="E251" s="2"/>
      <c r="F251" s="2"/>
      <c r="G251" s="145"/>
    </row>
    <row r="252" spans="1:7" x14ac:dyDescent="0.15">
      <c r="A252" s="144"/>
      <c r="B252" s="2"/>
      <c r="C252" s="2"/>
      <c r="D252" s="2"/>
      <c r="E252" s="2"/>
      <c r="F252" s="2"/>
      <c r="G252" s="145"/>
    </row>
    <row r="253" spans="1:7" x14ac:dyDescent="0.15">
      <c r="A253" s="144"/>
      <c r="B253" s="2"/>
      <c r="C253" s="2"/>
      <c r="D253" s="2"/>
      <c r="E253" s="2"/>
      <c r="F253" s="2"/>
      <c r="G253" s="145"/>
    </row>
    <row r="254" spans="1:7" x14ac:dyDescent="0.15">
      <c r="A254" s="144"/>
      <c r="B254" s="2"/>
      <c r="C254" s="2"/>
      <c r="D254" s="2"/>
      <c r="E254" s="2"/>
      <c r="F254" s="2"/>
      <c r="G254" s="145"/>
    </row>
    <row r="255" spans="1:7" x14ac:dyDescent="0.15">
      <c r="A255" s="144"/>
      <c r="B255" s="2"/>
      <c r="C255" s="2"/>
      <c r="D255" s="2"/>
      <c r="E255" s="2"/>
      <c r="F255" s="2"/>
      <c r="G255" s="145"/>
    </row>
    <row r="256" spans="1:7" x14ac:dyDescent="0.15">
      <c r="A256" s="144"/>
      <c r="B256" s="2"/>
      <c r="C256" s="2"/>
      <c r="D256" s="2"/>
      <c r="E256" s="2"/>
      <c r="F256" s="2"/>
      <c r="G256" s="145"/>
    </row>
    <row r="257" spans="1:7" x14ac:dyDescent="0.15">
      <c r="A257" s="144"/>
      <c r="B257" s="2"/>
      <c r="C257" s="2"/>
      <c r="D257" s="2"/>
      <c r="E257" s="2"/>
      <c r="F257" s="2"/>
      <c r="G257" s="145"/>
    </row>
    <row r="258" spans="1:7" x14ac:dyDescent="0.15">
      <c r="A258" s="144"/>
      <c r="B258" s="2"/>
      <c r="C258" s="2"/>
      <c r="D258" s="2"/>
      <c r="E258" s="2"/>
      <c r="F258" s="2"/>
      <c r="G258" s="145"/>
    </row>
    <row r="259" spans="1:7" x14ac:dyDescent="0.15">
      <c r="A259" s="144"/>
      <c r="B259" s="2"/>
      <c r="C259" s="2"/>
      <c r="D259" s="2"/>
      <c r="E259" s="2"/>
      <c r="F259" s="2"/>
      <c r="G259" s="145"/>
    </row>
    <row r="260" spans="1:7" x14ac:dyDescent="0.15">
      <c r="A260" s="144"/>
      <c r="B260" s="2"/>
      <c r="C260" s="2"/>
      <c r="D260" s="2"/>
      <c r="E260" s="2"/>
      <c r="F260" s="2"/>
      <c r="G260" s="145"/>
    </row>
    <row r="261" spans="1:7" x14ac:dyDescent="0.15">
      <c r="A261" s="144"/>
      <c r="B261" s="2"/>
      <c r="C261" s="2"/>
      <c r="D261" s="2"/>
      <c r="E261" s="2"/>
      <c r="F261" s="2"/>
      <c r="G261" s="145"/>
    </row>
    <row r="262" spans="1:7" x14ac:dyDescent="0.15">
      <c r="A262" s="144"/>
      <c r="B262" s="2"/>
      <c r="C262" s="2"/>
      <c r="D262" s="2"/>
      <c r="E262" s="2"/>
      <c r="F262" s="2"/>
      <c r="G262" s="145"/>
    </row>
    <row r="263" spans="1:7" x14ac:dyDescent="0.15">
      <c r="A263" s="144"/>
      <c r="B263" s="2"/>
      <c r="C263" s="2"/>
      <c r="D263" s="2"/>
      <c r="E263" s="2"/>
      <c r="F263" s="2"/>
      <c r="G263" s="145"/>
    </row>
    <row r="264" spans="1:7" x14ac:dyDescent="0.15">
      <c r="A264" s="144"/>
      <c r="B264" s="2"/>
      <c r="C264" s="2"/>
      <c r="D264" s="2"/>
      <c r="E264" s="2"/>
      <c r="F264" s="2"/>
      <c r="G264" s="145"/>
    </row>
    <row r="265" spans="1:7" x14ac:dyDescent="0.15">
      <c r="A265" s="144"/>
      <c r="B265" s="2"/>
      <c r="C265" s="2"/>
      <c r="D265" s="2"/>
      <c r="E265" s="2"/>
      <c r="F265" s="2"/>
      <c r="G265" s="145"/>
    </row>
    <row r="266" spans="1:7" x14ac:dyDescent="0.15">
      <c r="A266" s="144"/>
      <c r="B266" s="2"/>
      <c r="C266" s="2"/>
      <c r="D266" s="2"/>
      <c r="E266" s="2"/>
      <c r="F266" s="2"/>
      <c r="G266" s="145"/>
    </row>
    <row r="267" spans="1:7" x14ac:dyDescent="0.15">
      <c r="A267" s="144"/>
      <c r="B267" s="2"/>
      <c r="C267" s="2"/>
      <c r="D267" s="2"/>
      <c r="E267" s="2"/>
      <c r="F267" s="2"/>
      <c r="G267" s="145"/>
    </row>
    <row r="268" spans="1:7" x14ac:dyDescent="0.15">
      <c r="A268" s="144"/>
      <c r="B268" s="2"/>
      <c r="C268" s="2"/>
      <c r="D268" s="2"/>
      <c r="E268" s="2"/>
      <c r="F268" s="2"/>
      <c r="G268" s="145"/>
    </row>
    <row r="269" spans="1:7" x14ac:dyDescent="0.15">
      <c r="A269" s="144"/>
      <c r="B269" s="2"/>
      <c r="C269" s="2"/>
      <c r="D269" s="2"/>
      <c r="E269" s="2"/>
      <c r="F269" s="2"/>
      <c r="G269" s="145"/>
    </row>
    <row r="270" spans="1:7" x14ac:dyDescent="0.15">
      <c r="A270" s="144"/>
      <c r="B270" s="2"/>
      <c r="C270" s="2"/>
      <c r="D270" s="2"/>
      <c r="E270" s="2"/>
      <c r="F270" s="2"/>
      <c r="G270" s="145"/>
    </row>
    <row r="271" spans="1:7" x14ac:dyDescent="0.15">
      <c r="A271" s="144"/>
      <c r="B271" s="2"/>
      <c r="C271" s="2"/>
      <c r="D271" s="2"/>
      <c r="E271" s="2"/>
      <c r="F271" s="2"/>
      <c r="G271" s="145"/>
    </row>
    <row r="272" spans="1:7" x14ac:dyDescent="0.15">
      <c r="A272" s="144"/>
      <c r="B272" s="2"/>
      <c r="C272" s="2"/>
      <c r="D272" s="2"/>
      <c r="E272" s="2"/>
      <c r="F272" s="2"/>
      <c r="G272" s="145"/>
    </row>
    <row r="273" spans="1:7" x14ac:dyDescent="0.15">
      <c r="A273" s="144"/>
      <c r="B273" s="2"/>
      <c r="C273" s="2"/>
      <c r="D273" s="2"/>
      <c r="E273" s="2"/>
      <c r="F273" s="2"/>
      <c r="G273" s="145"/>
    </row>
    <row r="274" spans="1:7" x14ac:dyDescent="0.15">
      <c r="A274" s="144"/>
      <c r="B274" s="2"/>
      <c r="C274" s="2"/>
      <c r="D274" s="2"/>
      <c r="E274" s="2"/>
      <c r="F274" s="2"/>
      <c r="G274" s="145"/>
    </row>
    <row r="275" spans="1:7" x14ac:dyDescent="0.15">
      <c r="A275" s="144"/>
      <c r="B275" s="2"/>
      <c r="C275" s="2"/>
      <c r="D275" s="2"/>
      <c r="E275" s="2"/>
      <c r="F275" s="2"/>
      <c r="G275" s="145"/>
    </row>
    <row r="276" spans="1:7" x14ac:dyDescent="0.15">
      <c r="A276" s="144"/>
      <c r="B276" s="2"/>
      <c r="C276" s="2"/>
      <c r="D276" s="2"/>
      <c r="E276" s="2"/>
      <c r="F276" s="2"/>
      <c r="G276" s="145"/>
    </row>
    <row r="277" spans="1:7" x14ac:dyDescent="0.15">
      <c r="A277" s="144"/>
      <c r="B277" s="2"/>
      <c r="C277" s="2"/>
      <c r="D277" s="2"/>
      <c r="E277" s="2"/>
      <c r="F277" s="2"/>
      <c r="G277" s="145"/>
    </row>
    <row r="278" spans="1:7" x14ac:dyDescent="0.15">
      <c r="A278" s="144"/>
      <c r="B278" s="2"/>
      <c r="C278" s="2"/>
      <c r="D278" s="2"/>
      <c r="E278" s="2"/>
      <c r="F278" s="2"/>
      <c r="G278" s="145"/>
    </row>
    <row r="279" spans="1:7" x14ac:dyDescent="0.15">
      <c r="A279" s="144"/>
      <c r="B279" s="2"/>
      <c r="C279" s="2"/>
      <c r="D279" s="2"/>
      <c r="E279" s="2"/>
      <c r="F279" s="2"/>
      <c r="G279" s="145"/>
    </row>
    <row r="280" spans="1:7" x14ac:dyDescent="0.15">
      <c r="A280" s="144"/>
      <c r="B280" s="2"/>
      <c r="C280" s="2"/>
      <c r="D280" s="2"/>
      <c r="E280" s="2"/>
      <c r="F280" s="2"/>
      <c r="G280" s="145"/>
    </row>
    <row r="281" spans="1:7" x14ac:dyDescent="0.15">
      <c r="A281" s="144"/>
      <c r="B281" s="2"/>
      <c r="C281" s="2"/>
      <c r="D281" s="2"/>
      <c r="E281" s="2"/>
      <c r="F281" s="2"/>
      <c r="G281" s="145"/>
    </row>
    <row r="282" spans="1:7" x14ac:dyDescent="0.15">
      <c r="A282" s="144"/>
      <c r="B282" s="2"/>
      <c r="C282" s="2"/>
      <c r="D282" s="2"/>
      <c r="E282" s="2"/>
      <c r="F282" s="2"/>
      <c r="G282" s="145"/>
    </row>
    <row r="283" spans="1:7" x14ac:dyDescent="0.15">
      <c r="A283" s="144"/>
      <c r="B283" s="2"/>
      <c r="C283" s="2"/>
      <c r="D283" s="2"/>
      <c r="E283" s="2"/>
      <c r="F283" s="2"/>
      <c r="G283" s="145"/>
    </row>
    <row r="284" spans="1:7" x14ac:dyDescent="0.15">
      <c r="A284" s="144"/>
      <c r="B284" s="2"/>
      <c r="C284" s="2"/>
      <c r="D284" s="2"/>
      <c r="E284" s="2"/>
      <c r="F284" s="2"/>
      <c r="G284" s="145"/>
    </row>
    <row r="285" spans="1:7" x14ac:dyDescent="0.15">
      <c r="A285" s="144"/>
      <c r="B285" s="2"/>
      <c r="C285" s="2"/>
      <c r="D285" s="2"/>
      <c r="E285" s="2"/>
      <c r="F285" s="2"/>
      <c r="G285" s="145"/>
    </row>
    <row r="286" spans="1:7" x14ac:dyDescent="0.15">
      <c r="A286" s="144"/>
      <c r="B286" s="2"/>
      <c r="C286" s="2"/>
      <c r="D286" s="2"/>
      <c r="E286" s="2"/>
      <c r="F286" s="2"/>
      <c r="G286" s="145"/>
    </row>
    <row r="287" spans="1:7" x14ac:dyDescent="0.15">
      <c r="A287" s="144"/>
      <c r="B287" s="2"/>
      <c r="C287" s="2"/>
      <c r="D287" s="2"/>
      <c r="E287" s="2"/>
      <c r="F287" s="2"/>
      <c r="G287" s="145"/>
    </row>
    <row r="288" spans="1:7" x14ac:dyDescent="0.15">
      <c r="A288" s="144"/>
      <c r="B288" s="2"/>
      <c r="C288" s="2"/>
      <c r="D288" s="2"/>
      <c r="E288" s="2"/>
      <c r="F288" s="2"/>
      <c r="G288" s="145"/>
    </row>
    <row r="289" spans="1:7" x14ac:dyDescent="0.15">
      <c r="A289" s="144"/>
      <c r="B289" s="2"/>
      <c r="C289" s="2"/>
      <c r="D289" s="2"/>
      <c r="E289" s="2"/>
      <c r="F289" s="2"/>
      <c r="G289" s="145"/>
    </row>
    <row r="290" spans="1:7" x14ac:dyDescent="0.15">
      <c r="A290" s="144"/>
      <c r="B290" s="2"/>
      <c r="C290" s="2"/>
      <c r="D290" s="2"/>
      <c r="E290" s="2"/>
      <c r="F290" s="2"/>
      <c r="G290" s="145"/>
    </row>
    <row r="291" spans="1:7" x14ac:dyDescent="0.15">
      <c r="A291" s="144"/>
      <c r="B291" s="2"/>
      <c r="C291" s="2"/>
      <c r="D291" s="2"/>
      <c r="E291" s="2"/>
      <c r="F291" s="2"/>
      <c r="G291" s="145"/>
    </row>
    <row r="292" spans="1:7" x14ac:dyDescent="0.15">
      <c r="A292" s="144"/>
      <c r="B292" s="2"/>
      <c r="C292" s="2"/>
      <c r="D292" s="2"/>
      <c r="E292" s="2"/>
      <c r="F292" s="2"/>
      <c r="G292" s="145"/>
    </row>
    <row r="293" spans="1:7" x14ac:dyDescent="0.15">
      <c r="A293" s="144"/>
      <c r="B293" s="2"/>
      <c r="C293" s="2"/>
      <c r="D293" s="2"/>
      <c r="E293" s="2"/>
      <c r="F293" s="2"/>
      <c r="G293" s="145"/>
    </row>
    <row r="294" spans="1:7" x14ac:dyDescent="0.15">
      <c r="A294" s="144"/>
      <c r="B294" s="2"/>
      <c r="C294" s="2"/>
      <c r="D294" s="2"/>
      <c r="E294" s="2"/>
      <c r="F294" s="2"/>
      <c r="G294" s="145"/>
    </row>
    <row r="295" spans="1:7" x14ac:dyDescent="0.15">
      <c r="A295" s="144"/>
      <c r="B295" s="2"/>
      <c r="C295" s="2"/>
      <c r="D295" s="2"/>
      <c r="E295" s="2"/>
      <c r="F295" s="2"/>
      <c r="G295" s="145"/>
    </row>
    <row r="296" spans="1:7" x14ac:dyDescent="0.15">
      <c r="A296" s="144"/>
      <c r="B296" s="2"/>
      <c r="C296" s="2"/>
      <c r="D296" s="2"/>
      <c r="E296" s="2"/>
      <c r="F296" s="2"/>
      <c r="G296" s="145"/>
    </row>
    <row r="297" spans="1:7" x14ac:dyDescent="0.15">
      <c r="A297" s="144"/>
      <c r="B297" s="2"/>
      <c r="C297" s="2"/>
      <c r="D297" s="2"/>
      <c r="E297" s="2"/>
      <c r="F297" s="2"/>
      <c r="G297" s="145"/>
    </row>
    <row r="298" spans="1:7" x14ac:dyDescent="0.15">
      <c r="A298" s="144"/>
      <c r="B298" s="2"/>
      <c r="C298" s="2"/>
      <c r="D298" s="2"/>
      <c r="E298" s="2"/>
      <c r="F298" s="2"/>
      <c r="G298" s="145"/>
    </row>
    <row r="299" spans="1:7" x14ac:dyDescent="0.15">
      <c r="A299" s="144"/>
      <c r="B299" s="2"/>
      <c r="C299" s="2"/>
      <c r="D299" s="2"/>
      <c r="E299" s="2"/>
      <c r="F299" s="2"/>
      <c r="G299" s="145"/>
    </row>
    <row r="300" spans="1:7" x14ac:dyDescent="0.15">
      <c r="A300" s="144"/>
      <c r="B300" s="2"/>
      <c r="C300" s="2"/>
      <c r="D300" s="2"/>
      <c r="E300" s="2"/>
      <c r="F300" s="2"/>
      <c r="G300" s="145"/>
    </row>
    <row r="301" spans="1:7" x14ac:dyDescent="0.15">
      <c r="A301" s="144"/>
      <c r="B301" s="2"/>
      <c r="C301" s="2"/>
      <c r="D301" s="2"/>
      <c r="E301" s="2"/>
      <c r="F301" s="2"/>
      <c r="G301" s="145"/>
    </row>
    <row r="302" spans="1:7" x14ac:dyDescent="0.15">
      <c r="A302" s="144"/>
      <c r="B302" s="2"/>
      <c r="C302" s="2"/>
      <c r="D302" s="2"/>
      <c r="E302" s="2"/>
      <c r="F302" s="2"/>
      <c r="G302" s="145"/>
    </row>
    <row r="303" spans="1:7" x14ac:dyDescent="0.15">
      <c r="A303" s="144"/>
      <c r="B303" s="2"/>
      <c r="C303" s="2"/>
      <c r="D303" s="2"/>
      <c r="E303" s="2"/>
      <c r="F303" s="2"/>
      <c r="G303" s="145"/>
    </row>
    <row r="304" spans="1:7" x14ac:dyDescent="0.15">
      <c r="A304" s="144"/>
      <c r="B304" s="2"/>
      <c r="C304" s="2"/>
      <c r="D304" s="2"/>
      <c r="E304" s="2"/>
      <c r="F304" s="2"/>
      <c r="G304" s="145"/>
    </row>
    <row r="305" spans="1:7" x14ac:dyDescent="0.15">
      <c r="A305" s="144"/>
      <c r="B305" s="2"/>
      <c r="C305" s="2"/>
      <c r="D305" s="2"/>
      <c r="E305" s="2"/>
      <c r="F305" s="2"/>
      <c r="G305" s="145"/>
    </row>
    <row r="306" spans="1:7" x14ac:dyDescent="0.15">
      <c r="A306" s="144"/>
      <c r="B306" s="2"/>
      <c r="C306" s="2"/>
      <c r="D306" s="2"/>
      <c r="E306" s="2"/>
      <c r="F306" s="2"/>
      <c r="G306" s="145"/>
    </row>
    <row r="307" spans="1:7" x14ac:dyDescent="0.15">
      <c r="A307" s="144"/>
      <c r="B307" s="2"/>
      <c r="C307" s="2"/>
      <c r="D307" s="2"/>
      <c r="E307" s="2"/>
      <c r="F307" s="2"/>
      <c r="G307" s="145"/>
    </row>
    <row r="308" spans="1:7" x14ac:dyDescent="0.15">
      <c r="A308" s="144"/>
      <c r="B308" s="2"/>
      <c r="C308" s="2"/>
      <c r="D308" s="2"/>
      <c r="E308" s="2"/>
      <c r="F308" s="2"/>
      <c r="G308" s="145"/>
    </row>
    <row r="309" spans="1:7" x14ac:dyDescent="0.15">
      <c r="A309" s="144"/>
      <c r="B309" s="2"/>
      <c r="C309" s="2"/>
      <c r="D309" s="2"/>
      <c r="E309" s="2"/>
      <c r="F309" s="2"/>
      <c r="G309" s="145"/>
    </row>
    <row r="310" spans="1:7" x14ac:dyDescent="0.15">
      <c r="A310" s="144"/>
      <c r="B310" s="2"/>
      <c r="C310" s="2"/>
      <c r="D310" s="2"/>
      <c r="E310" s="2"/>
      <c r="F310" s="2"/>
      <c r="G310" s="145"/>
    </row>
    <row r="311" spans="1:7" x14ac:dyDescent="0.15">
      <c r="A311" s="144"/>
      <c r="B311" s="2"/>
      <c r="C311" s="2"/>
      <c r="D311" s="2"/>
      <c r="E311" s="2"/>
      <c r="F311" s="2"/>
      <c r="G311" s="145"/>
    </row>
    <row r="312" spans="1:7" x14ac:dyDescent="0.15">
      <c r="A312" s="144"/>
      <c r="B312" s="2"/>
      <c r="C312" s="2"/>
      <c r="D312" s="2"/>
      <c r="E312" s="2"/>
      <c r="F312" s="2"/>
      <c r="G312" s="145"/>
    </row>
    <row r="313" spans="1:7" x14ac:dyDescent="0.15">
      <c r="A313" s="144"/>
      <c r="B313" s="2"/>
      <c r="C313" s="2"/>
      <c r="D313" s="2"/>
      <c r="E313" s="2"/>
      <c r="F313" s="2"/>
      <c r="G313" s="145"/>
    </row>
    <row r="314" spans="1:7" x14ac:dyDescent="0.15">
      <c r="A314" s="144"/>
      <c r="B314" s="2"/>
      <c r="C314" s="2"/>
      <c r="D314" s="2"/>
      <c r="E314" s="2"/>
      <c r="F314" s="2"/>
      <c r="G314" s="145"/>
    </row>
    <row r="315" spans="1:7" x14ac:dyDescent="0.15">
      <c r="A315" s="144"/>
      <c r="B315" s="2"/>
      <c r="C315" s="2"/>
      <c r="D315" s="2"/>
      <c r="E315" s="2"/>
      <c r="F315" s="2"/>
      <c r="G315" s="145"/>
    </row>
    <row r="316" spans="1:7" x14ac:dyDescent="0.15">
      <c r="A316" s="144"/>
      <c r="B316" s="2"/>
      <c r="C316" s="2"/>
      <c r="D316" s="2"/>
      <c r="E316" s="2"/>
      <c r="F316" s="2"/>
      <c r="G316" s="145"/>
    </row>
    <row r="317" spans="1:7" x14ac:dyDescent="0.15">
      <c r="A317" s="144"/>
      <c r="B317" s="2"/>
      <c r="C317" s="2"/>
      <c r="D317" s="2"/>
      <c r="E317" s="2"/>
      <c r="F317" s="2"/>
      <c r="G317" s="145"/>
    </row>
    <row r="318" spans="1:7" x14ac:dyDescent="0.15">
      <c r="A318" s="144"/>
      <c r="B318" s="2"/>
      <c r="C318" s="2"/>
      <c r="D318" s="2"/>
      <c r="E318" s="2"/>
      <c r="F318" s="2"/>
      <c r="G318" s="145"/>
    </row>
    <row r="319" spans="1:7" x14ac:dyDescent="0.15">
      <c r="A319" s="144"/>
      <c r="B319" s="2"/>
      <c r="C319" s="2"/>
      <c r="D319" s="2"/>
      <c r="E319" s="2"/>
      <c r="F319" s="2"/>
      <c r="G319" s="145"/>
    </row>
    <row r="320" spans="1:7" x14ac:dyDescent="0.15">
      <c r="A320" s="144"/>
      <c r="B320" s="2"/>
      <c r="C320" s="2"/>
      <c r="D320" s="2"/>
      <c r="E320" s="2"/>
      <c r="F320" s="2"/>
      <c r="G320" s="145"/>
    </row>
    <row r="321" spans="1:7" x14ac:dyDescent="0.15">
      <c r="A321" s="144"/>
      <c r="B321" s="2"/>
      <c r="C321" s="2"/>
      <c r="D321" s="2"/>
      <c r="E321" s="2"/>
      <c r="F321" s="2"/>
      <c r="G321" s="145"/>
    </row>
    <row r="322" spans="1:7" x14ac:dyDescent="0.15">
      <c r="A322" s="144"/>
      <c r="B322" s="2"/>
      <c r="C322" s="2"/>
      <c r="D322" s="2"/>
      <c r="E322" s="2"/>
      <c r="F322" s="2"/>
      <c r="G322" s="145"/>
    </row>
    <row r="323" spans="1:7" x14ac:dyDescent="0.15">
      <c r="A323" s="144"/>
      <c r="B323" s="2"/>
      <c r="C323" s="2"/>
      <c r="D323" s="2"/>
      <c r="E323" s="2"/>
      <c r="F323" s="2"/>
      <c r="G323" s="145"/>
    </row>
    <row r="324" spans="1:7" x14ac:dyDescent="0.15">
      <c r="A324" s="144"/>
      <c r="B324" s="2"/>
      <c r="C324" s="2"/>
      <c r="D324" s="2"/>
      <c r="E324" s="2"/>
      <c r="F324" s="2"/>
      <c r="G324" s="145"/>
    </row>
    <row r="325" spans="1:7" x14ac:dyDescent="0.15">
      <c r="A325" s="144"/>
      <c r="B325" s="2"/>
      <c r="C325" s="2"/>
      <c r="D325" s="2"/>
      <c r="E325" s="2"/>
      <c r="F325" s="2"/>
      <c r="G325" s="145"/>
    </row>
    <row r="326" spans="1:7" x14ac:dyDescent="0.15">
      <c r="A326" s="144"/>
      <c r="B326" s="2"/>
      <c r="C326" s="2"/>
      <c r="D326" s="2"/>
      <c r="E326" s="2"/>
      <c r="F326" s="2"/>
      <c r="G326" s="145"/>
    </row>
    <row r="327" spans="1:7" x14ac:dyDescent="0.15">
      <c r="A327" s="144"/>
      <c r="B327" s="2"/>
      <c r="C327" s="2"/>
      <c r="D327" s="2"/>
      <c r="E327" s="2"/>
      <c r="F327" s="2"/>
      <c r="G327" s="145"/>
    </row>
    <row r="328" spans="1:7" x14ac:dyDescent="0.15">
      <c r="A328" s="144"/>
      <c r="B328" s="2"/>
      <c r="C328" s="2"/>
      <c r="D328" s="2"/>
      <c r="E328" s="2"/>
      <c r="F328" s="2"/>
      <c r="G328" s="145"/>
    </row>
    <row r="329" spans="1:7" x14ac:dyDescent="0.15">
      <c r="A329" s="144"/>
      <c r="B329" s="2"/>
      <c r="C329" s="2"/>
      <c r="D329" s="2"/>
      <c r="E329" s="2"/>
      <c r="F329" s="2"/>
      <c r="G329" s="145"/>
    </row>
    <row r="330" spans="1:7" x14ac:dyDescent="0.15">
      <c r="A330" s="144"/>
      <c r="B330" s="2"/>
      <c r="C330" s="2"/>
      <c r="D330" s="2"/>
      <c r="E330" s="2"/>
      <c r="F330" s="2"/>
      <c r="G330" s="145"/>
    </row>
    <row r="331" spans="1:7" x14ac:dyDescent="0.15">
      <c r="A331" s="144"/>
      <c r="B331" s="2"/>
      <c r="C331" s="2"/>
      <c r="D331" s="2"/>
      <c r="E331" s="2"/>
      <c r="F331" s="2"/>
      <c r="G331" s="145"/>
    </row>
    <row r="332" spans="1:7" x14ac:dyDescent="0.15">
      <c r="A332" s="144"/>
      <c r="B332" s="2"/>
      <c r="C332" s="2"/>
      <c r="D332" s="2"/>
      <c r="E332" s="2"/>
      <c r="F332" s="2"/>
      <c r="G332" s="145"/>
    </row>
    <row r="333" spans="1:7" x14ac:dyDescent="0.15">
      <c r="A333" s="144"/>
      <c r="B333" s="2"/>
      <c r="C333" s="2"/>
      <c r="D333" s="2"/>
      <c r="E333" s="2"/>
      <c r="F333" s="2"/>
      <c r="G333" s="145"/>
    </row>
    <row r="334" spans="1:7" x14ac:dyDescent="0.15">
      <c r="A334" s="144"/>
      <c r="B334" s="2"/>
      <c r="C334" s="2"/>
      <c r="D334" s="2"/>
      <c r="E334" s="2"/>
      <c r="F334" s="2"/>
      <c r="G334" s="145"/>
    </row>
    <row r="335" spans="1:7" x14ac:dyDescent="0.15">
      <c r="A335" s="144"/>
      <c r="B335" s="2"/>
      <c r="C335" s="2"/>
      <c r="D335" s="2"/>
      <c r="E335" s="2"/>
      <c r="F335" s="2"/>
      <c r="G335" s="145"/>
    </row>
    <row r="336" spans="1:7" x14ac:dyDescent="0.15">
      <c r="A336" s="144"/>
      <c r="B336" s="2"/>
      <c r="C336" s="2"/>
      <c r="D336" s="2"/>
      <c r="E336" s="2"/>
      <c r="F336" s="2"/>
      <c r="G336" s="145"/>
    </row>
    <row r="337" spans="1:7" x14ac:dyDescent="0.15">
      <c r="A337" s="144"/>
      <c r="B337" s="2"/>
      <c r="C337" s="2"/>
      <c r="D337" s="2"/>
      <c r="E337" s="2"/>
      <c r="F337" s="2"/>
      <c r="G337" s="145"/>
    </row>
    <row r="338" spans="1:7" x14ac:dyDescent="0.15">
      <c r="A338" s="144"/>
      <c r="B338" s="2"/>
      <c r="C338" s="2"/>
      <c r="D338" s="2"/>
      <c r="E338" s="2"/>
      <c r="F338" s="2"/>
      <c r="G338" s="145"/>
    </row>
    <row r="339" spans="1:7" x14ac:dyDescent="0.15">
      <c r="A339" s="144"/>
      <c r="B339" s="2"/>
      <c r="C339" s="2"/>
      <c r="D339" s="2"/>
      <c r="E339" s="2"/>
      <c r="F339" s="2"/>
      <c r="G339" s="145"/>
    </row>
    <row r="340" spans="1:7" x14ac:dyDescent="0.15">
      <c r="A340" s="144"/>
      <c r="B340" s="2"/>
      <c r="C340" s="2"/>
      <c r="D340" s="2"/>
      <c r="E340" s="2"/>
      <c r="F340" s="2"/>
      <c r="G340" s="145"/>
    </row>
    <row r="341" spans="1:7" x14ac:dyDescent="0.15">
      <c r="A341" s="144"/>
      <c r="B341" s="2"/>
      <c r="C341" s="2"/>
      <c r="D341" s="2"/>
      <c r="E341" s="2"/>
      <c r="F341" s="2"/>
      <c r="G341" s="145"/>
    </row>
    <row r="342" spans="1:7" x14ac:dyDescent="0.15">
      <c r="A342" s="144"/>
      <c r="B342" s="2"/>
      <c r="C342" s="2"/>
      <c r="D342" s="2"/>
      <c r="E342" s="2"/>
      <c r="F342" s="2"/>
      <c r="G342" s="145"/>
    </row>
    <row r="343" spans="1:7" x14ac:dyDescent="0.15">
      <c r="A343" s="144"/>
      <c r="B343" s="2"/>
      <c r="C343" s="2"/>
      <c r="D343" s="2"/>
      <c r="E343" s="2"/>
      <c r="F343" s="2"/>
      <c r="G343" s="145"/>
    </row>
    <row r="344" spans="1:7" x14ac:dyDescent="0.15">
      <c r="A344" s="144"/>
      <c r="B344" s="2"/>
      <c r="C344" s="2"/>
      <c r="D344" s="2"/>
      <c r="E344" s="2"/>
      <c r="F344" s="2"/>
      <c r="G344" s="145"/>
    </row>
    <row r="345" spans="1:7" x14ac:dyDescent="0.15">
      <c r="A345" s="144"/>
      <c r="B345" s="2"/>
      <c r="C345" s="2"/>
      <c r="D345" s="2"/>
      <c r="E345" s="2"/>
      <c r="F345" s="2"/>
      <c r="G345" s="145"/>
    </row>
    <row r="346" spans="1:7" x14ac:dyDescent="0.15">
      <c r="A346" s="144"/>
      <c r="B346" s="2"/>
      <c r="C346" s="2"/>
      <c r="D346" s="2"/>
      <c r="E346" s="2"/>
      <c r="F346" s="2"/>
      <c r="G346" s="145"/>
    </row>
    <row r="347" spans="1:7" x14ac:dyDescent="0.15">
      <c r="A347" s="144"/>
      <c r="B347" s="2"/>
      <c r="C347" s="2"/>
      <c r="D347" s="2"/>
      <c r="E347" s="2"/>
      <c r="F347" s="2"/>
      <c r="G347" s="145"/>
    </row>
    <row r="348" spans="1:7" x14ac:dyDescent="0.15">
      <c r="A348" s="144"/>
      <c r="B348" s="2"/>
      <c r="C348" s="2"/>
      <c r="D348" s="2"/>
      <c r="E348" s="2"/>
      <c r="F348" s="2"/>
      <c r="G348" s="145"/>
    </row>
    <row r="349" spans="1:7" x14ac:dyDescent="0.15">
      <c r="A349" s="144"/>
      <c r="B349" s="2"/>
      <c r="C349" s="2"/>
      <c r="D349" s="2"/>
      <c r="E349" s="2"/>
      <c r="F349" s="2"/>
      <c r="G349" s="145"/>
    </row>
    <row r="350" spans="1:7" x14ac:dyDescent="0.15">
      <c r="A350" s="144"/>
      <c r="B350" s="2"/>
      <c r="C350" s="2"/>
      <c r="D350" s="2"/>
      <c r="E350" s="2"/>
      <c r="F350" s="2"/>
      <c r="G350" s="145"/>
    </row>
    <row r="351" spans="1:7" x14ac:dyDescent="0.15">
      <c r="A351" s="144"/>
      <c r="B351" s="2"/>
      <c r="C351" s="2"/>
      <c r="D351" s="2"/>
      <c r="E351" s="2"/>
      <c r="F351" s="2"/>
      <c r="G351" s="145"/>
    </row>
    <row r="352" spans="1:7" x14ac:dyDescent="0.15">
      <c r="A352" s="144"/>
      <c r="B352" s="2"/>
      <c r="C352" s="2"/>
      <c r="D352" s="2"/>
      <c r="E352" s="2"/>
      <c r="F352" s="2"/>
      <c r="G352" s="145"/>
    </row>
    <row r="353" spans="1:7" x14ac:dyDescent="0.15">
      <c r="A353" s="144"/>
      <c r="B353" s="2"/>
      <c r="C353" s="2"/>
      <c r="D353" s="2"/>
      <c r="E353" s="2"/>
      <c r="F353" s="2"/>
      <c r="G353" s="145"/>
    </row>
    <row r="354" spans="1:7" x14ac:dyDescent="0.15">
      <c r="A354" s="144"/>
      <c r="B354" s="2"/>
      <c r="C354" s="2"/>
      <c r="D354" s="2"/>
      <c r="E354" s="2"/>
      <c r="F354" s="2"/>
      <c r="G354" s="145"/>
    </row>
    <row r="355" spans="1:7" x14ac:dyDescent="0.15">
      <c r="A355" s="144"/>
      <c r="B355" s="2"/>
      <c r="C355" s="2"/>
      <c r="D355" s="2"/>
      <c r="E355" s="2"/>
      <c r="F355" s="2"/>
      <c r="G355" s="145"/>
    </row>
    <row r="356" spans="1:7" x14ac:dyDescent="0.15">
      <c r="A356" s="144"/>
      <c r="B356" s="2"/>
      <c r="C356" s="2"/>
      <c r="D356" s="2"/>
      <c r="E356" s="2"/>
      <c r="F356" s="2"/>
      <c r="G356" s="145"/>
    </row>
    <row r="357" spans="1:7" x14ac:dyDescent="0.15">
      <c r="A357" s="144"/>
      <c r="B357" s="2"/>
      <c r="C357" s="2"/>
      <c r="D357" s="2"/>
      <c r="E357" s="2"/>
      <c r="F357" s="2"/>
      <c r="G357" s="145"/>
    </row>
    <row r="358" spans="1:7" x14ac:dyDescent="0.15">
      <c r="A358" s="144"/>
      <c r="B358" s="2"/>
      <c r="C358" s="2"/>
      <c r="D358" s="2"/>
      <c r="E358" s="2"/>
      <c r="F358" s="2"/>
      <c r="G358" s="145"/>
    </row>
    <row r="359" spans="1:7" x14ac:dyDescent="0.15">
      <c r="A359" s="144"/>
      <c r="B359" s="2"/>
      <c r="C359" s="2"/>
      <c r="D359" s="2"/>
      <c r="E359" s="2"/>
      <c r="F359" s="2"/>
      <c r="G359" s="145"/>
    </row>
    <row r="360" spans="1:7" x14ac:dyDescent="0.15">
      <c r="A360" s="144"/>
      <c r="B360" s="2"/>
      <c r="C360" s="2"/>
      <c r="D360" s="2"/>
      <c r="E360" s="2"/>
      <c r="F360" s="2"/>
      <c r="G360" s="145"/>
    </row>
    <row r="361" spans="1:7" x14ac:dyDescent="0.15">
      <c r="A361" s="144"/>
      <c r="B361" s="2"/>
      <c r="C361" s="2"/>
      <c r="D361" s="2"/>
      <c r="E361" s="2"/>
      <c r="F361" s="2"/>
      <c r="G361" s="145"/>
    </row>
    <row r="362" spans="1:7" x14ac:dyDescent="0.15">
      <c r="A362" s="144"/>
      <c r="B362" s="2"/>
      <c r="C362" s="2"/>
      <c r="D362" s="2"/>
      <c r="E362" s="2"/>
      <c r="F362" s="2"/>
      <c r="G362" s="145"/>
    </row>
    <row r="363" spans="1:7" x14ac:dyDescent="0.15">
      <c r="A363" s="144"/>
      <c r="B363" s="2"/>
      <c r="C363" s="2"/>
      <c r="D363" s="2"/>
      <c r="E363" s="2"/>
      <c r="F363" s="2"/>
      <c r="G363" s="145"/>
    </row>
    <row r="364" spans="1:7" x14ac:dyDescent="0.15">
      <c r="A364" s="144"/>
      <c r="B364" s="2"/>
      <c r="C364" s="2"/>
      <c r="D364" s="2"/>
      <c r="E364" s="2"/>
      <c r="F364" s="2"/>
      <c r="G364" s="145"/>
    </row>
    <row r="365" spans="1:7" x14ac:dyDescent="0.15">
      <c r="A365" s="144"/>
      <c r="B365" s="2"/>
      <c r="C365" s="2"/>
      <c r="D365" s="2"/>
      <c r="E365" s="2"/>
      <c r="F365" s="2"/>
      <c r="G365" s="145"/>
    </row>
    <row r="366" spans="1:7" x14ac:dyDescent="0.15">
      <c r="A366" s="144"/>
      <c r="B366" s="2"/>
      <c r="C366" s="2"/>
      <c r="D366" s="2"/>
      <c r="E366" s="2"/>
      <c r="F366" s="2"/>
      <c r="G366" s="145"/>
    </row>
    <row r="367" spans="1:7" x14ac:dyDescent="0.15">
      <c r="A367" s="144"/>
      <c r="B367" s="2"/>
      <c r="C367" s="2"/>
      <c r="D367" s="2"/>
      <c r="E367" s="2"/>
      <c r="F367" s="2"/>
      <c r="G367" s="145"/>
    </row>
    <row r="368" spans="1:7" x14ac:dyDescent="0.15">
      <c r="A368" s="144"/>
      <c r="B368" s="2"/>
      <c r="C368" s="2"/>
      <c r="D368" s="2"/>
      <c r="E368" s="2"/>
      <c r="F368" s="2"/>
      <c r="G368" s="145"/>
    </row>
    <row r="369" spans="1:7" x14ac:dyDescent="0.15">
      <c r="A369" s="144"/>
      <c r="B369" s="2"/>
      <c r="C369" s="2"/>
      <c r="D369" s="2"/>
      <c r="E369" s="2"/>
      <c r="F369" s="2"/>
      <c r="G369" s="145"/>
    </row>
    <row r="370" spans="1:7" x14ac:dyDescent="0.15">
      <c r="A370" s="144"/>
      <c r="B370" s="2"/>
      <c r="C370" s="2"/>
      <c r="D370" s="2"/>
      <c r="E370" s="2"/>
      <c r="F370" s="2"/>
      <c r="G370" s="145"/>
    </row>
    <row r="371" spans="1:7" x14ac:dyDescent="0.15">
      <c r="A371" s="144"/>
      <c r="B371" s="2"/>
      <c r="C371" s="2"/>
      <c r="D371" s="2"/>
      <c r="E371" s="2"/>
      <c r="F371" s="2"/>
      <c r="G371" s="145"/>
    </row>
    <row r="372" spans="1:7" x14ac:dyDescent="0.15">
      <c r="A372" s="144"/>
      <c r="B372" s="2"/>
      <c r="C372" s="2"/>
      <c r="D372" s="2"/>
      <c r="E372" s="2"/>
      <c r="F372" s="2"/>
      <c r="G372" s="145"/>
    </row>
    <row r="373" spans="1:7" x14ac:dyDescent="0.15">
      <c r="A373" s="144"/>
      <c r="B373" s="2"/>
      <c r="C373" s="2"/>
      <c r="D373" s="2"/>
      <c r="E373" s="2"/>
      <c r="F373" s="2"/>
      <c r="G373" s="145"/>
    </row>
    <row r="374" spans="1:7" x14ac:dyDescent="0.15">
      <c r="A374" s="144"/>
      <c r="B374" s="2"/>
      <c r="C374" s="2"/>
      <c r="D374" s="2"/>
      <c r="E374" s="2"/>
      <c r="F374" s="2"/>
      <c r="G374" s="145"/>
    </row>
    <row r="375" spans="1:7" x14ac:dyDescent="0.15">
      <c r="A375" s="144"/>
      <c r="B375" s="2"/>
      <c r="C375" s="2"/>
      <c r="D375" s="2"/>
      <c r="E375" s="2"/>
      <c r="F375" s="2"/>
      <c r="G375" s="145"/>
    </row>
    <row r="376" spans="1:7" x14ac:dyDescent="0.15">
      <c r="A376" s="144"/>
      <c r="B376" s="2"/>
      <c r="C376" s="2"/>
      <c r="D376" s="2"/>
      <c r="E376" s="2"/>
      <c r="F376" s="2"/>
      <c r="G376" s="145"/>
    </row>
    <row r="377" spans="1:7" x14ac:dyDescent="0.15">
      <c r="A377" s="144"/>
      <c r="B377" s="2"/>
      <c r="C377" s="2"/>
      <c r="D377" s="2"/>
      <c r="E377" s="2"/>
      <c r="F377" s="2"/>
      <c r="G377" s="145"/>
    </row>
    <row r="378" spans="1:7" x14ac:dyDescent="0.15">
      <c r="A378" s="144"/>
      <c r="B378" s="2"/>
      <c r="C378" s="2"/>
      <c r="D378" s="2"/>
      <c r="E378" s="2"/>
      <c r="F378" s="2"/>
      <c r="G378" s="145"/>
    </row>
    <row r="379" spans="1:7" x14ac:dyDescent="0.15">
      <c r="A379" s="144"/>
      <c r="B379" s="2"/>
      <c r="C379" s="2"/>
      <c r="D379" s="2"/>
      <c r="E379" s="2"/>
      <c r="F379" s="2"/>
      <c r="G379" s="145"/>
    </row>
    <row r="380" spans="1:7" x14ac:dyDescent="0.15">
      <c r="A380" s="144"/>
      <c r="B380" s="2"/>
      <c r="C380" s="2"/>
      <c r="D380" s="2"/>
      <c r="E380" s="2"/>
      <c r="F380" s="2"/>
      <c r="G380" s="145"/>
    </row>
    <row r="381" spans="1:7" x14ac:dyDescent="0.15">
      <c r="A381" s="144"/>
      <c r="B381" s="2"/>
      <c r="C381" s="2"/>
      <c r="D381" s="2"/>
      <c r="E381" s="2"/>
      <c r="F381" s="2"/>
      <c r="G381" s="145"/>
    </row>
    <row r="382" spans="1:7" x14ac:dyDescent="0.15">
      <c r="A382" s="144"/>
      <c r="B382" s="2"/>
      <c r="C382" s="2"/>
      <c r="D382" s="2"/>
      <c r="E382" s="2"/>
      <c r="F382" s="2"/>
      <c r="G382" s="145"/>
    </row>
    <row r="383" spans="1:7" x14ac:dyDescent="0.15">
      <c r="A383" s="144"/>
      <c r="B383" s="2"/>
      <c r="C383" s="2"/>
      <c r="D383" s="2"/>
      <c r="E383" s="2"/>
      <c r="F383" s="2"/>
      <c r="G383" s="145"/>
    </row>
    <row r="384" spans="1:7" x14ac:dyDescent="0.15">
      <c r="A384" s="144"/>
      <c r="B384" s="2"/>
      <c r="C384" s="2"/>
      <c r="D384" s="2"/>
      <c r="E384" s="2"/>
      <c r="F384" s="2"/>
      <c r="G384" s="145"/>
    </row>
    <row r="385" spans="1:7" x14ac:dyDescent="0.15">
      <c r="A385" s="144"/>
      <c r="B385" s="2"/>
      <c r="C385" s="2"/>
      <c r="D385" s="2"/>
      <c r="E385" s="2"/>
      <c r="F385" s="2"/>
      <c r="G385" s="145"/>
    </row>
    <row r="386" spans="1:7" x14ac:dyDescent="0.15">
      <c r="A386" s="144"/>
      <c r="B386" s="2"/>
      <c r="C386" s="2"/>
      <c r="D386" s="2"/>
      <c r="E386" s="2"/>
      <c r="F386" s="2"/>
      <c r="G386" s="145"/>
    </row>
    <row r="387" spans="1:7" x14ac:dyDescent="0.15">
      <c r="A387" s="144"/>
      <c r="B387" s="2"/>
      <c r="C387" s="2"/>
      <c r="D387" s="2"/>
      <c r="E387" s="2"/>
      <c r="F387" s="2"/>
      <c r="G387" s="145"/>
    </row>
    <row r="388" spans="1:7" x14ac:dyDescent="0.15">
      <c r="A388" s="144"/>
      <c r="B388" s="2"/>
      <c r="C388" s="2"/>
      <c r="D388" s="2"/>
      <c r="E388" s="2"/>
      <c r="F388" s="2"/>
      <c r="G388" s="145"/>
    </row>
    <row r="389" spans="1:7" x14ac:dyDescent="0.15">
      <c r="A389" s="144"/>
      <c r="B389" s="2"/>
      <c r="C389" s="2"/>
      <c r="D389" s="2"/>
      <c r="E389" s="2"/>
      <c r="F389" s="2"/>
      <c r="G389" s="145"/>
    </row>
    <row r="390" spans="1:7" x14ac:dyDescent="0.15">
      <c r="A390" s="144"/>
      <c r="B390" s="2"/>
      <c r="C390" s="2"/>
      <c r="D390" s="2"/>
      <c r="E390" s="2"/>
      <c r="F390" s="2"/>
      <c r="G390" s="145"/>
    </row>
    <row r="391" spans="1:7" x14ac:dyDescent="0.15">
      <c r="A391" s="144"/>
      <c r="B391" s="2"/>
      <c r="C391" s="2"/>
      <c r="D391" s="2"/>
      <c r="E391" s="2"/>
      <c r="F391" s="2"/>
      <c r="G391" s="145"/>
    </row>
    <row r="392" spans="1:7" x14ac:dyDescent="0.15">
      <c r="A392" s="144"/>
      <c r="B392" s="2"/>
      <c r="C392" s="2"/>
      <c r="D392" s="2"/>
      <c r="E392" s="2"/>
      <c r="F392" s="2"/>
      <c r="G392" s="145"/>
    </row>
    <row r="393" spans="1:7" x14ac:dyDescent="0.15">
      <c r="A393" s="144"/>
      <c r="B393" s="2"/>
      <c r="C393" s="2"/>
      <c r="D393" s="2"/>
      <c r="E393" s="2"/>
      <c r="F393" s="2"/>
      <c r="G393" s="145"/>
    </row>
    <row r="394" spans="1:7" x14ac:dyDescent="0.15">
      <c r="A394" s="144"/>
      <c r="B394" s="2"/>
      <c r="C394" s="2"/>
      <c r="D394" s="2"/>
      <c r="E394" s="2"/>
      <c r="F394" s="2"/>
      <c r="G394" s="145"/>
    </row>
    <row r="395" spans="1:7" x14ac:dyDescent="0.15">
      <c r="A395" s="144"/>
      <c r="B395" s="2"/>
      <c r="C395" s="2"/>
      <c r="D395" s="2"/>
      <c r="E395" s="2"/>
      <c r="F395" s="2"/>
      <c r="G395" s="145"/>
    </row>
    <row r="396" spans="1:7" x14ac:dyDescent="0.15">
      <c r="A396" s="144"/>
      <c r="B396" s="2"/>
      <c r="C396" s="2"/>
      <c r="D396" s="2"/>
      <c r="E396" s="2"/>
      <c r="F396" s="2"/>
      <c r="G396" s="145"/>
    </row>
    <row r="397" spans="1:7" x14ac:dyDescent="0.15">
      <c r="A397" s="144"/>
      <c r="B397" s="2"/>
      <c r="C397" s="2"/>
      <c r="D397" s="2"/>
      <c r="E397" s="2"/>
      <c r="F397" s="2"/>
      <c r="G397" s="145"/>
    </row>
    <row r="398" spans="1:7" x14ac:dyDescent="0.15">
      <c r="A398" s="144"/>
      <c r="B398" s="2"/>
      <c r="C398" s="2"/>
      <c r="D398" s="2"/>
      <c r="E398" s="2"/>
      <c r="F398" s="2"/>
      <c r="G398" s="145"/>
    </row>
    <row r="399" spans="1:7" x14ac:dyDescent="0.15">
      <c r="A399" s="144"/>
      <c r="B399" s="2"/>
      <c r="C399" s="2"/>
      <c r="D399" s="2"/>
      <c r="E399" s="2"/>
      <c r="F399" s="2"/>
      <c r="G399" s="145"/>
    </row>
    <row r="400" spans="1:7" x14ac:dyDescent="0.15">
      <c r="A400" s="144"/>
      <c r="B400" s="2"/>
      <c r="C400" s="2"/>
      <c r="D400" s="2"/>
      <c r="E400" s="2"/>
      <c r="F400" s="2"/>
      <c r="G400" s="145"/>
    </row>
    <row r="401" spans="1:7" x14ac:dyDescent="0.15">
      <c r="A401" s="144"/>
      <c r="B401" s="2"/>
      <c r="C401" s="2"/>
      <c r="D401" s="2"/>
      <c r="E401" s="2"/>
      <c r="F401" s="2"/>
      <c r="G401" s="145"/>
    </row>
    <row r="402" spans="1:7" x14ac:dyDescent="0.15">
      <c r="A402" s="144"/>
      <c r="B402" s="2"/>
      <c r="C402" s="2"/>
      <c r="D402" s="2"/>
      <c r="E402" s="2"/>
      <c r="F402" s="2"/>
      <c r="G402" s="145"/>
    </row>
    <row r="403" spans="1:7" x14ac:dyDescent="0.15">
      <c r="A403" s="144"/>
      <c r="B403" s="2"/>
      <c r="C403" s="2"/>
      <c r="D403" s="2"/>
      <c r="E403" s="2"/>
      <c r="F403" s="2"/>
      <c r="G403" s="145"/>
    </row>
    <row r="404" spans="1:7" x14ac:dyDescent="0.15">
      <c r="A404" s="144"/>
      <c r="B404" s="2"/>
      <c r="C404" s="2"/>
      <c r="D404" s="2"/>
      <c r="E404" s="2"/>
      <c r="F404" s="2"/>
      <c r="G404" s="145"/>
    </row>
    <row r="405" spans="1:7" x14ac:dyDescent="0.15">
      <c r="A405" s="144"/>
      <c r="B405" s="2"/>
      <c r="C405" s="2"/>
      <c r="D405" s="2"/>
      <c r="E405" s="2"/>
      <c r="F405" s="2"/>
      <c r="G405" s="145"/>
    </row>
    <row r="406" spans="1:7" x14ac:dyDescent="0.15">
      <c r="A406" s="144"/>
      <c r="B406" s="2"/>
      <c r="C406" s="2"/>
      <c r="D406" s="2"/>
      <c r="E406" s="2"/>
      <c r="F406" s="2"/>
      <c r="G406" s="145"/>
    </row>
    <row r="407" spans="1:7" x14ac:dyDescent="0.15">
      <c r="A407" s="144"/>
      <c r="B407" s="2"/>
      <c r="C407" s="2"/>
      <c r="D407" s="2"/>
      <c r="E407" s="2"/>
      <c r="F407" s="2"/>
      <c r="G407" s="145"/>
    </row>
    <row r="408" spans="1:7" x14ac:dyDescent="0.15">
      <c r="A408" s="144"/>
      <c r="B408" s="2"/>
      <c r="C408" s="2"/>
      <c r="D408" s="2"/>
      <c r="E408" s="2"/>
      <c r="F408" s="2"/>
      <c r="G408" s="145"/>
    </row>
    <row r="409" spans="1:7" x14ac:dyDescent="0.15">
      <c r="A409" s="144"/>
      <c r="B409" s="2"/>
      <c r="C409" s="2"/>
      <c r="D409" s="2"/>
      <c r="E409" s="2"/>
      <c r="F409" s="2"/>
      <c r="G409" s="145"/>
    </row>
    <row r="410" spans="1:7" x14ac:dyDescent="0.15">
      <c r="A410" s="144"/>
      <c r="B410" s="2"/>
      <c r="C410" s="2"/>
      <c r="D410" s="2"/>
      <c r="E410" s="2"/>
      <c r="F410" s="2"/>
      <c r="G410" s="145"/>
    </row>
    <row r="411" spans="1:7" x14ac:dyDescent="0.15">
      <c r="A411" s="144"/>
      <c r="B411" s="2"/>
      <c r="C411" s="2"/>
      <c r="D411" s="2"/>
      <c r="E411" s="2"/>
      <c r="F411" s="2"/>
      <c r="G411" s="145"/>
    </row>
    <row r="412" spans="1:7" x14ac:dyDescent="0.15">
      <c r="A412" s="144"/>
      <c r="B412" s="2"/>
      <c r="C412" s="2"/>
      <c r="D412" s="2"/>
      <c r="E412" s="2"/>
      <c r="F412" s="2"/>
      <c r="G412" s="145"/>
    </row>
    <row r="413" spans="1:7" x14ac:dyDescent="0.15">
      <c r="A413" s="144"/>
      <c r="B413" s="2"/>
      <c r="C413" s="2"/>
      <c r="D413" s="2"/>
      <c r="E413" s="2"/>
      <c r="F413" s="2"/>
      <c r="G413" s="145"/>
    </row>
    <row r="414" spans="1:7" x14ac:dyDescent="0.15">
      <c r="A414" s="144"/>
      <c r="B414" s="2"/>
      <c r="C414" s="2"/>
      <c r="D414" s="2"/>
      <c r="E414" s="2"/>
      <c r="F414" s="2"/>
      <c r="G414" s="145"/>
    </row>
    <row r="415" spans="1:7" x14ac:dyDescent="0.15">
      <c r="A415" s="144"/>
      <c r="B415" s="2"/>
      <c r="C415" s="2"/>
      <c r="D415" s="2"/>
      <c r="E415" s="2"/>
      <c r="F415" s="2"/>
      <c r="G415" s="145"/>
    </row>
    <row r="416" spans="1:7" x14ac:dyDescent="0.15">
      <c r="A416" s="144"/>
      <c r="B416" s="2"/>
      <c r="C416" s="2"/>
      <c r="D416" s="2"/>
      <c r="E416" s="2"/>
      <c r="F416" s="2"/>
      <c r="G416" s="145"/>
    </row>
    <row r="417" spans="1:7" x14ac:dyDescent="0.15">
      <c r="A417" s="144"/>
      <c r="B417" s="2"/>
      <c r="C417" s="2"/>
      <c r="D417" s="2"/>
      <c r="E417" s="2"/>
      <c r="F417" s="2"/>
      <c r="G417" s="145"/>
    </row>
    <row r="418" spans="1:7" x14ac:dyDescent="0.15">
      <c r="A418" s="144"/>
      <c r="B418" s="2"/>
      <c r="C418" s="2"/>
      <c r="D418" s="2"/>
      <c r="E418" s="2"/>
      <c r="F418" s="2"/>
      <c r="G418" s="145"/>
    </row>
    <row r="419" spans="1:7" x14ac:dyDescent="0.15">
      <c r="A419" s="144"/>
      <c r="B419" s="2"/>
      <c r="C419" s="2"/>
      <c r="D419" s="2"/>
      <c r="E419" s="2"/>
      <c r="F419" s="2"/>
      <c r="G419" s="145"/>
    </row>
    <row r="420" spans="1:7" x14ac:dyDescent="0.15">
      <c r="A420" s="144"/>
      <c r="B420" s="2"/>
      <c r="C420" s="2"/>
      <c r="D420" s="2"/>
      <c r="E420" s="2"/>
      <c r="F420" s="2"/>
      <c r="G420" s="145"/>
    </row>
    <row r="421" spans="1:7" x14ac:dyDescent="0.15">
      <c r="A421" s="144"/>
      <c r="B421" s="2"/>
      <c r="C421" s="2"/>
      <c r="D421" s="2"/>
      <c r="E421" s="2"/>
      <c r="F421" s="2"/>
      <c r="G421" s="145"/>
    </row>
    <row r="422" spans="1:7" x14ac:dyDescent="0.15">
      <c r="A422" s="144"/>
      <c r="B422" s="2"/>
      <c r="C422" s="2"/>
      <c r="D422" s="2"/>
      <c r="E422" s="2"/>
      <c r="F422" s="2"/>
      <c r="G422" s="145"/>
    </row>
    <row r="423" spans="1:7" x14ac:dyDescent="0.15">
      <c r="A423" s="144"/>
      <c r="B423" s="2"/>
      <c r="C423" s="2"/>
      <c r="D423" s="2"/>
      <c r="E423" s="2"/>
      <c r="F423" s="2"/>
      <c r="G423" s="145"/>
    </row>
    <row r="424" spans="1:7" x14ac:dyDescent="0.15">
      <c r="A424" s="144"/>
      <c r="B424" s="2"/>
      <c r="C424" s="2"/>
      <c r="D424" s="2"/>
      <c r="E424" s="2"/>
      <c r="F424" s="2"/>
      <c r="G424" s="145"/>
    </row>
    <row r="425" spans="1:7" x14ac:dyDescent="0.15">
      <c r="A425" s="144"/>
      <c r="B425" s="2"/>
      <c r="C425" s="2"/>
      <c r="D425" s="2"/>
      <c r="E425" s="2"/>
      <c r="F425" s="2"/>
      <c r="G425" s="145"/>
    </row>
    <row r="426" spans="1:7" x14ac:dyDescent="0.15">
      <c r="A426" s="144"/>
      <c r="B426" s="2"/>
      <c r="C426" s="2"/>
      <c r="D426" s="2"/>
      <c r="E426" s="2"/>
      <c r="F426" s="2"/>
      <c r="G426" s="145"/>
    </row>
    <row r="427" spans="1:7" x14ac:dyDescent="0.15">
      <c r="A427" s="144"/>
      <c r="B427" s="2"/>
      <c r="C427" s="2"/>
      <c r="D427" s="2"/>
      <c r="E427" s="2"/>
      <c r="F427" s="2"/>
      <c r="G427" s="145"/>
    </row>
    <row r="428" spans="1:7" x14ac:dyDescent="0.15">
      <c r="A428" s="144"/>
      <c r="B428" s="2"/>
      <c r="C428" s="2"/>
      <c r="D428" s="2"/>
      <c r="E428" s="2"/>
      <c r="F428" s="2"/>
      <c r="G428" s="145"/>
    </row>
    <row r="429" spans="1:7" x14ac:dyDescent="0.15">
      <c r="A429" s="144"/>
      <c r="B429" s="2"/>
      <c r="C429" s="2"/>
      <c r="D429" s="2"/>
      <c r="E429" s="2"/>
      <c r="F429" s="2"/>
      <c r="G429" s="145"/>
    </row>
    <row r="430" spans="1:7" x14ac:dyDescent="0.15">
      <c r="A430" s="144"/>
      <c r="B430" s="2"/>
      <c r="C430" s="2"/>
      <c r="D430" s="2"/>
      <c r="E430" s="2"/>
      <c r="F430" s="2"/>
      <c r="G430" s="145"/>
    </row>
    <row r="431" spans="1:7" x14ac:dyDescent="0.15">
      <c r="A431" s="144"/>
      <c r="B431" s="2"/>
      <c r="C431" s="2"/>
      <c r="D431" s="2"/>
      <c r="E431" s="2"/>
      <c r="F431" s="2"/>
      <c r="G431" s="145"/>
    </row>
    <row r="432" spans="1:7" x14ac:dyDescent="0.15">
      <c r="A432" s="144"/>
      <c r="B432" s="2"/>
      <c r="C432" s="2"/>
      <c r="D432" s="2"/>
      <c r="E432" s="2"/>
      <c r="F432" s="2"/>
      <c r="G432" s="145"/>
    </row>
    <row r="433" spans="1:7" x14ac:dyDescent="0.15">
      <c r="A433" s="144"/>
      <c r="B433" s="2"/>
      <c r="C433" s="2"/>
      <c r="D433" s="2"/>
      <c r="E433" s="2"/>
      <c r="F433" s="2"/>
      <c r="G433" s="145"/>
    </row>
    <row r="434" spans="1:7" x14ac:dyDescent="0.15">
      <c r="A434" s="144"/>
      <c r="B434" s="2"/>
      <c r="C434" s="2"/>
      <c r="D434" s="2"/>
      <c r="E434" s="2"/>
      <c r="F434" s="2"/>
      <c r="G434" s="145"/>
    </row>
    <row r="435" spans="1:7" x14ac:dyDescent="0.15">
      <c r="A435" s="144"/>
      <c r="B435" s="2"/>
      <c r="C435" s="2"/>
      <c r="D435" s="2"/>
      <c r="E435" s="2"/>
      <c r="F435" s="2"/>
      <c r="G435" s="145"/>
    </row>
    <row r="436" spans="1:7" x14ac:dyDescent="0.15">
      <c r="A436" s="144"/>
      <c r="B436" s="2"/>
      <c r="C436" s="2"/>
      <c r="D436" s="2"/>
      <c r="E436" s="2"/>
      <c r="F436" s="2"/>
      <c r="G436" s="145"/>
    </row>
    <row r="437" spans="1:7" x14ac:dyDescent="0.15">
      <c r="A437" s="144"/>
      <c r="B437" s="2"/>
      <c r="C437" s="2"/>
      <c r="D437" s="2"/>
      <c r="E437" s="2"/>
      <c r="F437" s="2"/>
      <c r="G437" s="145"/>
    </row>
    <row r="438" spans="1:7" x14ac:dyDescent="0.15">
      <c r="A438" s="144"/>
      <c r="B438" s="2"/>
      <c r="C438" s="2"/>
      <c r="D438" s="2"/>
      <c r="E438" s="2"/>
      <c r="F438" s="2"/>
      <c r="G438" s="145"/>
    </row>
    <row r="439" spans="1:7" x14ac:dyDescent="0.15">
      <c r="A439" s="144"/>
      <c r="B439" s="2"/>
      <c r="C439" s="2"/>
      <c r="D439" s="2"/>
      <c r="E439" s="2"/>
      <c r="F439" s="2"/>
      <c r="G439" s="145"/>
    </row>
    <row r="440" spans="1:7" x14ac:dyDescent="0.15">
      <c r="A440" s="144"/>
      <c r="B440" s="2"/>
      <c r="C440" s="2"/>
      <c r="D440" s="2"/>
      <c r="E440" s="2"/>
      <c r="F440" s="2"/>
      <c r="G440" s="145"/>
    </row>
    <row r="441" spans="1:7" x14ac:dyDescent="0.15">
      <c r="A441" s="144"/>
      <c r="B441" s="2"/>
      <c r="C441" s="2"/>
      <c r="D441" s="2"/>
      <c r="E441" s="2"/>
      <c r="F441" s="2"/>
      <c r="G441" s="145"/>
    </row>
    <row r="442" spans="1:7" x14ac:dyDescent="0.15">
      <c r="A442" s="144"/>
      <c r="B442" s="2"/>
      <c r="C442" s="2"/>
      <c r="D442" s="2"/>
      <c r="E442" s="2"/>
      <c r="F442" s="2"/>
      <c r="G442" s="145"/>
    </row>
    <row r="443" spans="1:7" x14ac:dyDescent="0.15">
      <c r="A443" s="144"/>
      <c r="B443" s="2"/>
      <c r="C443" s="2"/>
      <c r="D443" s="2"/>
      <c r="E443" s="2"/>
      <c r="F443" s="2"/>
      <c r="G443" s="145"/>
    </row>
    <row r="444" spans="1:7" x14ac:dyDescent="0.15">
      <c r="A444" s="144"/>
      <c r="B444" s="2"/>
      <c r="C444" s="2"/>
      <c r="D444" s="2"/>
      <c r="E444" s="2"/>
      <c r="F444" s="2"/>
      <c r="G444" s="145"/>
    </row>
    <row r="445" spans="1:7" x14ac:dyDescent="0.15">
      <c r="A445" s="144"/>
      <c r="B445" s="2"/>
      <c r="C445" s="2"/>
      <c r="D445" s="2"/>
      <c r="E445" s="2"/>
      <c r="F445" s="2"/>
      <c r="G445" s="145"/>
    </row>
    <row r="446" spans="1:7" x14ac:dyDescent="0.15">
      <c r="A446" s="144"/>
      <c r="B446" s="2"/>
      <c r="C446" s="2"/>
      <c r="D446" s="2"/>
      <c r="E446" s="2"/>
      <c r="F446" s="2"/>
      <c r="G446" s="145"/>
    </row>
    <row r="447" spans="1:7" x14ac:dyDescent="0.15">
      <c r="A447" s="144"/>
      <c r="B447" s="2"/>
      <c r="C447" s="2"/>
      <c r="D447" s="2"/>
      <c r="E447" s="2"/>
      <c r="F447" s="2"/>
      <c r="G447" s="145"/>
    </row>
    <row r="448" spans="1:7" x14ac:dyDescent="0.15">
      <c r="A448" s="144"/>
      <c r="B448" s="2"/>
      <c r="C448" s="2"/>
      <c r="D448" s="2"/>
      <c r="E448" s="2"/>
      <c r="F448" s="2"/>
      <c r="G448" s="145"/>
    </row>
    <row r="449" spans="1:7" x14ac:dyDescent="0.15">
      <c r="A449" s="144"/>
      <c r="B449" s="2"/>
      <c r="C449" s="2"/>
      <c r="D449" s="2"/>
      <c r="E449" s="2"/>
      <c r="F449" s="2"/>
      <c r="G449" s="145"/>
    </row>
    <row r="450" spans="1:7" x14ac:dyDescent="0.15">
      <c r="A450" s="144"/>
      <c r="B450" s="2"/>
      <c r="C450" s="2"/>
      <c r="D450" s="2"/>
      <c r="E450" s="2"/>
      <c r="F450" s="2"/>
      <c r="G450" s="145"/>
    </row>
    <row r="451" spans="1:7" x14ac:dyDescent="0.15">
      <c r="A451" s="144"/>
      <c r="B451" s="2"/>
      <c r="C451" s="2"/>
      <c r="D451" s="2"/>
      <c r="E451" s="2"/>
      <c r="F451" s="2"/>
      <c r="G451" s="145"/>
    </row>
    <row r="452" spans="1:7" x14ac:dyDescent="0.15">
      <c r="A452" s="144"/>
      <c r="B452" s="2"/>
      <c r="C452" s="2"/>
      <c r="D452" s="2"/>
      <c r="E452" s="2"/>
      <c r="F452" s="2"/>
      <c r="G452" s="145"/>
    </row>
    <row r="453" spans="1:7" x14ac:dyDescent="0.15">
      <c r="A453" s="144"/>
      <c r="B453" s="2"/>
      <c r="C453" s="2"/>
      <c r="D453" s="2"/>
      <c r="E453" s="2"/>
      <c r="F453" s="2"/>
      <c r="G453" s="145"/>
    </row>
    <row r="454" spans="1:7" x14ac:dyDescent="0.15">
      <c r="A454" s="144"/>
      <c r="B454" s="2"/>
      <c r="C454" s="2"/>
      <c r="D454" s="2"/>
      <c r="E454" s="2"/>
      <c r="F454" s="2"/>
      <c r="G454" s="145"/>
    </row>
    <row r="455" spans="1:7" x14ac:dyDescent="0.15">
      <c r="A455" s="144"/>
      <c r="B455" s="2"/>
      <c r="C455" s="2"/>
      <c r="D455" s="2"/>
      <c r="E455" s="2"/>
      <c r="F455" s="2"/>
      <c r="G455" s="145"/>
    </row>
    <row r="456" spans="1:7" x14ac:dyDescent="0.15">
      <c r="A456" s="144"/>
      <c r="B456" s="2"/>
      <c r="C456" s="2"/>
      <c r="D456" s="2"/>
      <c r="E456" s="2"/>
      <c r="F456" s="2"/>
      <c r="G456" s="145"/>
    </row>
    <row r="457" spans="1:7" x14ac:dyDescent="0.15">
      <c r="A457" s="144"/>
      <c r="B457" s="2"/>
      <c r="C457" s="2"/>
      <c r="D457" s="2"/>
      <c r="E457" s="2"/>
      <c r="F457" s="2"/>
      <c r="G457" s="145"/>
    </row>
    <row r="458" spans="1:7" x14ac:dyDescent="0.15">
      <c r="A458" s="144"/>
      <c r="B458" s="2"/>
      <c r="C458" s="2"/>
      <c r="D458" s="2"/>
      <c r="E458" s="2"/>
      <c r="F458" s="2"/>
      <c r="G458" s="145"/>
    </row>
    <row r="459" spans="1:7" x14ac:dyDescent="0.15">
      <c r="A459" s="144"/>
      <c r="B459" s="2"/>
      <c r="C459" s="2"/>
      <c r="D459" s="2"/>
      <c r="E459" s="2"/>
      <c r="F459" s="2"/>
      <c r="G459" s="145"/>
    </row>
    <row r="460" spans="1:7" x14ac:dyDescent="0.15">
      <c r="A460" s="144"/>
      <c r="B460" s="2"/>
      <c r="C460" s="2"/>
      <c r="D460" s="2"/>
      <c r="E460" s="2"/>
      <c r="F460" s="2"/>
      <c r="G460" s="145"/>
    </row>
    <row r="461" spans="1:7" x14ac:dyDescent="0.15">
      <c r="A461" s="144"/>
      <c r="B461" s="2"/>
      <c r="C461" s="2"/>
      <c r="D461" s="2"/>
      <c r="E461" s="2"/>
      <c r="F461" s="2"/>
      <c r="G461" s="145"/>
    </row>
    <row r="462" spans="1:7" x14ac:dyDescent="0.15">
      <c r="A462" s="144"/>
      <c r="B462" s="2"/>
      <c r="C462" s="2"/>
      <c r="D462" s="2"/>
      <c r="E462" s="2"/>
      <c r="F462" s="2"/>
      <c r="G462" s="145"/>
    </row>
    <row r="463" spans="1:7" x14ac:dyDescent="0.15">
      <c r="A463" s="144"/>
      <c r="B463" s="2"/>
      <c r="C463" s="2"/>
      <c r="D463" s="2"/>
      <c r="E463" s="2"/>
      <c r="F463" s="2"/>
      <c r="G463" s="145"/>
    </row>
    <row r="464" spans="1:7" x14ac:dyDescent="0.15">
      <c r="A464" s="144"/>
      <c r="B464" s="2"/>
      <c r="C464" s="2"/>
      <c r="D464" s="2"/>
      <c r="E464" s="2"/>
      <c r="F464" s="2"/>
      <c r="G464" s="145"/>
    </row>
    <row r="465" spans="1:7" x14ac:dyDescent="0.15">
      <c r="A465" s="144"/>
      <c r="B465" s="2"/>
      <c r="C465" s="2"/>
      <c r="D465" s="2"/>
      <c r="E465" s="2"/>
      <c r="F465" s="2"/>
      <c r="G465" s="145"/>
    </row>
    <row r="466" spans="1:7" x14ac:dyDescent="0.15">
      <c r="A466" s="144"/>
      <c r="B466" s="2"/>
      <c r="C466" s="2"/>
      <c r="D466" s="2"/>
      <c r="E466" s="2"/>
      <c r="F466" s="2"/>
      <c r="G466" s="145"/>
    </row>
    <row r="467" spans="1:7" x14ac:dyDescent="0.15">
      <c r="A467" s="144"/>
      <c r="B467" s="2"/>
      <c r="C467" s="2"/>
      <c r="D467" s="2"/>
      <c r="E467" s="2"/>
      <c r="F467" s="2"/>
      <c r="G467" s="145"/>
    </row>
    <row r="468" spans="1:7" x14ac:dyDescent="0.15">
      <c r="A468" s="144"/>
      <c r="B468" s="2"/>
      <c r="C468" s="2"/>
      <c r="D468" s="2"/>
      <c r="E468" s="2"/>
      <c r="F468" s="2"/>
      <c r="G468" s="145"/>
    </row>
    <row r="469" spans="1:7" x14ac:dyDescent="0.15">
      <c r="A469" s="144"/>
      <c r="B469" s="2"/>
      <c r="C469" s="2"/>
      <c r="D469" s="2"/>
      <c r="E469" s="2"/>
      <c r="F469" s="2"/>
      <c r="G469" s="145"/>
    </row>
    <row r="470" spans="1:7" x14ac:dyDescent="0.15">
      <c r="A470" s="144"/>
      <c r="B470" s="2"/>
      <c r="C470" s="2"/>
      <c r="D470" s="2"/>
      <c r="E470" s="2"/>
      <c r="F470" s="2"/>
      <c r="G470" s="145"/>
    </row>
    <row r="471" spans="1:7" x14ac:dyDescent="0.15">
      <c r="A471" s="144"/>
      <c r="B471" s="2"/>
      <c r="C471" s="2"/>
      <c r="D471" s="2"/>
      <c r="E471" s="2"/>
      <c r="F471" s="2"/>
      <c r="G471" s="145"/>
    </row>
    <row r="472" spans="1:7" x14ac:dyDescent="0.15">
      <c r="A472" s="144"/>
      <c r="B472" s="2"/>
      <c r="C472" s="2"/>
      <c r="D472" s="2"/>
      <c r="E472" s="2"/>
      <c r="F472" s="2"/>
      <c r="G472" s="145"/>
    </row>
    <row r="473" spans="1:7" x14ac:dyDescent="0.15">
      <c r="A473" s="144"/>
      <c r="B473" s="2"/>
      <c r="C473" s="2"/>
      <c r="D473" s="2"/>
      <c r="E473" s="2"/>
      <c r="F473" s="2"/>
      <c r="G473" s="145"/>
    </row>
    <row r="474" spans="1:7" x14ac:dyDescent="0.15">
      <c r="A474" s="144"/>
      <c r="B474" s="2"/>
      <c r="C474" s="2"/>
      <c r="D474" s="2"/>
      <c r="E474" s="2"/>
      <c r="F474" s="2"/>
      <c r="G474" s="145"/>
    </row>
    <row r="475" spans="1:7" x14ac:dyDescent="0.15">
      <c r="A475" s="144"/>
      <c r="B475" s="2"/>
      <c r="C475" s="2"/>
      <c r="D475" s="2"/>
      <c r="E475" s="2"/>
      <c r="F475" s="2"/>
      <c r="G475" s="145"/>
    </row>
    <row r="476" spans="1:7" x14ac:dyDescent="0.15">
      <c r="A476" s="144"/>
      <c r="B476" s="2"/>
      <c r="C476" s="2"/>
      <c r="D476" s="2"/>
      <c r="E476" s="2"/>
      <c r="F476" s="2"/>
      <c r="G476" s="145"/>
    </row>
    <row r="477" spans="1:7" x14ac:dyDescent="0.15">
      <c r="A477" s="144"/>
      <c r="B477" s="2"/>
      <c r="C477" s="2"/>
      <c r="D477" s="2"/>
      <c r="E477" s="2"/>
      <c r="F477" s="2"/>
      <c r="G477" s="145"/>
    </row>
    <row r="478" spans="1:7" x14ac:dyDescent="0.15">
      <c r="A478" s="144"/>
      <c r="B478" s="2"/>
      <c r="C478" s="2"/>
      <c r="D478" s="2"/>
      <c r="E478" s="2"/>
      <c r="F478" s="2"/>
      <c r="G478" s="145"/>
    </row>
    <row r="479" spans="1:7" x14ac:dyDescent="0.15">
      <c r="A479" s="144"/>
      <c r="B479" s="2"/>
      <c r="C479" s="2"/>
      <c r="D479" s="2"/>
      <c r="E479" s="2"/>
      <c r="F479" s="2"/>
      <c r="G479" s="145"/>
    </row>
    <row r="480" spans="1:7" x14ac:dyDescent="0.15">
      <c r="A480" s="144"/>
      <c r="B480" s="2"/>
      <c r="C480" s="2"/>
      <c r="D480" s="2"/>
      <c r="E480" s="2"/>
      <c r="F480" s="2"/>
      <c r="G480" s="145"/>
    </row>
    <row r="481" spans="1:7" x14ac:dyDescent="0.15">
      <c r="A481" s="144"/>
      <c r="B481" s="2"/>
      <c r="C481" s="2"/>
      <c r="D481" s="2"/>
      <c r="E481" s="2"/>
      <c r="F481" s="2"/>
      <c r="G481" s="145"/>
    </row>
    <row r="482" spans="1:7" x14ac:dyDescent="0.15">
      <c r="A482" s="144"/>
      <c r="B482" s="2"/>
      <c r="C482" s="2"/>
      <c r="D482" s="2"/>
      <c r="E482" s="2"/>
      <c r="F482" s="2"/>
      <c r="G482" s="145"/>
    </row>
    <row r="483" spans="1:7" x14ac:dyDescent="0.15">
      <c r="A483" s="144"/>
      <c r="B483" s="2"/>
      <c r="C483" s="2"/>
      <c r="D483" s="2"/>
      <c r="E483" s="2"/>
      <c r="F483" s="2"/>
      <c r="G483" s="145"/>
    </row>
    <row r="484" spans="1:7" x14ac:dyDescent="0.15">
      <c r="A484" s="144"/>
      <c r="B484" s="2"/>
      <c r="C484" s="2"/>
      <c r="D484" s="2"/>
      <c r="E484" s="2"/>
      <c r="F484" s="2"/>
      <c r="G484" s="145"/>
    </row>
    <row r="485" spans="1:7" x14ac:dyDescent="0.15">
      <c r="A485" s="144"/>
      <c r="B485" s="2"/>
      <c r="C485" s="2"/>
      <c r="D485" s="2"/>
      <c r="E485" s="2"/>
      <c r="F485" s="2"/>
      <c r="G485" s="145"/>
    </row>
    <row r="486" spans="1:7" x14ac:dyDescent="0.15">
      <c r="A486" s="144"/>
      <c r="B486" s="2"/>
      <c r="C486" s="2"/>
      <c r="D486" s="2"/>
      <c r="E486" s="2"/>
      <c r="F486" s="2"/>
      <c r="G486" s="145"/>
    </row>
    <row r="487" spans="1:7" x14ac:dyDescent="0.15">
      <c r="A487" s="144"/>
      <c r="B487" s="2"/>
      <c r="C487" s="2"/>
      <c r="D487" s="2"/>
      <c r="E487" s="2"/>
      <c r="F487" s="2"/>
      <c r="G487" s="145"/>
    </row>
    <row r="488" spans="1:7" x14ac:dyDescent="0.15">
      <c r="A488" s="144"/>
      <c r="B488" s="2"/>
      <c r="C488" s="2"/>
      <c r="D488" s="2"/>
      <c r="E488" s="2"/>
      <c r="F488" s="2"/>
      <c r="G488" s="145"/>
    </row>
    <row r="489" spans="1:7" x14ac:dyDescent="0.15">
      <c r="A489" s="144"/>
      <c r="B489" s="2"/>
      <c r="C489" s="2"/>
      <c r="D489" s="2"/>
      <c r="E489" s="2"/>
      <c r="F489" s="2"/>
      <c r="G489" s="145"/>
    </row>
    <row r="490" spans="1:7" x14ac:dyDescent="0.15">
      <c r="A490" s="144"/>
      <c r="B490" s="2"/>
      <c r="C490" s="2"/>
      <c r="D490" s="2"/>
      <c r="E490" s="2"/>
      <c r="F490" s="2"/>
      <c r="G490" s="145"/>
    </row>
    <row r="491" spans="1:7" x14ac:dyDescent="0.15">
      <c r="A491" s="144"/>
      <c r="B491" s="2"/>
      <c r="C491" s="2"/>
      <c r="D491" s="2"/>
      <c r="E491" s="2"/>
      <c r="F491" s="2"/>
      <c r="G491" s="145"/>
    </row>
    <row r="492" spans="1:7" x14ac:dyDescent="0.15">
      <c r="A492" s="144"/>
      <c r="B492" s="2"/>
      <c r="C492" s="2"/>
      <c r="D492" s="2"/>
      <c r="E492" s="2"/>
      <c r="F492" s="2"/>
      <c r="G492" s="145"/>
    </row>
    <row r="493" spans="1:7" x14ac:dyDescent="0.15">
      <c r="A493" s="144"/>
      <c r="B493" s="2"/>
      <c r="C493" s="2"/>
      <c r="D493" s="2"/>
      <c r="E493" s="2"/>
      <c r="F493" s="2"/>
      <c r="G493" s="145"/>
    </row>
    <row r="494" spans="1:7" x14ac:dyDescent="0.15">
      <c r="A494" s="144"/>
      <c r="B494" s="2"/>
      <c r="C494" s="2"/>
      <c r="D494" s="2"/>
      <c r="E494" s="2"/>
      <c r="F494" s="2"/>
      <c r="G494" s="145"/>
    </row>
    <row r="495" spans="1:7" x14ac:dyDescent="0.15">
      <c r="A495" s="144"/>
      <c r="B495" s="2"/>
      <c r="C495" s="2"/>
      <c r="D495" s="2"/>
      <c r="E495" s="2"/>
      <c r="F495" s="2"/>
      <c r="G495" s="145"/>
    </row>
    <row r="496" spans="1:7" x14ac:dyDescent="0.15">
      <c r="A496" s="144"/>
      <c r="B496" s="2"/>
      <c r="C496" s="2"/>
      <c r="D496" s="2"/>
      <c r="E496" s="2"/>
      <c r="F496" s="2"/>
      <c r="G496" s="145"/>
    </row>
    <row r="497" spans="1:7" x14ac:dyDescent="0.15">
      <c r="A497" s="144"/>
      <c r="B497" s="2"/>
      <c r="C497" s="2"/>
      <c r="D497" s="2"/>
      <c r="E497" s="2"/>
      <c r="F497" s="2"/>
      <c r="G497" s="145"/>
    </row>
    <row r="498" spans="1:7" x14ac:dyDescent="0.15">
      <c r="A498" s="144"/>
      <c r="B498" s="2"/>
      <c r="C498" s="2"/>
      <c r="D498" s="2"/>
      <c r="E498" s="2"/>
      <c r="F498" s="2"/>
      <c r="G498" s="145"/>
    </row>
    <row r="499" spans="1:7" x14ac:dyDescent="0.15">
      <c r="A499" s="144"/>
      <c r="B499" s="2"/>
      <c r="C499" s="2"/>
      <c r="D499" s="2"/>
      <c r="E499" s="2"/>
      <c r="F499" s="2"/>
      <c r="G499" s="145"/>
    </row>
    <row r="500" spans="1:7" x14ac:dyDescent="0.15">
      <c r="A500" s="144"/>
      <c r="B500" s="2"/>
      <c r="C500" s="2"/>
      <c r="D500" s="2"/>
      <c r="E500" s="2"/>
      <c r="F500" s="2"/>
      <c r="G500" s="145"/>
    </row>
    <row r="501" spans="1:7" x14ac:dyDescent="0.15">
      <c r="A501" s="144"/>
      <c r="B501" s="2"/>
      <c r="C501" s="2"/>
      <c r="D501" s="2"/>
      <c r="E501" s="2"/>
      <c r="F501" s="2"/>
      <c r="G501" s="145"/>
    </row>
    <row r="502" spans="1:7" x14ac:dyDescent="0.15">
      <c r="A502" s="144"/>
      <c r="B502" s="2"/>
      <c r="C502" s="2"/>
      <c r="D502" s="2"/>
      <c r="E502" s="2"/>
      <c r="F502" s="2"/>
      <c r="G502" s="145"/>
    </row>
    <row r="503" spans="1:7" x14ac:dyDescent="0.15">
      <c r="A503" s="144"/>
      <c r="B503" s="2"/>
      <c r="C503" s="2"/>
      <c r="D503" s="2"/>
      <c r="E503" s="2"/>
      <c r="F503" s="2"/>
      <c r="G503" s="145"/>
    </row>
    <row r="504" spans="1:7" x14ac:dyDescent="0.15">
      <c r="A504" s="144"/>
      <c r="B504" s="2"/>
      <c r="C504" s="2"/>
      <c r="D504" s="2"/>
      <c r="E504" s="2"/>
      <c r="F504" s="2"/>
      <c r="G504" s="145"/>
    </row>
    <row r="505" spans="1:7" x14ac:dyDescent="0.15">
      <c r="A505" s="144"/>
      <c r="B505" s="2"/>
      <c r="C505" s="2"/>
      <c r="D505" s="2"/>
      <c r="E505" s="2"/>
      <c r="F505" s="2"/>
      <c r="G505" s="145"/>
    </row>
    <row r="506" spans="1:7" x14ac:dyDescent="0.15">
      <c r="A506" s="144"/>
      <c r="B506" s="2"/>
      <c r="C506" s="2"/>
      <c r="D506" s="2"/>
      <c r="E506" s="2"/>
      <c r="F506" s="2"/>
      <c r="G506" s="145"/>
    </row>
    <row r="507" spans="1:7" x14ac:dyDescent="0.15">
      <c r="A507" s="144"/>
      <c r="B507" s="2"/>
      <c r="C507" s="2"/>
      <c r="D507" s="2"/>
      <c r="E507" s="2"/>
      <c r="F507" s="2"/>
      <c r="G507" s="145"/>
    </row>
    <row r="508" spans="1:7" x14ac:dyDescent="0.15">
      <c r="A508" s="144"/>
      <c r="B508" s="2"/>
      <c r="C508" s="2"/>
      <c r="D508" s="2"/>
      <c r="E508" s="2"/>
      <c r="F508" s="2"/>
      <c r="G508" s="145"/>
    </row>
    <row r="509" spans="1:7" x14ac:dyDescent="0.15">
      <c r="A509" s="144"/>
      <c r="B509" s="2"/>
      <c r="C509" s="2"/>
      <c r="D509" s="2"/>
      <c r="E509" s="2"/>
      <c r="F509" s="2"/>
      <c r="G509" s="145"/>
    </row>
    <row r="510" spans="1:7" x14ac:dyDescent="0.15">
      <c r="A510" s="144"/>
      <c r="B510" s="2"/>
      <c r="C510" s="2"/>
      <c r="D510" s="2"/>
      <c r="E510" s="2"/>
      <c r="F510" s="2"/>
      <c r="G510" s="145"/>
    </row>
    <row r="511" spans="1:7" x14ac:dyDescent="0.15">
      <c r="A511" s="144"/>
      <c r="B511" s="2"/>
      <c r="C511" s="2"/>
      <c r="D511" s="2"/>
      <c r="E511" s="2"/>
      <c r="F511" s="2"/>
      <c r="G511" s="145"/>
    </row>
    <row r="512" spans="1:7" x14ac:dyDescent="0.15">
      <c r="A512" s="144"/>
      <c r="B512" s="2"/>
      <c r="C512" s="2"/>
      <c r="D512" s="2"/>
      <c r="E512" s="2"/>
      <c r="F512" s="2"/>
      <c r="G512" s="145"/>
    </row>
    <row r="513" spans="1:7" x14ac:dyDescent="0.15">
      <c r="A513" s="144"/>
      <c r="B513" s="2"/>
      <c r="C513" s="2"/>
      <c r="D513" s="2"/>
      <c r="E513" s="2"/>
      <c r="F513" s="2"/>
      <c r="G513" s="145"/>
    </row>
    <row r="514" spans="1:7" x14ac:dyDescent="0.15">
      <c r="A514" s="144"/>
      <c r="B514" s="2"/>
      <c r="C514" s="2"/>
      <c r="D514" s="2"/>
      <c r="E514" s="2"/>
      <c r="F514" s="2"/>
      <c r="G514" s="145"/>
    </row>
    <row r="515" spans="1:7" x14ac:dyDescent="0.15">
      <c r="A515" s="144"/>
      <c r="B515" s="2"/>
      <c r="C515" s="2"/>
      <c r="D515" s="2"/>
      <c r="E515" s="2"/>
      <c r="F515" s="2"/>
      <c r="G515" s="145"/>
    </row>
    <row r="516" spans="1:7" x14ac:dyDescent="0.15">
      <c r="A516" s="144"/>
      <c r="B516" s="2"/>
      <c r="C516" s="2"/>
      <c r="D516" s="2"/>
      <c r="E516" s="2"/>
      <c r="F516" s="2"/>
      <c r="G516" s="145"/>
    </row>
    <row r="517" spans="1:7" x14ac:dyDescent="0.15">
      <c r="A517" s="144"/>
      <c r="B517" s="2"/>
      <c r="C517" s="2"/>
      <c r="D517" s="2"/>
      <c r="E517" s="2"/>
      <c r="F517" s="2"/>
      <c r="G517" s="145"/>
    </row>
    <row r="518" spans="1:7" x14ac:dyDescent="0.15">
      <c r="A518" s="144"/>
      <c r="B518" s="2"/>
      <c r="C518" s="2"/>
      <c r="D518" s="2"/>
      <c r="E518" s="2"/>
      <c r="F518" s="2"/>
      <c r="G518" s="145"/>
    </row>
    <row r="519" spans="1:7" x14ac:dyDescent="0.15">
      <c r="A519" s="144"/>
      <c r="B519" s="2"/>
      <c r="C519" s="2"/>
      <c r="D519" s="2"/>
      <c r="E519" s="2"/>
      <c r="F519" s="2"/>
      <c r="G519" s="145"/>
    </row>
    <row r="520" spans="1:7" x14ac:dyDescent="0.15">
      <c r="A520" s="144"/>
      <c r="B520" s="2"/>
      <c r="C520" s="2"/>
      <c r="D520" s="2"/>
      <c r="E520" s="2"/>
      <c r="F520" s="2"/>
      <c r="G520" s="145"/>
    </row>
    <row r="521" spans="1:7" x14ac:dyDescent="0.15">
      <c r="A521" s="144"/>
      <c r="B521" s="2"/>
      <c r="C521" s="2"/>
      <c r="D521" s="2"/>
      <c r="E521" s="2"/>
      <c r="F521" s="2"/>
      <c r="G521" s="145"/>
    </row>
    <row r="522" spans="1:7" x14ac:dyDescent="0.15">
      <c r="A522" s="144"/>
      <c r="B522" s="2"/>
      <c r="C522" s="2"/>
      <c r="D522" s="2"/>
      <c r="E522" s="2"/>
      <c r="F522" s="2"/>
      <c r="G522" s="145"/>
    </row>
    <row r="523" spans="1:7" x14ac:dyDescent="0.15">
      <c r="A523" s="144"/>
      <c r="B523" s="2"/>
      <c r="C523" s="2"/>
      <c r="D523" s="2"/>
      <c r="E523" s="2"/>
      <c r="F523" s="2"/>
      <c r="G523" s="145"/>
    </row>
    <row r="524" spans="1:7" x14ac:dyDescent="0.15">
      <c r="A524" s="144"/>
      <c r="B524" s="2"/>
      <c r="C524" s="2"/>
      <c r="D524" s="2"/>
      <c r="E524" s="2"/>
      <c r="F524" s="2"/>
      <c r="G524" s="145"/>
    </row>
    <row r="525" spans="1:7" x14ac:dyDescent="0.15">
      <c r="A525" s="144"/>
      <c r="B525" s="2"/>
      <c r="C525" s="2"/>
      <c r="D525" s="2"/>
      <c r="E525" s="2"/>
      <c r="F525" s="2"/>
      <c r="G525" s="145"/>
    </row>
    <row r="526" spans="1:7" x14ac:dyDescent="0.15">
      <c r="A526" s="144"/>
      <c r="B526" s="2"/>
      <c r="C526" s="2"/>
      <c r="D526" s="2"/>
      <c r="E526" s="2"/>
      <c r="F526" s="2"/>
      <c r="G526" s="145"/>
    </row>
    <row r="527" spans="1:7" x14ac:dyDescent="0.15">
      <c r="A527" s="144"/>
      <c r="B527" s="2"/>
      <c r="C527" s="2"/>
      <c r="D527" s="2"/>
      <c r="E527" s="2"/>
      <c r="F527" s="2"/>
      <c r="G527" s="145"/>
    </row>
    <row r="528" spans="1:7" x14ac:dyDescent="0.15">
      <c r="A528" s="144"/>
      <c r="B528" s="2"/>
      <c r="C528" s="2"/>
      <c r="D528" s="2"/>
      <c r="E528" s="2"/>
      <c r="F528" s="2"/>
      <c r="G528" s="145"/>
    </row>
    <row r="529" spans="1:7" x14ac:dyDescent="0.15">
      <c r="A529" s="144"/>
      <c r="B529" s="2"/>
      <c r="C529" s="2"/>
      <c r="D529" s="2"/>
      <c r="E529" s="2"/>
      <c r="F529" s="2"/>
      <c r="G529" s="145"/>
    </row>
    <row r="530" spans="1:7" x14ac:dyDescent="0.15">
      <c r="A530" s="144"/>
      <c r="B530" s="2"/>
      <c r="C530" s="2"/>
      <c r="D530" s="2"/>
      <c r="E530" s="2"/>
      <c r="F530" s="2"/>
      <c r="G530" s="145"/>
    </row>
    <row r="531" spans="1:7" x14ac:dyDescent="0.15">
      <c r="A531" s="144"/>
      <c r="B531" s="2"/>
      <c r="C531" s="2"/>
      <c r="D531" s="2"/>
      <c r="E531" s="2"/>
      <c r="F531" s="2"/>
      <c r="G531" s="145"/>
    </row>
    <row r="532" spans="1:7" x14ac:dyDescent="0.15">
      <c r="A532" s="144"/>
      <c r="B532" s="2"/>
      <c r="C532" s="2"/>
      <c r="D532" s="2"/>
      <c r="E532" s="2"/>
      <c r="F532" s="2"/>
      <c r="G532" s="145"/>
    </row>
    <row r="533" spans="1:7" x14ac:dyDescent="0.15">
      <c r="A533" s="144"/>
      <c r="B533" s="2"/>
      <c r="C533" s="2"/>
      <c r="D533" s="2"/>
      <c r="E533" s="2"/>
      <c r="F533" s="2"/>
      <c r="G533" s="145"/>
    </row>
    <row r="534" spans="1:7" x14ac:dyDescent="0.15">
      <c r="A534" s="144"/>
      <c r="B534" s="2"/>
      <c r="C534" s="2"/>
      <c r="D534" s="2"/>
      <c r="E534" s="2"/>
      <c r="F534" s="2"/>
      <c r="G534" s="145"/>
    </row>
    <row r="535" spans="1:7" x14ac:dyDescent="0.15">
      <c r="A535" s="144"/>
      <c r="B535" s="2"/>
      <c r="C535" s="2"/>
      <c r="D535" s="2"/>
      <c r="E535" s="2"/>
      <c r="F535" s="2"/>
      <c r="G535" s="145"/>
    </row>
    <row r="536" spans="1:7" x14ac:dyDescent="0.15">
      <c r="A536" s="144"/>
      <c r="B536" s="2"/>
      <c r="C536" s="2"/>
      <c r="D536" s="2"/>
      <c r="E536" s="2"/>
      <c r="F536" s="2"/>
      <c r="G536" s="145"/>
    </row>
    <row r="537" spans="1:7" x14ac:dyDescent="0.15">
      <c r="A537" s="144"/>
      <c r="B537" s="2"/>
      <c r="C537" s="2"/>
      <c r="D537" s="2"/>
      <c r="E537" s="2"/>
      <c r="F537" s="2"/>
      <c r="G537" s="145"/>
    </row>
    <row r="538" spans="1:7" x14ac:dyDescent="0.15">
      <c r="A538" s="144"/>
      <c r="B538" s="2"/>
      <c r="C538" s="2"/>
      <c r="D538" s="2"/>
      <c r="E538" s="2"/>
      <c r="F538" s="2"/>
      <c r="G538" s="145"/>
    </row>
    <row r="539" spans="1:7" x14ac:dyDescent="0.15">
      <c r="A539" s="144"/>
      <c r="B539" s="2"/>
      <c r="C539" s="2"/>
      <c r="D539" s="2"/>
      <c r="E539" s="2"/>
      <c r="F539" s="2"/>
      <c r="G539" s="145"/>
    </row>
    <row r="540" spans="1:7" x14ac:dyDescent="0.15">
      <c r="A540" s="144"/>
      <c r="B540" s="2"/>
      <c r="C540" s="2"/>
      <c r="D540" s="2"/>
      <c r="E540" s="2"/>
      <c r="F540" s="2"/>
      <c r="G540" s="145"/>
    </row>
    <row r="541" spans="1:7" x14ac:dyDescent="0.15">
      <c r="A541" s="144"/>
      <c r="B541" s="2"/>
      <c r="C541" s="2"/>
      <c r="D541" s="2"/>
      <c r="E541" s="2"/>
      <c r="F541" s="2"/>
      <c r="G541" s="145"/>
    </row>
    <row r="542" spans="1:7" x14ac:dyDescent="0.15">
      <c r="A542" s="144"/>
      <c r="B542" s="2"/>
      <c r="C542" s="2"/>
      <c r="D542" s="2"/>
      <c r="E542" s="2"/>
      <c r="F542" s="2"/>
      <c r="G542" s="145"/>
    </row>
    <row r="543" spans="1:7" x14ac:dyDescent="0.15">
      <c r="A543" s="144"/>
      <c r="B543" s="2"/>
      <c r="C543" s="2"/>
      <c r="D543" s="2"/>
      <c r="E543" s="2"/>
      <c r="F543" s="2"/>
      <c r="G543" s="145"/>
    </row>
    <row r="544" spans="1:7" x14ac:dyDescent="0.15">
      <c r="A544" s="144"/>
      <c r="B544" s="2"/>
      <c r="C544" s="2"/>
      <c r="D544" s="2"/>
      <c r="E544" s="2"/>
      <c r="F544" s="2"/>
      <c r="G544" s="145"/>
    </row>
    <row r="545" spans="1:7" x14ac:dyDescent="0.15">
      <c r="A545" s="144"/>
      <c r="B545" s="2"/>
      <c r="C545" s="2"/>
      <c r="D545" s="2"/>
      <c r="E545" s="2"/>
      <c r="F545" s="2"/>
      <c r="G545" s="145"/>
    </row>
    <row r="546" spans="1:7" x14ac:dyDescent="0.15">
      <c r="A546" s="144"/>
      <c r="B546" s="2"/>
      <c r="C546" s="2"/>
      <c r="D546" s="2"/>
      <c r="E546" s="2"/>
      <c r="F546" s="2"/>
      <c r="G546" s="145"/>
    </row>
    <row r="547" spans="1:7" x14ac:dyDescent="0.15">
      <c r="A547" s="144"/>
      <c r="B547" s="2"/>
      <c r="C547" s="2"/>
      <c r="D547" s="2"/>
      <c r="E547" s="2"/>
      <c r="F547" s="2"/>
      <c r="G547" s="145"/>
    </row>
    <row r="548" spans="1:7" x14ac:dyDescent="0.15">
      <c r="A548" s="144"/>
      <c r="B548" s="2"/>
      <c r="C548" s="2"/>
      <c r="D548" s="2"/>
      <c r="E548" s="2"/>
      <c r="F548" s="2"/>
      <c r="G548" s="145"/>
    </row>
    <row r="549" spans="1:7" x14ac:dyDescent="0.15">
      <c r="A549" s="144"/>
      <c r="B549" s="2"/>
      <c r="C549" s="2"/>
      <c r="D549" s="2"/>
      <c r="E549" s="2"/>
      <c r="F549" s="2"/>
      <c r="G549" s="145"/>
    </row>
    <row r="550" spans="1:7" x14ac:dyDescent="0.15">
      <c r="A550" s="144"/>
      <c r="B550" s="2"/>
      <c r="C550" s="2"/>
      <c r="D550" s="2"/>
      <c r="E550" s="2"/>
      <c r="F550" s="2"/>
      <c r="G550" s="145"/>
    </row>
    <row r="551" spans="1:7" x14ac:dyDescent="0.15">
      <c r="A551" s="144"/>
      <c r="B551" s="2"/>
      <c r="C551" s="2"/>
      <c r="D551" s="2"/>
      <c r="E551" s="2"/>
      <c r="F551" s="2"/>
      <c r="G551" s="145"/>
    </row>
    <row r="552" spans="1:7" x14ac:dyDescent="0.15">
      <c r="A552" s="144"/>
      <c r="B552" s="2"/>
      <c r="C552" s="2"/>
      <c r="D552" s="2"/>
      <c r="E552" s="2"/>
      <c r="F552" s="2"/>
      <c r="G552" s="145"/>
    </row>
    <row r="553" spans="1:7" x14ac:dyDescent="0.15">
      <c r="A553" s="144"/>
      <c r="B553" s="2"/>
      <c r="C553" s="2"/>
      <c r="D553" s="2"/>
      <c r="E553" s="2"/>
      <c r="F553" s="2"/>
      <c r="G553" s="145"/>
    </row>
    <row r="554" spans="1:7" x14ac:dyDescent="0.15">
      <c r="A554" s="144"/>
      <c r="B554" s="2"/>
      <c r="C554" s="2"/>
      <c r="D554" s="2"/>
      <c r="E554" s="2"/>
      <c r="F554" s="2"/>
      <c r="G554" s="145"/>
    </row>
    <row r="555" spans="1:7" x14ac:dyDescent="0.15">
      <c r="A555" s="144"/>
      <c r="B555" s="2"/>
      <c r="C555" s="2"/>
      <c r="D555" s="2"/>
      <c r="E555" s="2"/>
      <c r="F555" s="2"/>
      <c r="G555" s="145"/>
    </row>
    <row r="556" spans="1:7" x14ac:dyDescent="0.15">
      <c r="A556" s="144"/>
      <c r="B556" s="2"/>
      <c r="C556" s="2"/>
      <c r="D556" s="2"/>
      <c r="E556" s="2"/>
      <c r="F556" s="2"/>
      <c r="G556" s="145"/>
    </row>
    <row r="557" spans="1:7" x14ac:dyDescent="0.15">
      <c r="A557" s="144"/>
      <c r="B557" s="2"/>
      <c r="C557" s="2"/>
      <c r="D557" s="2"/>
      <c r="E557" s="2"/>
      <c r="F557" s="2"/>
      <c r="G557" s="145"/>
    </row>
    <row r="558" spans="1:7" x14ac:dyDescent="0.15">
      <c r="A558" s="144"/>
      <c r="B558" s="2"/>
      <c r="C558" s="2"/>
      <c r="D558" s="2"/>
      <c r="E558" s="2"/>
      <c r="F558" s="2"/>
      <c r="G558" s="145"/>
    </row>
    <row r="559" spans="1:7" x14ac:dyDescent="0.15">
      <c r="A559" s="144"/>
      <c r="B559" s="2"/>
      <c r="C559" s="2"/>
      <c r="D559" s="2"/>
      <c r="E559" s="2"/>
      <c r="F559" s="2"/>
      <c r="G559" s="145"/>
    </row>
    <row r="560" spans="1:7" x14ac:dyDescent="0.15">
      <c r="A560" s="144"/>
      <c r="B560" s="2"/>
      <c r="C560" s="2"/>
      <c r="D560" s="2"/>
      <c r="E560" s="2"/>
      <c r="F560" s="2"/>
      <c r="G560" s="145"/>
    </row>
    <row r="561" spans="1:7" x14ac:dyDescent="0.15">
      <c r="A561" s="144"/>
      <c r="B561" s="2"/>
      <c r="C561" s="2"/>
      <c r="D561" s="2"/>
      <c r="E561" s="2"/>
      <c r="F561" s="2"/>
      <c r="G561" s="145"/>
    </row>
    <row r="562" spans="1:7" x14ac:dyDescent="0.15">
      <c r="A562" s="144"/>
      <c r="B562" s="2"/>
      <c r="C562" s="2"/>
      <c r="D562" s="2"/>
      <c r="E562" s="2"/>
      <c r="F562" s="2"/>
      <c r="G562" s="145"/>
    </row>
    <row r="563" spans="1:7" x14ac:dyDescent="0.15">
      <c r="A563" s="144"/>
      <c r="B563" s="2"/>
      <c r="C563" s="2"/>
      <c r="D563" s="2"/>
      <c r="E563" s="2"/>
      <c r="F563" s="2"/>
      <c r="G563" s="145"/>
    </row>
    <row r="564" spans="1:7" x14ac:dyDescent="0.15">
      <c r="A564" s="144"/>
      <c r="B564" s="2"/>
      <c r="C564" s="2"/>
      <c r="D564" s="2"/>
      <c r="E564" s="2"/>
      <c r="F564" s="2"/>
      <c r="G564" s="145"/>
    </row>
    <row r="565" spans="1:7" x14ac:dyDescent="0.15">
      <c r="A565" s="144"/>
      <c r="B565" s="2"/>
      <c r="C565" s="2"/>
      <c r="D565" s="2"/>
      <c r="E565" s="2"/>
      <c r="F565" s="2"/>
      <c r="G565" s="145"/>
    </row>
    <row r="566" spans="1:7" x14ac:dyDescent="0.15">
      <c r="A566" s="144"/>
      <c r="B566" s="2"/>
      <c r="C566" s="2"/>
      <c r="D566" s="2"/>
      <c r="E566" s="2"/>
      <c r="F566" s="2"/>
      <c r="G566" s="145"/>
    </row>
    <row r="567" spans="1:7" x14ac:dyDescent="0.15">
      <c r="A567" s="144"/>
      <c r="B567" s="2"/>
      <c r="C567" s="2"/>
      <c r="D567" s="2"/>
      <c r="E567" s="2"/>
      <c r="F567" s="2"/>
      <c r="G567" s="145"/>
    </row>
    <row r="568" spans="1:7" x14ac:dyDescent="0.15">
      <c r="A568" s="144"/>
      <c r="B568" s="2"/>
      <c r="C568" s="2"/>
      <c r="D568" s="2"/>
      <c r="E568" s="2"/>
      <c r="F568" s="2"/>
      <c r="G568" s="145"/>
    </row>
    <row r="569" spans="1:7" x14ac:dyDescent="0.15">
      <c r="A569" s="144"/>
      <c r="B569" s="2"/>
      <c r="C569" s="2"/>
      <c r="D569" s="2"/>
      <c r="E569" s="2"/>
      <c r="F569" s="2"/>
      <c r="G569" s="145"/>
    </row>
    <row r="570" spans="1:7" x14ac:dyDescent="0.15">
      <c r="A570" s="144"/>
      <c r="B570" s="2"/>
      <c r="C570" s="2"/>
      <c r="D570" s="2"/>
      <c r="E570" s="2"/>
      <c r="F570" s="2"/>
      <c r="G570" s="145"/>
    </row>
    <row r="571" spans="1:7" x14ac:dyDescent="0.15">
      <c r="A571" s="144"/>
      <c r="B571" s="2"/>
      <c r="C571" s="2"/>
      <c r="D571" s="2"/>
      <c r="E571" s="2"/>
      <c r="F571" s="2"/>
      <c r="G571" s="145"/>
    </row>
    <row r="572" spans="1:7" x14ac:dyDescent="0.15">
      <c r="A572" s="144"/>
      <c r="B572" s="2"/>
      <c r="C572" s="2"/>
      <c r="D572" s="2"/>
      <c r="E572" s="2"/>
      <c r="F572" s="2"/>
      <c r="G572" s="145"/>
    </row>
    <row r="573" spans="1:7" x14ac:dyDescent="0.15">
      <c r="A573" s="144"/>
      <c r="B573" s="2"/>
      <c r="C573" s="2"/>
      <c r="D573" s="2"/>
      <c r="E573" s="2"/>
      <c r="F573" s="2"/>
      <c r="G573" s="145"/>
    </row>
    <row r="574" spans="1:7" x14ac:dyDescent="0.15">
      <c r="A574" s="144"/>
      <c r="B574" s="2"/>
      <c r="C574" s="2"/>
      <c r="D574" s="2"/>
      <c r="E574" s="2"/>
      <c r="F574" s="2"/>
      <c r="G574" s="145"/>
    </row>
    <row r="575" spans="1:7" x14ac:dyDescent="0.15">
      <c r="A575" s="144"/>
      <c r="B575" s="2"/>
      <c r="C575" s="2"/>
      <c r="D575" s="2"/>
      <c r="E575" s="2"/>
      <c r="F575" s="2"/>
      <c r="G575" s="145"/>
    </row>
    <row r="576" spans="1:7" x14ac:dyDescent="0.15">
      <c r="A576" s="144"/>
      <c r="B576" s="2"/>
      <c r="C576" s="2"/>
      <c r="D576" s="2"/>
      <c r="E576" s="2"/>
      <c r="F576" s="2"/>
      <c r="G576" s="145"/>
    </row>
    <row r="577" spans="1:7" x14ac:dyDescent="0.15">
      <c r="A577" s="144"/>
      <c r="B577" s="2"/>
      <c r="C577" s="2"/>
      <c r="D577" s="2"/>
      <c r="E577" s="2"/>
      <c r="F577" s="2"/>
      <c r="G577" s="145"/>
    </row>
    <row r="578" spans="1:7" x14ac:dyDescent="0.15">
      <c r="A578" s="144"/>
      <c r="B578" s="2"/>
      <c r="C578" s="2"/>
      <c r="D578" s="2"/>
      <c r="E578" s="2"/>
      <c r="F578" s="2"/>
      <c r="G578" s="145"/>
    </row>
    <row r="579" spans="1:7" x14ac:dyDescent="0.15">
      <c r="A579" s="144"/>
      <c r="B579" s="2"/>
      <c r="C579" s="2"/>
      <c r="D579" s="2"/>
      <c r="E579" s="2"/>
      <c r="F579" s="2"/>
      <c r="G579" s="145"/>
    </row>
    <row r="580" spans="1:7" x14ac:dyDescent="0.15">
      <c r="A580" s="144"/>
      <c r="B580" s="2"/>
      <c r="C580" s="2"/>
      <c r="D580" s="2"/>
      <c r="E580" s="2"/>
      <c r="F580" s="2"/>
      <c r="G580" s="145"/>
    </row>
    <row r="581" spans="1:7" x14ac:dyDescent="0.15">
      <c r="A581" s="144"/>
      <c r="B581" s="2"/>
      <c r="C581" s="2"/>
      <c r="D581" s="2"/>
      <c r="E581" s="2"/>
      <c r="F581" s="2"/>
      <c r="G581" s="145"/>
    </row>
    <row r="582" spans="1:7" x14ac:dyDescent="0.15">
      <c r="A582" s="144"/>
      <c r="B582" s="2"/>
      <c r="C582" s="2"/>
      <c r="D582" s="2"/>
      <c r="E582" s="2"/>
      <c r="F582" s="2"/>
      <c r="G582" s="145"/>
    </row>
    <row r="583" spans="1:7" x14ac:dyDescent="0.15">
      <c r="A583" s="144"/>
      <c r="B583" s="2"/>
      <c r="C583" s="2"/>
      <c r="D583" s="2"/>
      <c r="E583" s="2"/>
      <c r="F583" s="2"/>
      <c r="G583" s="145"/>
    </row>
    <row r="584" spans="1:7" x14ac:dyDescent="0.15">
      <c r="A584" s="144"/>
      <c r="B584" s="2"/>
      <c r="C584" s="2"/>
      <c r="D584" s="2"/>
      <c r="E584" s="2"/>
      <c r="F584" s="2"/>
      <c r="G584" s="145"/>
    </row>
    <row r="585" spans="1:7" x14ac:dyDescent="0.15">
      <c r="A585" s="144"/>
      <c r="B585" s="2"/>
      <c r="C585" s="2"/>
      <c r="D585" s="2"/>
      <c r="E585" s="2"/>
      <c r="F585" s="2"/>
      <c r="G585" s="145"/>
    </row>
    <row r="586" spans="1:7" x14ac:dyDescent="0.15">
      <c r="A586" s="144"/>
      <c r="B586" s="2"/>
      <c r="C586" s="2"/>
      <c r="D586" s="2"/>
      <c r="E586" s="2"/>
      <c r="F586" s="2"/>
      <c r="G586" s="145"/>
    </row>
    <row r="587" spans="1:7" x14ac:dyDescent="0.15">
      <c r="A587" s="144"/>
      <c r="B587" s="2"/>
      <c r="C587" s="2"/>
      <c r="D587" s="2"/>
      <c r="E587" s="2"/>
      <c r="F587" s="2"/>
      <c r="G587" s="145"/>
    </row>
    <row r="588" spans="1:7" x14ac:dyDescent="0.15">
      <c r="A588" s="144"/>
      <c r="B588" s="2"/>
      <c r="C588" s="2"/>
      <c r="D588" s="2"/>
      <c r="E588" s="2"/>
      <c r="F588" s="2"/>
      <c r="G588" s="145"/>
    </row>
    <row r="589" spans="1:7" x14ac:dyDescent="0.15">
      <c r="A589" s="144"/>
      <c r="B589" s="2"/>
      <c r="C589" s="2"/>
      <c r="D589" s="2"/>
      <c r="E589" s="2"/>
      <c r="F589" s="2"/>
      <c r="G589" s="145"/>
    </row>
    <row r="590" spans="1:7" x14ac:dyDescent="0.15">
      <c r="A590" s="144"/>
      <c r="B590" s="2"/>
      <c r="C590" s="2"/>
      <c r="D590" s="2"/>
      <c r="E590" s="2"/>
      <c r="F590" s="2"/>
      <c r="G590" s="145"/>
    </row>
    <row r="591" spans="1:7" x14ac:dyDescent="0.15">
      <c r="A591" s="144"/>
      <c r="B591" s="2"/>
      <c r="C591" s="2"/>
      <c r="D591" s="2"/>
      <c r="E591" s="2"/>
      <c r="F591" s="2"/>
      <c r="G591" s="145"/>
    </row>
    <row r="592" spans="1:7" x14ac:dyDescent="0.15">
      <c r="A592" s="144"/>
      <c r="B592" s="2"/>
      <c r="C592" s="2"/>
      <c r="D592" s="2"/>
      <c r="E592" s="2"/>
      <c r="F592" s="2"/>
      <c r="G592" s="145"/>
    </row>
    <row r="593" spans="1:7" x14ac:dyDescent="0.15">
      <c r="A593" s="144"/>
      <c r="B593" s="2"/>
      <c r="C593" s="2"/>
      <c r="D593" s="2"/>
      <c r="E593" s="2"/>
      <c r="F593" s="2"/>
      <c r="G593" s="145"/>
    </row>
    <row r="594" spans="1:7" x14ac:dyDescent="0.15">
      <c r="A594" s="144"/>
      <c r="B594" s="2"/>
      <c r="C594" s="2"/>
      <c r="D594" s="2"/>
      <c r="E594" s="2"/>
      <c r="F594" s="2"/>
      <c r="G594" s="145"/>
    </row>
    <row r="595" spans="1:7" x14ac:dyDescent="0.15">
      <c r="A595" s="144"/>
      <c r="B595" s="2"/>
      <c r="C595" s="2"/>
      <c r="D595" s="2"/>
      <c r="E595" s="2"/>
      <c r="F595" s="2"/>
      <c r="G595" s="145"/>
    </row>
    <row r="596" spans="1:7" x14ac:dyDescent="0.15">
      <c r="A596" s="144"/>
      <c r="B596" s="2"/>
      <c r="C596" s="2"/>
      <c r="D596" s="2"/>
      <c r="E596" s="2"/>
      <c r="F596" s="2"/>
      <c r="G596" s="145"/>
    </row>
    <row r="597" spans="1:7" x14ac:dyDescent="0.15">
      <c r="A597" s="144"/>
      <c r="B597" s="2"/>
      <c r="C597" s="2"/>
      <c r="D597" s="2"/>
      <c r="E597" s="2"/>
      <c r="F597" s="2"/>
      <c r="G597" s="145"/>
    </row>
    <row r="598" spans="1:7" x14ac:dyDescent="0.15">
      <c r="A598" s="144"/>
      <c r="B598" s="2"/>
      <c r="C598" s="2"/>
      <c r="D598" s="2"/>
      <c r="E598" s="2"/>
      <c r="F598" s="2"/>
      <c r="G598" s="145"/>
    </row>
    <row r="599" spans="1:7" x14ac:dyDescent="0.15">
      <c r="A599" s="144"/>
      <c r="B599" s="2"/>
      <c r="C599" s="2"/>
      <c r="D599" s="2"/>
      <c r="E599" s="2"/>
      <c r="F599" s="2"/>
      <c r="G599" s="145"/>
    </row>
    <row r="600" spans="1:7" x14ac:dyDescent="0.15">
      <c r="A600" s="144"/>
      <c r="B600" s="2"/>
      <c r="C600" s="2"/>
      <c r="D600" s="2"/>
      <c r="E600" s="2"/>
      <c r="F600" s="2"/>
      <c r="G600" s="145"/>
    </row>
    <row r="601" spans="1:7" x14ac:dyDescent="0.15">
      <c r="A601" s="144"/>
      <c r="B601" s="2"/>
      <c r="C601" s="2"/>
      <c r="D601" s="2"/>
      <c r="E601" s="2"/>
      <c r="F601" s="2"/>
      <c r="G601" s="145"/>
    </row>
    <row r="602" spans="1:7" x14ac:dyDescent="0.15">
      <c r="A602" s="144"/>
      <c r="B602" s="2"/>
      <c r="C602" s="2"/>
      <c r="D602" s="2"/>
      <c r="E602" s="2"/>
      <c r="F602" s="2"/>
      <c r="G602" s="145"/>
    </row>
    <row r="603" spans="1:7" x14ac:dyDescent="0.15">
      <c r="A603" s="144"/>
      <c r="B603" s="2"/>
      <c r="C603" s="2"/>
      <c r="D603" s="2"/>
      <c r="E603" s="2"/>
      <c r="F603" s="2"/>
      <c r="G603" s="145"/>
    </row>
    <row r="604" spans="1:7" x14ac:dyDescent="0.15">
      <c r="A604" s="144"/>
      <c r="B604" s="2"/>
      <c r="C604" s="2"/>
      <c r="D604" s="2"/>
      <c r="E604" s="2"/>
      <c r="F604" s="2"/>
      <c r="G604" s="145"/>
    </row>
    <row r="605" spans="1:7" x14ac:dyDescent="0.15">
      <c r="A605" s="144"/>
      <c r="B605" s="2"/>
      <c r="C605" s="2"/>
      <c r="D605" s="2"/>
      <c r="E605" s="2"/>
      <c r="F605" s="2"/>
      <c r="G605" s="145"/>
    </row>
    <row r="606" spans="1:7" x14ac:dyDescent="0.15">
      <c r="A606" s="144"/>
      <c r="B606" s="2"/>
      <c r="C606" s="2"/>
      <c r="D606" s="2"/>
      <c r="E606" s="2"/>
      <c r="F606" s="2"/>
      <c r="G606" s="145"/>
    </row>
    <row r="607" spans="1:7" x14ac:dyDescent="0.15">
      <c r="A607" s="144"/>
      <c r="B607" s="2"/>
      <c r="C607" s="2"/>
      <c r="D607" s="2"/>
      <c r="E607" s="2"/>
      <c r="F607" s="2"/>
      <c r="G607" s="145"/>
    </row>
    <row r="608" spans="1:7" x14ac:dyDescent="0.15">
      <c r="A608" s="144"/>
      <c r="B608" s="2"/>
      <c r="C608" s="2"/>
      <c r="D608" s="2"/>
      <c r="E608" s="2"/>
      <c r="F608" s="2"/>
      <c r="G608" s="145"/>
    </row>
    <row r="609" spans="1:7" x14ac:dyDescent="0.15">
      <c r="A609" s="144"/>
      <c r="B609" s="2"/>
      <c r="C609" s="2"/>
      <c r="D609" s="2"/>
      <c r="E609" s="2"/>
      <c r="F609" s="2"/>
      <c r="G609" s="145"/>
    </row>
    <row r="610" spans="1:7" x14ac:dyDescent="0.15">
      <c r="A610" s="144"/>
      <c r="B610" s="2"/>
      <c r="C610" s="2"/>
      <c r="D610" s="2"/>
      <c r="E610" s="2"/>
      <c r="F610" s="2"/>
      <c r="G610" s="145"/>
    </row>
    <row r="611" spans="1:7" x14ac:dyDescent="0.15">
      <c r="A611" s="144"/>
      <c r="B611" s="2"/>
      <c r="C611" s="2"/>
      <c r="D611" s="2"/>
      <c r="E611" s="2"/>
      <c r="F611" s="2"/>
      <c r="G611" s="145"/>
    </row>
    <row r="612" spans="1:7" x14ac:dyDescent="0.15">
      <c r="A612" s="144"/>
      <c r="B612" s="2"/>
      <c r="C612" s="2"/>
      <c r="D612" s="2"/>
      <c r="E612" s="2"/>
      <c r="F612" s="2"/>
      <c r="G612" s="145"/>
    </row>
    <row r="613" spans="1:7" x14ac:dyDescent="0.15">
      <c r="A613" s="144"/>
      <c r="B613" s="2"/>
      <c r="C613" s="2"/>
      <c r="D613" s="2"/>
      <c r="E613" s="2"/>
      <c r="F613" s="2"/>
      <c r="G613" s="145"/>
    </row>
    <row r="614" spans="1:7" x14ac:dyDescent="0.15">
      <c r="A614" s="144"/>
      <c r="B614" s="2"/>
      <c r="C614" s="2"/>
      <c r="D614" s="2"/>
      <c r="E614" s="2"/>
      <c r="F614" s="2"/>
      <c r="G614" s="145"/>
    </row>
    <row r="615" spans="1:7" x14ac:dyDescent="0.15">
      <c r="A615" s="144"/>
      <c r="B615" s="2"/>
      <c r="C615" s="2"/>
      <c r="D615" s="2"/>
      <c r="E615" s="2"/>
      <c r="F615" s="2"/>
      <c r="G615" s="145"/>
    </row>
    <row r="616" spans="1:7" x14ac:dyDescent="0.15">
      <c r="A616" s="144"/>
      <c r="B616" s="2"/>
      <c r="C616" s="2"/>
      <c r="D616" s="2"/>
      <c r="E616" s="2"/>
      <c r="F616" s="2"/>
      <c r="G616" s="145"/>
    </row>
    <row r="617" spans="1:7" x14ac:dyDescent="0.15">
      <c r="A617" s="144"/>
      <c r="B617" s="2"/>
      <c r="C617" s="2"/>
      <c r="D617" s="2"/>
      <c r="E617" s="2"/>
      <c r="F617" s="2"/>
      <c r="G617" s="145"/>
    </row>
    <row r="618" spans="1:7" x14ac:dyDescent="0.15">
      <c r="A618" s="144"/>
      <c r="B618" s="2"/>
      <c r="C618" s="2"/>
      <c r="D618" s="2"/>
      <c r="E618" s="2"/>
      <c r="F618" s="2"/>
      <c r="G618" s="145"/>
    </row>
    <row r="619" spans="1:7" x14ac:dyDescent="0.15">
      <c r="A619" s="144"/>
      <c r="B619" s="2"/>
      <c r="C619" s="2"/>
      <c r="D619" s="2"/>
      <c r="E619" s="2"/>
      <c r="F619" s="2"/>
      <c r="G619" s="145"/>
    </row>
    <row r="620" spans="1:7" x14ac:dyDescent="0.15">
      <c r="A620" s="144"/>
      <c r="B620" s="2"/>
      <c r="C620" s="2"/>
      <c r="D620" s="2"/>
      <c r="E620" s="2"/>
      <c r="F620" s="2"/>
      <c r="G620" s="145"/>
    </row>
    <row r="621" spans="1:7" x14ac:dyDescent="0.15">
      <c r="A621" s="144"/>
      <c r="B621" s="2"/>
      <c r="C621" s="2"/>
      <c r="D621" s="2"/>
      <c r="E621" s="2"/>
      <c r="F621" s="2"/>
      <c r="G621" s="145"/>
    </row>
    <row r="622" spans="1:7" x14ac:dyDescent="0.15">
      <c r="A622" s="144"/>
      <c r="B622" s="2"/>
      <c r="C622" s="2"/>
      <c r="D622" s="2"/>
      <c r="E622" s="2"/>
      <c r="F622" s="2"/>
      <c r="G622" s="145"/>
    </row>
    <row r="623" spans="1:7" x14ac:dyDescent="0.15">
      <c r="A623" s="144"/>
      <c r="B623" s="2"/>
      <c r="C623" s="2"/>
      <c r="D623" s="2"/>
      <c r="E623" s="2"/>
      <c r="F623" s="2"/>
      <c r="G623" s="145"/>
    </row>
    <row r="624" spans="1:7" x14ac:dyDescent="0.15">
      <c r="A624" s="144"/>
      <c r="B624" s="2"/>
      <c r="C624" s="2"/>
      <c r="D624" s="2"/>
      <c r="E624" s="2"/>
      <c r="F624" s="2"/>
      <c r="G624" s="145"/>
    </row>
    <row r="625" spans="1:7" x14ac:dyDescent="0.15">
      <c r="A625" s="144"/>
      <c r="B625" s="2"/>
      <c r="C625" s="2"/>
      <c r="D625" s="2"/>
      <c r="E625" s="2"/>
      <c r="F625" s="2"/>
      <c r="G625" s="145"/>
    </row>
    <row r="626" spans="1:7" x14ac:dyDescent="0.15">
      <c r="A626" s="144"/>
      <c r="B626" s="2"/>
      <c r="C626" s="2"/>
      <c r="D626" s="2"/>
      <c r="E626" s="2"/>
      <c r="F626" s="2"/>
      <c r="G626" s="145"/>
    </row>
    <row r="627" spans="1:7" x14ac:dyDescent="0.15">
      <c r="A627" s="144"/>
      <c r="B627" s="2"/>
      <c r="C627" s="2"/>
      <c r="D627" s="2"/>
      <c r="E627" s="2"/>
      <c r="F627" s="2"/>
      <c r="G627" s="145"/>
    </row>
    <row r="628" spans="1:7" x14ac:dyDescent="0.15">
      <c r="A628" s="144"/>
      <c r="B628" s="2"/>
      <c r="C628" s="2"/>
      <c r="D628" s="2"/>
      <c r="E628" s="2"/>
      <c r="F628" s="2"/>
      <c r="G628" s="145"/>
    </row>
    <row r="629" spans="1:7" x14ac:dyDescent="0.15">
      <c r="A629" s="144"/>
      <c r="B629" s="2"/>
      <c r="C629" s="2"/>
      <c r="D629" s="2"/>
      <c r="E629" s="2"/>
      <c r="F629" s="2"/>
      <c r="G629" s="145"/>
    </row>
    <row r="630" spans="1:7" x14ac:dyDescent="0.15">
      <c r="A630" s="144"/>
      <c r="B630" s="2"/>
      <c r="C630" s="2"/>
      <c r="D630" s="2"/>
      <c r="E630" s="2"/>
      <c r="F630" s="2"/>
      <c r="G630" s="145"/>
    </row>
    <row r="631" spans="1:7" x14ac:dyDescent="0.15">
      <c r="A631" s="144"/>
      <c r="B631" s="2"/>
      <c r="C631" s="2"/>
      <c r="D631" s="2"/>
      <c r="E631" s="2"/>
      <c r="F631" s="2"/>
      <c r="G631" s="145"/>
    </row>
    <row r="632" spans="1:7" x14ac:dyDescent="0.15">
      <c r="A632" s="144"/>
      <c r="B632" s="2"/>
      <c r="C632" s="2"/>
      <c r="D632" s="2"/>
      <c r="E632" s="2"/>
      <c r="F632" s="2"/>
      <c r="G632" s="145"/>
    </row>
    <row r="633" spans="1:7" x14ac:dyDescent="0.15">
      <c r="A633" s="144"/>
      <c r="B633" s="2"/>
      <c r="C633" s="2"/>
      <c r="D633" s="2"/>
      <c r="E633" s="2"/>
      <c r="F633" s="2"/>
      <c r="G633" s="145"/>
    </row>
    <row r="634" spans="1:7" x14ac:dyDescent="0.15">
      <c r="A634" s="144"/>
      <c r="B634" s="2"/>
      <c r="C634" s="2"/>
      <c r="D634" s="2"/>
      <c r="E634" s="2"/>
      <c r="F634" s="2"/>
      <c r="G634" s="145"/>
    </row>
    <row r="635" spans="1:7" x14ac:dyDescent="0.15">
      <c r="A635" s="144"/>
      <c r="B635" s="2"/>
      <c r="C635" s="2"/>
      <c r="D635" s="2"/>
      <c r="E635" s="2"/>
      <c r="F635" s="2"/>
      <c r="G635" s="145"/>
    </row>
    <row r="636" spans="1:7" x14ac:dyDescent="0.15">
      <c r="A636" s="144"/>
      <c r="B636" s="2"/>
      <c r="C636" s="2"/>
      <c r="D636" s="2"/>
      <c r="E636" s="2"/>
      <c r="F636" s="2"/>
      <c r="G636" s="145"/>
    </row>
    <row r="637" spans="1:7" x14ac:dyDescent="0.15">
      <c r="A637" s="144"/>
      <c r="B637" s="2"/>
      <c r="C637" s="2"/>
      <c r="D637" s="2"/>
      <c r="E637" s="2"/>
      <c r="F637" s="2"/>
      <c r="G637" s="145"/>
    </row>
    <row r="638" spans="1:7" x14ac:dyDescent="0.15">
      <c r="A638" s="144"/>
      <c r="B638" s="2"/>
      <c r="C638" s="2"/>
      <c r="D638" s="2"/>
      <c r="E638" s="2"/>
      <c r="F638" s="2"/>
      <c r="G638" s="145"/>
    </row>
    <row r="639" spans="1:7" x14ac:dyDescent="0.15">
      <c r="A639" s="144"/>
      <c r="B639" s="2"/>
      <c r="C639" s="2"/>
      <c r="D639" s="2"/>
      <c r="E639" s="2"/>
      <c r="F639" s="2"/>
      <c r="G639" s="145"/>
    </row>
    <row r="640" spans="1:7" x14ac:dyDescent="0.15">
      <c r="A640" s="144"/>
      <c r="B640" s="2"/>
      <c r="C640" s="2"/>
      <c r="D640" s="2"/>
      <c r="E640" s="2"/>
      <c r="F640" s="2"/>
      <c r="G640" s="145"/>
    </row>
    <row r="641" spans="1:7" x14ac:dyDescent="0.15">
      <c r="A641" s="144"/>
      <c r="B641" s="2"/>
      <c r="C641" s="2"/>
      <c r="D641" s="2"/>
      <c r="E641" s="2"/>
      <c r="F641" s="2"/>
      <c r="G641" s="145"/>
    </row>
    <row r="642" spans="1:7" x14ac:dyDescent="0.15">
      <c r="A642" s="144"/>
      <c r="B642" s="2"/>
      <c r="C642" s="2"/>
      <c r="D642" s="2"/>
      <c r="E642" s="2"/>
      <c r="F642" s="2"/>
      <c r="G642" s="145"/>
    </row>
    <row r="643" spans="1:7" x14ac:dyDescent="0.15">
      <c r="A643" s="144"/>
      <c r="B643" s="2"/>
      <c r="C643" s="2"/>
      <c r="D643" s="2"/>
      <c r="E643" s="2"/>
      <c r="F643" s="2"/>
      <c r="G643" s="145"/>
    </row>
    <row r="644" spans="1:7" x14ac:dyDescent="0.15">
      <c r="A644" s="144"/>
      <c r="B644" s="2"/>
      <c r="C644" s="2"/>
      <c r="D644" s="2"/>
      <c r="E644" s="2"/>
      <c r="F644" s="2"/>
      <c r="G644" s="145"/>
    </row>
    <row r="645" spans="1:7" x14ac:dyDescent="0.15">
      <c r="A645" s="144"/>
      <c r="B645" s="2"/>
      <c r="C645" s="2"/>
      <c r="D645" s="2"/>
      <c r="E645" s="2"/>
      <c r="F645" s="2"/>
      <c r="G645" s="145"/>
    </row>
    <row r="646" spans="1:7" x14ac:dyDescent="0.15">
      <c r="A646" s="144"/>
      <c r="B646" s="2"/>
      <c r="C646" s="2"/>
      <c r="D646" s="2"/>
      <c r="E646" s="2"/>
      <c r="F646" s="2"/>
      <c r="G646" s="145"/>
    </row>
    <row r="647" spans="1:7" x14ac:dyDescent="0.15">
      <c r="A647" s="144"/>
      <c r="B647" s="2"/>
      <c r="C647" s="2"/>
      <c r="D647" s="2"/>
      <c r="E647" s="2"/>
      <c r="F647" s="2"/>
      <c r="G647" s="145"/>
    </row>
    <row r="648" spans="1:7" x14ac:dyDescent="0.15">
      <c r="A648" s="144"/>
      <c r="B648" s="2"/>
      <c r="C648" s="2"/>
      <c r="D648" s="2"/>
      <c r="E648" s="2"/>
      <c r="F648" s="2"/>
      <c r="G648" s="145"/>
    </row>
    <row r="649" spans="1:7" x14ac:dyDescent="0.15">
      <c r="A649" s="144"/>
      <c r="B649" s="2"/>
      <c r="C649" s="2"/>
      <c r="D649" s="2"/>
      <c r="E649" s="2"/>
      <c r="F649" s="2"/>
      <c r="G649" s="145"/>
    </row>
    <row r="650" spans="1:7" x14ac:dyDescent="0.15">
      <c r="A650" s="144"/>
      <c r="B650" s="2"/>
      <c r="C650" s="2"/>
      <c r="D650" s="2"/>
      <c r="E650" s="2"/>
      <c r="F650" s="2"/>
      <c r="G650" s="145"/>
    </row>
    <row r="651" spans="1:7" x14ac:dyDescent="0.15">
      <c r="A651" s="144"/>
      <c r="B651" s="2"/>
      <c r="C651" s="2"/>
      <c r="D651" s="2"/>
      <c r="E651" s="2"/>
      <c r="F651" s="2"/>
      <c r="G651" s="145"/>
    </row>
    <row r="652" spans="1:7" x14ac:dyDescent="0.15">
      <c r="A652" s="144"/>
      <c r="B652" s="2"/>
      <c r="C652" s="2"/>
      <c r="D652" s="2"/>
      <c r="E652" s="2"/>
      <c r="F652" s="2"/>
      <c r="G652" s="145"/>
    </row>
    <row r="653" spans="1:7" x14ac:dyDescent="0.15">
      <c r="A653" s="144"/>
      <c r="B653" s="2"/>
      <c r="C653" s="2"/>
      <c r="D653" s="2"/>
      <c r="E653" s="2"/>
      <c r="F653" s="2"/>
      <c r="G653" s="145"/>
    </row>
    <row r="654" spans="1:7" x14ac:dyDescent="0.15">
      <c r="A654" s="144"/>
      <c r="B654" s="2"/>
      <c r="C654" s="2"/>
      <c r="D654" s="2"/>
      <c r="E654" s="2"/>
      <c r="F654" s="2"/>
      <c r="G654" s="145"/>
    </row>
    <row r="655" spans="1:7" x14ac:dyDescent="0.15">
      <c r="A655" s="144"/>
      <c r="B655" s="2"/>
      <c r="C655" s="2"/>
      <c r="D655" s="2"/>
      <c r="E655" s="2"/>
      <c r="F655" s="2"/>
      <c r="G655" s="145"/>
    </row>
    <row r="656" spans="1:7" x14ac:dyDescent="0.15">
      <c r="A656" s="144"/>
      <c r="B656" s="2"/>
      <c r="C656" s="2"/>
      <c r="D656" s="2"/>
      <c r="E656" s="2"/>
      <c r="F656" s="2"/>
      <c r="G656" s="145"/>
    </row>
    <row r="657" spans="1:7" x14ac:dyDescent="0.15">
      <c r="A657" s="144"/>
      <c r="B657" s="2"/>
      <c r="C657" s="2"/>
      <c r="D657" s="2"/>
      <c r="E657" s="2"/>
      <c r="F657" s="2"/>
      <c r="G657" s="145"/>
    </row>
    <row r="658" spans="1:7" x14ac:dyDescent="0.15">
      <c r="A658" s="144"/>
      <c r="B658" s="2"/>
      <c r="C658" s="2"/>
      <c r="D658" s="2"/>
      <c r="E658" s="2"/>
      <c r="F658" s="2"/>
      <c r="G658" s="145"/>
    </row>
    <row r="659" spans="1:7" x14ac:dyDescent="0.15">
      <c r="A659" s="144"/>
      <c r="B659" s="2"/>
      <c r="C659" s="2"/>
      <c r="D659" s="2"/>
      <c r="E659" s="2"/>
      <c r="F659" s="2"/>
      <c r="G659" s="145"/>
    </row>
    <row r="660" spans="1:7" x14ac:dyDescent="0.15">
      <c r="A660" s="144"/>
      <c r="B660" s="2"/>
      <c r="C660" s="2"/>
      <c r="D660" s="2"/>
      <c r="E660" s="2"/>
      <c r="F660" s="2"/>
      <c r="G660" s="145"/>
    </row>
    <row r="661" spans="1:7" x14ac:dyDescent="0.15">
      <c r="A661" s="144"/>
      <c r="B661" s="2"/>
      <c r="C661" s="2"/>
      <c r="D661" s="2"/>
      <c r="E661" s="2"/>
      <c r="F661" s="2"/>
      <c r="G661" s="145"/>
    </row>
    <row r="662" spans="1:7" x14ac:dyDescent="0.15">
      <c r="A662" s="144"/>
      <c r="B662" s="2"/>
      <c r="C662" s="2"/>
      <c r="D662" s="2"/>
      <c r="E662" s="2"/>
      <c r="F662" s="2"/>
      <c r="G662" s="145"/>
    </row>
    <row r="663" spans="1:7" x14ac:dyDescent="0.15">
      <c r="A663" s="144"/>
      <c r="B663" s="2"/>
      <c r="C663" s="2"/>
      <c r="D663" s="2"/>
      <c r="E663" s="2"/>
      <c r="F663" s="2"/>
      <c r="G663" s="145"/>
    </row>
    <row r="664" spans="1:7" x14ac:dyDescent="0.15">
      <c r="A664" s="144"/>
      <c r="B664" s="2"/>
      <c r="C664" s="2"/>
      <c r="D664" s="2"/>
      <c r="E664" s="2"/>
      <c r="F664" s="2"/>
      <c r="G664" s="145"/>
    </row>
    <row r="665" spans="1:7" x14ac:dyDescent="0.15">
      <c r="A665" s="144"/>
      <c r="B665" s="2"/>
      <c r="C665" s="2"/>
      <c r="D665" s="2"/>
      <c r="E665" s="2"/>
      <c r="F665" s="2"/>
      <c r="G665" s="145"/>
    </row>
    <row r="666" spans="1:7" x14ac:dyDescent="0.15">
      <c r="A666" s="144"/>
      <c r="B666" s="2"/>
      <c r="C666" s="2"/>
      <c r="D666" s="2"/>
      <c r="E666" s="2"/>
      <c r="F666" s="2"/>
      <c r="G666" s="145"/>
    </row>
    <row r="667" spans="1:7" x14ac:dyDescent="0.15">
      <c r="A667" s="144"/>
      <c r="B667" s="2"/>
      <c r="C667" s="2"/>
      <c r="D667" s="2"/>
      <c r="E667" s="2"/>
      <c r="F667" s="2"/>
      <c r="G667" s="145"/>
    </row>
    <row r="668" spans="1:7" x14ac:dyDescent="0.15">
      <c r="A668" s="144"/>
      <c r="B668" s="2"/>
      <c r="C668" s="2"/>
      <c r="D668" s="2"/>
      <c r="E668" s="2"/>
      <c r="F668" s="2"/>
      <c r="G668" s="145"/>
    </row>
    <row r="669" spans="1:7" x14ac:dyDescent="0.15">
      <c r="A669" s="144"/>
      <c r="B669" s="2"/>
      <c r="C669" s="2"/>
      <c r="D669" s="2"/>
      <c r="E669" s="2"/>
      <c r="F669" s="2"/>
      <c r="G669" s="145"/>
    </row>
    <row r="670" spans="1:7" x14ac:dyDescent="0.15">
      <c r="A670" s="144"/>
      <c r="B670" s="2"/>
      <c r="C670" s="2"/>
      <c r="D670" s="2"/>
      <c r="E670" s="2"/>
      <c r="F670" s="2"/>
      <c r="G670" s="145"/>
    </row>
    <row r="671" spans="1:7" x14ac:dyDescent="0.15">
      <c r="A671" s="144"/>
      <c r="B671" s="2"/>
      <c r="C671" s="2"/>
      <c r="D671" s="2"/>
      <c r="E671" s="2"/>
      <c r="F671" s="2"/>
      <c r="G671" s="145"/>
    </row>
    <row r="672" spans="1:7" x14ac:dyDescent="0.15">
      <c r="A672" s="144"/>
      <c r="B672" s="2"/>
      <c r="C672" s="2"/>
      <c r="D672" s="2"/>
      <c r="E672" s="2"/>
      <c r="F672" s="2"/>
      <c r="G672" s="145"/>
    </row>
    <row r="673" spans="1:7" x14ac:dyDescent="0.15">
      <c r="A673" s="144"/>
      <c r="B673" s="2"/>
      <c r="C673" s="2"/>
      <c r="D673" s="2"/>
      <c r="E673" s="2"/>
      <c r="F673" s="2"/>
      <c r="G673" s="145"/>
    </row>
    <row r="674" spans="1:7" x14ac:dyDescent="0.15">
      <c r="A674" s="144"/>
      <c r="B674" s="2"/>
      <c r="C674" s="2"/>
      <c r="D674" s="2"/>
      <c r="E674" s="2"/>
      <c r="F674" s="2"/>
      <c r="G674" s="145"/>
    </row>
    <row r="675" spans="1:7" x14ac:dyDescent="0.15">
      <c r="A675" s="144"/>
      <c r="B675" s="2"/>
      <c r="C675" s="2"/>
      <c r="D675" s="2"/>
      <c r="E675" s="2"/>
      <c r="F675" s="2"/>
      <c r="G675" s="145"/>
    </row>
    <row r="676" spans="1:7" x14ac:dyDescent="0.15">
      <c r="A676" s="144"/>
      <c r="B676" s="2"/>
      <c r="C676" s="2"/>
      <c r="D676" s="2"/>
      <c r="E676" s="2"/>
      <c r="F676" s="2"/>
      <c r="G676" s="145"/>
    </row>
    <row r="677" spans="1:7" x14ac:dyDescent="0.15">
      <c r="A677" s="144"/>
      <c r="B677" s="2"/>
      <c r="C677" s="2"/>
      <c r="D677" s="2"/>
      <c r="E677" s="2"/>
      <c r="F677" s="2"/>
      <c r="G677" s="145"/>
    </row>
    <row r="678" spans="1:7" x14ac:dyDescent="0.15">
      <c r="A678" s="144"/>
      <c r="B678" s="2"/>
      <c r="C678" s="2"/>
      <c r="D678" s="2"/>
      <c r="E678" s="2"/>
      <c r="F678" s="2"/>
      <c r="G678" s="145"/>
    </row>
    <row r="679" spans="1:7" x14ac:dyDescent="0.15">
      <c r="A679" s="144"/>
      <c r="B679" s="2"/>
      <c r="C679" s="2"/>
      <c r="D679" s="2"/>
      <c r="E679" s="2"/>
      <c r="F679" s="2"/>
      <c r="G679" s="145"/>
    </row>
    <row r="680" spans="1:7" x14ac:dyDescent="0.15">
      <c r="A680" s="144"/>
      <c r="B680" s="2"/>
      <c r="C680" s="2"/>
      <c r="D680" s="2"/>
      <c r="E680" s="2"/>
      <c r="F680" s="2"/>
      <c r="G680" s="145"/>
    </row>
    <row r="681" spans="1:7" x14ac:dyDescent="0.15">
      <c r="A681" s="144"/>
      <c r="B681" s="2"/>
      <c r="C681" s="2"/>
      <c r="D681" s="2"/>
      <c r="E681" s="2"/>
      <c r="F681" s="2"/>
      <c r="G681" s="145"/>
    </row>
    <row r="682" spans="1:7" x14ac:dyDescent="0.15">
      <c r="A682" s="144"/>
      <c r="B682" s="2"/>
      <c r="C682" s="2"/>
      <c r="D682" s="2"/>
      <c r="E682" s="2"/>
      <c r="F682" s="2"/>
      <c r="G682" s="145"/>
    </row>
    <row r="683" spans="1:7" x14ac:dyDescent="0.15">
      <c r="A683" s="144"/>
      <c r="B683" s="2"/>
      <c r="C683" s="2"/>
      <c r="D683" s="2"/>
      <c r="E683" s="2"/>
      <c r="F683" s="2"/>
      <c r="G683" s="145"/>
    </row>
    <row r="684" spans="1:7" x14ac:dyDescent="0.15">
      <c r="A684" s="144"/>
      <c r="B684" s="2"/>
      <c r="C684" s="2"/>
      <c r="D684" s="2"/>
      <c r="E684" s="2"/>
      <c r="F684" s="2"/>
      <c r="G684" s="145"/>
    </row>
    <row r="685" spans="1:7" x14ac:dyDescent="0.15">
      <c r="A685" s="144"/>
      <c r="B685" s="2"/>
      <c r="C685" s="2"/>
      <c r="D685" s="2"/>
      <c r="E685" s="2"/>
      <c r="F685" s="2"/>
      <c r="G685" s="145"/>
    </row>
    <row r="686" spans="1:7" x14ac:dyDescent="0.15">
      <c r="A686" s="144"/>
      <c r="B686" s="2"/>
      <c r="C686" s="2"/>
      <c r="D686" s="2"/>
      <c r="E686" s="2"/>
      <c r="F686" s="2"/>
      <c r="G686" s="145"/>
    </row>
    <row r="687" spans="1:7" x14ac:dyDescent="0.15">
      <c r="A687" s="144"/>
      <c r="B687" s="2"/>
      <c r="C687" s="2"/>
      <c r="D687" s="2"/>
      <c r="E687" s="2"/>
      <c r="F687" s="2"/>
      <c r="G687" s="145"/>
    </row>
    <row r="688" spans="1:7" x14ac:dyDescent="0.15">
      <c r="A688" s="144"/>
      <c r="B688" s="2"/>
      <c r="C688" s="2"/>
      <c r="D688" s="2"/>
      <c r="E688" s="2"/>
      <c r="F688" s="2"/>
      <c r="G688" s="145"/>
    </row>
    <row r="689" spans="1:7" x14ac:dyDescent="0.15">
      <c r="A689" s="144"/>
      <c r="B689" s="2"/>
      <c r="C689" s="2"/>
      <c r="D689" s="2"/>
      <c r="E689" s="2"/>
      <c r="F689" s="2"/>
      <c r="G689" s="145"/>
    </row>
    <row r="690" spans="1:7" x14ac:dyDescent="0.15">
      <c r="A690" s="144"/>
      <c r="B690" s="2"/>
      <c r="C690" s="2"/>
      <c r="D690" s="2"/>
      <c r="E690" s="2"/>
      <c r="F690" s="2"/>
      <c r="G690" s="145"/>
    </row>
    <row r="691" spans="1:7" x14ac:dyDescent="0.15">
      <c r="A691" s="144"/>
      <c r="B691" s="2"/>
      <c r="C691" s="2"/>
      <c r="D691" s="2"/>
      <c r="E691" s="2"/>
      <c r="F691" s="2"/>
      <c r="G691" s="145"/>
    </row>
    <row r="692" spans="1:7" x14ac:dyDescent="0.15">
      <c r="A692" s="144"/>
      <c r="B692" s="2"/>
      <c r="C692" s="2"/>
      <c r="D692" s="2"/>
      <c r="E692" s="2"/>
      <c r="F692" s="2"/>
      <c r="G692" s="145"/>
    </row>
    <row r="693" spans="1:7" x14ac:dyDescent="0.15">
      <c r="A693" s="144"/>
      <c r="B693" s="2"/>
      <c r="C693" s="2"/>
      <c r="D693" s="2"/>
      <c r="E693" s="2"/>
      <c r="F693" s="2"/>
      <c r="G693" s="145"/>
    </row>
    <row r="694" spans="1:7" x14ac:dyDescent="0.15">
      <c r="A694" s="144"/>
      <c r="B694" s="2"/>
      <c r="C694" s="2"/>
      <c r="D694" s="2"/>
      <c r="E694" s="2"/>
      <c r="F694" s="2"/>
      <c r="G694" s="145"/>
    </row>
    <row r="695" spans="1:7" x14ac:dyDescent="0.15">
      <c r="A695" s="144"/>
      <c r="B695" s="2"/>
      <c r="C695" s="2"/>
      <c r="D695" s="2"/>
      <c r="E695" s="2"/>
      <c r="F695" s="2"/>
      <c r="G695" s="145"/>
    </row>
    <row r="696" spans="1:7" x14ac:dyDescent="0.15">
      <c r="A696" s="144"/>
      <c r="B696" s="2"/>
      <c r="C696" s="2"/>
      <c r="D696" s="2"/>
      <c r="E696" s="2"/>
      <c r="F696" s="2"/>
      <c r="G696" s="145"/>
    </row>
    <row r="697" spans="1:7" x14ac:dyDescent="0.15">
      <c r="A697" s="144"/>
      <c r="B697" s="2"/>
      <c r="C697" s="2"/>
      <c r="D697" s="2"/>
      <c r="E697" s="2"/>
      <c r="F697" s="2"/>
      <c r="G697" s="145"/>
    </row>
    <row r="698" spans="1:7" x14ac:dyDescent="0.15">
      <c r="A698" s="144"/>
      <c r="B698" s="2"/>
      <c r="C698" s="2"/>
      <c r="D698" s="2"/>
      <c r="E698" s="2"/>
      <c r="F698" s="2"/>
      <c r="G698" s="145"/>
    </row>
    <row r="699" spans="1:7" x14ac:dyDescent="0.15">
      <c r="A699" s="144"/>
      <c r="B699" s="2"/>
      <c r="C699" s="2"/>
      <c r="D699" s="2"/>
      <c r="E699" s="2"/>
      <c r="F699" s="2"/>
      <c r="G699" s="145"/>
    </row>
    <row r="700" spans="1:7" x14ac:dyDescent="0.15">
      <c r="A700" s="144"/>
      <c r="B700" s="2"/>
      <c r="C700" s="2"/>
      <c r="D700" s="2"/>
      <c r="E700" s="2"/>
      <c r="F700" s="2"/>
      <c r="G700" s="145"/>
    </row>
    <row r="701" spans="1:7" x14ac:dyDescent="0.15">
      <c r="A701" s="144"/>
      <c r="B701" s="2"/>
      <c r="C701" s="2"/>
      <c r="D701" s="2"/>
      <c r="E701" s="2"/>
      <c r="F701" s="2"/>
      <c r="G701" s="145"/>
    </row>
    <row r="702" spans="1:7" x14ac:dyDescent="0.15">
      <c r="A702" s="144"/>
      <c r="B702" s="2"/>
      <c r="C702" s="2"/>
      <c r="D702" s="2"/>
      <c r="E702" s="2"/>
      <c r="F702" s="2"/>
      <c r="G702" s="145"/>
    </row>
    <row r="703" spans="1:7" x14ac:dyDescent="0.15">
      <c r="A703" s="144"/>
      <c r="B703" s="2"/>
      <c r="C703" s="2"/>
      <c r="D703" s="2"/>
      <c r="E703" s="2"/>
      <c r="F703" s="2"/>
      <c r="G703" s="145"/>
    </row>
    <row r="704" spans="1:7" x14ac:dyDescent="0.15">
      <c r="A704" s="144"/>
      <c r="B704" s="2"/>
      <c r="C704" s="2"/>
      <c r="D704" s="2"/>
      <c r="E704" s="2"/>
      <c r="F704" s="2"/>
      <c r="G704" s="145"/>
    </row>
    <row r="705" spans="1:7" x14ac:dyDescent="0.15">
      <c r="A705" s="144"/>
      <c r="B705" s="2"/>
      <c r="C705" s="2"/>
      <c r="D705" s="2"/>
      <c r="E705" s="2"/>
      <c r="F705" s="2"/>
      <c r="G705" s="145"/>
    </row>
    <row r="706" spans="1:7" x14ac:dyDescent="0.15">
      <c r="A706" s="144"/>
      <c r="B706" s="2"/>
      <c r="C706" s="2"/>
      <c r="D706" s="2"/>
      <c r="E706" s="2"/>
      <c r="F706" s="2"/>
      <c r="G706" s="145"/>
    </row>
    <row r="707" spans="1:7" x14ac:dyDescent="0.15">
      <c r="A707" s="144"/>
      <c r="B707" s="2"/>
      <c r="C707" s="2"/>
      <c r="D707" s="2"/>
      <c r="E707" s="2"/>
      <c r="F707" s="2"/>
      <c r="G707" s="145"/>
    </row>
    <row r="708" spans="1:7" x14ac:dyDescent="0.15">
      <c r="A708" s="144"/>
      <c r="B708" s="2"/>
      <c r="C708" s="2"/>
      <c r="D708" s="2"/>
      <c r="E708" s="2"/>
      <c r="F708" s="2"/>
      <c r="G708" s="145"/>
    </row>
    <row r="709" spans="1:7" x14ac:dyDescent="0.15">
      <c r="A709" s="144"/>
      <c r="B709" s="2"/>
      <c r="C709" s="2"/>
      <c r="D709" s="2"/>
      <c r="E709" s="2"/>
      <c r="F709" s="2"/>
      <c r="G709" s="145"/>
    </row>
    <row r="710" spans="1:7" x14ac:dyDescent="0.15">
      <c r="A710" s="144"/>
      <c r="B710" s="2"/>
      <c r="C710" s="2"/>
      <c r="D710" s="2"/>
      <c r="E710" s="2"/>
      <c r="F710" s="2"/>
      <c r="G710" s="145"/>
    </row>
    <row r="711" spans="1:7" x14ac:dyDescent="0.15">
      <c r="A711" s="144"/>
      <c r="B711" s="2"/>
      <c r="C711" s="2"/>
      <c r="D711" s="2"/>
      <c r="E711" s="2"/>
      <c r="F711" s="2"/>
      <c r="G711" s="145"/>
    </row>
    <row r="712" spans="1:7" x14ac:dyDescent="0.15">
      <c r="A712" s="144"/>
      <c r="B712" s="2"/>
      <c r="C712" s="2"/>
      <c r="D712" s="2"/>
      <c r="E712" s="2"/>
      <c r="F712" s="2"/>
      <c r="G712" s="145"/>
    </row>
    <row r="713" spans="1:7" x14ac:dyDescent="0.15">
      <c r="A713" s="144"/>
      <c r="B713" s="2"/>
      <c r="C713" s="2"/>
      <c r="D713" s="2"/>
      <c r="E713" s="2"/>
      <c r="F713" s="2"/>
      <c r="G713" s="145"/>
    </row>
    <row r="714" spans="1:7" x14ac:dyDescent="0.15">
      <c r="A714" s="144"/>
      <c r="B714" s="2"/>
      <c r="C714" s="2"/>
      <c r="D714" s="2"/>
      <c r="E714" s="2"/>
      <c r="F714" s="2"/>
      <c r="G714" s="145"/>
    </row>
    <row r="715" spans="1:7" x14ac:dyDescent="0.15">
      <c r="A715" s="144"/>
      <c r="B715" s="2"/>
      <c r="C715" s="2"/>
      <c r="D715" s="2"/>
      <c r="E715" s="2"/>
      <c r="F715" s="2"/>
      <c r="G715" s="145"/>
    </row>
    <row r="716" spans="1:7" x14ac:dyDescent="0.15">
      <c r="A716" s="144"/>
      <c r="B716" s="2"/>
      <c r="C716" s="2"/>
      <c r="D716" s="2"/>
      <c r="E716" s="2"/>
      <c r="F716" s="2"/>
      <c r="G716" s="145"/>
    </row>
    <row r="717" spans="1:7" x14ac:dyDescent="0.15">
      <c r="A717" s="144"/>
      <c r="B717" s="2"/>
      <c r="C717" s="2"/>
      <c r="D717" s="2"/>
      <c r="E717" s="2"/>
      <c r="F717" s="2"/>
      <c r="G717" s="145"/>
    </row>
    <row r="718" spans="1:7" x14ac:dyDescent="0.15">
      <c r="A718" s="144"/>
      <c r="B718" s="2"/>
      <c r="C718" s="2"/>
      <c r="D718" s="2"/>
      <c r="E718" s="2"/>
      <c r="F718" s="2"/>
      <c r="G718" s="145"/>
    </row>
    <row r="719" spans="1:7" x14ac:dyDescent="0.15">
      <c r="A719" s="144"/>
      <c r="B719" s="2"/>
      <c r="C719" s="2"/>
      <c r="D719" s="2"/>
      <c r="E719" s="2"/>
      <c r="F719" s="2"/>
      <c r="G719" s="145"/>
    </row>
    <row r="720" spans="1:7" x14ac:dyDescent="0.15">
      <c r="A720" s="144"/>
      <c r="B720" s="2"/>
      <c r="C720" s="2"/>
      <c r="D720" s="2"/>
      <c r="E720" s="2"/>
      <c r="F720" s="2"/>
      <c r="G720" s="145"/>
    </row>
    <row r="721" spans="1:7" x14ac:dyDescent="0.15">
      <c r="A721" s="144"/>
      <c r="B721" s="2"/>
      <c r="C721" s="2"/>
      <c r="D721" s="2"/>
      <c r="E721" s="2"/>
      <c r="F721" s="2"/>
      <c r="G721" s="145"/>
    </row>
    <row r="722" spans="1:7" x14ac:dyDescent="0.15">
      <c r="A722" s="144"/>
      <c r="B722" s="2"/>
      <c r="C722" s="2"/>
      <c r="D722" s="2"/>
      <c r="E722" s="2"/>
      <c r="F722" s="2"/>
      <c r="G722" s="145"/>
    </row>
    <row r="723" spans="1:7" x14ac:dyDescent="0.15">
      <c r="A723" s="144"/>
      <c r="B723" s="2"/>
      <c r="C723" s="2"/>
      <c r="D723" s="2"/>
      <c r="E723" s="2"/>
      <c r="F723" s="2"/>
      <c r="G723" s="145"/>
    </row>
    <row r="724" spans="1:7" x14ac:dyDescent="0.15">
      <c r="A724" s="144"/>
      <c r="B724" s="2"/>
      <c r="C724" s="2"/>
      <c r="D724" s="2"/>
      <c r="E724" s="2"/>
      <c r="F724" s="2"/>
      <c r="G724" s="145"/>
    </row>
    <row r="725" spans="1:7" x14ac:dyDescent="0.15">
      <c r="A725" s="144"/>
      <c r="B725" s="2"/>
      <c r="C725" s="2"/>
      <c r="D725" s="2"/>
      <c r="E725" s="2"/>
      <c r="F725" s="2"/>
      <c r="G725" s="145"/>
    </row>
    <row r="726" spans="1:7" x14ac:dyDescent="0.15">
      <c r="A726" s="144"/>
      <c r="B726" s="2"/>
      <c r="C726" s="2"/>
      <c r="D726" s="2"/>
      <c r="E726" s="2"/>
      <c r="F726" s="2"/>
      <c r="G726" s="145"/>
    </row>
    <row r="727" spans="1:7" x14ac:dyDescent="0.15">
      <c r="A727" s="144"/>
      <c r="B727" s="2"/>
      <c r="C727" s="2"/>
      <c r="D727" s="2"/>
      <c r="E727" s="2"/>
      <c r="F727" s="2"/>
      <c r="G727" s="145"/>
    </row>
    <row r="728" spans="1:7" x14ac:dyDescent="0.15">
      <c r="A728" s="144"/>
      <c r="B728" s="2"/>
      <c r="C728" s="2"/>
      <c r="D728" s="2"/>
      <c r="E728" s="2"/>
      <c r="F728" s="2"/>
      <c r="G728" s="145"/>
    </row>
    <row r="729" spans="1:7" x14ac:dyDescent="0.15">
      <c r="A729" s="144"/>
      <c r="B729" s="2"/>
      <c r="C729" s="2"/>
      <c r="D729" s="2"/>
      <c r="E729" s="2"/>
      <c r="F729" s="2"/>
      <c r="G729" s="145"/>
    </row>
    <row r="730" spans="1:7" x14ac:dyDescent="0.15">
      <c r="A730" s="144"/>
      <c r="B730" s="2"/>
      <c r="C730" s="2"/>
      <c r="D730" s="2"/>
      <c r="E730" s="2"/>
      <c r="F730" s="2"/>
      <c r="G730" s="145"/>
    </row>
    <row r="731" spans="1:7" x14ac:dyDescent="0.15">
      <c r="A731" s="144"/>
      <c r="B731" s="2"/>
      <c r="C731" s="2"/>
      <c r="D731" s="2"/>
      <c r="E731" s="2"/>
      <c r="F731" s="2"/>
      <c r="G731" s="145"/>
    </row>
    <row r="732" spans="1:7" x14ac:dyDescent="0.15">
      <c r="A732" s="144"/>
      <c r="B732" s="2"/>
      <c r="C732" s="2"/>
      <c r="D732" s="2"/>
      <c r="E732" s="2"/>
      <c r="F732" s="2"/>
      <c r="G732" s="145"/>
    </row>
    <row r="733" spans="1:7" x14ac:dyDescent="0.15">
      <c r="A733" s="144"/>
      <c r="B733" s="2"/>
      <c r="C733" s="2"/>
      <c r="D733" s="2"/>
      <c r="E733" s="2"/>
      <c r="F733" s="2"/>
      <c r="G733" s="145"/>
    </row>
    <row r="734" spans="1:7" x14ac:dyDescent="0.15">
      <c r="A734" s="144"/>
      <c r="B734" s="2"/>
      <c r="C734" s="2"/>
      <c r="D734" s="2"/>
      <c r="E734" s="2"/>
      <c r="F734" s="2"/>
      <c r="G734" s="145"/>
    </row>
    <row r="735" spans="1:7" x14ac:dyDescent="0.15">
      <c r="A735" s="144"/>
      <c r="B735" s="2"/>
      <c r="C735" s="2"/>
      <c r="D735" s="2"/>
      <c r="E735" s="2"/>
      <c r="F735" s="2"/>
      <c r="G735" s="145"/>
    </row>
    <row r="736" spans="1:7" x14ac:dyDescent="0.15">
      <c r="A736" s="144"/>
      <c r="B736" s="2"/>
      <c r="C736" s="2"/>
      <c r="D736" s="2"/>
      <c r="E736" s="2"/>
      <c r="F736" s="2"/>
      <c r="G736" s="145"/>
    </row>
    <row r="737" spans="1:7" x14ac:dyDescent="0.15">
      <c r="A737" s="144"/>
      <c r="B737" s="2"/>
      <c r="C737" s="2"/>
      <c r="D737" s="2"/>
      <c r="E737" s="2"/>
      <c r="F737" s="2"/>
      <c r="G737" s="145"/>
    </row>
    <row r="738" spans="1:7" x14ac:dyDescent="0.15">
      <c r="A738" s="144"/>
      <c r="B738" s="2"/>
      <c r="C738" s="2"/>
      <c r="D738" s="2"/>
      <c r="E738" s="2"/>
      <c r="F738" s="2"/>
      <c r="G738" s="145"/>
    </row>
    <row r="739" spans="1:7" x14ac:dyDescent="0.15">
      <c r="A739" s="144"/>
      <c r="B739" s="2"/>
      <c r="C739" s="2"/>
      <c r="D739" s="2"/>
      <c r="E739" s="2"/>
      <c r="F739" s="2"/>
      <c r="G739" s="145"/>
    </row>
    <row r="740" spans="1:7" x14ac:dyDescent="0.15">
      <c r="A740" s="144"/>
      <c r="B740" s="2"/>
      <c r="C740" s="2"/>
      <c r="D740" s="2"/>
      <c r="E740" s="2"/>
      <c r="F740" s="2"/>
      <c r="G740" s="145"/>
    </row>
    <row r="741" spans="1:7" x14ac:dyDescent="0.15">
      <c r="A741" s="144"/>
      <c r="B741" s="2"/>
      <c r="C741" s="2"/>
      <c r="D741" s="2"/>
      <c r="E741" s="2"/>
      <c r="F741" s="2"/>
      <c r="G741" s="145"/>
    </row>
    <row r="742" spans="1:7" x14ac:dyDescent="0.15">
      <c r="A742" s="144"/>
      <c r="B742" s="2"/>
      <c r="C742" s="2"/>
      <c r="D742" s="2"/>
      <c r="E742" s="2"/>
      <c r="F742" s="2"/>
      <c r="G742" s="145"/>
    </row>
    <row r="743" spans="1:7" x14ac:dyDescent="0.15">
      <c r="A743" s="144"/>
      <c r="B743" s="2"/>
      <c r="C743" s="2"/>
      <c r="D743" s="2"/>
      <c r="E743" s="2"/>
      <c r="F743" s="2"/>
      <c r="G743" s="145"/>
    </row>
    <row r="744" spans="1:7" x14ac:dyDescent="0.15">
      <c r="A744" s="144"/>
      <c r="B744" s="2"/>
      <c r="C744" s="2"/>
      <c r="D744" s="2"/>
      <c r="E744" s="2"/>
      <c r="F744" s="2"/>
      <c r="G744" s="145"/>
    </row>
    <row r="745" spans="1:7" x14ac:dyDescent="0.15">
      <c r="A745" s="144"/>
      <c r="B745" s="2"/>
      <c r="C745" s="2"/>
      <c r="D745" s="2"/>
      <c r="E745" s="2"/>
      <c r="F745" s="2"/>
      <c r="G745" s="145"/>
    </row>
    <row r="746" spans="1:7" x14ac:dyDescent="0.15">
      <c r="A746" s="144"/>
      <c r="B746" s="2"/>
      <c r="C746" s="2"/>
      <c r="D746" s="2"/>
      <c r="E746" s="2"/>
      <c r="F746" s="2"/>
      <c r="G746" s="145"/>
    </row>
    <row r="747" spans="1:7" x14ac:dyDescent="0.15">
      <c r="A747" s="144"/>
      <c r="B747" s="2"/>
      <c r="C747" s="2"/>
      <c r="D747" s="2"/>
      <c r="E747" s="2"/>
      <c r="F747" s="2"/>
      <c r="G747" s="145"/>
    </row>
    <row r="748" spans="1:7" x14ac:dyDescent="0.15">
      <c r="A748" s="144"/>
      <c r="B748" s="2"/>
      <c r="C748" s="2"/>
      <c r="D748" s="2"/>
      <c r="E748" s="2"/>
      <c r="F748" s="2"/>
      <c r="G748" s="145"/>
    </row>
    <row r="749" spans="1:7" x14ac:dyDescent="0.15">
      <c r="A749" s="144"/>
      <c r="B749" s="2"/>
      <c r="C749" s="2"/>
      <c r="D749" s="2"/>
      <c r="E749" s="2"/>
      <c r="F749" s="2"/>
      <c r="G749" s="145"/>
    </row>
    <row r="750" spans="1:7" x14ac:dyDescent="0.15">
      <c r="A750" s="144"/>
      <c r="B750" s="2"/>
      <c r="C750" s="2"/>
      <c r="D750" s="2"/>
      <c r="E750" s="2"/>
      <c r="F750" s="2"/>
      <c r="G750" s="145"/>
    </row>
    <row r="751" spans="1:7" x14ac:dyDescent="0.15">
      <c r="A751" s="144"/>
      <c r="B751" s="2"/>
      <c r="C751" s="2"/>
      <c r="D751" s="2"/>
      <c r="E751" s="2"/>
      <c r="F751" s="2"/>
      <c r="G751" s="145"/>
    </row>
    <row r="752" spans="1:7" x14ac:dyDescent="0.15">
      <c r="A752" s="144"/>
      <c r="B752" s="2"/>
      <c r="C752" s="2"/>
      <c r="D752" s="2"/>
      <c r="E752" s="2"/>
      <c r="F752" s="2"/>
      <c r="G752" s="145"/>
    </row>
    <row r="753" spans="1:7" x14ac:dyDescent="0.15">
      <c r="A753" s="144"/>
      <c r="B753" s="2"/>
      <c r="C753" s="2"/>
      <c r="D753" s="2"/>
      <c r="E753" s="2"/>
      <c r="F753" s="2"/>
      <c r="G753" s="145"/>
    </row>
    <row r="754" spans="1:7" x14ac:dyDescent="0.15">
      <c r="A754" s="144"/>
      <c r="B754" s="2"/>
      <c r="C754" s="2"/>
      <c r="D754" s="2"/>
      <c r="E754" s="2"/>
      <c r="F754" s="2"/>
      <c r="G754" s="145"/>
    </row>
    <row r="755" spans="1:7" x14ac:dyDescent="0.15">
      <c r="A755" s="144"/>
      <c r="B755" s="2"/>
      <c r="C755" s="2"/>
      <c r="D755" s="2"/>
      <c r="E755" s="2"/>
      <c r="F755" s="2"/>
      <c r="G755" s="145"/>
    </row>
    <row r="756" spans="1:7" x14ac:dyDescent="0.15">
      <c r="A756" s="144"/>
      <c r="B756" s="2"/>
      <c r="C756" s="2"/>
      <c r="D756" s="2"/>
      <c r="E756" s="2"/>
      <c r="F756" s="2"/>
      <c r="G756" s="145"/>
    </row>
    <row r="757" spans="1:7" x14ac:dyDescent="0.15">
      <c r="A757" s="144"/>
      <c r="B757" s="2"/>
      <c r="C757" s="2"/>
      <c r="D757" s="2"/>
      <c r="E757" s="2"/>
      <c r="F757" s="2"/>
      <c r="G757" s="145"/>
    </row>
    <row r="758" spans="1:7" x14ac:dyDescent="0.15">
      <c r="A758" s="144"/>
      <c r="B758" s="2"/>
      <c r="C758" s="2"/>
      <c r="D758" s="2"/>
      <c r="E758" s="2"/>
      <c r="F758" s="2"/>
      <c r="G758" s="145"/>
    </row>
    <row r="759" spans="1:7" x14ac:dyDescent="0.15">
      <c r="A759" s="144"/>
      <c r="B759" s="2"/>
      <c r="C759" s="2"/>
      <c r="D759" s="2"/>
      <c r="E759" s="2"/>
      <c r="F759" s="2"/>
      <c r="G759" s="145"/>
    </row>
    <row r="760" spans="1:7" x14ac:dyDescent="0.15">
      <c r="A760" s="144"/>
      <c r="B760" s="2"/>
      <c r="C760" s="2"/>
      <c r="D760" s="2"/>
      <c r="E760" s="2"/>
      <c r="F760" s="2"/>
      <c r="G760" s="145"/>
    </row>
    <row r="761" spans="1:7" x14ac:dyDescent="0.15">
      <c r="A761" s="144"/>
      <c r="B761" s="2"/>
      <c r="C761" s="2"/>
      <c r="D761" s="2"/>
      <c r="E761" s="2"/>
      <c r="F761" s="2"/>
      <c r="G761" s="145"/>
    </row>
    <row r="762" spans="1:7" x14ac:dyDescent="0.15">
      <c r="A762" s="144"/>
      <c r="B762" s="2"/>
      <c r="C762" s="2"/>
      <c r="D762" s="2"/>
      <c r="E762" s="2"/>
      <c r="F762" s="2"/>
      <c r="G762" s="145"/>
    </row>
    <row r="763" spans="1:7" x14ac:dyDescent="0.15">
      <c r="A763" s="144"/>
      <c r="B763" s="2"/>
      <c r="C763" s="2"/>
      <c r="D763" s="2"/>
      <c r="E763" s="2"/>
      <c r="F763" s="2"/>
      <c r="G763" s="145"/>
    </row>
    <row r="764" spans="1:7" x14ac:dyDescent="0.15">
      <c r="A764" s="144"/>
      <c r="B764" s="2"/>
      <c r="C764" s="2"/>
      <c r="D764" s="2"/>
      <c r="E764" s="2"/>
      <c r="F764" s="2"/>
      <c r="G764" s="145"/>
    </row>
    <row r="765" spans="1:7" x14ac:dyDescent="0.15">
      <c r="A765" s="144"/>
      <c r="B765" s="2"/>
      <c r="C765" s="2"/>
      <c r="D765" s="2"/>
      <c r="E765" s="2"/>
      <c r="F765" s="2"/>
      <c r="G765" s="145"/>
    </row>
    <row r="766" spans="1:7" x14ac:dyDescent="0.15">
      <c r="A766" s="144"/>
      <c r="B766" s="2"/>
      <c r="C766" s="2"/>
      <c r="D766" s="2"/>
      <c r="E766" s="2"/>
      <c r="F766" s="2"/>
      <c r="G766" s="145"/>
    </row>
    <row r="767" spans="1:7" x14ac:dyDescent="0.15">
      <c r="A767" s="144"/>
      <c r="B767" s="2"/>
      <c r="C767" s="2"/>
      <c r="D767" s="2"/>
      <c r="E767" s="2"/>
      <c r="F767" s="2"/>
      <c r="G767" s="145"/>
    </row>
    <row r="768" spans="1:7" x14ac:dyDescent="0.15">
      <c r="A768" s="144"/>
      <c r="B768" s="2"/>
      <c r="C768" s="2"/>
      <c r="D768" s="2"/>
      <c r="E768" s="2"/>
      <c r="F768" s="2"/>
      <c r="G768" s="145"/>
    </row>
    <row r="769" spans="1:7" x14ac:dyDescent="0.15">
      <c r="A769" s="144"/>
      <c r="B769" s="2"/>
      <c r="C769" s="2"/>
      <c r="D769" s="2"/>
      <c r="E769" s="2"/>
      <c r="F769" s="2"/>
      <c r="G769" s="145"/>
    </row>
    <row r="770" spans="1:7" x14ac:dyDescent="0.15">
      <c r="A770" s="144"/>
      <c r="B770" s="2"/>
      <c r="C770" s="2"/>
      <c r="D770" s="2"/>
      <c r="E770" s="2"/>
      <c r="F770" s="2"/>
      <c r="G770" s="145"/>
    </row>
    <row r="771" spans="1:7" x14ac:dyDescent="0.15">
      <c r="A771" s="144"/>
      <c r="B771" s="2"/>
      <c r="C771" s="2"/>
      <c r="D771" s="2"/>
      <c r="E771" s="2"/>
      <c r="F771" s="2"/>
      <c r="G771" s="145"/>
    </row>
    <row r="772" spans="1:7" x14ac:dyDescent="0.15">
      <c r="A772" s="144"/>
      <c r="B772" s="2"/>
      <c r="C772" s="2"/>
      <c r="D772" s="2"/>
      <c r="E772" s="2"/>
      <c r="F772" s="2"/>
      <c r="G772" s="145"/>
    </row>
    <row r="773" spans="1:7" x14ac:dyDescent="0.15">
      <c r="A773" s="144"/>
      <c r="B773" s="2"/>
      <c r="C773" s="2"/>
      <c r="D773" s="2"/>
      <c r="E773" s="2"/>
      <c r="F773" s="2"/>
      <c r="G773" s="145"/>
    </row>
    <row r="774" spans="1:7" x14ac:dyDescent="0.15">
      <c r="A774" s="144"/>
      <c r="B774" s="2"/>
      <c r="C774" s="2"/>
      <c r="D774" s="2"/>
      <c r="E774" s="2"/>
      <c r="F774" s="2"/>
      <c r="G774" s="145"/>
    </row>
    <row r="775" spans="1:7" x14ac:dyDescent="0.15">
      <c r="A775" s="144"/>
      <c r="B775" s="2"/>
      <c r="C775" s="2"/>
      <c r="D775" s="2"/>
      <c r="E775" s="2"/>
      <c r="F775" s="2"/>
      <c r="G775" s="145"/>
    </row>
    <row r="776" spans="1:7" x14ac:dyDescent="0.15">
      <c r="A776" s="144"/>
      <c r="B776" s="2"/>
      <c r="C776" s="2"/>
      <c r="D776" s="2"/>
      <c r="E776" s="2"/>
      <c r="F776" s="2"/>
      <c r="G776" s="145"/>
    </row>
    <row r="777" spans="1:7" x14ac:dyDescent="0.15">
      <c r="A777" s="144"/>
      <c r="B777" s="2"/>
      <c r="C777" s="2"/>
      <c r="D777" s="2"/>
      <c r="E777" s="2"/>
      <c r="F777" s="2"/>
      <c r="G777" s="145"/>
    </row>
    <row r="778" spans="1:7" x14ac:dyDescent="0.15">
      <c r="A778" s="144"/>
      <c r="B778" s="2"/>
      <c r="C778" s="2"/>
      <c r="D778" s="2"/>
      <c r="E778" s="2"/>
      <c r="F778" s="2"/>
      <c r="G778" s="145"/>
    </row>
    <row r="779" spans="1:7" x14ac:dyDescent="0.15">
      <c r="A779" s="144"/>
      <c r="B779" s="2"/>
      <c r="C779" s="2"/>
      <c r="D779" s="2"/>
      <c r="E779" s="2"/>
      <c r="F779" s="2"/>
      <c r="G779" s="145"/>
    </row>
    <row r="780" spans="1:7" x14ac:dyDescent="0.15">
      <c r="A780" s="144"/>
      <c r="B780" s="2"/>
      <c r="C780" s="2"/>
      <c r="D780" s="2"/>
      <c r="E780" s="2"/>
      <c r="F780" s="2"/>
      <c r="G780" s="145"/>
    </row>
    <row r="781" spans="1:7" x14ac:dyDescent="0.15">
      <c r="A781" s="144"/>
      <c r="B781" s="2"/>
      <c r="C781" s="2"/>
      <c r="D781" s="2"/>
      <c r="E781" s="2"/>
      <c r="F781" s="2"/>
      <c r="G781" s="145"/>
    </row>
    <row r="782" spans="1:7" x14ac:dyDescent="0.15">
      <c r="A782" s="144"/>
      <c r="B782" s="2"/>
      <c r="C782" s="2"/>
      <c r="D782" s="2"/>
      <c r="E782" s="2"/>
      <c r="F782" s="2"/>
      <c r="G782" s="145"/>
    </row>
    <row r="783" spans="1:7" x14ac:dyDescent="0.15">
      <c r="A783" s="144"/>
      <c r="B783" s="2"/>
      <c r="C783" s="2"/>
      <c r="D783" s="2"/>
      <c r="E783" s="2"/>
      <c r="F783" s="2"/>
      <c r="G783" s="145"/>
    </row>
    <row r="784" spans="1:7" x14ac:dyDescent="0.15">
      <c r="A784" s="144"/>
      <c r="B784" s="2"/>
      <c r="C784" s="2"/>
      <c r="D784" s="2"/>
      <c r="E784" s="2"/>
      <c r="F784" s="2"/>
      <c r="G784" s="145"/>
    </row>
    <row r="785" spans="1:7" x14ac:dyDescent="0.15">
      <c r="A785" s="144"/>
      <c r="B785" s="2"/>
      <c r="C785" s="2"/>
      <c r="D785" s="2"/>
      <c r="E785" s="2"/>
      <c r="F785" s="2"/>
      <c r="G785" s="145"/>
    </row>
    <row r="786" spans="1:7" x14ac:dyDescent="0.15">
      <c r="A786" s="144"/>
      <c r="B786" s="2"/>
      <c r="C786" s="2"/>
      <c r="D786" s="2"/>
      <c r="E786" s="2"/>
      <c r="F786" s="2"/>
      <c r="G786" s="145"/>
    </row>
    <row r="787" spans="1:7" x14ac:dyDescent="0.15">
      <c r="A787" s="144"/>
      <c r="B787" s="2"/>
      <c r="C787" s="2"/>
      <c r="D787" s="2"/>
      <c r="E787" s="2"/>
      <c r="F787" s="2"/>
      <c r="G787" s="145"/>
    </row>
    <row r="788" spans="1:7" x14ac:dyDescent="0.15">
      <c r="A788" s="144"/>
      <c r="B788" s="2"/>
      <c r="C788" s="2"/>
      <c r="D788" s="2"/>
      <c r="E788" s="2"/>
      <c r="F788" s="2"/>
      <c r="G788" s="145"/>
    </row>
    <row r="789" spans="1:7" x14ac:dyDescent="0.15">
      <c r="A789" s="144"/>
      <c r="B789" s="2"/>
      <c r="C789" s="2"/>
      <c r="D789" s="2"/>
      <c r="E789" s="2"/>
      <c r="F789" s="2"/>
      <c r="G789" s="145"/>
    </row>
    <row r="790" spans="1:7" x14ac:dyDescent="0.15">
      <c r="A790" s="144"/>
      <c r="B790" s="2"/>
      <c r="C790" s="2"/>
      <c r="D790" s="2"/>
      <c r="E790" s="2"/>
      <c r="F790" s="2"/>
      <c r="G790" s="145"/>
    </row>
    <row r="791" spans="1:7" x14ac:dyDescent="0.15">
      <c r="A791" s="144"/>
      <c r="B791" s="2"/>
      <c r="C791" s="2"/>
      <c r="D791" s="2"/>
      <c r="E791" s="2"/>
      <c r="F791" s="2"/>
      <c r="G791" s="145"/>
    </row>
    <row r="792" spans="1:7" x14ac:dyDescent="0.15">
      <c r="A792" s="144"/>
      <c r="B792" s="2"/>
      <c r="C792" s="2"/>
      <c r="D792" s="2"/>
      <c r="E792" s="2"/>
      <c r="F792" s="2"/>
      <c r="G792" s="145"/>
    </row>
    <row r="793" spans="1:7" x14ac:dyDescent="0.15">
      <c r="A793" s="144"/>
      <c r="B793" s="2"/>
      <c r="C793" s="2"/>
      <c r="D793" s="2"/>
      <c r="E793" s="2"/>
      <c r="F793" s="2"/>
      <c r="G793" s="145"/>
    </row>
    <row r="794" spans="1:7" x14ac:dyDescent="0.15">
      <c r="A794" s="144"/>
      <c r="B794" s="2"/>
      <c r="C794" s="2"/>
      <c r="D794" s="2"/>
      <c r="E794" s="2"/>
      <c r="F794" s="2"/>
      <c r="G794" s="145"/>
    </row>
    <row r="795" spans="1:7" x14ac:dyDescent="0.15">
      <c r="A795" s="144"/>
      <c r="B795" s="2"/>
      <c r="C795" s="2"/>
      <c r="D795" s="2"/>
      <c r="E795" s="2"/>
      <c r="F795" s="2"/>
      <c r="G795" s="145"/>
    </row>
    <row r="796" spans="1:7" x14ac:dyDescent="0.15">
      <c r="A796" s="144"/>
      <c r="B796" s="2"/>
      <c r="C796" s="2"/>
      <c r="D796" s="2"/>
      <c r="E796" s="2"/>
      <c r="F796" s="2"/>
      <c r="G796" s="145"/>
    </row>
    <row r="797" spans="1:7" x14ac:dyDescent="0.15">
      <c r="A797" s="144"/>
      <c r="B797" s="2"/>
      <c r="C797" s="2"/>
      <c r="D797" s="2"/>
      <c r="E797" s="2"/>
      <c r="F797" s="2"/>
      <c r="G797" s="145"/>
    </row>
    <row r="798" spans="1:7" x14ac:dyDescent="0.15">
      <c r="A798" s="144"/>
      <c r="B798" s="2"/>
      <c r="C798" s="2"/>
      <c r="D798" s="2"/>
      <c r="E798" s="2"/>
      <c r="F798" s="2"/>
      <c r="G798" s="145"/>
    </row>
    <row r="799" spans="1:7" x14ac:dyDescent="0.15">
      <c r="A799" s="144"/>
      <c r="B799" s="2"/>
      <c r="C799" s="2"/>
      <c r="D799" s="2"/>
      <c r="E799" s="2"/>
      <c r="F799" s="2"/>
      <c r="G799" s="145"/>
    </row>
    <row r="800" spans="1:7" x14ac:dyDescent="0.15">
      <c r="A800" s="144"/>
      <c r="B800" s="2"/>
      <c r="C800" s="2"/>
      <c r="D800" s="2"/>
      <c r="E800" s="2"/>
      <c r="F800" s="2"/>
      <c r="G800" s="145"/>
    </row>
    <row r="801" spans="1:7" x14ac:dyDescent="0.15">
      <c r="A801" s="144"/>
      <c r="B801" s="2"/>
      <c r="C801" s="2"/>
      <c r="D801" s="2"/>
      <c r="E801" s="2"/>
      <c r="F801" s="2"/>
      <c r="G801" s="145"/>
    </row>
    <row r="802" spans="1:7" x14ac:dyDescent="0.15">
      <c r="A802" s="144"/>
      <c r="B802" s="2"/>
      <c r="C802" s="2"/>
      <c r="D802" s="2"/>
      <c r="E802" s="2"/>
      <c r="F802" s="2"/>
      <c r="G802" s="145"/>
    </row>
    <row r="803" spans="1:7" x14ac:dyDescent="0.15">
      <c r="A803" s="144"/>
      <c r="B803" s="2"/>
      <c r="C803" s="2"/>
      <c r="D803" s="2"/>
      <c r="E803" s="2"/>
      <c r="F803" s="2"/>
      <c r="G803" s="145"/>
    </row>
    <row r="804" spans="1:7" x14ac:dyDescent="0.15">
      <c r="A804" s="144"/>
      <c r="B804" s="2"/>
      <c r="C804" s="2"/>
      <c r="D804" s="2"/>
      <c r="E804" s="2"/>
      <c r="F804" s="2"/>
      <c r="G804" s="145"/>
    </row>
    <row r="805" spans="1:7" x14ac:dyDescent="0.15">
      <c r="A805" s="144"/>
      <c r="B805" s="2"/>
      <c r="C805" s="2"/>
      <c r="D805" s="2"/>
      <c r="E805" s="2"/>
      <c r="F805" s="2"/>
      <c r="G805" s="145"/>
    </row>
    <row r="806" spans="1:7" x14ac:dyDescent="0.15">
      <c r="A806" s="144"/>
      <c r="B806" s="2"/>
      <c r="C806" s="2"/>
      <c r="D806" s="2"/>
      <c r="E806" s="2"/>
      <c r="F806" s="2"/>
      <c r="G806" s="145"/>
    </row>
    <row r="807" spans="1:7" x14ac:dyDescent="0.15">
      <c r="A807" s="144"/>
      <c r="B807" s="2"/>
      <c r="C807" s="2"/>
      <c r="D807" s="2"/>
      <c r="E807" s="2"/>
      <c r="F807" s="2"/>
      <c r="G807" s="145"/>
    </row>
    <row r="808" spans="1:7" x14ac:dyDescent="0.15">
      <c r="A808" s="144"/>
      <c r="B808" s="2"/>
      <c r="C808" s="2"/>
      <c r="D808" s="2"/>
      <c r="E808" s="2"/>
      <c r="F808" s="2"/>
      <c r="G808" s="145"/>
    </row>
    <row r="809" spans="1:7" x14ac:dyDescent="0.15">
      <c r="A809" s="144"/>
      <c r="B809" s="2"/>
      <c r="C809" s="2"/>
      <c r="D809" s="2"/>
      <c r="E809" s="2"/>
      <c r="F809" s="2"/>
      <c r="G809" s="145"/>
    </row>
    <row r="810" spans="1:7" x14ac:dyDescent="0.15">
      <c r="A810" s="144"/>
      <c r="B810" s="2"/>
      <c r="C810" s="2"/>
      <c r="D810" s="2"/>
      <c r="E810" s="2"/>
      <c r="F810" s="2"/>
      <c r="G810" s="145"/>
    </row>
    <row r="811" spans="1:7" x14ac:dyDescent="0.15">
      <c r="A811" s="144"/>
      <c r="B811" s="2"/>
      <c r="C811" s="2"/>
      <c r="D811" s="2"/>
      <c r="E811" s="2"/>
      <c r="F811" s="2"/>
      <c r="G811" s="145"/>
    </row>
    <row r="812" spans="1:7" x14ac:dyDescent="0.15">
      <c r="A812" s="144"/>
      <c r="B812" s="2"/>
      <c r="C812" s="2"/>
      <c r="D812" s="2"/>
      <c r="E812" s="2"/>
      <c r="F812" s="2"/>
      <c r="G812" s="145"/>
    </row>
    <row r="813" spans="1:7" x14ac:dyDescent="0.15">
      <c r="A813" s="144"/>
      <c r="B813" s="2"/>
      <c r="C813" s="2"/>
      <c r="D813" s="2"/>
      <c r="E813" s="2"/>
      <c r="F813" s="2"/>
      <c r="G813" s="145"/>
    </row>
    <row r="814" spans="1:7" x14ac:dyDescent="0.15">
      <c r="A814" s="144"/>
      <c r="B814" s="2"/>
      <c r="C814" s="2"/>
      <c r="D814" s="2"/>
      <c r="E814" s="2"/>
      <c r="F814" s="2"/>
      <c r="G814" s="145"/>
    </row>
    <row r="815" spans="1:7" x14ac:dyDescent="0.15">
      <c r="A815" s="144"/>
      <c r="B815" s="2"/>
      <c r="C815" s="2"/>
      <c r="D815" s="2"/>
      <c r="E815" s="2"/>
      <c r="F815" s="2"/>
      <c r="G815" s="145"/>
    </row>
    <row r="816" spans="1:7" x14ac:dyDescent="0.15">
      <c r="A816" s="144"/>
      <c r="B816" s="2"/>
      <c r="C816" s="2"/>
      <c r="D816" s="2"/>
      <c r="E816" s="2"/>
      <c r="F816" s="2"/>
      <c r="G816" s="145"/>
    </row>
    <row r="817" spans="1:7" x14ac:dyDescent="0.15">
      <c r="A817" s="144"/>
      <c r="B817" s="2"/>
      <c r="C817" s="2"/>
      <c r="D817" s="2"/>
      <c r="E817" s="2"/>
      <c r="F817" s="2"/>
      <c r="G817" s="145"/>
    </row>
    <row r="818" spans="1:7" x14ac:dyDescent="0.15">
      <c r="A818" s="144"/>
      <c r="B818" s="2"/>
      <c r="C818" s="2"/>
      <c r="D818" s="2"/>
      <c r="E818" s="2"/>
      <c r="F818" s="2"/>
      <c r="G818" s="145"/>
    </row>
    <row r="819" spans="1:7" x14ac:dyDescent="0.15">
      <c r="A819" s="144"/>
      <c r="B819" s="2"/>
      <c r="C819" s="2"/>
      <c r="D819" s="2"/>
      <c r="E819" s="2"/>
      <c r="F819" s="2"/>
      <c r="G819" s="145"/>
    </row>
    <row r="820" spans="1:7" x14ac:dyDescent="0.15">
      <c r="A820" s="144"/>
      <c r="B820" s="2"/>
      <c r="C820" s="2"/>
      <c r="D820" s="2"/>
      <c r="E820" s="2"/>
      <c r="F820" s="2"/>
      <c r="G820" s="145"/>
    </row>
    <row r="821" spans="1:7" x14ac:dyDescent="0.15">
      <c r="A821" s="144"/>
      <c r="B821" s="2"/>
      <c r="C821" s="2"/>
      <c r="D821" s="2"/>
      <c r="E821" s="2"/>
      <c r="F821" s="2"/>
      <c r="G821" s="145"/>
    </row>
    <row r="822" spans="1:7" x14ac:dyDescent="0.15">
      <c r="A822" s="144"/>
      <c r="B822" s="2"/>
      <c r="C822" s="2"/>
      <c r="D822" s="2"/>
      <c r="E822" s="2"/>
      <c r="F822" s="2"/>
      <c r="G822" s="145"/>
    </row>
    <row r="823" spans="1:7" x14ac:dyDescent="0.15">
      <c r="A823" s="144"/>
      <c r="B823" s="2"/>
      <c r="C823" s="2"/>
      <c r="D823" s="2"/>
      <c r="E823" s="2"/>
      <c r="F823" s="2"/>
      <c r="G823" s="145"/>
    </row>
    <row r="824" spans="1:7" x14ac:dyDescent="0.15">
      <c r="A824" s="144"/>
      <c r="B824" s="2"/>
      <c r="C824" s="2"/>
      <c r="D824" s="2"/>
      <c r="E824" s="2"/>
      <c r="F824" s="2"/>
      <c r="G824" s="145"/>
    </row>
    <row r="825" spans="1:7" x14ac:dyDescent="0.15">
      <c r="A825" s="144"/>
      <c r="B825" s="2"/>
      <c r="C825" s="2"/>
      <c r="D825" s="2"/>
      <c r="E825" s="2"/>
      <c r="F825" s="2"/>
      <c r="G825" s="145"/>
    </row>
    <row r="826" spans="1:7" x14ac:dyDescent="0.15">
      <c r="A826" s="144"/>
      <c r="B826" s="2"/>
      <c r="C826" s="2"/>
      <c r="D826" s="2"/>
      <c r="E826" s="2"/>
      <c r="F826" s="2"/>
      <c r="G826" s="145"/>
    </row>
    <row r="827" spans="1:7" x14ac:dyDescent="0.15">
      <c r="A827" s="144"/>
      <c r="B827" s="2"/>
      <c r="C827" s="2"/>
      <c r="D827" s="2"/>
      <c r="E827" s="2"/>
      <c r="F827" s="2"/>
      <c r="G827" s="145"/>
    </row>
    <row r="828" spans="1:7" x14ac:dyDescent="0.15">
      <c r="A828" s="144"/>
      <c r="B828" s="2"/>
      <c r="C828" s="2"/>
      <c r="D828" s="2"/>
      <c r="E828" s="2"/>
      <c r="F828" s="2"/>
      <c r="G828" s="145"/>
    </row>
    <row r="829" spans="1:7" x14ac:dyDescent="0.15">
      <c r="A829" s="144"/>
      <c r="B829" s="2"/>
      <c r="C829" s="2"/>
      <c r="D829" s="2"/>
      <c r="E829" s="2"/>
      <c r="F829" s="2"/>
      <c r="G829" s="145"/>
    </row>
    <row r="830" spans="1:7" x14ac:dyDescent="0.15">
      <c r="A830" s="144"/>
      <c r="B830" s="2"/>
      <c r="C830" s="2"/>
      <c r="D830" s="2"/>
      <c r="E830" s="2"/>
      <c r="F830" s="2"/>
      <c r="G830" s="145"/>
    </row>
    <row r="831" spans="1:7" x14ac:dyDescent="0.15">
      <c r="A831" s="144"/>
      <c r="B831" s="2"/>
      <c r="C831" s="2"/>
      <c r="D831" s="2"/>
      <c r="E831" s="2"/>
      <c r="F831" s="2"/>
      <c r="G831" s="145"/>
    </row>
    <row r="832" spans="1:7" x14ac:dyDescent="0.15">
      <c r="A832" s="144"/>
      <c r="B832" s="2"/>
      <c r="C832" s="2"/>
      <c r="D832" s="2"/>
      <c r="E832" s="2"/>
      <c r="F832" s="2"/>
      <c r="G832" s="145"/>
    </row>
    <row r="833" spans="1:7" x14ac:dyDescent="0.15">
      <c r="A833" s="144"/>
      <c r="B833" s="2"/>
      <c r="C833" s="2"/>
      <c r="D833" s="2"/>
      <c r="E833" s="2"/>
      <c r="F833" s="2"/>
      <c r="G833" s="145"/>
    </row>
    <row r="834" spans="1:7" x14ac:dyDescent="0.15">
      <c r="A834" s="144"/>
      <c r="B834" s="2"/>
      <c r="C834" s="2"/>
      <c r="D834" s="2"/>
      <c r="E834" s="2"/>
      <c r="F834" s="2"/>
      <c r="G834" s="145"/>
    </row>
    <row r="835" spans="1:7" x14ac:dyDescent="0.15">
      <c r="A835" s="144"/>
      <c r="B835" s="2"/>
      <c r="C835" s="2"/>
      <c r="D835" s="2"/>
      <c r="E835" s="2"/>
      <c r="F835" s="2"/>
      <c r="G835" s="145"/>
    </row>
    <row r="836" spans="1:7" x14ac:dyDescent="0.15">
      <c r="A836" s="144"/>
      <c r="B836" s="2"/>
      <c r="C836" s="2"/>
      <c r="D836" s="2"/>
      <c r="E836" s="2"/>
      <c r="F836" s="2"/>
      <c r="G836" s="145"/>
    </row>
    <row r="837" spans="1:7" x14ac:dyDescent="0.15">
      <c r="A837" s="144"/>
      <c r="B837" s="2"/>
      <c r="C837" s="2"/>
      <c r="D837" s="2"/>
      <c r="E837" s="2"/>
      <c r="F837" s="2"/>
      <c r="G837" s="145"/>
    </row>
    <row r="838" spans="1:7" x14ac:dyDescent="0.15">
      <c r="A838" s="144"/>
      <c r="B838" s="2"/>
      <c r="C838" s="2"/>
      <c r="D838" s="2"/>
      <c r="E838" s="2"/>
      <c r="F838" s="2"/>
      <c r="G838" s="145"/>
    </row>
    <row r="839" spans="1:7" x14ac:dyDescent="0.15">
      <c r="A839" s="144"/>
      <c r="B839" s="2"/>
      <c r="C839" s="2"/>
      <c r="D839" s="2"/>
      <c r="E839" s="2"/>
      <c r="F839" s="2"/>
      <c r="G839" s="145"/>
    </row>
    <row r="840" spans="1:7" x14ac:dyDescent="0.15">
      <c r="A840" s="144"/>
      <c r="B840" s="2"/>
      <c r="C840" s="2"/>
      <c r="D840" s="2"/>
      <c r="E840" s="2"/>
      <c r="F840" s="2"/>
      <c r="G840" s="145"/>
    </row>
    <row r="841" spans="1:7" x14ac:dyDescent="0.15">
      <c r="A841" s="144"/>
      <c r="B841" s="2"/>
      <c r="C841" s="2"/>
      <c r="D841" s="2"/>
      <c r="E841" s="2"/>
      <c r="F841" s="2"/>
      <c r="G841" s="145"/>
    </row>
    <row r="842" spans="1:7" x14ac:dyDescent="0.15">
      <c r="A842" s="144"/>
      <c r="B842" s="2"/>
      <c r="C842" s="2"/>
      <c r="D842" s="2"/>
      <c r="E842" s="2"/>
      <c r="F842" s="2"/>
      <c r="G842" s="145"/>
    </row>
    <row r="843" spans="1:7" x14ac:dyDescent="0.15">
      <c r="A843" s="144"/>
      <c r="B843" s="2"/>
      <c r="C843" s="2"/>
      <c r="D843" s="2"/>
      <c r="E843" s="2"/>
      <c r="F843" s="2"/>
      <c r="G843" s="145"/>
    </row>
    <row r="844" spans="1:7" x14ac:dyDescent="0.15">
      <c r="A844" s="144"/>
      <c r="B844" s="2"/>
      <c r="C844" s="2"/>
      <c r="D844" s="2"/>
      <c r="E844" s="2"/>
      <c r="F844" s="2"/>
      <c r="G844" s="145"/>
    </row>
    <row r="845" spans="1:7" x14ac:dyDescent="0.15">
      <c r="A845" s="144"/>
      <c r="B845" s="2"/>
      <c r="C845" s="2"/>
      <c r="D845" s="2"/>
      <c r="E845" s="2"/>
      <c r="F845" s="2"/>
      <c r="G845" s="145"/>
    </row>
    <row r="846" spans="1:7" x14ac:dyDescent="0.15">
      <c r="A846" s="144"/>
      <c r="B846" s="2"/>
      <c r="C846" s="2"/>
      <c r="D846" s="2"/>
      <c r="E846" s="2"/>
      <c r="F846" s="2"/>
      <c r="G846" s="145"/>
    </row>
    <row r="847" spans="1:7" x14ac:dyDescent="0.15">
      <c r="A847" s="144"/>
      <c r="B847" s="2"/>
      <c r="C847" s="2"/>
      <c r="D847" s="2"/>
      <c r="E847" s="2"/>
      <c r="F847" s="2"/>
      <c r="G847" s="145"/>
    </row>
    <row r="848" spans="1:7" x14ac:dyDescent="0.15">
      <c r="A848" s="144"/>
      <c r="B848" s="2"/>
      <c r="C848" s="2"/>
      <c r="D848" s="2"/>
      <c r="E848" s="2"/>
      <c r="F848" s="2"/>
      <c r="G848" s="145"/>
    </row>
    <row r="849" spans="1:7" x14ac:dyDescent="0.15">
      <c r="A849" s="144"/>
      <c r="B849" s="2"/>
      <c r="C849" s="2"/>
      <c r="D849" s="2"/>
      <c r="E849" s="2"/>
      <c r="F849" s="2"/>
      <c r="G849" s="145"/>
    </row>
    <row r="850" spans="1:7" x14ac:dyDescent="0.15">
      <c r="A850" s="144"/>
      <c r="B850" s="2"/>
      <c r="C850" s="2"/>
      <c r="D850" s="2"/>
      <c r="E850" s="2"/>
      <c r="F850" s="2"/>
      <c r="G850" s="145"/>
    </row>
    <row r="851" spans="1:7" x14ac:dyDescent="0.15">
      <c r="A851" s="144"/>
      <c r="B851" s="2"/>
      <c r="C851" s="2"/>
      <c r="D851" s="2"/>
      <c r="E851" s="2"/>
      <c r="F851" s="2"/>
      <c r="G851" s="145"/>
    </row>
    <row r="852" spans="1:7" x14ac:dyDescent="0.15">
      <c r="A852" s="144"/>
      <c r="B852" s="2"/>
      <c r="C852" s="2"/>
      <c r="D852" s="2"/>
      <c r="E852" s="2"/>
      <c r="F852" s="2"/>
      <c r="G852" s="145"/>
    </row>
    <row r="853" spans="1:7" x14ac:dyDescent="0.15">
      <c r="A853" s="144"/>
      <c r="B853" s="2"/>
      <c r="C853" s="2"/>
      <c r="D853" s="2"/>
      <c r="E853" s="2"/>
      <c r="F853" s="2"/>
      <c r="G853" s="145"/>
    </row>
    <row r="854" spans="1:7" x14ac:dyDescent="0.15">
      <c r="A854" s="144"/>
      <c r="B854" s="2"/>
      <c r="C854" s="2"/>
      <c r="D854" s="2"/>
      <c r="E854" s="2"/>
      <c r="F854" s="2"/>
      <c r="G854" s="145"/>
    </row>
    <row r="855" spans="1:7" x14ac:dyDescent="0.15">
      <c r="A855" s="144"/>
      <c r="B855" s="2"/>
      <c r="C855" s="2"/>
      <c r="D855" s="2"/>
      <c r="E855" s="2"/>
      <c r="F855" s="2"/>
      <c r="G855" s="145"/>
    </row>
    <row r="856" spans="1:7" x14ac:dyDescent="0.15">
      <c r="A856" s="144"/>
      <c r="B856" s="2"/>
      <c r="C856" s="2"/>
      <c r="D856" s="2"/>
      <c r="E856" s="2"/>
      <c r="F856" s="2"/>
      <c r="G856" s="145"/>
    </row>
    <row r="857" spans="1:7" x14ac:dyDescent="0.15">
      <c r="A857" s="144"/>
      <c r="B857" s="2"/>
      <c r="C857" s="2"/>
      <c r="D857" s="2"/>
      <c r="E857" s="2"/>
      <c r="F857" s="2"/>
      <c r="G857" s="145"/>
    </row>
    <row r="858" spans="1:7" x14ac:dyDescent="0.15">
      <c r="A858" s="144"/>
      <c r="B858" s="2"/>
      <c r="C858" s="2"/>
      <c r="D858" s="2"/>
      <c r="E858" s="2"/>
      <c r="F858" s="2"/>
      <c r="G858" s="145"/>
    </row>
    <row r="859" spans="1:7" x14ac:dyDescent="0.15">
      <c r="A859" s="144"/>
      <c r="B859" s="2"/>
      <c r="C859" s="2"/>
      <c r="D859" s="2"/>
      <c r="E859" s="2"/>
      <c r="F859" s="2"/>
      <c r="G859" s="145"/>
    </row>
    <row r="860" spans="1:7" x14ac:dyDescent="0.15">
      <c r="A860" s="144"/>
      <c r="B860" s="2"/>
      <c r="C860" s="2"/>
      <c r="D860" s="2"/>
      <c r="E860" s="2"/>
      <c r="F860" s="2"/>
      <c r="G860" s="145"/>
    </row>
    <row r="861" spans="1:7" x14ac:dyDescent="0.15">
      <c r="A861" s="144"/>
      <c r="B861" s="2"/>
      <c r="C861" s="2"/>
      <c r="D861" s="2"/>
      <c r="E861" s="2"/>
      <c r="F861" s="2"/>
      <c r="G861" s="145"/>
    </row>
    <row r="862" spans="1:7" x14ac:dyDescent="0.15">
      <c r="A862" s="144"/>
      <c r="B862" s="2"/>
      <c r="C862" s="2"/>
      <c r="D862" s="2"/>
      <c r="E862" s="2"/>
      <c r="F862" s="2"/>
      <c r="G862" s="145"/>
    </row>
    <row r="863" spans="1:7" x14ac:dyDescent="0.15">
      <c r="A863" s="144"/>
      <c r="B863" s="2"/>
      <c r="C863" s="2"/>
      <c r="D863" s="2"/>
      <c r="E863" s="2"/>
      <c r="F863" s="2"/>
      <c r="G863" s="145"/>
    </row>
    <row r="864" spans="1:7" x14ac:dyDescent="0.15">
      <c r="A864" s="144"/>
      <c r="B864" s="2"/>
      <c r="C864" s="2"/>
      <c r="D864" s="2"/>
      <c r="E864" s="2"/>
      <c r="F864" s="2"/>
      <c r="G864" s="145"/>
    </row>
    <row r="865" spans="1:7" x14ac:dyDescent="0.15">
      <c r="A865" s="144"/>
      <c r="B865" s="2"/>
      <c r="C865" s="2"/>
      <c r="D865" s="2"/>
      <c r="E865" s="2"/>
      <c r="F865" s="2"/>
      <c r="G865" s="145"/>
    </row>
    <row r="866" spans="1:7" x14ac:dyDescent="0.15">
      <c r="A866" s="144"/>
      <c r="B866" s="2"/>
      <c r="C866" s="2"/>
      <c r="D866" s="2"/>
      <c r="E866" s="2"/>
      <c r="F866" s="2"/>
      <c r="G866" s="145"/>
    </row>
    <row r="867" spans="1:7" x14ac:dyDescent="0.15">
      <c r="A867" s="144"/>
      <c r="B867" s="2"/>
      <c r="C867" s="2"/>
      <c r="D867" s="2"/>
      <c r="E867" s="2"/>
      <c r="F867" s="2"/>
      <c r="G867" s="145"/>
    </row>
    <row r="868" spans="1:7" x14ac:dyDescent="0.15">
      <c r="A868" s="144"/>
      <c r="B868" s="2"/>
      <c r="C868" s="2"/>
      <c r="D868" s="2"/>
      <c r="E868" s="2"/>
      <c r="F868" s="2"/>
      <c r="G868" s="145"/>
    </row>
    <row r="869" spans="1:7" x14ac:dyDescent="0.15">
      <c r="A869" s="144"/>
      <c r="B869" s="2"/>
      <c r="C869" s="2"/>
      <c r="D869" s="2"/>
      <c r="E869" s="2"/>
      <c r="F869" s="2"/>
      <c r="G869" s="145"/>
    </row>
    <row r="870" spans="1:7" x14ac:dyDescent="0.15">
      <c r="A870" s="144"/>
      <c r="B870" s="2"/>
      <c r="C870" s="2"/>
      <c r="D870" s="2"/>
      <c r="E870" s="2"/>
      <c r="F870" s="2"/>
      <c r="G870" s="145"/>
    </row>
    <row r="871" spans="1:7" x14ac:dyDescent="0.15">
      <c r="A871" s="144"/>
      <c r="B871" s="2"/>
      <c r="C871" s="2"/>
      <c r="D871" s="2"/>
      <c r="E871" s="2"/>
      <c r="F871" s="2"/>
      <c r="G871" s="145"/>
    </row>
    <row r="872" spans="1:7" x14ac:dyDescent="0.15">
      <c r="A872" s="144"/>
      <c r="B872" s="2"/>
      <c r="C872" s="2"/>
      <c r="D872" s="2"/>
      <c r="E872" s="2"/>
      <c r="F872" s="2"/>
      <c r="G872" s="145"/>
    </row>
    <row r="873" spans="1:7" x14ac:dyDescent="0.15">
      <c r="A873" s="144"/>
      <c r="B873" s="2"/>
      <c r="C873" s="2"/>
      <c r="D873" s="2"/>
      <c r="E873" s="2"/>
      <c r="F873" s="2"/>
      <c r="G873" s="145"/>
    </row>
    <row r="874" spans="1:7" x14ac:dyDescent="0.15">
      <c r="A874" s="144"/>
      <c r="B874" s="2"/>
      <c r="C874" s="2"/>
      <c r="D874" s="2"/>
      <c r="E874" s="2"/>
      <c r="F874" s="2"/>
      <c r="G874" s="145"/>
    </row>
    <row r="875" spans="1:7" x14ac:dyDescent="0.15">
      <c r="A875" s="144"/>
      <c r="B875" s="2"/>
      <c r="C875" s="2"/>
      <c r="D875" s="2"/>
      <c r="E875" s="2"/>
      <c r="F875" s="2"/>
      <c r="G875" s="145"/>
    </row>
    <row r="876" spans="1:7" x14ac:dyDescent="0.15">
      <c r="A876" s="144"/>
      <c r="B876" s="2"/>
      <c r="C876" s="2"/>
      <c r="D876" s="2"/>
      <c r="E876" s="2"/>
      <c r="F876" s="2"/>
      <c r="G876" s="145"/>
    </row>
    <row r="877" spans="1:7" x14ac:dyDescent="0.15">
      <c r="A877" s="144"/>
      <c r="B877" s="2"/>
      <c r="C877" s="2"/>
      <c r="D877" s="2"/>
      <c r="E877" s="2"/>
      <c r="F877" s="2"/>
      <c r="G877" s="145"/>
    </row>
    <row r="878" spans="1:7" x14ac:dyDescent="0.15">
      <c r="A878" s="144"/>
      <c r="B878" s="2"/>
      <c r="C878" s="2"/>
      <c r="D878" s="2"/>
      <c r="E878" s="2"/>
      <c r="F878" s="2"/>
      <c r="G878" s="145"/>
    </row>
    <row r="879" spans="1:7" x14ac:dyDescent="0.15">
      <c r="A879" s="144"/>
      <c r="B879" s="2"/>
      <c r="C879" s="2"/>
      <c r="D879" s="2"/>
      <c r="E879" s="2"/>
      <c r="F879" s="2"/>
      <c r="G879" s="145"/>
    </row>
    <row r="880" spans="1:7" x14ac:dyDescent="0.15">
      <c r="A880" s="144"/>
      <c r="B880" s="2"/>
      <c r="C880" s="2"/>
      <c r="D880" s="2"/>
      <c r="E880" s="2"/>
      <c r="F880" s="2"/>
      <c r="G880" s="145"/>
    </row>
    <row r="881" spans="1:7" x14ac:dyDescent="0.15">
      <c r="A881" s="144"/>
      <c r="B881" s="2"/>
      <c r="C881" s="2"/>
      <c r="D881" s="2"/>
      <c r="E881" s="2"/>
      <c r="F881" s="2"/>
      <c r="G881" s="145"/>
    </row>
    <row r="882" spans="1:7" x14ac:dyDescent="0.15">
      <c r="A882" s="144"/>
      <c r="B882" s="2"/>
      <c r="C882" s="2"/>
      <c r="D882" s="2"/>
      <c r="E882" s="2"/>
      <c r="F882" s="2"/>
      <c r="G882" s="145"/>
    </row>
    <row r="883" spans="1:7" x14ac:dyDescent="0.15">
      <c r="A883" s="144"/>
      <c r="B883" s="2"/>
      <c r="C883" s="2"/>
      <c r="D883" s="2"/>
      <c r="E883" s="2"/>
      <c r="F883" s="2"/>
      <c r="G883" s="145"/>
    </row>
    <row r="884" spans="1:7" x14ac:dyDescent="0.15">
      <c r="A884" s="144"/>
      <c r="B884" s="2"/>
      <c r="C884" s="2"/>
      <c r="D884" s="2"/>
      <c r="E884" s="2"/>
      <c r="F884" s="2"/>
      <c r="G884" s="145"/>
    </row>
    <row r="885" spans="1:7" x14ac:dyDescent="0.15">
      <c r="A885" s="144"/>
      <c r="B885" s="2"/>
      <c r="C885" s="2"/>
      <c r="D885" s="2"/>
      <c r="E885" s="2"/>
      <c r="F885" s="2"/>
      <c r="G885" s="145"/>
    </row>
    <row r="886" spans="1:7" x14ac:dyDescent="0.15">
      <c r="A886" s="144"/>
      <c r="B886" s="2"/>
      <c r="C886" s="2"/>
      <c r="D886" s="2"/>
      <c r="E886" s="2"/>
      <c r="F886" s="2"/>
      <c r="G886" s="145"/>
    </row>
    <row r="887" spans="1:7" x14ac:dyDescent="0.15">
      <c r="A887" s="144"/>
      <c r="B887" s="2"/>
      <c r="C887" s="2"/>
      <c r="D887" s="2"/>
      <c r="E887" s="2"/>
      <c r="F887" s="2"/>
      <c r="G887" s="145"/>
    </row>
    <row r="888" spans="1:7" x14ac:dyDescent="0.15">
      <c r="A888" s="144"/>
      <c r="B888" s="2"/>
      <c r="C888" s="2"/>
      <c r="D888" s="2"/>
      <c r="E888" s="2"/>
      <c r="F888" s="2"/>
      <c r="G888" s="145"/>
    </row>
    <row r="889" spans="1:7" x14ac:dyDescent="0.15">
      <c r="A889" s="144"/>
      <c r="B889" s="2"/>
      <c r="C889" s="2"/>
      <c r="D889" s="2"/>
      <c r="E889" s="2"/>
      <c r="F889" s="2"/>
      <c r="G889" s="145"/>
    </row>
    <row r="890" spans="1:7" x14ac:dyDescent="0.15">
      <c r="A890" s="144"/>
      <c r="B890" s="2"/>
      <c r="C890" s="2"/>
      <c r="D890" s="2"/>
      <c r="E890" s="2"/>
      <c r="F890" s="2"/>
      <c r="G890" s="145"/>
    </row>
    <row r="891" spans="1:7" x14ac:dyDescent="0.15">
      <c r="A891" s="144"/>
      <c r="B891" s="2"/>
      <c r="C891" s="2"/>
      <c r="D891" s="2"/>
      <c r="E891" s="2"/>
      <c r="F891" s="2"/>
      <c r="G891" s="145"/>
    </row>
    <row r="892" spans="1:7" x14ac:dyDescent="0.15">
      <c r="A892" s="144"/>
      <c r="B892" s="2"/>
      <c r="C892" s="2"/>
      <c r="D892" s="2"/>
      <c r="E892" s="2"/>
      <c r="F892" s="2"/>
      <c r="G892" s="145"/>
    </row>
    <row r="893" spans="1:7" x14ac:dyDescent="0.15">
      <c r="A893" s="144"/>
      <c r="B893" s="2"/>
      <c r="C893" s="2"/>
      <c r="D893" s="2"/>
      <c r="E893" s="2"/>
      <c r="F893" s="2"/>
      <c r="G893" s="145"/>
    </row>
    <row r="894" spans="1:7" x14ac:dyDescent="0.15">
      <c r="A894" s="144"/>
      <c r="B894" s="2"/>
      <c r="C894" s="2"/>
      <c r="D894" s="2"/>
      <c r="E894" s="2"/>
      <c r="F894" s="2"/>
      <c r="G894" s="145"/>
    </row>
    <row r="895" spans="1:7" x14ac:dyDescent="0.15">
      <c r="A895" s="144"/>
      <c r="B895" s="2"/>
      <c r="C895" s="2"/>
      <c r="D895" s="2"/>
      <c r="E895" s="2"/>
      <c r="F895" s="2"/>
      <c r="G895" s="145"/>
    </row>
    <row r="896" spans="1:7" x14ac:dyDescent="0.15">
      <c r="A896" s="144"/>
      <c r="B896" s="2"/>
      <c r="C896" s="2"/>
      <c r="D896" s="2"/>
      <c r="E896" s="2"/>
      <c r="F896" s="2"/>
      <c r="G896" s="145"/>
    </row>
    <row r="897" spans="1:7" x14ac:dyDescent="0.15">
      <c r="A897" s="144"/>
      <c r="B897" s="2"/>
      <c r="C897" s="2"/>
      <c r="D897" s="2"/>
      <c r="E897" s="2"/>
      <c r="F897" s="2"/>
      <c r="G897" s="145"/>
    </row>
    <row r="898" spans="1:7" x14ac:dyDescent="0.15">
      <c r="A898" s="144"/>
      <c r="B898" s="2"/>
      <c r="C898" s="2"/>
      <c r="D898" s="2"/>
      <c r="E898" s="2"/>
      <c r="F898" s="2"/>
      <c r="G898" s="145"/>
    </row>
    <row r="899" spans="1:7" x14ac:dyDescent="0.15">
      <c r="A899" s="144"/>
      <c r="B899" s="2"/>
      <c r="C899" s="2"/>
      <c r="D899" s="2"/>
      <c r="E899" s="2"/>
      <c r="F899" s="2"/>
      <c r="G899" s="145"/>
    </row>
    <row r="900" spans="1:7" x14ac:dyDescent="0.15">
      <c r="A900" s="144"/>
      <c r="B900" s="2"/>
      <c r="C900" s="2"/>
      <c r="D900" s="2"/>
      <c r="E900" s="2"/>
      <c r="F900" s="2"/>
      <c r="G900" s="145"/>
    </row>
    <row r="901" spans="1:7" x14ac:dyDescent="0.15">
      <c r="A901" s="144"/>
      <c r="B901" s="2"/>
      <c r="C901" s="2"/>
      <c r="D901" s="2"/>
      <c r="E901" s="2"/>
      <c r="F901" s="2"/>
      <c r="G901" s="145"/>
    </row>
    <row r="902" spans="1:7" x14ac:dyDescent="0.15">
      <c r="A902" s="144"/>
      <c r="B902" s="2"/>
      <c r="C902" s="2"/>
      <c r="D902" s="2"/>
      <c r="E902" s="2"/>
      <c r="F902" s="2"/>
      <c r="G902" s="145"/>
    </row>
    <row r="903" spans="1:7" x14ac:dyDescent="0.15">
      <c r="A903" s="144"/>
      <c r="B903" s="2"/>
      <c r="C903" s="2"/>
      <c r="D903" s="2"/>
      <c r="E903" s="2"/>
      <c r="F903" s="2"/>
      <c r="G903" s="145"/>
    </row>
    <row r="904" spans="1:7" x14ac:dyDescent="0.15">
      <c r="A904" s="144"/>
      <c r="B904" s="2"/>
      <c r="C904" s="2"/>
      <c r="D904" s="2"/>
      <c r="E904" s="2"/>
      <c r="F904" s="2"/>
      <c r="G904" s="145"/>
    </row>
    <row r="905" spans="1:7" x14ac:dyDescent="0.15">
      <c r="A905" s="144"/>
      <c r="B905" s="2"/>
      <c r="C905" s="2"/>
      <c r="D905" s="2"/>
      <c r="E905" s="2"/>
      <c r="F905" s="2"/>
      <c r="G905" s="145"/>
    </row>
    <row r="906" spans="1:7" x14ac:dyDescent="0.15">
      <c r="A906" s="144"/>
      <c r="B906" s="2"/>
      <c r="C906" s="2"/>
      <c r="D906" s="2"/>
      <c r="E906" s="2"/>
      <c r="F906" s="2"/>
      <c r="G906" s="145"/>
    </row>
    <row r="907" spans="1:7" x14ac:dyDescent="0.15">
      <c r="A907" s="144"/>
      <c r="B907" s="2"/>
      <c r="C907" s="2"/>
      <c r="D907" s="2"/>
      <c r="E907" s="2"/>
      <c r="F907" s="2"/>
      <c r="G907" s="145"/>
    </row>
    <row r="908" spans="1:7" x14ac:dyDescent="0.15">
      <c r="A908" s="144"/>
      <c r="B908" s="2"/>
      <c r="C908" s="2"/>
      <c r="D908" s="2"/>
      <c r="E908" s="2"/>
      <c r="F908" s="2"/>
      <c r="G908" s="145"/>
    </row>
    <row r="909" spans="1:7" x14ac:dyDescent="0.15">
      <c r="A909" s="144"/>
      <c r="B909" s="2"/>
      <c r="C909" s="2"/>
      <c r="D909" s="2"/>
      <c r="E909" s="2"/>
      <c r="F909" s="2"/>
      <c r="G909" s="145"/>
    </row>
    <row r="910" spans="1:7" x14ac:dyDescent="0.15">
      <c r="A910" s="144"/>
      <c r="B910" s="2"/>
      <c r="C910" s="2"/>
      <c r="D910" s="2"/>
      <c r="E910" s="2"/>
      <c r="F910" s="2"/>
      <c r="G910" s="145"/>
    </row>
    <row r="911" spans="1:7" x14ac:dyDescent="0.15">
      <c r="A911" s="144"/>
      <c r="B911" s="2"/>
      <c r="C911" s="2"/>
      <c r="D911" s="2"/>
      <c r="E911" s="2"/>
      <c r="F911" s="2"/>
      <c r="G911" s="145"/>
    </row>
    <row r="912" spans="1:7" x14ac:dyDescent="0.15">
      <c r="A912" s="144"/>
      <c r="B912" s="2"/>
      <c r="C912" s="2"/>
      <c r="D912" s="2"/>
      <c r="E912" s="2"/>
      <c r="F912" s="2"/>
      <c r="G912" s="145"/>
    </row>
    <row r="913" spans="1:7" x14ac:dyDescent="0.15">
      <c r="A913" s="144"/>
      <c r="B913" s="2"/>
      <c r="C913" s="2"/>
      <c r="D913" s="2"/>
      <c r="E913" s="2"/>
      <c r="F913" s="2"/>
      <c r="G913" s="145"/>
    </row>
    <row r="914" spans="1:7" x14ac:dyDescent="0.15">
      <c r="A914" s="144"/>
      <c r="B914" s="2"/>
      <c r="C914" s="2"/>
      <c r="D914" s="2"/>
      <c r="E914" s="2"/>
      <c r="F914" s="2"/>
      <c r="G914" s="145"/>
    </row>
    <row r="915" spans="1:7" x14ac:dyDescent="0.15">
      <c r="A915" s="144"/>
      <c r="B915" s="2"/>
      <c r="C915" s="2"/>
      <c r="D915" s="2"/>
      <c r="E915" s="2"/>
      <c r="F915" s="2"/>
      <c r="G915" s="145"/>
    </row>
    <row r="916" spans="1:7" x14ac:dyDescent="0.15">
      <c r="A916" s="144"/>
      <c r="B916" s="2"/>
      <c r="C916" s="2"/>
      <c r="D916" s="2"/>
      <c r="E916" s="2"/>
      <c r="F916" s="2"/>
      <c r="G916" s="145"/>
    </row>
    <row r="917" spans="1:7" x14ac:dyDescent="0.15">
      <c r="A917" s="144"/>
      <c r="B917" s="2"/>
      <c r="C917" s="2"/>
      <c r="D917" s="2"/>
      <c r="E917" s="2"/>
      <c r="F917" s="2"/>
      <c r="G917" s="145"/>
    </row>
    <row r="918" spans="1:7" x14ac:dyDescent="0.15">
      <c r="A918" s="144"/>
      <c r="B918" s="2"/>
      <c r="C918" s="2"/>
      <c r="D918" s="2"/>
      <c r="E918" s="2"/>
      <c r="F918" s="2"/>
      <c r="G918" s="145"/>
    </row>
    <row r="919" spans="1:7" x14ac:dyDescent="0.15">
      <c r="A919" s="144"/>
      <c r="B919" s="2"/>
      <c r="C919" s="2"/>
      <c r="D919" s="2"/>
      <c r="E919" s="2"/>
      <c r="F919" s="2"/>
      <c r="G919" s="145"/>
    </row>
    <row r="920" spans="1:7" x14ac:dyDescent="0.15">
      <c r="A920" s="144"/>
      <c r="B920" s="2"/>
      <c r="C920" s="2"/>
      <c r="D920" s="2"/>
      <c r="E920" s="2"/>
      <c r="F920" s="2"/>
      <c r="G920" s="145"/>
    </row>
    <row r="921" spans="1:7" x14ac:dyDescent="0.15">
      <c r="A921" s="144"/>
      <c r="B921" s="2"/>
      <c r="C921" s="2"/>
      <c r="D921" s="2"/>
      <c r="E921" s="2"/>
      <c r="F921" s="2"/>
      <c r="G921" s="145"/>
    </row>
    <row r="922" spans="1:7" x14ac:dyDescent="0.15">
      <c r="A922" s="144"/>
      <c r="B922" s="2"/>
      <c r="C922" s="2"/>
      <c r="D922" s="2"/>
      <c r="E922" s="2"/>
      <c r="F922" s="2"/>
      <c r="G922" s="145"/>
    </row>
    <row r="923" spans="1:7" x14ac:dyDescent="0.15">
      <c r="A923" s="144"/>
      <c r="B923" s="2"/>
      <c r="C923" s="2"/>
      <c r="D923" s="2"/>
      <c r="E923" s="2"/>
      <c r="F923" s="2"/>
      <c r="G923" s="145"/>
    </row>
    <row r="924" spans="1:7" x14ac:dyDescent="0.15">
      <c r="A924" s="144"/>
      <c r="B924" s="2"/>
      <c r="C924" s="2"/>
      <c r="D924" s="2"/>
      <c r="E924" s="2"/>
      <c r="F924" s="2"/>
      <c r="G924" s="145"/>
    </row>
    <row r="925" spans="1:7" x14ac:dyDescent="0.15">
      <c r="A925" s="144"/>
      <c r="B925" s="2"/>
      <c r="C925" s="2"/>
      <c r="D925" s="2"/>
      <c r="E925" s="2"/>
      <c r="F925" s="2"/>
      <c r="G925" s="145"/>
    </row>
    <row r="926" spans="1:7" x14ac:dyDescent="0.15">
      <c r="A926" s="144"/>
      <c r="B926" s="2"/>
      <c r="C926" s="2"/>
      <c r="D926" s="2"/>
      <c r="E926" s="2"/>
      <c r="F926" s="2"/>
      <c r="G926" s="145"/>
    </row>
    <row r="927" spans="1:7" x14ac:dyDescent="0.15">
      <c r="A927" s="144"/>
      <c r="B927" s="2"/>
      <c r="C927" s="2"/>
      <c r="D927" s="2"/>
      <c r="E927" s="2"/>
      <c r="F927" s="2"/>
      <c r="G927" s="145"/>
    </row>
    <row r="928" spans="1:7" x14ac:dyDescent="0.15">
      <c r="A928" s="144"/>
      <c r="B928" s="2"/>
      <c r="C928" s="2"/>
      <c r="D928" s="2"/>
      <c r="E928" s="2"/>
      <c r="F928" s="2"/>
      <c r="G928" s="145"/>
    </row>
    <row r="929" spans="1:7" x14ac:dyDescent="0.15">
      <c r="A929" s="144"/>
      <c r="B929" s="2"/>
      <c r="C929" s="2"/>
      <c r="D929" s="2"/>
      <c r="E929" s="2"/>
      <c r="F929" s="2"/>
      <c r="G929" s="145"/>
    </row>
    <row r="930" spans="1:7" x14ac:dyDescent="0.15">
      <c r="A930" s="144"/>
      <c r="B930" s="2"/>
      <c r="C930" s="2"/>
      <c r="D930" s="2"/>
      <c r="E930" s="2"/>
      <c r="F930" s="2"/>
      <c r="G930" s="145"/>
    </row>
    <row r="931" spans="1:7" x14ac:dyDescent="0.15">
      <c r="A931" s="144"/>
      <c r="B931" s="2"/>
      <c r="C931" s="2"/>
      <c r="D931" s="2"/>
      <c r="E931" s="2"/>
      <c r="F931" s="2"/>
      <c r="G931" s="145"/>
    </row>
    <row r="932" spans="1:7" x14ac:dyDescent="0.15">
      <c r="A932" s="144"/>
      <c r="B932" s="2"/>
      <c r="C932" s="2"/>
      <c r="D932" s="2"/>
      <c r="E932" s="2"/>
      <c r="F932" s="2"/>
      <c r="G932" s="145"/>
    </row>
    <row r="933" spans="1:7" x14ac:dyDescent="0.15">
      <c r="A933" s="144"/>
      <c r="B933" s="2"/>
      <c r="C933" s="2"/>
      <c r="D933" s="2"/>
      <c r="E933" s="2"/>
      <c r="F933" s="2"/>
      <c r="G933" s="145"/>
    </row>
    <row r="934" spans="1:7" x14ac:dyDescent="0.15">
      <c r="A934" s="144"/>
      <c r="B934" s="2"/>
      <c r="C934" s="2"/>
      <c r="D934" s="2"/>
      <c r="E934" s="2"/>
      <c r="F934" s="2"/>
      <c r="G934" s="145"/>
    </row>
    <row r="935" spans="1:7" x14ac:dyDescent="0.15">
      <c r="A935" s="144"/>
      <c r="B935" s="2"/>
      <c r="C935" s="2"/>
      <c r="D935" s="2"/>
      <c r="E935" s="2"/>
      <c r="F935" s="2"/>
      <c r="G935" s="145"/>
    </row>
    <row r="936" spans="1:7" x14ac:dyDescent="0.15">
      <c r="A936" s="144"/>
      <c r="B936" s="2"/>
      <c r="C936" s="2"/>
      <c r="D936" s="2"/>
      <c r="E936" s="2"/>
      <c r="F936" s="2"/>
      <c r="G936" s="145"/>
    </row>
    <row r="937" spans="1:7" x14ac:dyDescent="0.15">
      <c r="A937" s="144"/>
      <c r="B937" s="2"/>
      <c r="C937" s="2"/>
      <c r="D937" s="2"/>
      <c r="E937" s="2"/>
      <c r="F937" s="2"/>
      <c r="G937" s="145"/>
    </row>
    <row r="938" spans="1:7" x14ac:dyDescent="0.15">
      <c r="A938" s="144"/>
      <c r="B938" s="2"/>
      <c r="C938" s="2"/>
      <c r="D938" s="2"/>
      <c r="E938" s="2"/>
      <c r="F938" s="2"/>
      <c r="G938" s="145"/>
    </row>
    <row r="939" spans="1:7" x14ac:dyDescent="0.15">
      <c r="A939" s="144"/>
      <c r="B939" s="2"/>
      <c r="C939" s="2"/>
      <c r="D939" s="2"/>
      <c r="E939" s="2"/>
      <c r="F939" s="2"/>
      <c r="G939" s="145"/>
    </row>
    <row r="940" spans="1:7" x14ac:dyDescent="0.15">
      <c r="A940" s="144"/>
      <c r="B940" s="2"/>
      <c r="C940" s="2"/>
      <c r="D940" s="2"/>
      <c r="E940" s="2"/>
      <c r="F940" s="2"/>
      <c r="G940" s="145"/>
    </row>
    <row r="941" spans="1:7" x14ac:dyDescent="0.15">
      <c r="A941" s="144"/>
      <c r="B941" s="2"/>
      <c r="C941" s="2"/>
      <c r="D941" s="2"/>
      <c r="E941" s="2"/>
      <c r="F941" s="2"/>
      <c r="G941" s="145"/>
    </row>
    <row r="942" spans="1:7" x14ac:dyDescent="0.15">
      <c r="A942" s="144"/>
      <c r="B942" s="2"/>
      <c r="C942" s="2"/>
      <c r="D942" s="2"/>
      <c r="E942" s="2"/>
      <c r="F942" s="2"/>
      <c r="G942" s="145"/>
    </row>
    <row r="943" spans="1:7" x14ac:dyDescent="0.15">
      <c r="A943" s="144"/>
      <c r="B943" s="2"/>
      <c r="C943" s="2"/>
      <c r="D943" s="2"/>
      <c r="E943" s="2"/>
      <c r="F943" s="2"/>
      <c r="G943" s="145"/>
    </row>
    <row r="944" spans="1:7" x14ac:dyDescent="0.15">
      <c r="A944" s="144"/>
      <c r="B944" s="2"/>
      <c r="C944" s="2"/>
      <c r="D944" s="2"/>
      <c r="E944" s="2"/>
      <c r="F944" s="2"/>
      <c r="G944" s="145"/>
    </row>
    <row r="945" spans="1:7" x14ac:dyDescent="0.15">
      <c r="A945" s="144"/>
      <c r="B945" s="2"/>
      <c r="C945" s="2"/>
      <c r="D945" s="2"/>
      <c r="E945" s="2"/>
      <c r="F945" s="2"/>
      <c r="G945" s="145"/>
    </row>
    <row r="946" spans="1:7" x14ac:dyDescent="0.15">
      <c r="A946" s="144"/>
      <c r="B946" s="2"/>
      <c r="C946" s="2"/>
      <c r="D946" s="2"/>
      <c r="E946" s="2"/>
      <c r="F946" s="2"/>
      <c r="G946" s="145"/>
    </row>
    <row r="947" spans="1:7" x14ac:dyDescent="0.15">
      <c r="A947" s="144"/>
      <c r="B947" s="2"/>
      <c r="C947" s="2"/>
      <c r="D947" s="2"/>
      <c r="E947" s="2"/>
      <c r="F947" s="2"/>
      <c r="G947" s="145"/>
    </row>
    <row r="948" spans="1:7" x14ac:dyDescent="0.15">
      <c r="A948" s="144"/>
      <c r="B948" s="2"/>
      <c r="C948" s="2"/>
      <c r="D948" s="2"/>
      <c r="E948" s="2"/>
      <c r="F948" s="2"/>
      <c r="G948" s="145"/>
    </row>
    <row r="949" spans="1:7" x14ac:dyDescent="0.15">
      <c r="A949" s="144"/>
      <c r="B949" s="2"/>
      <c r="C949" s="2"/>
      <c r="D949" s="2"/>
      <c r="E949" s="2"/>
      <c r="F949" s="2"/>
      <c r="G949" s="145"/>
    </row>
    <row r="950" spans="1:7" x14ac:dyDescent="0.15">
      <c r="A950" s="144"/>
      <c r="B950" s="2"/>
      <c r="C950" s="2"/>
      <c r="D950" s="2"/>
      <c r="E950" s="2"/>
      <c r="F950" s="2"/>
      <c r="G950" s="145"/>
    </row>
    <row r="951" spans="1:7" x14ac:dyDescent="0.15">
      <c r="A951" s="144"/>
      <c r="B951" s="2"/>
      <c r="C951" s="2"/>
      <c r="D951" s="2"/>
      <c r="E951" s="2"/>
      <c r="F951" s="2"/>
      <c r="G951" s="145"/>
    </row>
    <row r="952" spans="1:7" x14ac:dyDescent="0.15">
      <c r="A952" s="144"/>
      <c r="B952" s="2"/>
      <c r="C952" s="2"/>
      <c r="D952" s="2"/>
      <c r="E952" s="2"/>
      <c r="F952" s="2"/>
      <c r="G952" s="145"/>
    </row>
    <row r="953" spans="1:7" x14ac:dyDescent="0.15">
      <c r="A953" s="144"/>
      <c r="B953" s="2"/>
      <c r="C953" s="2"/>
      <c r="D953" s="2"/>
      <c r="E953" s="2"/>
      <c r="F953" s="2"/>
      <c r="G953" s="145"/>
    </row>
    <row r="954" spans="1:7" x14ac:dyDescent="0.15">
      <c r="A954" s="144"/>
      <c r="B954" s="2"/>
      <c r="C954" s="2"/>
      <c r="D954" s="2"/>
      <c r="E954" s="2"/>
      <c r="F954" s="2"/>
      <c r="G954" s="145"/>
    </row>
    <row r="955" spans="1:7" x14ac:dyDescent="0.15">
      <c r="A955" s="144"/>
      <c r="B955" s="2"/>
      <c r="C955" s="2"/>
      <c r="D955" s="2"/>
      <c r="E955" s="2"/>
      <c r="F955" s="2"/>
      <c r="G955" s="145"/>
    </row>
    <row r="956" spans="1:7" x14ac:dyDescent="0.15">
      <c r="A956" s="144"/>
      <c r="B956" s="2"/>
      <c r="C956" s="2"/>
      <c r="D956" s="2"/>
      <c r="E956" s="2"/>
      <c r="F956" s="2"/>
      <c r="G956" s="145"/>
    </row>
    <row r="957" spans="1:7" x14ac:dyDescent="0.15">
      <c r="A957" s="144"/>
      <c r="B957" s="2"/>
      <c r="C957" s="2"/>
      <c r="D957" s="2"/>
      <c r="E957" s="2"/>
      <c r="F957" s="2"/>
      <c r="G957" s="145"/>
    </row>
    <row r="958" spans="1:7" x14ac:dyDescent="0.15">
      <c r="A958" s="144"/>
      <c r="B958" s="2"/>
      <c r="C958" s="2"/>
      <c r="D958" s="2"/>
      <c r="E958" s="2"/>
      <c r="F958" s="2"/>
      <c r="G958" s="145"/>
    </row>
    <row r="959" spans="1:7" x14ac:dyDescent="0.15">
      <c r="A959" s="144"/>
      <c r="B959" s="2"/>
      <c r="C959" s="2"/>
      <c r="D959" s="2"/>
      <c r="E959" s="2"/>
      <c r="F959" s="2"/>
      <c r="G959" s="145"/>
    </row>
    <row r="960" spans="1:7" x14ac:dyDescent="0.15">
      <c r="A960" s="144"/>
      <c r="B960" s="2"/>
      <c r="C960" s="2"/>
      <c r="D960" s="2"/>
      <c r="E960" s="2"/>
      <c r="F960" s="2"/>
      <c r="G960" s="145"/>
    </row>
    <row r="961" spans="1:7" x14ac:dyDescent="0.15">
      <c r="A961" s="144"/>
      <c r="B961" s="2"/>
      <c r="C961" s="2"/>
      <c r="D961" s="2"/>
      <c r="E961" s="2"/>
      <c r="F961" s="2"/>
      <c r="G961" s="145"/>
    </row>
    <row r="962" spans="1:7" x14ac:dyDescent="0.15">
      <c r="A962" s="144"/>
      <c r="B962" s="2"/>
      <c r="C962" s="2"/>
      <c r="D962" s="2"/>
      <c r="E962" s="2"/>
      <c r="F962" s="2"/>
      <c r="G962" s="145"/>
    </row>
    <row r="963" spans="1:7" x14ac:dyDescent="0.15">
      <c r="A963" s="144"/>
      <c r="B963" s="2"/>
      <c r="C963" s="2"/>
      <c r="D963" s="2"/>
      <c r="E963" s="2"/>
      <c r="F963" s="2"/>
      <c r="G963" s="145"/>
    </row>
    <row r="964" spans="1:7" x14ac:dyDescent="0.15">
      <c r="A964" s="144"/>
      <c r="B964" s="2"/>
      <c r="C964" s="2"/>
      <c r="D964" s="2"/>
      <c r="E964" s="2"/>
      <c r="F964" s="2"/>
      <c r="G964" s="145"/>
    </row>
    <row r="965" spans="1:7" x14ac:dyDescent="0.15">
      <c r="A965" s="144"/>
      <c r="B965" s="2"/>
      <c r="C965" s="2"/>
      <c r="D965" s="2"/>
      <c r="E965" s="2"/>
      <c r="F965" s="2"/>
      <c r="G965" s="145"/>
    </row>
    <row r="966" spans="1:7" x14ac:dyDescent="0.15">
      <c r="A966" s="144"/>
      <c r="B966" s="2"/>
      <c r="C966" s="2"/>
      <c r="D966" s="2"/>
      <c r="E966" s="2"/>
      <c r="F966" s="2"/>
      <c r="G966" s="145"/>
    </row>
    <row r="967" spans="1:7" x14ac:dyDescent="0.15">
      <c r="A967" s="144"/>
      <c r="B967" s="2"/>
      <c r="C967" s="2"/>
      <c r="D967" s="2"/>
      <c r="E967" s="2"/>
      <c r="F967" s="2"/>
      <c r="G967" s="145"/>
    </row>
    <row r="968" spans="1:7" x14ac:dyDescent="0.15">
      <c r="A968" s="144"/>
      <c r="B968" s="2"/>
      <c r="C968" s="2"/>
      <c r="D968" s="2"/>
      <c r="E968" s="2"/>
      <c r="F968" s="2"/>
      <c r="G968" s="145"/>
    </row>
    <row r="969" spans="1:7" x14ac:dyDescent="0.15">
      <c r="A969" s="144"/>
      <c r="B969" s="2"/>
      <c r="C969" s="2"/>
      <c r="D969" s="2"/>
      <c r="E969" s="2"/>
      <c r="F969" s="2"/>
      <c r="G969" s="145"/>
    </row>
    <row r="970" spans="1:7" x14ac:dyDescent="0.15">
      <c r="A970" s="144"/>
      <c r="B970" s="2"/>
      <c r="C970" s="2"/>
      <c r="D970" s="2"/>
      <c r="E970" s="2"/>
      <c r="F970" s="2"/>
      <c r="G970" s="145"/>
    </row>
    <row r="971" spans="1:7" x14ac:dyDescent="0.15">
      <c r="A971" s="144"/>
      <c r="B971" s="2"/>
      <c r="C971" s="2"/>
      <c r="D971" s="2"/>
      <c r="E971" s="2"/>
      <c r="F971" s="2"/>
      <c r="G971" s="145"/>
    </row>
    <row r="972" spans="1:7" x14ac:dyDescent="0.15">
      <c r="A972" s="144"/>
      <c r="B972" s="2"/>
      <c r="C972" s="2"/>
      <c r="D972" s="2"/>
      <c r="E972" s="2"/>
      <c r="F972" s="2"/>
      <c r="G972" s="145"/>
    </row>
    <row r="973" spans="1:7" x14ac:dyDescent="0.15">
      <c r="A973" s="144"/>
      <c r="B973" s="2"/>
      <c r="C973" s="2"/>
      <c r="D973" s="2"/>
      <c r="E973" s="2"/>
      <c r="F973" s="2"/>
      <c r="G973" s="145"/>
    </row>
    <row r="974" spans="1:7" x14ac:dyDescent="0.15">
      <c r="A974" s="144"/>
      <c r="B974" s="2"/>
      <c r="C974" s="2"/>
      <c r="D974" s="2"/>
      <c r="E974" s="2"/>
      <c r="F974" s="2"/>
      <c r="G974" s="145"/>
    </row>
    <row r="975" spans="1:7" x14ac:dyDescent="0.15">
      <c r="A975" s="144"/>
      <c r="B975" s="2"/>
      <c r="C975" s="2"/>
      <c r="D975" s="2"/>
      <c r="E975" s="2"/>
      <c r="F975" s="2"/>
      <c r="G975" s="145"/>
    </row>
    <row r="976" spans="1:7" x14ac:dyDescent="0.15">
      <c r="A976" s="144"/>
      <c r="B976" s="2"/>
      <c r="C976" s="2"/>
      <c r="D976" s="2"/>
      <c r="E976" s="2"/>
      <c r="F976" s="2"/>
      <c r="G976" s="145"/>
    </row>
    <row r="977" spans="1:7" x14ac:dyDescent="0.15">
      <c r="A977" s="144"/>
      <c r="B977" s="2"/>
      <c r="C977" s="2"/>
      <c r="D977" s="2"/>
      <c r="E977" s="2"/>
      <c r="F977" s="2"/>
      <c r="G977" s="145"/>
    </row>
    <row r="978" spans="1:7" x14ac:dyDescent="0.15">
      <c r="A978" s="144"/>
      <c r="B978" s="2"/>
      <c r="C978" s="2"/>
      <c r="D978" s="2"/>
      <c r="E978" s="2"/>
      <c r="F978" s="2"/>
      <c r="G978" s="145"/>
    </row>
    <row r="979" spans="1:7" x14ac:dyDescent="0.15">
      <c r="A979" s="144"/>
      <c r="B979" s="2"/>
      <c r="C979" s="2"/>
      <c r="D979" s="2"/>
      <c r="E979" s="2"/>
      <c r="F979" s="2"/>
      <c r="G979" s="145"/>
    </row>
    <row r="980" spans="1:7" x14ac:dyDescent="0.15">
      <c r="A980" s="144"/>
      <c r="B980" s="2"/>
      <c r="C980" s="2"/>
      <c r="D980" s="2"/>
      <c r="E980" s="2"/>
      <c r="F980" s="2"/>
      <c r="G980" s="145"/>
    </row>
    <row r="981" spans="1:7" x14ac:dyDescent="0.15">
      <c r="A981" s="144"/>
      <c r="B981" s="2"/>
      <c r="C981" s="2"/>
      <c r="D981" s="2"/>
      <c r="E981" s="2"/>
      <c r="F981" s="2"/>
      <c r="G981" s="145"/>
    </row>
    <row r="982" spans="1:7" x14ac:dyDescent="0.15">
      <c r="A982" s="144"/>
      <c r="B982" s="2"/>
      <c r="C982" s="2"/>
      <c r="D982" s="2"/>
      <c r="E982" s="2"/>
      <c r="F982" s="2"/>
      <c r="G982" s="145"/>
    </row>
    <row r="983" spans="1:7" x14ac:dyDescent="0.15">
      <c r="A983" s="144"/>
      <c r="B983" s="2"/>
      <c r="C983" s="2"/>
      <c r="D983" s="2"/>
      <c r="E983" s="2"/>
      <c r="F983" s="2"/>
      <c r="G983" s="145"/>
    </row>
    <row r="984" spans="1:7" x14ac:dyDescent="0.15">
      <c r="A984" s="144"/>
      <c r="B984" s="2"/>
      <c r="C984" s="2"/>
      <c r="D984" s="2"/>
      <c r="E984" s="2"/>
      <c r="F984" s="2"/>
      <c r="G984" s="145"/>
    </row>
    <row r="985" spans="1:7" x14ac:dyDescent="0.15">
      <c r="A985" s="144"/>
      <c r="B985" s="2"/>
      <c r="C985" s="2"/>
      <c r="D985" s="2"/>
      <c r="E985" s="2"/>
      <c r="F985" s="2"/>
      <c r="G985" s="145"/>
    </row>
    <row r="986" spans="1:7" x14ac:dyDescent="0.15">
      <c r="A986" s="144"/>
      <c r="B986" s="2"/>
      <c r="C986" s="2"/>
      <c r="D986" s="2"/>
      <c r="E986" s="2"/>
      <c r="F986" s="2"/>
      <c r="G986" s="145"/>
    </row>
    <row r="987" spans="1:7" x14ac:dyDescent="0.15">
      <c r="A987" s="144"/>
      <c r="B987" s="2"/>
      <c r="C987" s="2"/>
      <c r="D987" s="2"/>
      <c r="E987" s="2"/>
      <c r="F987" s="2"/>
      <c r="G987" s="145"/>
    </row>
    <row r="988" spans="1:7" x14ac:dyDescent="0.15">
      <c r="A988" s="144"/>
      <c r="B988" s="2"/>
      <c r="C988" s="2"/>
      <c r="D988" s="2"/>
      <c r="E988" s="2"/>
      <c r="F988" s="2"/>
      <c r="G988" s="145"/>
    </row>
    <row r="989" spans="1:7" x14ac:dyDescent="0.15">
      <c r="A989" s="144"/>
      <c r="B989" s="2"/>
      <c r="C989" s="2"/>
      <c r="D989" s="2"/>
      <c r="E989" s="2"/>
      <c r="F989" s="2"/>
      <c r="G989" s="145"/>
    </row>
    <row r="990" spans="1:7" x14ac:dyDescent="0.15">
      <c r="A990" s="144"/>
      <c r="B990" s="2"/>
      <c r="C990" s="2"/>
      <c r="D990" s="2"/>
      <c r="E990" s="2"/>
      <c r="F990" s="2"/>
      <c r="G990" s="145"/>
    </row>
    <row r="991" spans="1:7" x14ac:dyDescent="0.15">
      <c r="A991" s="144"/>
      <c r="B991" s="2"/>
      <c r="C991" s="2"/>
      <c r="D991" s="2"/>
      <c r="E991" s="2"/>
      <c r="F991" s="2"/>
      <c r="G991" s="145"/>
    </row>
    <row r="992" spans="1:7" x14ac:dyDescent="0.15">
      <c r="A992" s="144"/>
      <c r="B992" s="2"/>
      <c r="C992" s="2"/>
      <c r="D992" s="2"/>
      <c r="E992" s="2"/>
      <c r="F992" s="2"/>
      <c r="G992" s="145"/>
    </row>
    <row r="993" spans="1:7" x14ac:dyDescent="0.15">
      <c r="A993" s="144"/>
      <c r="B993" s="2"/>
      <c r="C993" s="2"/>
      <c r="D993" s="2"/>
      <c r="E993" s="2"/>
      <c r="F993" s="2"/>
      <c r="G993" s="145"/>
    </row>
    <row r="994" spans="1:7" x14ac:dyDescent="0.15">
      <c r="A994" s="144"/>
      <c r="B994" s="2"/>
      <c r="C994" s="2"/>
      <c r="D994" s="2"/>
      <c r="E994" s="2"/>
      <c r="F994" s="2"/>
      <c r="G994" s="145"/>
    </row>
    <row r="995" spans="1:7" x14ac:dyDescent="0.15">
      <c r="A995" s="144"/>
      <c r="B995" s="2"/>
      <c r="C995" s="2"/>
      <c r="D995" s="2"/>
      <c r="E995" s="2"/>
      <c r="F995" s="2"/>
      <c r="G995" s="145"/>
    </row>
    <row r="996" spans="1:7" x14ac:dyDescent="0.15">
      <c r="A996" s="144"/>
      <c r="B996" s="2"/>
      <c r="C996" s="2"/>
      <c r="D996" s="2"/>
      <c r="E996" s="2"/>
      <c r="F996" s="2"/>
      <c r="G996" s="145"/>
    </row>
    <row r="997" spans="1:7" x14ac:dyDescent="0.15">
      <c r="A997" s="144"/>
      <c r="B997" s="2"/>
      <c r="C997" s="2"/>
      <c r="D997" s="2"/>
      <c r="E997" s="2"/>
      <c r="F997" s="2"/>
      <c r="G997" s="145"/>
    </row>
    <row r="998" spans="1:7" x14ac:dyDescent="0.15">
      <c r="A998" s="144"/>
      <c r="B998" s="2"/>
      <c r="C998" s="2"/>
      <c r="D998" s="2"/>
      <c r="E998" s="2"/>
      <c r="F998" s="2"/>
      <c r="G998" s="145"/>
    </row>
    <row r="999" spans="1:7" x14ac:dyDescent="0.15">
      <c r="A999" s="144"/>
      <c r="B999" s="2"/>
      <c r="C999" s="2"/>
      <c r="D999" s="2"/>
      <c r="E999" s="2"/>
      <c r="F999" s="2"/>
      <c r="G999" s="145"/>
    </row>
    <row r="1000" spans="1:7" x14ac:dyDescent="0.15">
      <c r="A1000" s="144"/>
      <c r="B1000" s="2"/>
      <c r="C1000" s="2"/>
      <c r="D1000" s="2"/>
      <c r="E1000" s="2"/>
      <c r="F1000" s="2"/>
      <c r="G1000" s="145"/>
    </row>
    <row r="1001" spans="1:7" x14ac:dyDescent="0.15">
      <c r="A1001" s="144"/>
      <c r="B1001" s="2"/>
      <c r="C1001" s="2"/>
      <c r="D1001" s="2"/>
      <c r="E1001" s="2"/>
      <c r="F1001" s="2"/>
      <c r="G1001" s="145"/>
    </row>
    <row r="1002" spans="1:7" x14ac:dyDescent="0.15">
      <c r="A1002" s="144"/>
      <c r="B1002" s="2"/>
      <c r="C1002" s="2"/>
      <c r="D1002" s="2"/>
      <c r="E1002" s="2"/>
      <c r="F1002" s="2"/>
      <c r="G1002" s="145"/>
    </row>
    <row r="1003" spans="1:7" x14ac:dyDescent="0.15">
      <c r="A1003" s="144"/>
      <c r="B1003" s="2"/>
      <c r="C1003" s="2"/>
      <c r="D1003" s="2"/>
      <c r="E1003" s="2"/>
      <c r="F1003" s="2"/>
      <c r="G1003" s="145"/>
    </row>
    <row r="1004" spans="1:7" x14ac:dyDescent="0.15">
      <c r="A1004" s="144"/>
      <c r="B1004" s="2"/>
      <c r="C1004" s="2"/>
      <c r="D1004" s="2"/>
      <c r="E1004" s="2"/>
      <c r="F1004" s="2"/>
      <c r="G1004" s="145"/>
    </row>
    <row r="1005" spans="1:7" x14ac:dyDescent="0.15">
      <c r="A1005" s="144"/>
      <c r="B1005" s="2"/>
      <c r="C1005" s="2"/>
      <c r="D1005" s="2"/>
      <c r="E1005" s="2"/>
      <c r="F1005" s="2"/>
      <c r="G1005" s="145"/>
    </row>
    <row r="1006" spans="1:7" x14ac:dyDescent="0.15">
      <c r="A1006" s="144"/>
      <c r="B1006" s="2"/>
      <c r="C1006" s="2"/>
      <c r="D1006" s="2"/>
      <c r="E1006" s="2"/>
      <c r="F1006" s="2"/>
      <c r="G1006" s="145"/>
    </row>
    <row r="1007" spans="1:7" x14ac:dyDescent="0.15">
      <c r="A1007" s="144"/>
      <c r="B1007" s="2"/>
      <c r="C1007" s="2"/>
      <c r="D1007" s="2"/>
      <c r="E1007" s="2"/>
      <c r="F1007" s="2"/>
      <c r="G1007" s="145"/>
    </row>
    <row r="1008" spans="1:7" x14ac:dyDescent="0.15">
      <c r="A1008" s="144"/>
      <c r="B1008" s="2"/>
      <c r="C1008" s="2"/>
      <c r="D1008" s="2"/>
      <c r="E1008" s="2"/>
      <c r="F1008" s="2"/>
      <c r="G1008" s="145"/>
    </row>
    <row r="1009" spans="1:7" x14ac:dyDescent="0.15">
      <c r="A1009" s="144"/>
      <c r="B1009" s="2"/>
      <c r="C1009" s="2"/>
      <c r="D1009" s="2"/>
      <c r="E1009" s="2"/>
      <c r="F1009" s="2"/>
      <c r="G1009" s="145"/>
    </row>
    <row r="1010" spans="1:7" x14ac:dyDescent="0.15">
      <c r="A1010" s="144"/>
      <c r="B1010" s="2"/>
      <c r="C1010" s="2"/>
      <c r="D1010" s="2"/>
      <c r="E1010" s="2"/>
      <c r="F1010" s="2"/>
      <c r="G1010" s="145"/>
    </row>
    <row r="1011" spans="1:7" x14ac:dyDescent="0.15">
      <c r="A1011" s="144"/>
      <c r="B1011" s="2"/>
      <c r="C1011" s="2"/>
      <c r="D1011" s="2"/>
      <c r="E1011" s="2"/>
      <c r="F1011" s="2"/>
      <c r="G1011" s="145"/>
    </row>
    <row r="1012" spans="1:7" x14ac:dyDescent="0.15">
      <c r="A1012" s="144"/>
      <c r="B1012" s="2"/>
      <c r="C1012" s="2"/>
      <c r="D1012" s="2"/>
      <c r="E1012" s="2"/>
      <c r="F1012" s="2"/>
      <c r="G1012" s="145"/>
    </row>
    <row r="1013" spans="1:7" x14ac:dyDescent="0.15">
      <c r="A1013" s="144"/>
      <c r="B1013" s="2"/>
      <c r="C1013" s="2"/>
      <c r="D1013" s="2"/>
      <c r="E1013" s="2"/>
      <c r="F1013" s="2"/>
      <c r="G1013" s="145"/>
    </row>
    <row r="1014" spans="1:7" x14ac:dyDescent="0.15">
      <c r="A1014" s="144"/>
      <c r="B1014" s="2"/>
      <c r="C1014" s="2"/>
      <c r="D1014" s="2"/>
      <c r="E1014" s="2"/>
      <c r="F1014" s="2"/>
      <c r="G1014" s="145"/>
    </row>
    <row r="1015" spans="1:7" x14ac:dyDescent="0.15">
      <c r="A1015" s="144"/>
      <c r="B1015" s="2"/>
      <c r="C1015" s="2"/>
      <c r="D1015" s="2"/>
      <c r="E1015" s="2"/>
      <c r="F1015" s="2"/>
      <c r="G1015" s="145"/>
    </row>
    <row r="1016" spans="1:7" x14ac:dyDescent="0.15">
      <c r="A1016" s="144"/>
      <c r="B1016" s="2"/>
      <c r="C1016" s="2"/>
      <c r="D1016" s="2"/>
      <c r="E1016" s="2"/>
      <c r="F1016" s="2"/>
      <c r="G1016" s="145"/>
    </row>
    <row r="1017" spans="1:7" x14ac:dyDescent="0.15">
      <c r="A1017" s="144"/>
      <c r="B1017" s="2"/>
      <c r="C1017" s="2"/>
      <c r="D1017" s="2"/>
      <c r="E1017" s="2"/>
      <c r="F1017" s="2"/>
      <c r="G1017" s="145"/>
    </row>
    <row r="1018" spans="1:7" x14ac:dyDescent="0.15">
      <c r="A1018" s="144"/>
      <c r="B1018" s="2"/>
      <c r="C1018" s="2"/>
      <c r="D1018" s="2"/>
      <c r="E1018" s="2"/>
      <c r="F1018" s="2"/>
      <c r="G1018" s="145"/>
    </row>
    <row r="1019" spans="1:7" x14ac:dyDescent="0.15">
      <c r="A1019" s="144"/>
      <c r="B1019" s="2"/>
      <c r="C1019" s="2"/>
      <c r="D1019" s="2"/>
      <c r="E1019" s="2"/>
      <c r="F1019" s="2"/>
      <c r="G1019" s="145"/>
    </row>
    <row r="1020" spans="1:7" x14ac:dyDescent="0.15">
      <c r="A1020" s="144"/>
      <c r="B1020" s="2"/>
      <c r="C1020" s="2"/>
      <c r="D1020" s="2"/>
      <c r="E1020" s="2"/>
      <c r="F1020" s="2"/>
      <c r="G1020" s="145"/>
    </row>
    <row r="1021" spans="1:7" x14ac:dyDescent="0.15">
      <c r="A1021" s="144"/>
      <c r="B1021" s="2"/>
      <c r="C1021" s="2"/>
      <c r="D1021" s="2"/>
      <c r="E1021" s="2"/>
      <c r="F1021" s="2"/>
      <c r="G1021" s="145"/>
    </row>
    <row r="1022" spans="1:7" x14ac:dyDescent="0.15">
      <c r="A1022" s="144"/>
      <c r="B1022" s="2"/>
      <c r="C1022" s="2"/>
      <c r="D1022" s="2"/>
      <c r="E1022" s="2"/>
      <c r="F1022" s="2"/>
      <c r="G1022" s="145"/>
    </row>
    <row r="1023" spans="1:7" x14ac:dyDescent="0.15">
      <c r="A1023" s="144"/>
      <c r="B1023" s="2"/>
      <c r="C1023" s="2"/>
      <c r="D1023" s="2"/>
      <c r="E1023" s="2"/>
      <c r="F1023" s="2"/>
      <c r="G1023" s="145"/>
    </row>
    <row r="1024" spans="1:7" x14ac:dyDescent="0.15">
      <c r="A1024" s="144"/>
      <c r="B1024" s="2"/>
      <c r="C1024" s="2"/>
      <c r="D1024" s="2"/>
      <c r="E1024" s="2"/>
      <c r="F1024" s="2"/>
      <c r="G1024" s="145"/>
    </row>
    <row r="1025" spans="1:7" x14ac:dyDescent="0.15">
      <c r="A1025" s="144"/>
      <c r="B1025" s="2"/>
      <c r="C1025" s="2"/>
      <c r="D1025" s="2"/>
      <c r="E1025" s="2"/>
      <c r="F1025" s="2"/>
      <c r="G1025" s="145"/>
    </row>
    <row r="1026" spans="1:7" x14ac:dyDescent="0.15">
      <c r="A1026" s="144"/>
      <c r="B1026" s="2"/>
      <c r="C1026" s="2"/>
      <c r="D1026" s="2"/>
      <c r="E1026" s="2"/>
      <c r="F1026" s="2"/>
      <c r="G1026" s="145"/>
    </row>
    <row r="1027" spans="1:7" x14ac:dyDescent="0.15">
      <c r="A1027" s="144"/>
      <c r="B1027" s="2"/>
      <c r="C1027" s="2"/>
      <c r="D1027" s="2"/>
      <c r="E1027" s="2"/>
      <c r="F1027" s="2"/>
      <c r="G1027" s="145"/>
    </row>
    <row r="1028" spans="1:7" x14ac:dyDescent="0.15">
      <c r="A1028" s="144"/>
      <c r="B1028" s="2"/>
      <c r="C1028" s="2"/>
      <c r="D1028" s="2"/>
      <c r="E1028" s="2"/>
      <c r="F1028" s="2"/>
      <c r="G1028" s="145"/>
    </row>
    <row r="1029" spans="1:7" x14ac:dyDescent="0.15">
      <c r="A1029" s="144"/>
      <c r="B1029" s="2"/>
      <c r="C1029" s="2"/>
      <c r="D1029" s="2"/>
      <c r="E1029" s="2"/>
      <c r="F1029" s="2"/>
      <c r="G1029" s="145"/>
    </row>
    <row r="1030" spans="1:7" x14ac:dyDescent="0.15">
      <c r="A1030" s="144"/>
      <c r="B1030" s="2"/>
      <c r="C1030" s="2"/>
      <c r="D1030" s="2"/>
      <c r="E1030" s="2"/>
      <c r="F1030" s="2"/>
      <c r="G1030" s="145"/>
    </row>
    <row r="1031" spans="1:7" x14ac:dyDescent="0.15">
      <c r="A1031" s="144"/>
      <c r="B1031" s="2"/>
      <c r="C1031" s="2"/>
      <c r="D1031" s="2"/>
      <c r="E1031" s="2"/>
      <c r="F1031" s="2"/>
      <c r="G1031" s="145"/>
    </row>
    <row r="1032" spans="1:7" x14ac:dyDescent="0.15">
      <c r="A1032" s="144"/>
      <c r="B1032" s="2"/>
      <c r="C1032" s="2"/>
      <c r="D1032" s="2"/>
      <c r="E1032" s="2"/>
      <c r="F1032" s="2"/>
      <c r="G1032" s="145"/>
    </row>
    <row r="1033" spans="1:7" x14ac:dyDescent="0.15">
      <c r="A1033" s="144"/>
      <c r="B1033" s="2"/>
      <c r="C1033" s="2"/>
      <c r="D1033" s="2"/>
      <c r="E1033" s="2"/>
      <c r="F1033" s="2"/>
      <c r="G1033" s="145"/>
    </row>
    <row r="1034" spans="1:7" x14ac:dyDescent="0.15">
      <c r="A1034" s="144"/>
      <c r="B1034" s="2"/>
      <c r="C1034" s="2"/>
      <c r="D1034" s="2"/>
      <c r="E1034" s="2"/>
      <c r="F1034" s="2"/>
      <c r="G1034" s="145"/>
    </row>
    <row r="1035" spans="1:7" x14ac:dyDescent="0.15">
      <c r="A1035" s="144"/>
      <c r="B1035" s="2"/>
      <c r="C1035" s="2"/>
      <c r="D1035" s="2"/>
      <c r="E1035" s="2"/>
      <c r="F1035" s="2"/>
      <c r="G1035" s="145"/>
    </row>
    <row r="1036" spans="1:7" x14ac:dyDescent="0.15">
      <c r="A1036" s="144"/>
      <c r="B1036" s="2"/>
      <c r="C1036" s="2"/>
      <c r="D1036" s="2"/>
      <c r="E1036" s="2"/>
      <c r="F1036" s="2"/>
      <c r="G1036" s="145"/>
    </row>
    <row r="1037" spans="1:7" x14ac:dyDescent="0.15">
      <c r="A1037" s="144"/>
      <c r="B1037" s="2"/>
      <c r="C1037" s="2"/>
      <c r="D1037" s="2"/>
      <c r="E1037" s="2"/>
      <c r="F1037" s="2"/>
      <c r="G1037" s="145"/>
    </row>
    <row r="1038" spans="1:7" x14ac:dyDescent="0.15">
      <c r="A1038" s="144"/>
      <c r="B1038" s="2"/>
      <c r="C1038" s="2"/>
      <c r="D1038" s="2"/>
      <c r="E1038" s="2"/>
      <c r="F1038" s="2"/>
      <c r="G1038" s="145"/>
    </row>
    <row r="1039" spans="1:7" x14ac:dyDescent="0.15">
      <c r="A1039" s="144"/>
      <c r="B1039" s="2"/>
      <c r="C1039" s="2"/>
      <c r="D1039" s="2"/>
      <c r="E1039" s="2"/>
      <c r="F1039" s="2"/>
      <c r="G1039" s="145"/>
    </row>
    <row r="1040" spans="1:7" x14ac:dyDescent="0.15">
      <c r="A1040" s="144"/>
      <c r="B1040" s="2"/>
      <c r="C1040" s="2"/>
      <c r="D1040" s="2"/>
      <c r="E1040" s="2"/>
      <c r="F1040" s="2"/>
      <c r="G1040" s="145"/>
    </row>
    <row r="1041" spans="1:7" x14ac:dyDescent="0.15">
      <c r="A1041" s="144"/>
      <c r="B1041" s="2"/>
      <c r="C1041" s="2"/>
      <c r="D1041" s="2"/>
      <c r="E1041" s="2"/>
      <c r="F1041" s="2"/>
      <c r="G1041" s="145"/>
    </row>
    <row r="1042" spans="1:7" x14ac:dyDescent="0.15">
      <c r="A1042" s="144"/>
      <c r="B1042" s="2"/>
      <c r="C1042" s="2"/>
      <c r="D1042" s="2"/>
      <c r="E1042" s="2"/>
      <c r="F1042" s="2"/>
      <c r="G1042" s="145"/>
    </row>
    <row r="1043" spans="1:7" x14ac:dyDescent="0.15">
      <c r="A1043" s="144"/>
      <c r="B1043" s="2"/>
      <c r="C1043" s="2"/>
      <c r="D1043" s="2"/>
      <c r="E1043" s="2"/>
      <c r="F1043" s="2"/>
      <c r="G1043" s="145"/>
    </row>
    <row r="1044" spans="1:7" x14ac:dyDescent="0.15">
      <c r="A1044" s="144"/>
      <c r="B1044" s="2"/>
      <c r="C1044" s="2"/>
      <c r="D1044" s="2"/>
      <c r="E1044" s="2"/>
      <c r="F1044" s="2"/>
      <c r="G1044" s="145"/>
    </row>
    <row r="1045" spans="1:7" x14ac:dyDescent="0.15">
      <c r="A1045" s="144"/>
      <c r="B1045" s="2"/>
      <c r="C1045" s="2"/>
      <c r="D1045" s="2"/>
      <c r="E1045" s="2"/>
      <c r="F1045" s="2"/>
      <c r="G1045" s="145"/>
    </row>
    <row r="1046" spans="1:7" x14ac:dyDescent="0.15">
      <c r="A1046" s="144"/>
      <c r="B1046" s="2"/>
      <c r="C1046" s="2"/>
      <c r="D1046" s="2"/>
      <c r="E1046" s="2"/>
      <c r="F1046" s="2"/>
      <c r="G1046" s="145"/>
    </row>
    <row r="1047" spans="1:7" x14ac:dyDescent="0.15">
      <c r="A1047" s="144"/>
      <c r="B1047" s="2"/>
      <c r="C1047" s="2"/>
      <c r="D1047" s="2"/>
      <c r="E1047" s="2"/>
      <c r="F1047" s="2"/>
      <c r="G1047" s="145"/>
    </row>
    <row r="1048" spans="1:7" x14ac:dyDescent="0.15">
      <c r="A1048" s="144"/>
      <c r="B1048" s="2"/>
      <c r="C1048" s="2"/>
      <c r="D1048" s="2"/>
      <c r="E1048" s="2"/>
      <c r="F1048" s="2"/>
      <c r="G1048" s="145"/>
    </row>
    <row r="1049" spans="1:7" x14ac:dyDescent="0.15">
      <c r="A1049" s="144"/>
      <c r="B1049" s="2"/>
      <c r="C1049" s="2"/>
      <c r="D1049" s="2"/>
      <c r="E1049" s="2"/>
      <c r="F1049" s="2"/>
      <c r="G1049" s="145"/>
    </row>
    <row r="1050" spans="1:7" x14ac:dyDescent="0.15">
      <c r="A1050" s="144"/>
      <c r="B1050" s="2"/>
      <c r="C1050" s="2"/>
      <c r="D1050" s="2"/>
      <c r="E1050" s="2"/>
      <c r="F1050" s="2"/>
      <c r="G1050" s="145"/>
    </row>
    <row r="1051" spans="1:7" x14ac:dyDescent="0.15">
      <c r="A1051" s="144"/>
      <c r="B1051" s="2"/>
      <c r="C1051" s="2"/>
      <c r="D1051" s="2"/>
      <c r="E1051" s="2"/>
      <c r="F1051" s="2"/>
      <c r="G1051" s="145"/>
    </row>
    <row r="1052" spans="1:7" x14ac:dyDescent="0.15">
      <c r="A1052" s="144"/>
      <c r="B1052" s="2"/>
      <c r="C1052" s="2"/>
      <c r="D1052" s="2"/>
      <c r="E1052" s="2"/>
      <c r="F1052" s="2"/>
      <c r="G1052" s="145"/>
    </row>
    <row r="1053" spans="1:7" x14ac:dyDescent="0.15">
      <c r="A1053" s="144"/>
      <c r="B1053" s="2"/>
      <c r="C1053" s="2"/>
      <c r="D1053" s="2"/>
      <c r="E1053" s="2"/>
      <c r="F1053" s="2"/>
      <c r="G1053" s="145"/>
    </row>
    <row r="1054" spans="1:7" x14ac:dyDescent="0.15">
      <c r="A1054" s="144"/>
      <c r="B1054" s="2"/>
      <c r="C1054" s="2"/>
      <c r="D1054" s="2"/>
      <c r="E1054" s="2"/>
      <c r="F1054" s="2"/>
      <c r="G1054" s="145"/>
    </row>
    <row r="1055" spans="1:7" x14ac:dyDescent="0.15">
      <c r="A1055" s="144"/>
      <c r="B1055" s="2"/>
      <c r="C1055" s="2"/>
      <c r="D1055" s="2"/>
      <c r="E1055" s="2"/>
      <c r="F1055" s="2"/>
      <c r="G1055" s="145"/>
    </row>
    <row r="1056" spans="1:7" x14ac:dyDescent="0.15">
      <c r="A1056" s="144"/>
      <c r="B1056" s="2"/>
      <c r="C1056" s="2"/>
      <c r="D1056" s="2"/>
      <c r="E1056" s="2"/>
      <c r="F1056" s="2"/>
      <c r="G1056" s="145"/>
    </row>
    <row r="1057" spans="1:7" x14ac:dyDescent="0.15">
      <c r="A1057" s="144"/>
      <c r="B1057" s="2"/>
      <c r="C1057" s="2"/>
      <c r="D1057" s="2"/>
      <c r="E1057" s="2"/>
      <c r="F1057" s="2"/>
      <c r="G1057" s="145"/>
    </row>
    <row r="1058" spans="1:7" x14ac:dyDescent="0.15">
      <c r="A1058" s="144"/>
      <c r="B1058" s="2"/>
      <c r="C1058" s="2"/>
      <c r="D1058" s="2"/>
      <c r="E1058" s="2"/>
      <c r="F1058" s="2"/>
      <c r="G1058" s="145"/>
    </row>
    <row r="1059" spans="1:7" x14ac:dyDescent="0.15">
      <c r="A1059" s="144"/>
      <c r="B1059" s="2"/>
      <c r="C1059" s="2"/>
      <c r="D1059" s="2"/>
      <c r="E1059" s="2"/>
      <c r="F1059" s="2"/>
      <c r="G1059" s="145"/>
    </row>
    <row r="1060" spans="1:7" x14ac:dyDescent="0.15">
      <c r="A1060" s="144"/>
      <c r="B1060" s="2"/>
      <c r="C1060" s="2"/>
      <c r="D1060" s="2"/>
      <c r="E1060" s="2"/>
      <c r="F1060" s="2"/>
      <c r="G1060" s="145"/>
    </row>
    <row r="1061" spans="1:7" x14ac:dyDescent="0.15">
      <c r="A1061" s="144"/>
      <c r="B1061" s="2"/>
      <c r="C1061" s="2"/>
      <c r="D1061" s="2"/>
      <c r="E1061" s="2"/>
      <c r="F1061" s="2"/>
      <c r="G1061" s="145"/>
    </row>
    <row r="1062" spans="1:7" x14ac:dyDescent="0.15">
      <c r="A1062" s="144"/>
      <c r="B1062" s="2"/>
      <c r="C1062" s="2"/>
      <c r="D1062" s="2"/>
      <c r="E1062" s="2"/>
      <c r="F1062" s="2"/>
      <c r="G1062" s="145"/>
    </row>
    <row r="1063" spans="1:7" x14ac:dyDescent="0.15">
      <c r="A1063" s="144"/>
      <c r="B1063" s="2"/>
      <c r="C1063" s="2"/>
      <c r="D1063" s="2"/>
      <c r="E1063" s="2"/>
      <c r="F1063" s="2"/>
      <c r="G1063" s="145"/>
    </row>
    <row r="1064" spans="1:7" x14ac:dyDescent="0.15">
      <c r="A1064" s="144"/>
      <c r="B1064" s="2"/>
      <c r="C1064" s="2"/>
      <c r="D1064" s="2"/>
      <c r="E1064" s="2"/>
      <c r="F1064" s="2"/>
      <c r="G1064" s="145"/>
    </row>
    <row r="1065" spans="1:7" x14ac:dyDescent="0.15">
      <c r="A1065" s="144"/>
      <c r="B1065" s="2"/>
      <c r="C1065" s="2"/>
      <c r="D1065" s="2"/>
      <c r="E1065" s="2"/>
      <c r="F1065" s="2"/>
      <c r="G1065" s="145"/>
    </row>
    <row r="1066" spans="1:7" x14ac:dyDescent="0.15">
      <c r="A1066" s="144"/>
      <c r="B1066" s="2"/>
      <c r="C1066" s="2"/>
      <c r="D1066" s="2"/>
      <c r="E1066" s="2"/>
      <c r="F1066" s="2"/>
      <c r="G1066" s="145"/>
    </row>
    <row r="1067" spans="1:7" x14ac:dyDescent="0.15">
      <c r="A1067" s="144"/>
      <c r="B1067" s="2"/>
      <c r="C1067" s="2"/>
      <c r="D1067" s="2"/>
      <c r="E1067" s="2"/>
      <c r="F1067" s="2"/>
      <c r="G1067" s="145"/>
    </row>
    <row r="1068" spans="1:7" x14ac:dyDescent="0.15">
      <c r="A1068" s="144"/>
      <c r="B1068" s="2"/>
      <c r="C1068" s="2"/>
      <c r="D1068" s="2"/>
      <c r="E1068" s="2"/>
      <c r="F1068" s="2"/>
      <c r="G1068" s="145"/>
    </row>
    <row r="1069" spans="1:7" x14ac:dyDescent="0.15">
      <c r="A1069" s="144"/>
      <c r="B1069" s="2"/>
      <c r="C1069" s="2"/>
      <c r="D1069" s="2"/>
      <c r="E1069" s="2"/>
      <c r="F1069" s="2"/>
      <c r="G1069" s="145"/>
    </row>
    <row r="1070" spans="1:7" x14ac:dyDescent="0.15">
      <c r="A1070" s="144"/>
      <c r="B1070" s="2"/>
      <c r="C1070" s="2"/>
      <c r="D1070" s="2"/>
      <c r="E1070" s="2"/>
      <c r="F1070" s="2"/>
      <c r="G1070" s="145"/>
    </row>
    <row r="1071" spans="1:7" x14ac:dyDescent="0.15">
      <c r="A1071" s="144"/>
      <c r="B1071" s="2"/>
      <c r="C1071" s="2"/>
      <c r="D1071" s="2"/>
      <c r="E1071" s="2"/>
      <c r="F1071" s="2"/>
      <c r="G1071" s="145"/>
    </row>
    <row r="1072" spans="1:7" x14ac:dyDescent="0.15">
      <c r="A1072" s="144"/>
      <c r="B1072" s="2"/>
      <c r="C1072" s="2"/>
      <c r="D1072" s="2"/>
      <c r="E1072" s="2"/>
      <c r="F1072" s="2"/>
      <c r="G1072" s="145"/>
    </row>
    <row r="1073" spans="1:7" x14ac:dyDescent="0.15">
      <c r="A1073" s="144"/>
      <c r="B1073" s="2"/>
      <c r="C1073" s="2"/>
      <c r="D1073" s="2"/>
      <c r="E1073" s="2"/>
      <c r="F1073" s="2"/>
      <c r="G1073" s="145"/>
    </row>
    <row r="1074" spans="1:7" x14ac:dyDescent="0.15">
      <c r="A1074" s="144"/>
      <c r="B1074" s="2"/>
      <c r="C1074" s="2"/>
      <c r="D1074" s="2"/>
      <c r="E1074" s="2"/>
      <c r="F1074" s="2"/>
      <c r="G1074" s="145"/>
    </row>
    <row r="1075" spans="1:7" x14ac:dyDescent="0.15">
      <c r="A1075" s="144"/>
      <c r="B1075" s="2"/>
      <c r="C1075" s="2"/>
      <c r="D1075" s="2"/>
      <c r="E1075" s="2"/>
      <c r="F1075" s="2"/>
      <c r="G1075" s="145"/>
    </row>
    <row r="1076" spans="1:7" x14ac:dyDescent="0.15">
      <c r="A1076" s="144"/>
      <c r="B1076" s="2"/>
      <c r="C1076" s="2"/>
      <c r="D1076" s="2"/>
      <c r="E1076" s="2"/>
      <c r="F1076" s="2"/>
      <c r="G1076" s="145"/>
    </row>
    <row r="1077" spans="1:7" x14ac:dyDescent="0.15">
      <c r="A1077" s="144"/>
      <c r="B1077" s="2"/>
      <c r="C1077" s="2"/>
      <c r="D1077" s="2"/>
      <c r="E1077" s="2"/>
      <c r="F1077" s="2"/>
      <c r="G1077" s="145"/>
    </row>
    <row r="1078" spans="1:7" x14ac:dyDescent="0.15">
      <c r="A1078" s="144"/>
      <c r="B1078" s="2"/>
      <c r="C1078" s="2"/>
      <c r="D1078" s="2"/>
      <c r="E1078" s="2"/>
      <c r="F1078" s="2"/>
      <c r="G1078" s="145"/>
    </row>
    <row r="1079" spans="1:7" x14ac:dyDescent="0.15">
      <c r="A1079" s="144"/>
      <c r="B1079" s="2"/>
      <c r="C1079" s="2"/>
      <c r="D1079" s="2"/>
      <c r="E1079" s="2"/>
      <c r="F1079" s="2"/>
      <c r="G1079" s="145"/>
    </row>
    <row r="1080" spans="1:7" x14ac:dyDescent="0.15">
      <c r="A1080" s="144"/>
      <c r="B1080" s="2"/>
      <c r="C1080" s="2"/>
      <c r="D1080" s="2"/>
      <c r="E1080" s="2"/>
      <c r="F1080" s="2"/>
      <c r="G1080" s="145"/>
    </row>
    <row r="1081" spans="1:7" x14ac:dyDescent="0.15">
      <c r="A1081" s="144"/>
      <c r="B1081" s="2"/>
      <c r="C1081" s="2"/>
      <c r="D1081" s="2"/>
      <c r="E1081" s="2"/>
      <c r="F1081" s="2"/>
      <c r="G1081" s="145"/>
    </row>
    <row r="1082" spans="1:7" x14ac:dyDescent="0.15">
      <c r="A1082" s="144"/>
      <c r="B1082" s="2"/>
      <c r="C1082" s="2"/>
      <c r="D1082" s="2"/>
      <c r="E1082" s="2"/>
      <c r="F1082" s="2"/>
      <c r="G1082" s="145"/>
    </row>
    <row r="1083" spans="1:7" x14ac:dyDescent="0.15">
      <c r="A1083" s="144"/>
      <c r="B1083" s="2"/>
      <c r="C1083" s="2"/>
      <c r="D1083" s="2"/>
      <c r="E1083" s="2"/>
      <c r="F1083" s="2"/>
      <c r="G1083" s="145"/>
    </row>
    <row r="1084" spans="1:7" x14ac:dyDescent="0.15">
      <c r="A1084" s="144"/>
      <c r="B1084" s="2"/>
      <c r="C1084" s="2"/>
      <c r="D1084" s="2"/>
      <c r="E1084" s="2"/>
      <c r="F1084" s="2"/>
      <c r="G1084" s="145"/>
    </row>
    <row r="1085" spans="1:7" x14ac:dyDescent="0.15">
      <c r="A1085" s="144"/>
      <c r="B1085" s="2"/>
      <c r="C1085" s="2"/>
      <c r="D1085" s="2"/>
      <c r="E1085" s="2"/>
      <c r="F1085" s="2"/>
      <c r="G1085" s="145"/>
    </row>
    <row r="1086" spans="1:7" x14ac:dyDescent="0.15">
      <c r="A1086" s="144"/>
      <c r="B1086" s="2"/>
      <c r="C1086" s="2"/>
      <c r="D1086" s="2"/>
      <c r="E1086" s="2"/>
      <c r="F1086" s="2"/>
      <c r="G1086" s="145"/>
    </row>
    <row r="1087" spans="1:7" x14ac:dyDescent="0.15">
      <c r="A1087" s="144"/>
      <c r="B1087" s="2"/>
      <c r="C1087" s="2"/>
      <c r="D1087" s="2"/>
      <c r="E1087" s="2"/>
      <c r="F1087" s="2"/>
      <c r="G1087" s="145"/>
    </row>
    <row r="1088" spans="1:7" x14ac:dyDescent="0.15">
      <c r="A1088" s="144"/>
      <c r="B1088" s="2"/>
      <c r="C1088" s="2"/>
      <c r="D1088" s="2"/>
      <c r="E1088" s="2"/>
      <c r="F1088" s="2"/>
      <c r="G1088" s="145"/>
    </row>
    <row r="1089" spans="1:7" x14ac:dyDescent="0.15">
      <c r="A1089" s="144"/>
      <c r="B1089" s="2"/>
      <c r="C1089" s="2"/>
      <c r="D1089" s="2"/>
      <c r="E1089" s="2"/>
      <c r="F1089" s="2"/>
      <c r="G1089" s="145"/>
    </row>
    <row r="1090" spans="1:7" x14ac:dyDescent="0.15">
      <c r="A1090" s="144"/>
      <c r="B1090" s="2"/>
      <c r="C1090" s="2"/>
      <c r="D1090" s="2"/>
      <c r="E1090" s="2"/>
      <c r="F1090" s="2"/>
      <c r="G1090" s="145"/>
    </row>
    <row r="1091" spans="1:7" x14ac:dyDescent="0.15">
      <c r="A1091" s="144"/>
      <c r="B1091" s="2"/>
      <c r="C1091" s="2"/>
      <c r="D1091" s="2"/>
      <c r="E1091" s="2"/>
      <c r="F1091" s="2"/>
      <c r="G1091" s="145"/>
    </row>
    <row r="1092" spans="1:7" x14ac:dyDescent="0.15">
      <c r="A1092" s="144"/>
      <c r="B1092" s="2"/>
      <c r="C1092" s="2"/>
      <c r="D1092" s="2"/>
      <c r="E1092" s="2"/>
      <c r="F1092" s="2"/>
      <c r="G1092" s="145"/>
    </row>
    <row r="1093" spans="1:7" x14ac:dyDescent="0.15">
      <c r="A1093" s="144"/>
      <c r="B1093" s="2"/>
      <c r="C1093" s="2"/>
      <c r="D1093" s="2"/>
      <c r="E1093" s="2"/>
      <c r="F1093" s="2"/>
      <c r="G1093" s="145"/>
    </row>
    <row r="1094" spans="1:7" x14ac:dyDescent="0.15">
      <c r="A1094" s="144"/>
      <c r="B1094" s="2"/>
      <c r="C1094" s="2"/>
      <c r="D1094" s="2"/>
      <c r="E1094" s="2"/>
      <c r="F1094" s="2"/>
      <c r="G1094" s="145"/>
    </row>
    <row r="1095" spans="1:7" x14ac:dyDescent="0.15">
      <c r="A1095" s="144"/>
      <c r="B1095" s="2"/>
      <c r="C1095" s="2"/>
      <c r="D1095" s="2"/>
      <c r="E1095" s="2"/>
      <c r="F1095" s="2"/>
      <c r="G1095" s="145"/>
    </row>
    <row r="1096" spans="1:7" x14ac:dyDescent="0.15">
      <c r="A1096" s="144"/>
      <c r="B1096" s="2"/>
      <c r="C1096" s="2"/>
      <c r="D1096" s="2"/>
      <c r="E1096" s="2"/>
      <c r="F1096" s="2"/>
      <c r="G1096" s="145"/>
    </row>
    <row r="1097" spans="1:7" x14ac:dyDescent="0.15">
      <c r="A1097" s="144"/>
      <c r="B1097" s="2"/>
      <c r="C1097" s="2"/>
      <c r="D1097" s="2"/>
      <c r="E1097" s="2"/>
      <c r="F1097" s="2"/>
      <c r="G1097" s="145"/>
    </row>
    <row r="1098" spans="1:7" x14ac:dyDescent="0.15">
      <c r="A1098" s="144"/>
      <c r="B1098" s="2"/>
      <c r="C1098" s="2"/>
      <c r="D1098" s="2"/>
      <c r="E1098" s="2"/>
      <c r="F1098" s="2"/>
      <c r="G1098" s="145"/>
    </row>
    <row r="1099" spans="1:7" x14ac:dyDescent="0.15">
      <c r="A1099" s="144"/>
      <c r="B1099" s="2"/>
      <c r="C1099" s="2"/>
      <c r="D1099" s="2"/>
      <c r="E1099" s="2"/>
      <c r="F1099" s="2"/>
      <c r="G1099" s="145"/>
    </row>
    <row r="1100" spans="1:7" x14ac:dyDescent="0.15">
      <c r="A1100" s="144"/>
      <c r="B1100" s="2"/>
      <c r="C1100" s="2"/>
      <c r="D1100" s="2"/>
      <c r="E1100" s="2"/>
      <c r="F1100" s="2"/>
      <c r="G1100" s="145"/>
    </row>
    <row r="1101" spans="1:7" x14ac:dyDescent="0.15">
      <c r="A1101" s="144"/>
      <c r="B1101" s="2"/>
      <c r="C1101" s="2"/>
      <c r="D1101" s="2"/>
      <c r="E1101" s="2"/>
      <c r="F1101" s="2"/>
      <c r="G1101" s="145"/>
    </row>
    <row r="1102" spans="1:7" x14ac:dyDescent="0.15">
      <c r="A1102" s="144"/>
      <c r="B1102" s="2"/>
      <c r="C1102" s="2"/>
      <c r="D1102" s="2"/>
      <c r="E1102" s="2"/>
      <c r="F1102" s="2"/>
      <c r="G1102" s="145"/>
    </row>
    <row r="1103" spans="1:7" x14ac:dyDescent="0.15">
      <c r="A1103" s="144"/>
      <c r="B1103" s="2"/>
      <c r="C1103" s="2"/>
      <c r="D1103" s="2"/>
      <c r="E1103" s="2"/>
      <c r="F1103" s="2"/>
      <c r="G1103" s="145"/>
    </row>
    <row r="1104" spans="1:7" x14ac:dyDescent="0.15">
      <c r="A1104" s="144"/>
      <c r="B1104" s="2"/>
      <c r="C1104" s="2"/>
      <c r="D1104" s="2"/>
      <c r="E1104" s="2"/>
      <c r="F1104" s="2"/>
      <c r="G1104" s="145"/>
    </row>
    <row r="1105" spans="1:7" x14ac:dyDescent="0.15">
      <c r="A1105" s="144"/>
      <c r="B1105" s="2"/>
      <c r="C1105" s="2"/>
      <c r="D1105" s="2"/>
      <c r="E1105" s="2"/>
      <c r="F1105" s="2"/>
      <c r="G1105" s="145"/>
    </row>
    <row r="1106" spans="1:7" x14ac:dyDescent="0.15">
      <c r="A1106" s="144"/>
      <c r="B1106" s="2"/>
      <c r="C1106" s="2"/>
      <c r="D1106" s="2"/>
      <c r="E1106" s="2"/>
      <c r="F1106" s="2"/>
      <c r="G1106" s="145"/>
    </row>
    <row r="1107" spans="1:7" x14ac:dyDescent="0.15">
      <c r="A1107" s="144"/>
      <c r="B1107" s="2"/>
      <c r="C1107" s="2"/>
      <c r="D1107" s="2"/>
      <c r="E1107" s="2"/>
      <c r="F1107" s="2"/>
      <c r="G1107" s="145"/>
    </row>
    <row r="1108" spans="1:7" x14ac:dyDescent="0.15">
      <c r="A1108" s="144"/>
      <c r="B1108" s="2"/>
      <c r="C1108" s="2"/>
      <c r="D1108" s="2"/>
      <c r="E1108" s="2"/>
      <c r="F1108" s="2"/>
      <c r="G1108" s="145"/>
    </row>
    <row r="1109" spans="1:7" x14ac:dyDescent="0.15">
      <c r="A1109" s="144"/>
      <c r="B1109" s="2"/>
      <c r="C1109" s="2"/>
      <c r="D1109" s="2"/>
      <c r="E1109" s="2"/>
      <c r="F1109" s="2"/>
      <c r="G1109" s="145"/>
    </row>
    <row r="1110" spans="1:7" x14ac:dyDescent="0.15">
      <c r="A1110" s="144"/>
      <c r="B1110" s="2"/>
      <c r="C1110" s="2"/>
      <c r="D1110" s="2"/>
      <c r="E1110" s="2"/>
      <c r="F1110" s="2"/>
      <c r="G1110" s="145"/>
    </row>
    <row r="1111" spans="1:7" x14ac:dyDescent="0.15">
      <c r="A1111" s="144"/>
      <c r="B1111" s="2"/>
      <c r="C1111" s="2"/>
      <c r="D1111" s="2"/>
      <c r="E1111" s="2"/>
      <c r="F1111" s="2"/>
      <c r="G1111" s="145"/>
    </row>
    <row r="1112" spans="1:7" x14ac:dyDescent="0.15">
      <c r="A1112" s="144"/>
      <c r="B1112" s="2"/>
      <c r="C1112" s="2"/>
      <c r="D1112" s="2"/>
      <c r="E1112" s="2"/>
      <c r="F1112" s="2"/>
      <c r="G1112" s="145"/>
    </row>
    <row r="1113" spans="1:7" x14ac:dyDescent="0.15">
      <c r="A1113" s="144"/>
      <c r="B1113" s="2"/>
      <c r="C1113" s="2"/>
      <c r="D1113" s="2"/>
      <c r="E1113" s="2"/>
      <c r="F1113" s="2"/>
      <c r="G1113" s="145"/>
    </row>
    <row r="1114" spans="1:7" x14ac:dyDescent="0.15">
      <c r="A1114" s="144"/>
      <c r="B1114" s="2"/>
      <c r="C1114" s="2"/>
      <c r="D1114" s="2"/>
      <c r="E1114" s="2"/>
      <c r="F1114" s="2"/>
      <c r="G1114" s="145"/>
    </row>
    <row r="1115" spans="1:7" x14ac:dyDescent="0.15">
      <c r="A1115" s="144"/>
      <c r="B1115" s="2"/>
      <c r="C1115" s="2"/>
      <c r="D1115" s="2"/>
      <c r="E1115" s="2"/>
      <c r="F1115" s="2"/>
      <c r="G1115" s="145"/>
    </row>
    <row r="1116" spans="1:7" x14ac:dyDescent="0.15">
      <c r="A1116" s="144"/>
      <c r="B1116" s="2"/>
      <c r="C1116" s="2"/>
      <c r="D1116" s="2"/>
      <c r="E1116" s="2"/>
      <c r="F1116" s="2"/>
      <c r="G1116" s="145"/>
    </row>
    <row r="1117" spans="1:7" x14ac:dyDescent="0.15">
      <c r="A1117" s="144"/>
      <c r="B1117" s="2"/>
      <c r="C1117" s="2"/>
      <c r="D1117" s="2"/>
      <c r="E1117" s="2"/>
      <c r="F1117" s="2"/>
      <c r="G1117" s="145"/>
    </row>
    <row r="1118" spans="1:7" x14ac:dyDescent="0.15">
      <c r="A1118" s="144"/>
      <c r="B1118" s="2"/>
      <c r="C1118" s="2"/>
      <c r="D1118" s="2"/>
      <c r="E1118" s="2"/>
      <c r="F1118" s="2"/>
      <c r="G1118" s="145"/>
    </row>
    <row r="1119" spans="1:7" x14ac:dyDescent="0.15">
      <c r="A1119" s="144"/>
      <c r="B1119" s="2"/>
      <c r="C1119" s="2"/>
      <c r="D1119" s="2"/>
      <c r="E1119" s="2"/>
      <c r="F1119" s="2"/>
      <c r="G1119" s="145"/>
    </row>
    <row r="1120" spans="1:7" x14ac:dyDescent="0.15">
      <c r="A1120" s="144"/>
      <c r="B1120" s="2"/>
      <c r="C1120" s="2"/>
      <c r="D1120" s="2"/>
      <c r="E1120" s="2"/>
      <c r="F1120" s="2"/>
      <c r="G1120" s="145"/>
    </row>
    <row r="1121" spans="1:7" x14ac:dyDescent="0.15">
      <c r="A1121" s="144"/>
      <c r="B1121" s="2"/>
      <c r="C1121" s="2"/>
      <c r="D1121" s="2"/>
      <c r="E1121" s="2"/>
      <c r="F1121" s="2"/>
      <c r="G1121" s="145"/>
    </row>
    <row r="1122" spans="1:7" x14ac:dyDescent="0.15">
      <c r="A1122" s="144"/>
      <c r="B1122" s="2"/>
      <c r="C1122" s="2"/>
      <c r="D1122" s="2"/>
      <c r="E1122" s="2"/>
      <c r="F1122" s="2"/>
      <c r="G1122" s="145"/>
    </row>
    <row r="1123" spans="1:7" x14ac:dyDescent="0.15">
      <c r="A1123" s="144"/>
      <c r="B1123" s="2"/>
      <c r="C1123" s="2"/>
      <c r="D1123" s="2"/>
      <c r="E1123" s="2"/>
      <c r="F1123" s="2"/>
      <c r="G1123" s="145"/>
    </row>
    <row r="1124" spans="1:7" x14ac:dyDescent="0.15">
      <c r="A1124" s="144"/>
      <c r="B1124" s="2"/>
      <c r="C1124" s="2"/>
      <c r="D1124" s="2"/>
      <c r="E1124" s="2"/>
      <c r="F1124" s="2"/>
      <c r="G1124" s="145"/>
    </row>
    <row r="1125" spans="1:7" x14ac:dyDescent="0.15">
      <c r="A1125" s="144"/>
      <c r="B1125" s="2"/>
      <c r="C1125" s="2"/>
      <c r="D1125" s="2"/>
      <c r="E1125" s="2"/>
      <c r="F1125" s="2"/>
      <c r="G1125" s="145"/>
    </row>
    <row r="1126" spans="1:7" x14ac:dyDescent="0.15">
      <c r="A1126" s="144"/>
      <c r="B1126" s="2"/>
      <c r="C1126" s="2"/>
      <c r="D1126" s="2"/>
      <c r="E1126" s="2"/>
      <c r="F1126" s="2"/>
      <c r="G1126" s="145"/>
    </row>
    <row r="1127" spans="1:7" x14ac:dyDescent="0.15">
      <c r="A1127" s="144"/>
      <c r="B1127" s="2"/>
      <c r="C1127" s="2"/>
      <c r="D1127" s="2"/>
      <c r="E1127" s="2"/>
      <c r="F1127" s="2"/>
      <c r="G1127" s="145"/>
    </row>
    <row r="1128" spans="1:7" x14ac:dyDescent="0.15">
      <c r="A1128" s="144"/>
      <c r="B1128" s="2"/>
      <c r="C1128" s="2"/>
      <c r="D1128" s="2"/>
      <c r="E1128" s="2"/>
      <c r="F1128" s="2"/>
      <c r="G1128" s="145"/>
    </row>
    <row r="1129" spans="1:7" x14ac:dyDescent="0.15">
      <c r="A1129" s="144"/>
      <c r="B1129" s="2"/>
      <c r="C1129" s="2"/>
      <c r="D1129" s="2"/>
      <c r="E1129" s="2"/>
      <c r="F1129" s="2"/>
      <c r="G1129" s="145"/>
    </row>
    <row r="1130" spans="1:7" x14ac:dyDescent="0.15">
      <c r="A1130" s="144"/>
      <c r="B1130" s="2"/>
      <c r="C1130" s="2"/>
      <c r="D1130" s="2"/>
      <c r="E1130" s="2"/>
      <c r="F1130" s="2"/>
      <c r="G1130" s="145"/>
    </row>
    <row r="1131" spans="1:7" x14ac:dyDescent="0.15">
      <c r="A1131" s="144"/>
      <c r="B1131" s="2"/>
      <c r="C1131" s="2"/>
      <c r="D1131" s="2"/>
      <c r="E1131" s="2"/>
      <c r="F1131" s="2"/>
      <c r="G1131" s="145"/>
    </row>
    <row r="1132" spans="1:7" x14ac:dyDescent="0.15">
      <c r="A1132" s="144"/>
      <c r="B1132" s="2"/>
      <c r="C1132" s="2"/>
      <c r="D1132" s="2"/>
      <c r="E1132" s="2"/>
      <c r="F1132" s="2"/>
      <c r="G1132" s="145"/>
    </row>
    <row r="1133" spans="1:7" x14ac:dyDescent="0.15">
      <c r="A1133" s="144"/>
      <c r="B1133" s="2"/>
      <c r="C1133" s="2"/>
      <c r="D1133" s="2"/>
      <c r="E1133" s="2"/>
      <c r="F1133" s="2"/>
      <c r="G1133" s="145"/>
    </row>
    <row r="1134" spans="1:7" x14ac:dyDescent="0.15">
      <c r="A1134" s="144"/>
      <c r="B1134" s="2"/>
      <c r="C1134" s="2"/>
      <c r="D1134" s="2"/>
      <c r="E1134" s="2"/>
      <c r="F1134" s="2"/>
      <c r="G1134" s="145"/>
    </row>
    <row r="1135" spans="1:7" x14ac:dyDescent="0.15">
      <c r="A1135" s="144"/>
      <c r="B1135" s="2"/>
      <c r="C1135" s="2"/>
      <c r="D1135" s="2"/>
      <c r="E1135" s="2"/>
      <c r="F1135" s="2"/>
      <c r="G1135" s="145"/>
    </row>
    <row r="1136" spans="1:7" x14ac:dyDescent="0.15">
      <c r="A1136" s="144"/>
      <c r="B1136" s="2"/>
      <c r="C1136" s="2"/>
      <c r="D1136" s="2"/>
      <c r="E1136" s="2"/>
      <c r="F1136" s="2"/>
      <c r="G1136" s="145"/>
    </row>
    <row r="1137" spans="1:7" x14ac:dyDescent="0.15">
      <c r="A1137" s="144"/>
      <c r="B1137" s="2"/>
      <c r="C1137" s="2"/>
      <c r="D1137" s="2"/>
      <c r="E1137" s="2"/>
      <c r="F1137" s="2"/>
      <c r="G1137" s="145"/>
    </row>
    <row r="1138" spans="1:7" x14ac:dyDescent="0.15">
      <c r="A1138" s="144"/>
      <c r="B1138" s="2"/>
      <c r="C1138" s="2"/>
      <c r="D1138" s="2"/>
      <c r="E1138" s="2"/>
      <c r="F1138" s="2"/>
      <c r="G1138" s="145"/>
    </row>
    <row r="1139" spans="1:7" x14ac:dyDescent="0.15">
      <c r="A1139" s="144"/>
      <c r="B1139" s="2"/>
      <c r="C1139" s="2"/>
      <c r="D1139" s="2"/>
      <c r="E1139" s="2"/>
      <c r="F1139" s="2"/>
      <c r="G1139" s="145"/>
    </row>
    <row r="1140" spans="1:7" x14ac:dyDescent="0.15">
      <c r="A1140" s="144"/>
      <c r="B1140" s="2"/>
      <c r="C1140" s="2"/>
      <c r="D1140" s="2"/>
      <c r="E1140" s="2"/>
      <c r="F1140" s="2"/>
      <c r="G1140" s="145"/>
    </row>
    <row r="1141" spans="1:7" x14ac:dyDescent="0.15">
      <c r="A1141" s="144"/>
      <c r="B1141" s="2"/>
      <c r="C1141" s="2"/>
      <c r="D1141" s="2"/>
      <c r="E1141" s="2"/>
      <c r="F1141" s="2"/>
      <c r="G1141" s="145"/>
    </row>
    <row r="1142" spans="1:7" x14ac:dyDescent="0.15">
      <c r="A1142" s="144"/>
      <c r="B1142" s="2"/>
      <c r="C1142" s="2"/>
      <c r="D1142" s="2"/>
      <c r="E1142" s="2"/>
      <c r="F1142" s="2"/>
      <c r="G1142" s="145"/>
    </row>
    <row r="1143" spans="1:7" x14ac:dyDescent="0.15">
      <c r="A1143" s="144"/>
      <c r="B1143" s="2"/>
      <c r="C1143" s="2"/>
      <c r="D1143" s="2"/>
      <c r="E1143" s="2"/>
      <c r="F1143" s="2"/>
      <c r="G1143" s="145"/>
    </row>
    <row r="1144" spans="1:7" x14ac:dyDescent="0.15">
      <c r="A1144" s="144"/>
      <c r="B1144" s="2"/>
      <c r="C1144" s="2"/>
      <c r="D1144" s="2"/>
      <c r="E1144" s="2"/>
      <c r="F1144" s="2"/>
      <c r="G1144" s="145"/>
    </row>
    <row r="1145" spans="1:7" x14ac:dyDescent="0.15">
      <c r="A1145" s="144"/>
      <c r="B1145" s="2"/>
      <c r="C1145" s="2"/>
      <c r="D1145" s="2"/>
      <c r="E1145" s="2"/>
      <c r="F1145" s="2"/>
      <c r="G1145" s="145"/>
    </row>
    <row r="1146" spans="1:7" x14ac:dyDescent="0.15">
      <c r="A1146" s="144"/>
      <c r="B1146" s="2"/>
      <c r="C1146" s="2"/>
      <c r="D1146" s="2"/>
      <c r="E1146" s="2"/>
      <c r="F1146" s="2"/>
      <c r="G1146" s="145"/>
    </row>
    <row r="1147" spans="1:7" x14ac:dyDescent="0.15">
      <c r="A1147" s="144"/>
      <c r="B1147" s="2"/>
      <c r="C1147" s="2"/>
      <c r="D1147" s="2"/>
      <c r="E1147" s="2"/>
      <c r="F1147" s="2"/>
      <c r="G1147" s="145"/>
    </row>
    <row r="1148" spans="1:7" x14ac:dyDescent="0.15">
      <c r="A1148" s="144"/>
      <c r="B1148" s="2"/>
      <c r="C1148" s="2"/>
      <c r="D1148" s="2"/>
      <c r="E1148" s="2"/>
      <c r="F1148" s="2"/>
      <c r="G1148" s="145"/>
    </row>
    <row r="1149" spans="1:7" x14ac:dyDescent="0.15">
      <c r="A1149" s="144"/>
      <c r="B1149" s="2"/>
      <c r="C1149" s="2"/>
      <c r="D1149" s="2"/>
      <c r="E1149" s="2"/>
      <c r="F1149" s="2"/>
      <c r="G1149" s="145"/>
    </row>
    <row r="1150" spans="1:7" x14ac:dyDescent="0.15">
      <c r="A1150" s="144"/>
      <c r="B1150" s="2"/>
      <c r="C1150" s="2"/>
      <c r="D1150" s="2"/>
      <c r="E1150" s="2"/>
      <c r="F1150" s="2"/>
      <c r="G1150" s="145"/>
    </row>
    <row r="1151" spans="1:7" x14ac:dyDescent="0.15">
      <c r="A1151" s="144"/>
      <c r="B1151" s="2"/>
      <c r="C1151" s="2"/>
      <c r="D1151" s="2"/>
      <c r="E1151" s="2"/>
      <c r="F1151" s="2"/>
      <c r="G1151" s="145"/>
    </row>
    <row r="1152" spans="1:7" x14ac:dyDescent="0.15">
      <c r="A1152" s="144"/>
      <c r="B1152" s="2"/>
      <c r="C1152" s="2"/>
      <c r="D1152" s="2"/>
      <c r="E1152" s="2"/>
      <c r="F1152" s="2"/>
      <c r="G1152" s="145"/>
    </row>
    <row r="1153" spans="1:7" x14ac:dyDescent="0.15">
      <c r="A1153" s="144"/>
      <c r="B1153" s="2"/>
      <c r="C1153" s="2"/>
      <c r="D1153" s="2"/>
      <c r="E1153" s="2"/>
      <c r="F1153" s="2"/>
      <c r="G1153" s="145"/>
    </row>
    <row r="1154" spans="1:7" x14ac:dyDescent="0.15">
      <c r="A1154" s="144"/>
      <c r="B1154" s="2"/>
      <c r="C1154" s="2"/>
      <c r="D1154" s="2"/>
      <c r="E1154" s="2"/>
      <c r="F1154" s="2"/>
      <c r="G1154" s="145"/>
    </row>
    <row r="1155" spans="1:7" x14ac:dyDescent="0.15">
      <c r="A1155" s="144"/>
      <c r="B1155" s="2"/>
      <c r="C1155" s="2"/>
      <c r="D1155" s="2"/>
      <c r="E1155" s="2"/>
      <c r="F1155" s="2"/>
      <c r="G1155" s="145"/>
    </row>
    <row r="1156" spans="1:7" x14ac:dyDescent="0.15">
      <c r="A1156" s="144"/>
      <c r="B1156" s="2"/>
      <c r="C1156" s="2"/>
      <c r="D1156" s="2"/>
      <c r="E1156" s="2"/>
      <c r="F1156" s="2"/>
      <c r="G1156" s="145"/>
    </row>
    <row r="1157" spans="1:7" x14ac:dyDescent="0.15">
      <c r="A1157" s="144"/>
      <c r="B1157" s="2"/>
      <c r="C1157" s="2"/>
      <c r="D1157" s="2"/>
      <c r="E1157" s="2"/>
      <c r="F1157" s="2"/>
      <c r="G1157" s="145"/>
    </row>
    <row r="1158" spans="1:7" x14ac:dyDescent="0.15">
      <c r="A1158" s="144"/>
      <c r="B1158" s="2"/>
      <c r="C1158" s="2"/>
      <c r="D1158" s="2"/>
      <c r="E1158" s="2"/>
      <c r="F1158" s="2"/>
      <c r="G1158" s="145"/>
    </row>
    <row r="1159" spans="1:7" x14ac:dyDescent="0.15">
      <c r="A1159" s="144"/>
      <c r="B1159" s="2"/>
      <c r="C1159" s="2"/>
      <c r="D1159" s="2"/>
      <c r="E1159" s="2"/>
      <c r="F1159" s="2"/>
      <c r="G1159" s="145"/>
    </row>
    <row r="1160" spans="1:7" x14ac:dyDescent="0.15">
      <c r="A1160" s="144"/>
      <c r="B1160" s="2"/>
      <c r="C1160" s="2"/>
      <c r="D1160" s="2"/>
      <c r="E1160" s="2"/>
      <c r="F1160" s="2"/>
      <c r="G1160" s="145"/>
    </row>
    <row r="1161" spans="1:7" x14ac:dyDescent="0.15">
      <c r="A1161" s="144"/>
      <c r="B1161" s="2"/>
      <c r="C1161" s="2"/>
      <c r="D1161" s="2"/>
      <c r="E1161" s="2"/>
      <c r="F1161" s="2"/>
      <c r="G1161" s="145"/>
    </row>
    <row r="1162" spans="1:7" x14ac:dyDescent="0.15">
      <c r="A1162" s="144"/>
      <c r="B1162" s="2"/>
      <c r="C1162" s="2"/>
      <c r="D1162" s="2"/>
      <c r="E1162" s="2"/>
      <c r="F1162" s="2"/>
      <c r="G1162" s="145"/>
    </row>
    <row r="1163" spans="1:7" x14ac:dyDescent="0.15">
      <c r="A1163" s="144"/>
      <c r="B1163" s="2"/>
      <c r="C1163" s="2"/>
      <c r="D1163" s="2"/>
      <c r="E1163" s="2"/>
      <c r="F1163" s="2"/>
      <c r="G1163" s="145"/>
    </row>
    <row r="1164" spans="1:7" x14ac:dyDescent="0.15">
      <c r="A1164" s="144"/>
      <c r="B1164" s="2"/>
      <c r="C1164" s="2"/>
      <c r="D1164" s="2"/>
      <c r="E1164" s="2"/>
      <c r="F1164" s="2"/>
      <c r="G1164" s="145"/>
    </row>
    <row r="1165" spans="1:7" x14ac:dyDescent="0.15">
      <c r="A1165" s="144"/>
      <c r="B1165" s="2"/>
      <c r="C1165" s="2"/>
      <c r="D1165" s="2"/>
      <c r="E1165" s="2"/>
      <c r="F1165" s="2"/>
      <c r="G1165" s="145"/>
    </row>
    <row r="1166" spans="1:7" x14ac:dyDescent="0.15">
      <c r="A1166" s="144"/>
      <c r="B1166" s="2"/>
      <c r="C1166" s="2"/>
      <c r="D1166" s="2"/>
      <c r="E1166" s="2"/>
      <c r="F1166" s="2"/>
      <c r="G1166" s="145"/>
    </row>
    <row r="1167" spans="1:7" x14ac:dyDescent="0.15">
      <c r="A1167" s="144"/>
      <c r="B1167" s="2"/>
      <c r="C1167" s="2"/>
      <c r="D1167" s="2"/>
      <c r="E1167" s="2"/>
      <c r="F1167" s="2"/>
      <c r="G1167" s="145"/>
    </row>
    <row r="1168" spans="1:7" x14ac:dyDescent="0.15">
      <c r="A1168" s="144"/>
      <c r="B1168" s="2"/>
      <c r="C1168" s="2"/>
      <c r="D1168" s="2"/>
      <c r="E1168" s="2"/>
      <c r="F1168" s="2"/>
      <c r="G1168" s="145"/>
    </row>
    <row r="1169" spans="1:7" x14ac:dyDescent="0.15">
      <c r="A1169" s="144"/>
      <c r="B1169" s="2"/>
      <c r="C1169" s="2"/>
      <c r="D1169" s="2"/>
      <c r="E1169" s="2"/>
      <c r="F1169" s="2"/>
      <c r="G1169" s="145"/>
    </row>
    <row r="1170" spans="1:7" x14ac:dyDescent="0.15">
      <c r="A1170" s="144"/>
      <c r="B1170" s="2"/>
      <c r="C1170" s="2"/>
      <c r="D1170" s="2"/>
      <c r="E1170" s="2"/>
      <c r="F1170" s="2"/>
      <c r="G1170" s="145"/>
    </row>
    <row r="1171" spans="1:7" x14ac:dyDescent="0.15">
      <c r="A1171" s="144"/>
      <c r="B1171" s="2"/>
      <c r="C1171" s="2"/>
      <c r="D1171" s="2"/>
      <c r="E1171" s="2"/>
      <c r="F1171" s="2"/>
      <c r="G1171" s="145"/>
    </row>
    <row r="1172" spans="1:7" x14ac:dyDescent="0.15">
      <c r="A1172" s="144"/>
      <c r="B1172" s="2"/>
      <c r="C1172" s="2"/>
      <c r="D1172" s="2"/>
      <c r="E1172" s="2"/>
      <c r="F1172" s="2"/>
      <c r="G1172" s="145"/>
    </row>
    <row r="1173" spans="1:7" x14ac:dyDescent="0.15">
      <c r="A1173" s="144"/>
      <c r="B1173" s="2"/>
      <c r="C1173" s="2"/>
      <c r="D1173" s="2"/>
      <c r="E1173" s="2"/>
      <c r="F1173" s="2"/>
      <c r="G1173" s="145"/>
    </row>
    <row r="1174" spans="1:7" x14ac:dyDescent="0.15">
      <c r="A1174" s="144"/>
      <c r="B1174" s="2"/>
      <c r="C1174" s="2"/>
      <c r="D1174" s="2"/>
      <c r="E1174" s="2"/>
      <c r="F1174" s="2"/>
      <c r="G1174" s="145"/>
    </row>
    <row r="1175" spans="1:7" x14ac:dyDescent="0.15">
      <c r="A1175" s="144"/>
      <c r="B1175" s="2"/>
      <c r="C1175" s="2"/>
      <c r="D1175" s="2"/>
      <c r="E1175" s="2"/>
      <c r="F1175" s="2"/>
      <c r="G1175" s="145"/>
    </row>
    <row r="1176" spans="1:7" x14ac:dyDescent="0.15">
      <c r="A1176" s="144"/>
      <c r="B1176" s="2"/>
      <c r="C1176" s="2"/>
      <c r="D1176" s="2"/>
      <c r="E1176" s="2"/>
      <c r="F1176" s="2"/>
      <c r="G1176" s="145"/>
    </row>
    <row r="1177" spans="1:7" x14ac:dyDescent="0.15">
      <c r="A1177" s="144"/>
      <c r="B1177" s="2"/>
      <c r="C1177" s="2"/>
      <c r="D1177" s="2"/>
      <c r="E1177" s="2"/>
      <c r="F1177" s="2"/>
      <c r="G1177" s="145"/>
    </row>
    <row r="1178" spans="1:7" x14ac:dyDescent="0.15">
      <c r="A1178" s="144"/>
      <c r="B1178" s="2"/>
      <c r="C1178" s="2"/>
      <c r="D1178" s="2"/>
      <c r="E1178" s="2"/>
      <c r="F1178" s="2"/>
      <c r="G1178" s="145"/>
    </row>
    <row r="1179" spans="1:7" x14ac:dyDescent="0.15">
      <c r="A1179" s="144"/>
      <c r="B1179" s="2"/>
      <c r="C1179" s="2"/>
      <c r="D1179" s="2"/>
      <c r="E1179" s="2"/>
      <c r="F1179" s="2"/>
      <c r="G1179" s="145"/>
    </row>
    <row r="1180" spans="1:7" x14ac:dyDescent="0.15">
      <c r="A1180" s="144"/>
      <c r="B1180" s="2"/>
      <c r="C1180" s="2"/>
      <c r="D1180" s="2"/>
      <c r="E1180" s="2"/>
      <c r="F1180" s="2"/>
      <c r="G1180" s="145"/>
    </row>
    <row r="1181" spans="1:7" x14ac:dyDescent="0.15">
      <c r="A1181" s="144"/>
      <c r="B1181" s="2"/>
      <c r="C1181" s="2"/>
      <c r="D1181" s="2"/>
      <c r="E1181" s="2"/>
      <c r="F1181" s="2"/>
      <c r="G1181" s="145"/>
    </row>
    <row r="1182" spans="1:7" x14ac:dyDescent="0.15">
      <c r="A1182" s="144"/>
      <c r="B1182" s="2"/>
      <c r="C1182" s="2"/>
      <c r="D1182" s="2"/>
      <c r="E1182" s="2"/>
      <c r="F1182" s="2"/>
      <c r="G1182" s="145"/>
    </row>
    <row r="1183" spans="1:7" x14ac:dyDescent="0.15">
      <c r="A1183" s="144"/>
      <c r="B1183" s="2"/>
      <c r="C1183" s="2"/>
      <c r="D1183" s="2"/>
      <c r="E1183" s="2"/>
      <c r="F1183" s="2"/>
      <c r="G1183" s="145"/>
    </row>
    <row r="1184" spans="1:7" x14ac:dyDescent="0.15">
      <c r="A1184" s="144"/>
      <c r="B1184" s="2"/>
      <c r="C1184" s="2"/>
      <c r="D1184" s="2"/>
      <c r="E1184" s="2"/>
      <c r="F1184" s="2"/>
      <c r="G1184" s="145"/>
    </row>
    <row r="1185" spans="1:7" x14ac:dyDescent="0.15">
      <c r="A1185" s="144"/>
      <c r="B1185" s="2"/>
      <c r="C1185" s="2"/>
      <c r="D1185" s="2"/>
      <c r="E1185" s="2"/>
      <c r="F1185" s="2"/>
      <c r="G1185" s="145"/>
    </row>
    <row r="1186" spans="1:7" x14ac:dyDescent="0.15">
      <c r="A1186" s="144"/>
      <c r="B1186" s="2"/>
      <c r="C1186" s="2"/>
      <c r="D1186" s="2"/>
      <c r="E1186" s="2"/>
      <c r="F1186" s="2"/>
      <c r="G1186" s="145"/>
    </row>
    <row r="1187" spans="1:7" x14ac:dyDescent="0.15">
      <c r="A1187" s="144"/>
      <c r="B1187" s="2"/>
      <c r="C1187" s="2"/>
      <c r="D1187" s="2"/>
      <c r="E1187" s="2"/>
      <c r="F1187" s="2"/>
      <c r="G1187" s="145"/>
    </row>
    <row r="1188" spans="1:7" x14ac:dyDescent="0.15">
      <c r="A1188" s="144"/>
      <c r="B1188" s="2"/>
      <c r="C1188" s="2"/>
      <c r="D1188" s="2"/>
      <c r="E1188" s="2"/>
      <c r="F1188" s="2"/>
      <c r="G1188" s="145"/>
    </row>
    <row r="1189" spans="1:7" x14ac:dyDescent="0.15">
      <c r="A1189" s="144"/>
      <c r="B1189" s="2"/>
      <c r="C1189" s="2"/>
      <c r="D1189" s="2"/>
      <c r="E1189" s="2"/>
      <c r="F1189" s="2"/>
      <c r="G1189" s="145"/>
    </row>
    <row r="1190" spans="1:7" x14ac:dyDescent="0.15">
      <c r="A1190" s="144"/>
      <c r="B1190" s="2"/>
      <c r="C1190" s="2"/>
      <c r="D1190" s="2"/>
      <c r="E1190" s="2"/>
      <c r="F1190" s="2"/>
      <c r="G1190" s="145"/>
    </row>
    <row r="1191" spans="1:7" x14ac:dyDescent="0.15">
      <c r="A1191" s="144"/>
      <c r="B1191" s="2"/>
      <c r="C1191" s="2"/>
      <c r="D1191" s="2"/>
      <c r="E1191" s="2"/>
      <c r="F1191" s="2"/>
      <c r="G1191" s="145"/>
    </row>
    <row r="1192" spans="1:7" x14ac:dyDescent="0.15">
      <c r="A1192" s="144"/>
      <c r="B1192" s="2"/>
      <c r="C1192" s="2"/>
      <c r="D1192" s="2"/>
      <c r="E1192" s="2"/>
      <c r="F1192" s="2"/>
      <c r="G1192" s="145"/>
    </row>
    <row r="1193" spans="1:7" x14ac:dyDescent="0.15">
      <c r="A1193" s="144"/>
      <c r="B1193" s="2"/>
      <c r="C1193" s="2"/>
      <c r="D1193" s="2"/>
      <c r="E1193" s="2"/>
      <c r="F1193" s="2"/>
      <c r="G1193" s="145"/>
    </row>
    <row r="1194" spans="1:7" x14ac:dyDescent="0.15">
      <c r="A1194" s="144"/>
      <c r="B1194" s="2"/>
      <c r="C1194" s="2"/>
      <c r="D1194" s="2"/>
      <c r="E1194" s="2"/>
      <c r="F1194" s="2"/>
      <c r="G1194" s="145"/>
    </row>
    <row r="1195" spans="1:7" x14ac:dyDescent="0.15">
      <c r="A1195" s="144"/>
      <c r="B1195" s="2"/>
      <c r="C1195" s="2"/>
      <c r="D1195" s="2"/>
      <c r="E1195" s="2"/>
      <c r="F1195" s="2"/>
      <c r="G1195" s="145"/>
    </row>
    <row r="1196" spans="1:7" x14ac:dyDescent="0.15">
      <c r="A1196" s="144"/>
      <c r="B1196" s="2"/>
      <c r="C1196" s="2"/>
      <c r="D1196" s="2"/>
      <c r="E1196" s="2"/>
      <c r="F1196" s="2"/>
      <c r="G1196" s="145"/>
    </row>
    <row r="1197" spans="1:7" x14ac:dyDescent="0.15">
      <c r="A1197" s="144"/>
      <c r="B1197" s="2"/>
      <c r="C1197" s="2"/>
      <c r="D1197" s="2"/>
      <c r="E1197" s="2"/>
      <c r="F1197" s="2"/>
      <c r="G1197" s="145"/>
    </row>
    <row r="1198" spans="1:7" x14ac:dyDescent="0.15">
      <c r="A1198" s="144"/>
      <c r="B1198" s="2"/>
      <c r="C1198" s="2"/>
      <c r="D1198" s="2"/>
      <c r="E1198" s="2"/>
      <c r="F1198" s="2"/>
      <c r="G1198" s="145"/>
    </row>
    <row r="1199" spans="1:7" x14ac:dyDescent="0.15">
      <c r="A1199" s="144"/>
      <c r="B1199" s="2"/>
      <c r="C1199" s="2"/>
      <c r="D1199" s="2"/>
      <c r="E1199" s="2"/>
      <c r="F1199" s="2"/>
      <c r="G1199" s="145"/>
    </row>
    <row r="1200" spans="1:7" x14ac:dyDescent="0.15">
      <c r="A1200" s="144"/>
      <c r="B1200" s="2"/>
      <c r="C1200" s="2"/>
      <c r="D1200" s="2"/>
      <c r="E1200" s="2"/>
      <c r="F1200" s="2"/>
      <c r="G1200" s="145"/>
    </row>
    <row r="1201" spans="1:7" x14ac:dyDescent="0.15">
      <c r="A1201" s="144"/>
      <c r="B1201" s="2"/>
      <c r="C1201" s="2"/>
      <c r="D1201" s="2"/>
      <c r="E1201" s="2"/>
      <c r="F1201" s="2"/>
      <c r="G1201" s="145"/>
    </row>
    <row r="1202" spans="1:7" x14ac:dyDescent="0.15">
      <c r="A1202" s="144"/>
      <c r="B1202" s="2"/>
      <c r="C1202" s="2"/>
      <c r="D1202" s="2"/>
      <c r="E1202" s="2"/>
      <c r="F1202" s="2"/>
      <c r="G1202" s="145"/>
    </row>
    <row r="1203" spans="1:7" x14ac:dyDescent="0.15">
      <c r="A1203" s="144"/>
      <c r="B1203" s="2"/>
      <c r="C1203" s="2"/>
      <c r="D1203" s="2"/>
      <c r="E1203" s="2"/>
      <c r="F1203" s="2"/>
      <c r="G1203" s="145"/>
    </row>
    <row r="1204" spans="1:7" x14ac:dyDescent="0.15">
      <c r="A1204" s="144"/>
      <c r="B1204" s="2"/>
      <c r="C1204" s="2"/>
      <c r="D1204" s="2"/>
      <c r="E1204" s="2"/>
      <c r="F1204" s="2"/>
      <c r="G1204" s="145"/>
    </row>
    <row r="1205" spans="1:7" x14ac:dyDescent="0.15">
      <c r="A1205" s="144"/>
      <c r="B1205" s="2"/>
      <c r="C1205" s="2"/>
      <c r="D1205" s="2"/>
      <c r="E1205" s="2"/>
      <c r="F1205" s="2"/>
      <c r="G1205" s="145"/>
    </row>
    <row r="1206" spans="1:7" x14ac:dyDescent="0.15">
      <c r="A1206" s="144"/>
      <c r="B1206" s="2"/>
      <c r="C1206" s="2"/>
      <c r="D1206" s="2"/>
      <c r="E1206" s="2"/>
      <c r="F1206" s="2"/>
      <c r="G1206" s="145"/>
    </row>
    <row r="1207" spans="1:7" x14ac:dyDescent="0.15">
      <c r="A1207" s="144"/>
      <c r="B1207" s="2"/>
      <c r="C1207" s="2"/>
      <c r="D1207" s="2"/>
      <c r="E1207" s="2"/>
      <c r="F1207" s="2"/>
      <c r="G1207" s="145"/>
    </row>
    <row r="1208" spans="1:7" x14ac:dyDescent="0.15">
      <c r="A1208" s="144"/>
      <c r="B1208" s="2"/>
      <c r="C1208" s="2"/>
      <c r="D1208" s="2"/>
      <c r="E1208" s="2"/>
      <c r="F1208" s="2"/>
      <c r="G1208" s="145"/>
    </row>
    <row r="1209" spans="1:7" x14ac:dyDescent="0.15">
      <c r="A1209" s="144"/>
      <c r="B1209" s="2"/>
      <c r="C1209" s="2"/>
      <c r="D1209" s="2"/>
      <c r="E1209" s="2"/>
      <c r="F1209" s="2"/>
      <c r="G1209" s="145"/>
    </row>
    <row r="1210" spans="1:7" x14ac:dyDescent="0.15">
      <c r="A1210" s="144"/>
      <c r="B1210" s="2"/>
      <c r="C1210" s="2"/>
      <c r="D1210" s="2"/>
      <c r="E1210" s="2"/>
      <c r="F1210" s="2"/>
      <c r="G1210" s="145"/>
    </row>
    <row r="1211" spans="1:7" x14ac:dyDescent="0.15">
      <c r="A1211" s="144"/>
      <c r="B1211" s="2"/>
      <c r="C1211" s="2"/>
      <c r="D1211" s="2"/>
      <c r="E1211" s="2"/>
      <c r="F1211" s="2"/>
      <c r="G1211" s="145"/>
    </row>
    <row r="1212" spans="1:7" x14ac:dyDescent="0.15">
      <c r="A1212" s="144"/>
      <c r="B1212" s="2"/>
      <c r="C1212" s="2"/>
      <c r="D1212" s="2"/>
      <c r="E1212" s="2"/>
      <c r="F1212" s="2"/>
      <c r="G1212" s="145"/>
    </row>
    <row r="1213" spans="1:7" x14ac:dyDescent="0.15">
      <c r="A1213" s="144"/>
      <c r="B1213" s="2"/>
      <c r="C1213" s="2"/>
      <c r="D1213" s="2"/>
      <c r="E1213" s="2"/>
      <c r="F1213" s="2"/>
      <c r="G1213" s="145"/>
    </row>
    <row r="1214" spans="1:7" x14ac:dyDescent="0.15">
      <c r="A1214" s="144"/>
      <c r="B1214" s="2"/>
      <c r="C1214" s="2"/>
      <c r="D1214" s="2"/>
      <c r="E1214" s="2"/>
      <c r="F1214" s="2"/>
      <c r="G1214" s="145"/>
    </row>
    <row r="1215" spans="1:7" x14ac:dyDescent="0.15">
      <c r="A1215" s="144"/>
      <c r="B1215" s="2"/>
      <c r="C1215" s="2"/>
      <c r="D1215" s="2"/>
      <c r="E1215" s="2"/>
      <c r="F1215" s="2"/>
      <c r="G1215" s="145"/>
    </row>
    <row r="1216" spans="1:7" x14ac:dyDescent="0.15">
      <c r="A1216" s="144"/>
      <c r="B1216" s="2"/>
      <c r="C1216" s="2"/>
      <c r="D1216" s="2"/>
      <c r="E1216" s="2"/>
      <c r="F1216" s="2"/>
      <c r="G1216" s="145"/>
    </row>
    <row r="1217" spans="1:7" x14ac:dyDescent="0.15">
      <c r="A1217" s="144"/>
      <c r="B1217" s="2"/>
      <c r="C1217" s="2"/>
      <c r="D1217" s="2"/>
      <c r="E1217" s="2"/>
      <c r="F1217" s="2"/>
      <c r="G1217" s="145"/>
    </row>
    <row r="1218" spans="1:7" x14ac:dyDescent="0.15">
      <c r="A1218" s="144"/>
      <c r="B1218" s="2"/>
      <c r="C1218" s="2"/>
      <c r="D1218" s="2"/>
      <c r="E1218" s="2"/>
      <c r="F1218" s="2"/>
      <c r="G1218" s="145"/>
    </row>
    <row r="1219" spans="1:7" x14ac:dyDescent="0.15">
      <c r="A1219" s="144"/>
      <c r="B1219" s="2"/>
      <c r="C1219" s="2"/>
      <c r="D1219" s="2"/>
      <c r="E1219" s="2"/>
      <c r="F1219" s="2"/>
      <c r="G1219" s="145"/>
    </row>
    <row r="1220" spans="1:7" x14ac:dyDescent="0.15">
      <c r="A1220" s="144"/>
      <c r="B1220" s="2"/>
      <c r="C1220" s="2"/>
      <c r="D1220" s="2"/>
      <c r="E1220" s="2"/>
      <c r="F1220" s="2"/>
      <c r="G1220" s="145"/>
    </row>
    <row r="1221" spans="1:7" x14ac:dyDescent="0.15">
      <c r="A1221" s="144"/>
      <c r="B1221" s="2"/>
      <c r="C1221" s="2"/>
      <c r="D1221" s="2"/>
      <c r="E1221" s="2"/>
      <c r="F1221" s="2"/>
      <c r="G1221" s="145"/>
    </row>
    <row r="1222" spans="1:7" x14ac:dyDescent="0.15">
      <c r="A1222" s="144"/>
      <c r="B1222" s="2"/>
      <c r="C1222" s="2"/>
      <c r="D1222" s="2"/>
      <c r="E1222" s="2"/>
      <c r="F1222" s="2"/>
      <c r="G1222" s="145"/>
    </row>
    <row r="1223" spans="1:7" x14ac:dyDescent="0.15">
      <c r="A1223" s="144"/>
      <c r="B1223" s="2"/>
      <c r="C1223" s="2"/>
      <c r="D1223" s="2"/>
      <c r="E1223" s="2"/>
      <c r="F1223" s="2"/>
      <c r="G1223" s="145"/>
    </row>
    <row r="1224" spans="1:7" x14ac:dyDescent="0.15">
      <c r="A1224" s="144"/>
      <c r="B1224" s="2"/>
      <c r="C1224" s="2"/>
      <c r="D1224" s="2"/>
      <c r="E1224" s="2"/>
      <c r="F1224" s="2"/>
      <c r="G1224" s="145"/>
    </row>
    <row r="1225" spans="1:7" x14ac:dyDescent="0.15">
      <c r="A1225" s="144"/>
      <c r="B1225" s="2"/>
      <c r="C1225" s="2"/>
      <c r="D1225" s="2"/>
      <c r="E1225" s="2"/>
      <c r="F1225" s="2"/>
      <c r="G1225" s="145"/>
    </row>
    <row r="1226" spans="1:7" x14ac:dyDescent="0.15">
      <c r="A1226" s="144"/>
      <c r="B1226" s="2"/>
      <c r="C1226" s="2"/>
      <c r="D1226" s="2"/>
      <c r="E1226" s="2"/>
      <c r="F1226" s="2"/>
      <c r="G1226" s="145"/>
    </row>
    <row r="1227" spans="1:7" x14ac:dyDescent="0.15">
      <c r="A1227" s="144"/>
      <c r="B1227" s="2"/>
      <c r="C1227" s="2"/>
      <c r="D1227" s="2"/>
      <c r="E1227" s="2"/>
      <c r="F1227" s="2"/>
      <c r="G1227" s="145"/>
    </row>
    <row r="1228" spans="1:7" x14ac:dyDescent="0.15">
      <c r="A1228" s="144"/>
      <c r="B1228" s="2"/>
      <c r="C1228" s="2"/>
      <c r="D1228" s="2"/>
      <c r="E1228" s="2"/>
      <c r="F1228" s="2"/>
      <c r="G1228" s="145"/>
    </row>
    <row r="1229" spans="1:7" x14ac:dyDescent="0.15">
      <c r="A1229" s="144"/>
      <c r="B1229" s="2"/>
      <c r="C1229" s="2"/>
      <c r="D1229" s="2"/>
      <c r="E1229" s="2"/>
      <c r="F1229" s="2"/>
      <c r="G1229" s="145"/>
    </row>
    <row r="1230" spans="1:7" x14ac:dyDescent="0.15">
      <c r="A1230" s="144"/>
      <c r="B1230" s="2"/>
      <c r="C1230" s="2"/>
      <c r="D1230" s="2"/>
      <c r="E1230" s="2"/>
      <c r="F1230" s="2"/>
      <c r="G1230" s="145"/>
    </row>
    <row r="1231" spans="1:7" x14ac:dyDescent="0.15">
      <c r="A1231" s="144"/>
      <c r="B1231" s="2"/>
      <c r="C1231" s="2"/>
      <c r="D1231" s="2"/>
      <c r="E1231" s="2"/>
      <c r="F1231" s="2"/>
      <c r="G1231" s="145"/>
    </row>
    <row r="1232" spans="1:7" x14ac:dyDescent="0.15">
      <c r="A1232" s="144"/>
      <c r="B1232" s="2"/>
      <c r="C1232" s="2"/>
      <c r="D1232" s="2"/>
      <c r="E1232" s="2"/>
      <c r="F1232" s="2"/>
      <c r="G1232" s="145"/>
    </row>
    <row r="1233" spans="1:7" x14ac:dyDescent="0.15">
      <c r="A1233" s="144"/>
      <c r="B1233" s="2"/>
      <c r="C1233" s="2"/>
      <c r="D1233" s="2"/>
      <c r="E1233" s="2"/>
      <c r="F1233" s="2"/>
      <c r="G1233" s="145"/>
    </row>
    <row r="1234" spans="1:7" x14ac:dyDescent="0.15">
      <c r="A1234" s="144"/>
      <c r="B1234" s="2"/>
      <c r="C1234" s="2"/>
      <c r="D1234" s="2"/>
      <c r="E1234" s="2"/>
      <c r="F1234" s="2"/>
      <c r="G1234" s="145"/>
    </row>
    <row r="1235" spans="1:7" x14ac:dyDescent="0.15">
      <c r="A1235" s="144"/>
      <c r="B1235" s="2"/>
      <c r="C1235" s="2"/>
      <c r="D1235" s="2"/>
      <c r="E1235" s="2"/>
      <c r="F1235" s="2"/>
      <c r="G1235" s="145"/>
    </row>
    <row r="1236" spans="1:7" x14ac:dyDescent="0.15">
      <c r="A1236" s="144"/>
      <c r="B1236" s="2"/>
      <c r="C1236" s="2"/>
      <c r="D1236" s="2"/>
      <c r="E1236" s="2"/>
      <c r="F1236" s="2"/>
      <c r="G1236" s="145"/>
    </row>
    <row r="1237" spans="1:7" x14ac:dyDescent="0.15">
      <c r="A1237" s="144"/>
      <c r="B1237" s="2"/>
      <c r="C1237" s="2"/>
      <c r="D1237" s="2"/>
      <c r="E1237" s="2"/>
      <c r="F1237" s="2"/>
      <c r="G1237" s="145"/>
    </row>
    <row r="1238" spans="1:7" x14ac:dyDescent="0.15">
      <c r="A1238" s="144"/>
      <c r="B1238" s="2"/>
      <c r="C1238" s="2"/>
      <c r="D1238" s="2"/>
      <c r="E1238" s="2"/>
      <c r="F1238" s="2"/>
      <c r="G1238" s="145"/>
    </row>
    <row r="1239" spans="1:7" x14ac:dyDescent="0.15">
      <c r="A1239" s="144"/>
      <c r="B1239" s="2"/>
      <c r="C1239" s="2"/>
      <c r="D1239" s="2"/>
      <c r="E1239" s="2"/>
      <c r="F1239" s="2"/>
      <c r="G1239" s="145"/>
    </row>
    <row r="1240" spans="1:7" x14ac:dyDescent="0.15">
      <c r="A1240" s="144"/>
      <c r="B1240" s="2"/>
      <c r="C1240" s="2"/>
      <c r="D1240" s="2"/>
      <c r="E1240" s="2"/>
      <c r="F1240" s="2"/>
      <c r="G1240" s="145"/>
    </row>
    <row r="1241" spans="1:7" x14ac:dyDescent="0.15">
      <c r="A1241" s="144"/>
      <c r="B1241" s="2"/>
      <c r="C1241" s="2"/>
      <c r="D1241" s="2"/>
      <c r="E1241" s="2"/>
      <c r="F1241" s="2"/>
      <c r="G1241" s="145"/>
    </row>
    <row r="1242" spans="1:7" x14ac:dyDescent="0.15">
      <c r="A1242" s="144"/>
      <c r="B1242" s="2"/>
      <c r="C1242" s="2"/>
      <c r="D1242" s="2"/>
      <c r="E1242" s="2"/>
      <c r="F1242" s="2"/>
      <c r="G1242" s="145"/>
    </row>
    <row r="1243" spans="1:7" x14ac:dyDescent="0.15">
      <c r="A1243" s="144"/>
      <c r="B1243" s="2"/>
      <c r="C1243" s="2"/>
      <c r="D1243" s="2"/>
      <c r="E1243" s="2"/>
      <c r="F1243" s="2"/>
      <c r="G1243" s="145"/>
    </row>
    <row r="1244" spans="1:7" x14ac:dyDescent="0.15">
      <c r="A1244" s="144"/>
      <c r="B1244" s="2"/>
      <c r="C1244" s="2"/>
      <c r="D1244" s="2"/>
      <c r="E1244" s="2"/>
      <c r="F1244" s="2"/>
      <c r="G1244" s="145"/>
    </row>
    <row r="1245" spans="1:7" x14ac:dyDescent="0.15">
      <c r="A1245" s="144"/>
      <c r="B1245" s="2"/>
      <c r="C1245" s="2"/>
      <c r="D1245" s="2"/>
      <c r="E1245" s="2"/>
      <c r="F1245" s="2"/>
      <c r="G1245" s="145"/>
    </row>
    <row r="1246" spans="1:7" x14ac:dyDescent="0.15">
      <c r="A1246" s="144"/>
      <c r="B1246" s="2"/>
      <c r="C1246" s="2"/>
      <c r="D1246" s="2"/>
      <c r="E1246" s="2"/>
      <c r="F1246" s="2"/>
      <c r="G1246" s="145"/>
    </row>
    <row r="1247" spans="1:7" x14ac:dyDescent="0.15">
      <c r="A1247" s="144"/>
      <c r="B1247" s="2"/>
      <c r="C1247" s="2"/>
      <c r="D1247" s="2"/>
      <c r="E1247" s="2"/>
      <c r="F1247" s="2"/>
      <c r="G1247" s="145"/>
    </row>
    <row r="1248" spans="1:7" x14ac:dyDescent="0.15">
      <c r="A1248" s="144"/>
      <c r="B1248" s="2"/>
      <c r="C1248" s="2"/>
      <c r="D1248" s="2"/>
      <c r="E1248" s="2"/>
      <c r="F1248" s="2"/>
      <c r="G1248" s="145"/>
    </row>
    <row r="1249" spans="1:7" x14ac:dyDescent="0.15">
      <c r="A1249" s="144"/>
      <c r="B1249" s="2"/>
      <c r="C1249" s="2"/>
      <c r="D1249" s="2"/>
      <c r="E1249" s="2"/>
      <c r="F1249" s="2"/>
      <c r="G1249" s="145"/>
    </row>
    <row r="1250" spans="1:7" x14ac:dyDescent="0.15">
      <c r="A1250" s="144"/>
      <c r="B1250" s="2"/>
      <c r="C1250" s="2"/>
      <c r="D1250" s="2"/>
      <c r="E1250" s="2"/>
      <c r="F1250" s="2"/>
      <c r="G1250" s="145"/>
    </row>
    <row r="1251" spans="1:7" x14ac:dyDescent="0.15">
      <c r="A1251" s="144"/>
      <c r="B1251" s="2"/>
      <c r="C1251" s="2"/>
      <c r="D1251" s="2"/>
      <c r="E1251" s="2"/>
      <c r="F1251" s="2"/>
      <c r="G1251" s="145"/>
    </row>
    <row r="1252" spans="1:7" x14ac:dyDescent="0.15">
      <c r="A1252" s="144"/>
      <c r="B1252" s="2"/>
      <c r="C1252" s="2"/>
      <c r="D1252" s="2"/>
      <c r="E1252" s="2"/>
      <c r="F1252" s="2"/>
      <c r="G1252" s="145"/>
    </row>
    <row r="1253" spans="1:7" x14ac:dyDescent="0.15">
      <c r="A1253" s="144"/>
      <c r="B1253" s="2"/>
      <c r="C1253" s="2"/>
      <c r="D1253" s="2"/>
      <c r="E1253" s="2"/>
      <c r="F1253" s="2"/>
      <c r="G1253" s="145"/>
    </row>
    <row r="1254" spans="1:7" x14ac:dyDescent="0.15">
      <c r="A1254" s="144"/>
      <c r="B1254" s="2"/>
      <c r="C1254" s="2"/>
      <c r="D1254" s="2"/>
      <c r="E1254" s="2"/>
      <c r="F1254" s="2"/>
      <c r="G1254" s="145"/>
    </row>
    <row r="1255" spans="1:7" x14ac:dyDescent="0.15">
      <c r="A1255" s="144"/>
      <c r="B1255" s="2"/>
      <c r="C1255" s="2"/>
      <c r="D1255" s="2"/>
      <c r="E1255" s="2"/>
      <c r="F1255" s="2"/>
      <c r="G1255" s="145"/>
    </row>
    <row r="1256" spans="1:7" x14ac:dyDescent="0.15">
      <c r="A1256" s="144"/>
      <c r="B1256" s="2"/>
      <c r="C1256" s="2"/>
      <c r="D1256" s="2"/>
      <c r="E1256" s="2"/>
      <c r="F1256" s="2"/>
      <c r="G1256" s="145"/>
    </row>
    <row r="1257" spans="1:7" x14ac:dyDescent="0.15">
      <c r="A1257" s="144"/>
      <c r="B1257" s="2"/>
      <c r="C1257" s="2"/>
      <c r="D1257" s="2"/>
      <c r="E1257" s="2"/>
      <c r="F1257" s="2"/>
      <c r="G1257" s="145"/>
    </row>
    <row r="1258" spans="1:7" x14ac:dyDescent="0.15">
      <c r="A1258" s="144"/>
      <c r="B1258" s="2"/>
      <c r="C1258" s="2"/>
      <c r="D1258" s="2"/>
      <c r="E1258" s="2"/>
      <c r="F1258" s="2"/>
      <c r="G1258" s="145"/>
    </row>
    <row r="1259" spans="1:7" x14ac:dyDescent="0.15">
      <c r="A1259" s="144"/>
      <c r="B1259" s="2"/>
      <c r="C1259" s="2"/>
      <c r="D1259" s="2"/>
      <c r="E1259" s="2"/>
      <c r="F1259" s="2"/>
      <c r="G1259" s="145"/>
    </row>
    <row r="1260" spans="1:7" x14ac:dyDescent="0.15">
      <c r="A1260" s="144"/>
      <c r="B1260" s="2"/>
      <c r="C1260" s="2"/>
      <c r="D1260" s="2"/>
      <c r="E1260" s="2"/>
      <c r="F1260" s="2"/>
      <c r="G1260" s="145"/>
    </row>
    <row r="1261" spans="1:7" x14ac:dyDescent="0.15">
      <c r="A1261" s="144"/>
      <c r="B1261" s="2"/>
      <c r="C1261" s="2"/>
      <c r="D1261" s="2"/>
      <c r="E1261" s="2"/>
      <c r="F1261" s="2"/>
      <c r="G1261" s="145"/>
    </row>
    <row r="1262" spans="1:7" x14ac:dyDescent="0.15">
      <c r="A1262" s="144"/>
      <c r="B1262" s="2"/>
      <c r="C1262" s="2"/>
      <c r="D1262" s="2"/>
      <c r="E1262" s="2"/>
      <c r="F1262" s="2"/>
      <c r="G1262" s="145"/>
    </row>
    <row r="1263" spans="1:7" x14ac:dyDescent="0.15">
      <c r="A1263" s="144"/>
      <c r="B1263" s="2"/>
      <c r="C1263" s="2"/>
      <c r="D1263" s="2"/>
      <c r="E1263" s="2"/>
      <c r="F1263" s="2"/>
      <c r="G1263" s="145"/>
    </row>
    <row r="1264" spans="1:7" x14ac:dyDescent="0.15">
      <c r="A1264" s="144"/>
      <c r="B1264" s="2"/>
      <c r="C1264" s="2"/>
      <c r="D1264" s="2"/>
      <c r="E1264" s="2"/>
      <c r="F1264" s="2"/>
      <c r="G1264" s="145"/>
    </row>
    <row r="1265" spans="1:7" x14ac:dyDescent="0.15">
      <c r="A1265" s="144"/>
      <c r="B1265" s="2"/>
      <c r="C1265" s="2"/>
      <c r="D1265" s="2"/>
      <c r="E1265" s="2"/>
      <c r="F1265" s="2"/>
      <c r="G1265" s="145"/>
    </row>
    <row r="1266" spans="1:7" x14ac:dyDescent="0.15">
      <c r="A1266" s="144"/>
      <c r="B1266" s="2"/>
      <c r="C1266" s="2"/>
      <c r="D1266" s="2"/>
      <c r="E1266" s="2"/>
      <c r="F1266" s="2"/>
      <c r="G1266" s="145"/>
    </row>
    <row r="1267" spans="1:7" x14ac:dyDescent="0.15">
      <c r="A1267" s="144"/>
      <c r="B1267" s="2"/>
      <c r="C1267" s="2"/>
      <c r="D1267" s="2"/>
      <c r="E1267" s="2"/>
      <c r="F1267" s="2"/>
      <c r="G1267" s="145"/>
    </row>
    <row r="1268" spans="1:7" x14ac:dyDescent="0.15">
      <c r="A1268" s="144"/>
      <c r="B1268" s="2"/>
      <c r="C1268" s="2"/>
      <c r="D1268" s="2"/>
      <c r="E1268" s="2"/>
      <c r="F1268" s="2"/>
      <c r="G1268" s="145"/>
    </row>
    <row r="1269" spans="1:7" x14ac:dyDescent="0.15">
      <c r="A1269" s="144"/>
      <c r="B1269" s="2"/>
      <c r="C1269" s="2"/>
      <c r="D1269" s="2"/>
      <c r="E1269" s="2"/>
      <c r="F1269" s="2"/>
      <c r="G1269" s="145"/>
    </row>
    <row r="1270" spans="1:7" x14ac:dyDescent="0.15">
      <c r="A1270" s="144"/>
      <c r="B1270" s="2"/>
      <c r="C1270" s="2"/>
      <c r="D1270" s="2"/>
      <c r="E1270" s="2"/>
      <c r="F1270" s="2"/>
      <c r="G1270" s="145"/>
    </row>
    <row r="1271" spans="1:7" x14ac:dyDescent="0.15">
      <c r="A1271" s="144"/>
      <c r="B1271" s="2"/>
      <c r="C1271" s="2"/>
      <c r="D1271" s="2"/>
      <c r="E1271" s="2"/>
      <c r="F1271" s="2"/>
      <c r="G1271" s="145"/>
    </row>
    <row r="1272" spans="1:7" x14ac:dyDescent="0.15">
      <c r="A1272" s="144"/>
      <c r="B1272" s="2"/>
      <c r="C1272" s="2"/>
      <c r="D1272" s="2"/>
      <c r="E1272" s="2"/>
      <c r="F1272" s="2"/>
      <c r="G1272" s="145"/>
    </row>
    <row r="1273" spans="1:7" x14ac:dyDescent="0.15">
      <c r="A1273" s="144"/>
      <c r="B1273" s="2"/>
      <c r="C1273" s="2"/>
      <c r="D1273" s="2"/>
      <c r="E1273" s="2"/>
      <c r="F1273" s="2"/>
      <c r="G1273" s="145"/>
    </row>
    <row r="1274" spans="1:7" x14ac:dyDescent="0.15">
      <c r="A1274" s="144"/>
      <c r="B1274" s="2"/>
      <c r="C1274" s="2"/>
      <c r="D1274" s="2"/>
      <c r="E1274" s="2"/>
      <c r="F1274" s="2"/>
      <c r="G1274" s="145"/>
    </row>
    <row r="1275" spans="1:7" x14ac:dyDescent="0.15">
      <c r="A1275" s="144"/>
      <c r="B1275" s="2"/>
      <c r="C1275" s="2"/>
      <c r="D1275" s="2"/>
      <c r="E1275" s="2"/>
      <c r="F1275" s="2"/>
      <c r="G1275" s="145"/>
    </row>
    <row r="1276" spans="1:7" x14ac:dyDescent="0.15">
      <c r="A1276" s="144"/>
      <c r="B1276" s="2"/>
      <c r="C1276" s="2"/>
      <c r="D1276" s="2"/>
      <c r="E1276" s="2"/>
      <c r="F1276" s="2"/>
      <c r="G1276" s="145"/>
    </row>
    <row r="1277" spans="1:7" x14ac:dyDescent="0.15">
      <c r="A1277" s="144"/>
      <c r="B1277" s="2"/>
      <c r="C1277" s="2"/>
      <c r="D1277" s="2"/>
      <c r="E1277" s="2"/>
      <c r="F1277" s="2"/>
      <c r="G1277" s="145"/>
    </row>
    <row r="1278" spans="1:7" x14ac:dyDescent="0.15">
      <c r="A1278" s="144"/>
      <c r="B1278" s="2"/>
      <c r="C1278" s="2"/>
      <c r="D1278" s="2"/>
      <c r="E1278" s="2"/>
      <c r="F1278" s="2"/>
      <c r="G1278" s="145"/>
    </row>
    <row r="1279" spans="1:7" x14ac:dyDescent="0.15">
      <c r="A1279" s="144"/>
      <c r="B1279" s="2"/>
      <c r="C1279" s="2"/>
      <c r="D1279" s="2"/>
      <c r="E1279" s="2"/>
      <c r="F1279" s="2"/>
      <c r="G1279" s="145"/>
    </row>
    <row r="1280" spans="1:7" x14ac:dyDescent="0.15">
      <c r="A1280" s="144"/>
      <c r="B1280" s="2"/>
      <c r="C1280" s="2"/>
      <c r="D1280" s="2"/>
      <c r="E1280" s="2"/>
      <c r="F1280" s="2"/>
      <c r="G1280" s="145"/>
    </row>
    <row r="1281" spans="1:7" x14ac:dyDescent="0.15">
      <c r="A1281" s="144"/>
      <c r="B1281" s="2"/>
      <c r="C1281" s="2"/>
      <c r="D1281" s="2"/>
      <c r="E1281" s="2"/>
      <c r="F1281" s="2"/>
      <c r="G1281" s="145"/>
    </row>
    <row r="1282" spans="1:7" x14ac:dyDescent="0.15">
      <c r="A1282" s="144"/>
      <c r="B1282" s="2"/>
      <c r="C1282" s="2"/>
      <c r="D1282" s="2"/>
      <c r="E1282" s="2"/>
      <c r="F1282" s="2"/>
      <c r="G1282" s="145"/>
    </row>
    <row r="1283" spans="1:7" x14ac:dyDescent="0.15">
      <c r="A1283" s="144"/>
      <c r="B1283" s="2"/>
      <c r="C1283" s="2"/>
      <c r="D1283" s="2"/>
      <c r="E1283" s="2"/>
      <c r="F1283" s="2"/>
      <c r="G1283" s="145"/>
    </row>
    <row r="1284" spans="1:7" x14ac:dyDescent="0.15">
      <c r="A1284" s="144"/>
      <c r="B1284" s="2"/>
      <c r="C1284" s="2"/>
      <c r="D1284" s="2"/>
      <c r="E1284" s="2"/>
      <c r="F1284" s="2"/>
      <c r="G1284" s="145"/>
    </row>
    <row r="1285" spans="1:7" x14ac:dyDescent="0.15">
      <c r="A1285" s="144"/>
      <c r="B1285" s="2"/>
      <c r="C1285" s="2"/>
      <c r="D1285" s="2"/>
      <c r="E1285" s="2"/>
      <c r="F1285" s="2"/>
      <c r="G1285" s="145"/>
    </row>
    <row r="1286" spans="1:7" x14ac:dyDescent="0.15">
      <c r="A1286" s="144"/>
      <c r="B1286" s="2"/>
      <c r="C1286" s="2"/>
      <c r="D1286" s="2"/>
      <c r="E1286" s="2"/>
      <c r="F1286" s="2"/>
      <c r="G1286" s="145"/>
    </row>
    <row r="1287" spans="1:7" x14ac:dyDescent="0.15">
      <c r="A1287" s="144"/>
      <c r="B1287" s="2"/>
      <c r="C1287" s="2"/>
      <c r="D1287" s="2"/>
      <c r="E1287" s="2"/>
      <c r="F1287" s="2"/>
      <c r="G1287" s="145"/>
    </row>
    <row r="1288" spans="1:7" x14ac:dyDescent="0.15">
      <c r="A1288" s="144"/>
      <c r="B1288" s="2"/>
      <c r="C1288" s="2"/>
      <c r="D1288" s="2"/>
      <c r="E1288" s="2"/>
      <c r="F1288" s="2"/>
      <c r="G1288" s="145"/>
    </row>
    <row r="1289" spans="1:7" x14ac:dyDescent="0.15">
      <c r="A1289" s="144"/>
      <c r="B1289" s="2"/>
      <c r="C1289" s="2"/>
      <c r="D1289" s="2"/>
      <c r="E1289" s="2"/>
      <c r="F1289" s="2"/>
      <c r="G1289" s="145"/>
    </row>
    <row r="1290" spans="1:7" x14ac:dyDescent="0.15">
      <c r="A1290" s="144"/>
      <c r="B1290" s="2"/>
      <c r="C1290" s="2"/>
      <c r="D1290" s="2"/>
      <c r="E1290" s="2"/>
      <c r="F1290" s="2"/>
      <c r="G1290" s="145"/>
    </row>
    <row r="1291" spans="1:7" x14ac:dyDescent="0.15">
      <c r="A1291" s="144"/>
      <c r="B1291" s="2"/>
      <c r="C1291" s="2"/>
      <c r="D1291" s="2"/>
      <c r="E1291" s="2"/>
      <c r="F1291" s="2"/>
      <c r="G1291" s="145"/>
    </row>
    <row r="1292" spans="1:7" x14ac:dyDescent="0.15">
      <c r="A1292" s="144"/>
      <c r="B1292" s="2"/>
      <c r="C1292" s="2"/>
      <c r="D1292" s="2"/>
      <c r="E1292" s="2"/>
      <c r="F1292" s="2"/>
      <c r="G1292" s="145"/>
    </row>
    <row r="1293" spans="1:7" x14ac:dyDescent="0.15">
      <c r="A1293" s="144"/>
      <c r="B1293" s="2"/>
      <c r="C1293" s="2"/>
      <c r="D1293" s="2"/>
      <c r="E1293" s="2"/>
      <c r="F1293" s="2"/>
      <c r="G1293" s="145"/>
    </row>
    <row r="1294" spans="1:7" x14ac:dyDescent="0.15">
      <c r="A1294" s="144"/>
      <c r="B1294" s="2"/>
      <c r="C1294" s="2"/>
      <c r="D1294" s="2"/>
      <c r="E1294" s="2"/>
      <c r="F1294" s="2"/>
      <c r="G1294" s="145"/>
    </row>
    <row r="1295" spans="1:7" x14ac:dyDescent="0.15">
      <c r="A1295" s="144"/>
      <c r="B1295" s="2"/>
      <c r="C1295" s="2"/>
      <c r="D1295" s="2"/>
      <c r="E1295" s="2"/>
      <c r="F1295" s="2"/>
      <c r="G1295" s="145"/>
    </row>
    <row r="1296" spans="1:7" x14ac:dyDescent="0.15">
      <c r="A1296" s="144"/>
      <c r="B1296" s="2"/>
      <c r="C1296" s="2"/>
      <c r="D1296" s="2"/>
      <c r="E1296" s="2"/>
      <c r="F1296" s="2"/>
      <c r="G1296" s="145"/>
    </row>
    <row r="1297" spans="1:7" x14ac:dyDescent="0.15">
      <c r="A1297" s="144"/>
      <c r="B1297" s="2"/>
      <c r="C1297" s="2"/>
      <c r="D1297" s="2"/>
      <c r="E1297" s="2"/>
      <c r="F1297" s="2"/>
      <c r="G1297" s="145"/>
    </row>
    <row r="1298" spans="1:7" x14ac:dyDescent="0.15">
      <c r="A1298" s="144"/>
      <c r="B1298" s="2"/>
      <c r="C1298" s="2"/>
      <c r="D1298" s="2"/>
      <c r="E1298" s="2"/>
      <c r="F1298" s="2"/>
      <c r="G1298" s="145"/>
    </row>
    <row r="1299" spans="1:7" x14ac:dyDescent="0.15">
      <c r="A1299" s="144"/>
      <c r="B1299" s="2"/>
      <c r="C1299" s="2"/>
      <c r="D1299" s="2"/>
      <c r="E1299" s="2"/>
      <c r="F1299" s="2"/>
      <c r="G1299" s="145"/>
    </row>
    <row r="1300" spans="1:7" x14ac:dyDescent="0.15">
      <c r="A1300" s="144"/>
      <c r="B1300" s="2"/>
      <c r="C1300" s="2"/>
      <c r="D1300" s="2"/>
      <c r="E1300" s="2"/>
      <c r="F1300" s="2"/>
      <c r="G1300" s="145"/>
    </row>
    <row r="1301" spans="1:7" x14ac:dyDescent="0.15">
      <c r="A1301" s="144"/>
      <c r="B1301" s="2"/>
      <c r="C1301" s="2"/>
      <c r="D1301" s="2"/>
      <c r="E1301" s="2"/>
      <c r="F1301" s="2"/>
      <c r="G1301" s="145"/>
    </row>
    <row r="1302" spans="1:7" x14ac:dyDescent="0.15">
      <c r="A1302" s="144"/>
      <c r="B1302" s="2"/>
      <c r="C1302" s="2"/>
      <c r="D1302" s="2"/>
      <c r="E1302" s="2"/>
      <c r="F1302" s="2"/>
      <c r="G1302" s="145"/>
    </row>
    <row r="1303" spans="1:7" x14ac:dyDescent="0.15">
      <c r="A1303" s="144"/>
      <c r="B1303" s="2"/>
      <c r="C1303" s="2"/>
      <c r="D1303" s="2"/>
      <c r="E1303" s="2"/>
      <c r="F1303" s="2"/>
      <c r="G1303" s="145"/>
    </row>
    <row r="1304" spans="1:7" x14ac:dyDescent="0.15">
      <c r="A1304" s="144"/>
      <c r="B1304" s="2"/>
      <c r="C1304" s="2"/>
      <c r="D1304" s="2"/>
      <c r="E1304" s="2"/>
      <c r="F1304" s="2"/>
      <c r="G1304" s="145"/>
    </row>
    <row r="1305" spans="1:7" x14ac:dyDescent="0.15">
      <c r="A1305" s="144"/>
      <c r="B1305" s="2"/>
      <c r="C1305" s="2"/>
      <c r="D1305" s="2"/>
      <c r="E1305" s="2"/>
      <c r="F1305" s="2"/>
      <c r="G1305" s="145"/>
    </row>
    <row r="1306" spans="1:7" x14ac:dyDescent="0.15">
      <c r="A1306" s="144"/>
      <c r="B1306" s="2"/>
      <c r="C1306" s="2"/>
      <c r="D1306" s="2"/>
      <c r="E1306" s="2"/>
      <c r="F1306" s="2"/>
      <c r="G1306" s="145"/>
    </row>
    <row r="1307" spans="1:7" x14ac:dyDescent="0.15">
      <c r="A1307" s="144"/>
      <c r="B1307" s="2"/>
      <c r="C1307" s="2"/>
      <c r="D1307" s="2"/>
      <c r="E1307" s="2"/>
      <c r="F1307" s="2"/>
      <c r="G1307" s="145"/>
    </row>
    <row r="1308" spans="1:7" x14ac:dyDescent="0.15">
      <c r="A1308" s="144"/>
      <c r="B1308" s="2"/>
      <c r="C1308" s="2"/>
      <c r="D1308" s="2"/>
      <c r="E1308" s="2"/>
      <c r="F1308" s="2"/>
      <c r="G1308" s="145"/>
    </row>
    <row r="1309" spans="1:7" x14ac:dyDescent="0.15">
      <c r="A1309" s="144"/>
      <c r="B1309" s="2"/>
      <c r="C1309" s="2"/>
      <c r="D1309" s="2"/>
      <c r="E1309" s="2"/>
      <c r="F1309" s="2"/>
      <c r="G1309" s="145"/>
    </row>
    <row r="1310" spans="1:7" x14ac:dyDescent="0.15">
      <c r="A1310" s="144"/>
      <c r="B1310" s="2"/>
      <c r="C1310" s="2"/>
      <c r="D1310" s="2"/>
      <c r="E1310" s="2"/>
      <c r="F1310" s="2"/>
      <c r="G1310" s="145"/>
    </row>
    <row r="1311" spans="1:7" x14ac:dyDescent="0.15">
      <c r="A1311" s="144"/>
      <c r="B1311" s="2"/>
      <c r="C1311" s="2"/>
      <c r="D1311" s="2"/>
      <c r="E1311" s="2"/>
      <c r="F1311" s="2"/>
      <c r="G1311" s="145"/>
    </row>
    <row r="1312" spans="1:7" x14ac:dyDescent="0.15">
      <c r="A1312" s="144"/>
      <c r="B1312" s="2"/>
      <c r="C1312" s="2"/>
      <c r="D1312" s="2"/>
      <c r="E1312" s="2"/>
      <c r="F1312" s="2"/>
      <c r="G1312" s="145"/>
    </row>
    <row r="1313" spans="1:7" x14ac:dyDescent="0.15">
      <c r="A1313" s="144"/>
      <c r="B1313" s="2"/>
      <c r="C1313" s="2"/>
      <c r="D1313" s="2"/>
      <c r="E1313" s="2"/>
      <c r="F1313" s="2"/>
      <c r="G1313" s="145"/>
    </row>
    <row r="1314" spans="1:7" x14ac:dyDescent="0.15">
      <c r="A1314" s="144"/>
      <c r="B1314" s="2"/>
      <c r="C1314" s="2"/>
      <c r="D1314" s="2"/>
      <c r="E1314" s="2"/>
      <c r="F1314" s="2"/>
      <c r="G1314" s="145"/>
    </row>
    <row r="1315" spans="1:7" x14ac:dyDescent="0.15">
      <c r="A1315" s="144"/>
      <c r="B1315" s="2"/>
      <c r="C1315" s="2"/>
      <c r="D1315" s="2"/>
      <c r="E1315" s="2"/>
      <c r="F1315" s="2"/>
      <c r="G1315" s="145"/>
    </row>
    <row r="1316" spans="1:7" x14ac:dyDescent="0.15">
      <c r="A1316" s="144"/>
      <c r="B1316" s="2"/>
      <c r="C1316" s="2"/>
      <c r="D1316" s="2"/>
      <c r="E1316" s="2"/>
      <c r="F1316" s="2"/>
      <c r="G1316" s="145"/>
    </row>
    <row r="1317" spans="1:7" x14ac:dyDescent="0.15">
      <c r="A1317" s="144"/>
      <c r="B1317" s="2"/>
      <c r="C1317" s="2"/>
      <c r="D1317" s="2"/>
      <c r="E1317" s="2"/>
      <c r="F1317" s="2"/>
      <c r="G1317" s="145"/>
    </row>
    <row r="1318" spans="1:7" x14ac:dyDescent="0.15">
      <c r="A1318" s="144"/>
      <c r="B1318" s="2"/>
      <c r="C1318" s="2"/>
      <c r="D1318" s="2"/>
      <c r="E1318" s="2"/>
      <c r="F1318" s="2"/>
      <c r="G1318" s="145"/>
    </row>
    <row r="1319" spans="1:7" x14ac:dyDescent="0.15">
      <c r="A1319" s="144"/>
      <c r="B1319" s="2"/>
      <c r="C1319" s="2"/>
      <c r="D1319" s="2"/>
      <c r="E1319" s="2"/>
      <c r="F1319" s="2"/>
      <c r="G1319" s="145"/>
    </row>
    <row r="1320" spans="1:7" x14ac:dyDescent="0.15">
      <c r="A1320" s="144"/>
      <c r="B1320" s="2"/>
      <c r="C1320" s="2"/>
      <c r="D1320" s="2"/>
      <c r="E1320" s="2"/>
      <c r="F1320" s="2"/>
      <c r="G1320" s="145"/>
    </row>
    <row r="1321" spans="1:7" x14ac:dyDescent="0.15">
      <c r="A1321" s="144"/>
      <c r="B1321" s="2"/>
      <c r="C1321" s="2"/>
      <c r="D1321" s="2"/>
      <c r="E1321" s="2"/>
      <c r="F1321" s="2"/>
      <c r="G1321" s="145"/>
    </row>
    <row r="1322" spans="1:7" x14ac:dyDescent="0.15">
      <c r="A1322" s="144"/>
      <c r="B1322" s="2"/>
      <c r="C1322" s="2"/>
      <c r="D1322" s="2"/>
      <c r="E1322" s="2"/>
      <c r="F1322" s="2"/>
      <c r="G1322" s="145"/>
    </row>
    <row r="1323" spans="1:7" x14ac:dyDescent="0.15">
      <c r="A1323" s="144"/>
      <c r="B1323" s="2"/>
      <c r="C1323" s="2"/>
      <c r="D1323" s="2"/>
      <c r="E1323" s="2"/>
      <c r="F1323" s="2"/>
      <c r="G1323" s="145"/>
    </row>
    <row r="1324" spans="1:7" x14ac:dyDescent="0.15">
      <c r="A1324" s="144"/>
      <c r="B1324" s="2"/>
      <c r="C1324" s="2"/>
      <c r="D1324" s="2"/>
      <c r="E1324" s="2"/>
      <c r="F1324" s="2"/>
      <c r="G1324" s="145"/>
    </row>
    <row r="1325" spans="1:7" x14ac:dyDescent="0.15">
      <c r="A1325" s="144"/>
      <c r="B1325" s="2"/>
      <c r="C1325" s="2"/>
      <c r="D1325" s="2"/>
      <c r="E1325" s="2"/>
      <c r="F1325" s="2"/>
      <c r="G1325" s="145"/>
    </row>
    <row r="1326" spans="1:7" x14ac:dyDescent="0.15">
      <c r="A1326" s="144"/>
      <c r="B1326" s="2"/>
      <c r="C1326" s="2"/>
      <c r="D1326" s="2"/>
      <c r="E1326" s="2"/>
      <c r="F1326" s="2"/>
      <c r="G1326" s="145"/>
    </row>
    <row r="1327" spans="1:7" x14ac:dyDescent="0.15">
      <c r="A1327" s="144"/>
      <c r="B1327" s="2"/>
      <c r="C1327" s="2"/>
      <c r="D1327" s="2"/>
      <c r="E1327" s="2"/>
      <c r="F1327" s="2"/>
      <c r="G1327" s="145"/>
    </row>
    <row r="1328" spans="1:7" x14ac:dyDescent="0.15">
      <c r="A1328" s="144"/>
      <c r="B1328" s="2"/>
      <c r="C1328" s="2"/>
      <c r="D1328" s="2"/>
      <c r="E1328" s="2"/>
      <c r="F1328" s="2"/>
      <c r="G1328" s="145"/>
    </row>
    <row r="1329" spans="1:7" x14ac:dyDescent="0.15">
      <c r="A1329" s="144"/>
      <c r="B1329" s="2"/>
      <c r="C1329" s="2"/>
      <c r="D1329" s="2"/>
      <c r="E1329" s="2"/>
      <c r="F1329" s="2"/>
      <c r="G1329" s="145"/>
    </row>
    <row r="1330" spans="1:7" x14ac:dyDescent="0.15">
      <c r="A1330" s="144"/>
      <c r="B1330" s="2"/>
      <c r="C1330" s="2"/>
      <c r="D1330" s="2"/>
      <c r="E1330" s="2"/>
      <c r="F1330" s="2"/>
      <c r="G1330" s="145"/>
    </row>
    <row r="1331" spans="1:7" x14ac:dyDescent="0.15">
      <c r="A1331" s="144"/>
      <c r="B1331" s="2"/>
      <c r="C1331" s="2"/>
      <c r="D1331" s="2"/>
      <c r="E1331" s="2"/>
      <c r="F1331" s="2"/>
      <c r="G1331" s="145"/>
    </row>
    <row r="1332" spans="1:7" x14ac:dyDescent="0.15">
      <c r="A1332" s="144"/>
      <c r="B1332" s="2"/>
      <c r="C1332" s="2"/>
      <c r="D1332" s="2"/>
      <c r="E1332" s="2"/>
      <c r="F1332" s="2"/>
      <c r="G1332" s="145"/>
    </row>
    <row r="1333" spans="1:7" x14ac:dyDescent="0.15">
      <c r="A1333" s="144"/>
      <c r="B1333" s="2"/>
      <c r="C1333" s="2"/>
      <c r="D1333" s="2"/>
      <c r="E1333" s="2"/>
      <c r="F1333" s="2"/>
      <c r="G1333" s="145"/>
    </row>
    <row r="1334" spans="1:7" x14ac:dyDescent="0.15">
      <c r="A1334" s="144"/>
      <c r="B1334" s="2"/>
      <c r="C1334" s="2"/>
      <c r="D1334" s="2"/>
      <c r="E1334" s="2"/>
      <c r="F1334" s="2"/>
      <c r="G1334" s="145"/>
    </row>
    <row r="1335" spans="1:7" x14ac:dyDescent="0.15">
      <c r="A1335" s="144"/>
      <c r="B1335" s="2"/>
      <c r="C1335" s="2"/>
      <c r="D1335" s="2"/>
      <c r="E1335" s="2"/>
      <c r="F1335" s="2"/>
      <c r="G1335" s="145"/>
    </row>
    <row r="1336" spans="1:7" x14ac:dyDescent="0.15">
      <c r="A1336" s="157"/>
      <c r="B1336" s="158"/>
      <c r="C1336" s="158"/>
      <c r="D1336" s="158"/>
      <c r="E1336" s="158"/>
      <c r="F1336" s="158"/>
      <c r="G1336" s="159"/>
    </row>
  </sheetData>
  <mergeCells count="11">
    <mergeCell ref="H49:J49"/>
    <mergeCell ref="H42:J42"/>
    <mergeCell ref="H44:J44"/>
    <mergeCell ref="H45:J45"/>
    <mergeCell ref="H46:J46"/>
    <mergeCell ref="H47:J47"/>
    <mergeCell ref="H28:K28"/>
    <mergeCell ref="H30:K30"/>
    <mergeCell ref="H34:J34"/>
    <mergeCell ref="H36:L36"/>
    <mergeCell ref="H38:L38"/>
  </mergeCells>
  <phoneticPr fontId="3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3" sqref="A3"/>
    </sheetView>
  </sheetViews>
  <sheetFormatPr defaultColWidth="9" defaultRowHeight="13.5" x14ac:dyDescent="0.15"/>
  <cols>
    <col min="1" max="1" width="21" style="147" customWidth="1"/>
    <col min="2" max="2" width="17" style="147" customWidth="1"/>
    <col min="3" max="3" width="25.125" style="147" customWidth="1"/>
    <col min="4" max="4" width="24.5" style="147" customWidth="1"/>
    <col min="5" max="5" width="22" style="147" customWidth="1"/>
    <col min="6" max="6" width="68.125" style="147" customWidth="1"/>
    <col min="7" max="16384" width="9" style="147"/>
  </cols>
  <sheetData>
    <row r="1" spans="1:6" x14ac:dyDescent="0.15">
      <c r="A1" s="148" t="s">
        <v>0</v>
      </c>
      <c r="B1" s="149" t="s">
        <v>1</v>
      </c>
      <c r="C1" s="150" t="s">
        <v>2</v>
      </c>
      <c r="D1" s="143" t="s">
        <v>3</v>
      </c>
      <c r="E1" s="3" t="s">
        <v>4</v>
      </c>
      <c r="F1" s="3" t="s">
        <v>5</v>
      </c>
    </row>
    <row r="2" spans="1:6" x14ac:dyDescent="0.15">
      <c r="A2" s="151" t="s">
        <v>282</v>
      </c>
      <c r="B2" s="152" t="s">
        <v>283</v>
      </c>
      <c r="C2" s="153"/>
      <c r="D2" s="3" t="s">
        <v>284</v>
      </c>
      <c r="E2" s="3"/>
      <c r="F2" s="3"/>
    </row>
    <row r="3" spans="1:6" x14ac:dyDescent="0.15">
      <c r="A3" s="154" t="s">
        <v>285</v>
      </c>
      <c r="B3" s="155" t="s">
        <v>286</v>
      </c>
      <c r="C3" s="156"/>
      <c r="D3" s="3" t="s">
        <v>287</v>
      </c>
      <c r="E3" s="3"/>
      <c r="F3" s="3"/>
    </row>
    <row r="4" spans="1:6" x14ac:dyDescent="0.15">
      <c r="A4" s="144" t="s">
        <v>288</v>
      </c>
      <c r="B4" s="2" t="s">
        <v>289</v>
      </c>
      <c r="C4" s="145"/>
      <c r="D4" s="147" t="s">
        <v>290</v>
      </c>
      <c r="E4" s="3"/>
      <c r="F4" s="3"/>
    </row>
    <row r="5" spans="1:6" x14ac:dyDescent="0.15">
      <c r="A5" s="144"/>
      <c r="B5" s="2"/>
      <c r="C5" s="145"/>
      <c r="D5" s="3"/>
      <c r="E5" s="3"/>
      <c r="F5" s="3"/>
    </row>
    <row r="6" spans="1:6" x14ac:dyDescent="0.15">
      <c r="A6" s="144"/>
      <c r="B6" s="2"/>
      <c r="C6" s="145"/>
      <c r="D6" s="3"/>
      <c r="E6" s="3"/>
      <c r="F6" s="3"/>
    </row>
    <row r="7" spans="1:6" x14ac:dyDescent="0.15">
      <c r="A7" s="144"/>
      <c r="B7" s="2"/>
      <c r="C7" s="145"/>
      <c r="D7" s="3"/>
      <c r="E7" s="3"/>
      <c r="F7" s="3"/>
    </row>
    <row r="8" spans="1:6" x14ac:dyDescent="0.15">
      <c r="A8" s="144"/>
      <c r="B8" s="2"/>
      <c r="C8" s="145"/>
      <c r="D8" s="3"/>
      <c r="E8" s="3"/>
      <c r="F8" s="3"/>
    </row>
    <row r="9" spans="1:6" x14ac:dyDescent="0.15">
      <c r="A9" s="144"/>
      <c r="B9" s="2"/>
      <c r="C9" s="145"/>
      <c r="D9" s="3"/>
      <c r="E9" s="3"/>
      <c r="F9" s="3"/>
    </row>
    <row r="10" spans="1:6" x14ac:dyDescent="0.15">
      <c r="A10" s="144"/>
      <c r="B10" s="2"/>
      <c r="C10" s="145"/>
      <c r="D10" s="3"/>
      <c r="E10" s="3"/>
      <c r="F10" s="3"/>
    </row>
    <row r="11" spans="1:6" x14ac:dyDescent="0.15">
      <c r="A11" s="144"/>
      <c r="B11" s="2"/>
      <c r="C11" s="145"/>
      <c r="D11" s="3"/>
      <c r="E11" s="3"/>
      <c r="F11" s="3"/>
    </row>
    <row r="12" spans="1:6" x14ac:dyDescent="0.15">
      <c r="A12" s="144"/>
      <c r="B12" s="2"/>
      <c r="C12" s="145"/>
      <c r="D12" s="3"/>
      <c r="E12" s="3"/>
      <c r="F12" s="3"/>
    </row>
    <row r="13" spans="1:6" x14ac:dyDescent="0.15">
      <c r="A13" s="144"/>
      <c r="B13" s="2"/>
      <c r="C13" s="145"/>
      <c r="D13" s="3"/>
      <c r="E13" s="3"/>
      <c r="F13" s="3"/>
    </row>
    <row r="14" spans="1:6" x14ac:dyDescent="0.15">
      <c r="A14" s="144"/>
      <c r="B14" s="2"/>
      <c r="C14" s="145"/>
      <c r="D14" s="3"/>
      <c r="E14" s="3"/>
      <c r="F14" s="3"/>
    </row>
    <row r="15" spans="1:6" x14ac:dyDescent="0.15">
      <c r="A15" s="144"/>
      <c r="B15" s="2"/>
      <c r="C15" s="145"/>
      <c r="D15" s="3"/>
      <c r="E15" s="3"/>
      <c r="F15" s="3"/>
    </row>
    <row r="16" spans="1:6" x14ac:dyDescent="0.15">
      <c r="A16" s="144"/>
      <c r="B16" s="2"/>
      <c r="C16" s="145"/>
      <c r="D16" s="3"/>
      <c r="E16" s="3"/>
      <c r="F16" s="3"/>
    </row>
    <row r="17" spans="1:6" x14ac:dyDescent="0.15">
      <c r="A17" s="144"/>
      <c r="B17" s="2"/>
      <c r="C17" s="145"/>
      <c r="D17" s="3"/>
      <c r="E17" s="3"/>
      <c r="F17" s="3"/>
    </row>
    <row r="18" spans="1:6" x14ac:dyDescent="0.15">
      <c r="A18" s="144"/>
      <c r="B18" s="2"/>
      <c r="C18" s="145"/>
      <c r="D18" s="3"/>
      <c r="E18" s="3"/>
      <c r="F18" s="3"/>
    </row>
    <row r="19" spans="1:6" x14ac:dyDescent="0.15">
      <c r="A19" s="144"/>
      <c r="B19" s="2"/>
      <c r="C19" s="145"/>
      <c r="D19" s="3"/>
      <c r="E19" s="3"/>
      <c r="F19" s="3"/>
    </row>
    <row r="20" spans="1:6" x14ac:dyDescent="0.15">
      <c r="A20" s="144"/>
      <c r="B20" s="2"/>
      <c r="C20" s="145"/>
      <c r="D20" s="3"/>
      <c r="E20" s="3"/>
      <c r="F20" s="3"/>
    </row>
    <row r="21" spans="1:6" x14ac:dyDescent="0.15">
      <c r="A21" s="144"/>
      <c r="B21" s="2"/>
      <c r="C21" s="145"/>
      <c r="D21" s="3"/>
      <c r="E21" s="3"/>
      <c r="F21" s="3"/>
    </row>
    <row r="22" spans="1:6" x14ac:dyDescent="0.15">
      <c r="A22" s="144"/>
      <c r="B22" s="2"/>
      <c r="C22" s="145"/>
      <c r="D22" s="3"/>
      <c r="E22" s="3"/>
      <c r="F22" s="3"/>
    </row>
    <row r="23" spans="1:6" x14ac:dyDescent="0.15">
      <c r="A23" s="144"/>
      <c r="B23" s="2"/>
      <c r="C23" s="145"/>
      <c r="D23" s="3"/>
      <c r="E23" s="3"/>
      <c r="F23" s="3"/>
    </row>
    <row r="24" spans="1:6" x14ac:dyDescent="0.15">
      <c r="A24" s="144"/>
      <c r="B24" s="2"/>
      <c r="C24" s="145"/>
      <c r="D24" s="3"/>
      <c r="E24" s="3"/>
      <c r="F24" s="3"/>
    </row>
    <row r="25" spans="1:6" x14ac:dyDescent="0.15">
      <c r="A25" s="144"/>
      <c r="B25" s="2"/>
      <c r="C25" s="145"/>
      <c r="D25" s="3"/>
      <c r="E25" s="3"/>
      <c r="F25" s="3"/>
    </row>
    <row r="26" spans="1:6" x14ac:dyDescent="0.15">
      <c r="A26" s="144"/>
      <c r="B26" s="2"/>
      <c r="C26" s="145"/>
      <c r="D26" s="3"/>
      <c r="E26" s="3"/>
      <c r="F26" s="3"/>
    </row>
    <row r="27" spans="1:6" x14ac:dyDescent="0.15">
      <c r="A27" s="144"/>
      <c r="B27" s="2"/>
      <c r="C27" s="145"/>
      <c r="D27" s="3"/>
      <c r="E27" s="3"/>
      <c r="F27" s="3"/>
    </row>
    <row r="28" spans="1:6" x14ac:dyDescent="0.15">
      <c r="A28" s="144"/>
      <c r="B28" s="2"/>
      <c r="C28" s="145"/>
      <c r="D28" s="3"/>
      <c r="E28" s="3"/>
      <c r="F28" s="3"/>
    </row>
    <row r="29" spans="1:6" x14ac:dyDescent="0.15">
      <c r="A29" s="144"/>
      <c r="B29" s="2"/>
      <c r="C29" s="145"/>
      <c r="D29" s="3"/>
      <c r="E29" s="3"/>
      <c r="F29" s="3"/>
    </row>
    <row r="30" spans="1:6" x14ac:dyDescent="0.15">
      <c r="A30" s="144"/>
      <c r="B30" s="2"/>
      <c r="C30" s="145"/>
      <c r="D30" s="3"/>
      <c r="E30" s="3"/>
      <c r="F30" s="3"/>
    </row>
    <row r="31" spans="1:6" x14ac:dyDescent="0.15">
      <c r="A31" s="144"/>
      <c r="B31" s="2"/>
      <c r="C31" s="145"/>
      <c r="D31" s="3"/>
      <c r="E31" s="3"/>
      <c r="F31" s="3"/>
    </row>
    <row r="32" spans="1:6" x14ac:dyDescent="0.15">
      <c r="A32" s="157"/>
      <c r="B32" s="158"/>
      <c r="C32" s="159"/>
      <c r="D32" s="3"/>
      <c r="E32" s="3"/>
      <c r="F32" s="3"/>
    </row>
  </sheetData>
  <phoneticPr fontId="3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tabSelected="1" workbookViewId="0">
      <selection activeCell="F23" sqref="F23"/>
    </sheetView>
  </sheetViews>
  <sheetFormatPr defaultColWidth="9" defaultRowHeight="13.5" x14ac:dyDescent="0.15"/>
  <cols>
    <col min="1" max="1" width="9" style="147"/>
    <col min="2" max="2" width="19.25" style="147" customWidth="1"/>
    <col min="3" max="3" width="14.625" style="147" customWidth="1"/>
    <col min="4" max="7" width="9" style="147"/>
    <col min="8" max="8" width="20.5" style="147" customWidth="1"/>
    <col min="9" max="9" width="20" style="147" customWidth="1"/>
    <col min="10" max="10" width="9" style="147"/>
    <col min="11" max="11" width="23.125" style="147" customWidth="1"/>
    <col min="12" max="16384" width="9" style="147"/>
  </cols>
  <sheetData>
    <row r="1" spans="1:12" x14ac:dyDescent="0.15">
      <c r="B1" s="147" t="s">
        <v>291</v>
      </c>
      <c r="C1" s="147" t="s">
        <v>292</v>
      </c>
      <c r="D1" s="147" t="s">
        <v>293</v>
      </c>
      <c r="E1" s="147" t="s">
        <v>294</v>
      </c>
      <c r="F1" s="147" t="s">
        <v>295</v>
      </c>
      <c r="G1" s="147" t="s">
        <v>296</v>
      </c>
      <c r="L1" s="147" t="s">
        <v>297</v>
      </c>
    </row>
    <row r="4" spans="1:12" x14ac:dyDescent="0.15">
      <c r="A4" s="147" t="s">
        <v>298</v>
      </c>
      <c r="B4" s="165" t="s">
        <v>468</v>
      </c>
      <c r="C4" s="147">
        <v>3.3</v>
      </c>
      <c r="D4" s="147">
        <v>5.8</v>
      </c>
      <c r="E4" s="147">
        <v>4.5</v>
      </c>
      <c r="F4" s="147">
        <v>5.8</v>
      </c>
      <c r="H4" s="147" t="s">
        <v>299</v>
      </c>
      <c r="I4" s="147" t="s">
        <v>467</v>
      </c>
      <c r="K4" s="147" t="s">
        <v>300</v>
      </c>
      <c r="L4" s="147">
        <v>8.6</v>
      </c>
    </row>
    <row r="5" spans="1:12" x14ac:dyDescent="0.15">
      <c r="B5" s="165" t="s">
        <v>469</v>
      </c>
      <c r="G5" s="147" t="s">
        <v>301</v>
      </c>
      <c r="H5" s="147" t="s">
        <v>302</v>
      </c>
      <c r="I5" s="147" t="s">
        <v>303</v>
      </c>
    </row>
    <row r="7" spans="1:12" x14ac:dyDescent="0.15">
      <c r="B7" s="165" t="s">
        <v>470</v>
      </c>
      <c r="L7" s="147">
        <v>7.6</v>
      </c>
    </row>
    <row r="9" spans="1:12" x14ac:dyDescent="0.15">
      <c r="B9" s="147" t="s">
        <v>304</v>
      </c>
      <c r="C9" s="147">
        <v>2.2000000000000002</v>
      </c>
      <c r="D9" s="147">
        <v>4.5</v>
      </c>
      <c r="E9" s="147">
        <v>3.6</v>
      </c>
      <c r="F9" s="147">
        <v>4.5</v>
      </c>
      <c r="H9" s="147" t="s">
        <v>305</v>
      </c>
      <c r="I9" s="147" t="s">
        <v>306</v>
      </c>
      <c r="K9" s="147" t="s">
        <v>307</v>
      </c>
      <c r="L9" s="147">
        <v>7.1</v>
      </c>
    </row>
    <row r="10" spans="1:12" x14ac:dyDescent="0.15">
      <c r="B10" s="147" t="s">
        <v>308</v>
      </c>
      <c r="G10" s="147" t="s">
        <v>301</v>
      </c>
    </row>
    <row r="12" spans="1:12" x14ac:dyDescent="0.15">
      <c r="A12" s="147" t="s">
        <v>309</v>
      </c>
      <c r="B12" s="147" t="s">
        <v>310</v>
      </c>
      <c r="C12" s="147" t="s">
        <v>311</v>
      </c>
    </row>
    <row r="13" spans="1:12" x14ac:dyDescent="0.15">
      <c r="H13" s="147" t="s">
        <v>138</v>
      </c>
    </row>
    <row r="14" spans="1:12" x14ac:dyDescent="0.15">
      <c r="A14" s="147" t="s">
        <v>312</v>
      </c>
      <c r="B14" s="147" t="s">
        <v>313</v>
      </c>
      <c r="C14" s="147">
        <v>0.3</v>
      </c>
      <c r="D14" s="147">
        <v>0.7</v>
      </c>
      <c r="G14" s="147">
        <v>1.05</v>
      </c>
    </row>
    <row r="15" spans="1:12" x14ac:dyDescent="0.15">
      <c r="B15" s="147" t="s">
        <v>314</v>
      </c>
    </row>
    <row r="16" spans="1:12" x14ac:dyDescent="0.15">
      <c r="B16" s="147" t="s">
        <v>315</v>
      </c>
      <c r="H16" s="147" t="s">
        <v>316</v>
      </c>
    </row>
    <row r="17" spans="1:8" x14ac:dyDescent="0.15">
      <c r="B17" s="147" t="s">
        <v>317</v>
      </c>
      <c r="H17" s="147" t="s">
        <v>318</v>
      </c>
    </row>
    <row r="18" spans="1:8" x14ac:dyDescent="0.15">
      <c r="B18" s="147" t="s">
        <v>319</v>
      </c>
      <c r="H18" s="147" t="s">
        <v>320</v>
      </c>
    </row>
    <row r="20" spans="1:8" x14ac:dyDescent="0.15">
      <c r="B20" s="147" t="s">
        <v>321</v>
      </c>
    </row>
    <row r="21" spans="1:8" x14ac:dyDescent="0.15">
      <c r="B21" s="147" t="s">
        <v>322</v>
      </c>
    </row>
    <row r="23" spans="1:8" x14ac:dyDescent="0.15">
      <c r="A23" s="147" t="s">
        <v>323</v>
      </c>
      <c r="B23" s="147" t="s">
        <v>324</v>
      </c>
      <c r="C23" s="147" t="s">
        <v>325</v>
      </c>
    </row>
  </sheetData>
  <phoneticPr fontId="36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A3" sqref="A3"/>
    </sheetView>
  </sheetViews>
  <sheetFormatPr defaultColWidth="9" defaultRowHeight="13.5" x14ac:dyDescent="0.15"/>
  <cols>
    <col min="1" max="1" width="13.25" customWidth="1"/>
    <col min="2" max="2" width="19.125" customWidth="1"/>
  </cols>
  <sheetData>
    <row r="1" spans="1:2" x14ac:dyDescent="0.15">
      <c r="A1" t="s">
        <v>326</v>
      </c>
      <c r="B1" t="s">
        <v>327</v>
      </c>
    </row>
    <row r="2" spans="1:2" x14ac:dyDescent="0.15">
      <c r="B2" t="s">
        <v>328</v>
      </c>
    </row>
    <row r="3" spans="1:2" x14ac:dyDescent="0.15">
      <c r="B3" t="s">
        <v>329</v>
      </c>
    </row>
    <row r="6" spans="1:2" x14ac:dyDescent="0.15">
      <c r="A6" t="s">
        <v>330</v>
      </c>
      <c r="B6" t="s">
        <v>331</v>
      </c>
    </row>
    <row r="7" spans="1:2" x14ac:dyDescent="0.15">
      <c r="B7" t="s">
        <v>332</v>
      </c>
    </row>
    <row r="8" spans="1:2" x14ac:dyDescent="0.15">
      <c r="B8" t="s">
        <v>333</v>
      </c>
    </row>
    <row r="9" spans="1:2" x14ac:dyDescent="0.15">
      <c r="B9" t="s">
        <v>334</v>
      </c>
    </row>
  </sheetData>
  <phoneticPr fontId="36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9"/>
  <sheetViews>
    <sheetView workbookViewId="0">
      <selection activeCell="C38" sqref="C38"/>
    </sheetView>
  </sheetViews>
  <sheetFormatPr defaultColWidth="9" defaultRowHeight="13.5" x14ac:dyDescent="0.15"/>
  <cols>
    <col min="1" max="1" width="21.625" customWidth="1"/>
    <col min="2" max="2" width="20.5" customWidth="1"/>
    <col min="3" max="3" width="27" customWidth="1"/>
    <col min="4" max="4" width="12.875" customWidth="1"/>
    <col min="5" max="5" width="54.25" customWidth="1"/>
    <col min="6" max="6" width="45.25" customWidth="1"/>
  </cols>
  <sheetData>
    <row r="1" spans="1:6" x14ac:dyDescent="0.15">
      <c r="A1" s="140" t="s">
        <v>0</v>
      </c>
      <c r="B1" s="141" t="s">
        <v>1</v>
      </c>
      <c r="C1" s="142" t="s">
        <v>2</v>
      </c>
      <c r="D1" s="143" t="s">
        <v>3</v>
      </c>
      <c r="E1" s="3" t="s">
        <v>4</v>
      </c>
      <c r="F1" s="3" t="s">
        <v>5</v>
      </c>
    </row>
    <row r="2" spans="1:6" ht="27" x14ac:dyDescent="0.15">
      <c r="A2" s="144" t="s">
        <v>335</v>
      </c>
      <c r="B2" s="2" t="s">
        <v>336</v>
      </c>
      <c r="C2" s="145"/>
      <c r="D2" s="3" t="s">
        <v>337</v>
      </c>
      <c r="E2" s="146"/>
      <c r="F2" s="146"/>
    </row>
    <row r="3" spans="1:6" x14ac:dyDescent="0.15">
      <c r="A3" s="144"/>
      <c r="B3" s="2"/>
      <c r="C3" s="145"/>
      <c r="D3" s="3"/>
      <c r="E3" s="146"/>
      <c r="F3" s="146"/>
    </row>
    <row r="4" spans="1:6" x14ac:dyDescent="0.15">
      <c r="A4" s="144"/>
      <c r="B4" s="2"/>
      <c r="C4" s="145"/>
      <c r="D4" s="3"/>
      <c r="E4" s="146"/>
      <c r="F4" s="146"/>
    </row>
    <row r="5" spans="1:6" x14ac:dyDescent="0.15">
      <c r="A5" s="144"/>
      <c r="B5" s="2"/>
      <c r="C5" s="145"/>
      <c r="D5" s="3"/>
      <c r="E5" s="146"/>
      <c r="F5" s="146"/>
    </row>
    <row r="6" spans="1:6" x14ac:dyDescent="0.15">
      <c r="A6" s="144"/>
      <c r="B6" s="2"/>
      <c r="C6" s="145"/>
      <c r="D6" s="3"/>
      <c r="E6" s="146"/>
      <c r="F6" s="146"/>
    </row>
    <row r="7" spans="1:6" x14ac:dyDescent="0.15">
      <c r="A7" s="144"/>
      <c r="B7" s="2"/>
      <c r="C7" s="145"/>
      <c r="D7" s="3"/>
      <c r="E7" s="146"/>
      <c r="F7" s="146"/>
    </row>
    <row r="8" spans="1:6" x14ac:dyDescent="0.15">
      <c r="A8" s="144"/>
      <c r="B8" s="2"/>
      <c r="C8" s="145"/>
      <c r="D8" s="3"/>
      <c r="E8" s="146"/>
      <c r="F8" s="146"/>
    </row>
    <row r="9" spans="1:6" x14ac:dyDescent="0.15">
      <c r="A9" s="144"/>
      <c r="B9" s="2"/>
      <c r="C9" s="145"/>
      <c r="D9" s="3"/>
      <c r="E9" s="146"/>
      <c r="F9" s="146"/>
    </row>
    <row r="10" spans="1:6" x14ac:dyDescent="0.15">
      <c r="A10" s="144"/>
      <c r="B10" s="2"/>
      <c r="C10" s="145"/>
      <c r="D10" s="3"/>
      <c r="E10" s="146"/>
      <c r="F10" s="146"/>
    </row>
    <row r="11" spans="1:6" x14ac:dyDescent="0.15">
      <c r="A11" s="144"/>
      <c r="B11" s="2"/>
      <c r="C11" s="145"/>
      <c r="D11" s="3"/>
      <c r="E11" s="146"/>
      <c r="F11" s="146"/>
    </row>
    <row r="12" spans="1:6" x14ac:dyDescent="0.15">
      <c r="A12" s="144"/>
      <c r="B12" s="2"/>
      <c r="C12" s="145"/>
      <c r="D12" s="3"/>
      <c r="E12" s="146"/>
      <c r="F12" s="146"/>
    </row>
    <row r="13" spans="1:6" x14ac:dyDescent="0.15">
      <c r="A13" s="144"/>
      <c r="B13" s="2"/>
      <c r="C13" s="145"/>
      <c r="D13" s="3"/>
      <c r="E13" s="146"/>
      <c r="F13" s="146"/>
    </row>
    <row r="14" spans="1:6" x14ac:dyDescent="0.15">
      <c r="A14" s="144"/>
      <c r="B14" s="2"/>
      <c r="C14" s="145"/>
      <c r="D14" s="3"/>
      <c r="E14" s="146"/>
      <c r="F14" s="146"/>
    </row>
    <row r="15" spans="1:6" x14ac:dyDescent="0.15">
      <c r="A15" s="144"/>
      <c r="B15" s="2"/>
      <c r="C15" s="145"/>
      <c r="D15" s="3"/>
      <c r="E15" s="146"/>
      <c r="F15" s="146"/>
    </row>
    <row r="16" spans="1:6" x14ac:dyDescent="0.15">
      <c r="A16" s="144"/>
      <c r="B16" s="2"/>
      <c r="C16" s="145"/>
      <c r="D16" s="3"/>
      <c r="E16" s="146"/>
      <c r="F16" s="146"/>
    </row>
    <row r="17" spans="1:6" x14ac:dyDescent="0.15">
      <c r="A17" s="144"/>
      <c r="B17" s="2"/>
      <c r="C17" s="145"/>
      <c r="D17" s="3"/>
      <c r="E17" s="146"/>
      <c r="F17" s="146"/>
    </row>
    <row r="18" spans="1:6" x14ac:dyDescent="0.15">
      <c r="A18" s="144"/>
      <c r="B18" s="2"/>
      <c r="C18" s="145"/>
      <c r="D18" s="3"/>
      <c r="E18" s="146"/>
      <c r="F18" s="146"/>
    </row>
    <row r="19" spans="1:6" x14ac:dyDescent="0.15">
      <c r="A19" s="144"/>
      <c r="B19" s="2"/>
      <c r="C19" s="145"/>
      <c r="D19" s="3"/>
      <c r="E19" s="146"/>
      <c r="F19" s="146"/>
    </row>
    <row r="20" spans="1:6" x14ac:dyDescent="0.15">
      <c r="A20" s="144"/>
      <c r="B20" s="2"/>
      <c r="C20" s="145"/>
      <c r="D20" s="3"/>
      <c r="E20" s="146"/>
      <c r="F20" s="146"/>
    </row>
    <row r="21" spans="1:6" x14ac:dyDescent="0.15">
      <c r="A21" s="144"/>
      <c r="B21" s="2"/>
      <c r="C21" s="145"/>
      <c r="D21" s="3"/>
      <c r="E21" s="146"/>
      <c r="F21" s="146"/>
    </row>
    <row r="22" spans="1:6" x14ac:dyDescent="0.15">
      <c r="A22" s="144"/>
      <c r="B22" s="2"/>
      <c r="C22" s="145"/>
      <c r="D22" s="3"/>
      <c r="E22" s="146"/>
      <c r="F22" s="146"/>
    </row>
    <row r="23" spans="1:6" x14ac:dyDescent="0.15">
      <c r="A23" s="144"/>
      <c r="B23" s="2"/>
      <c r="C23" s="145"/>
      <c r="D23" s="3"/>
      <c r="E23" s="146"/>
      <c r="F23" s="146"/>
    </row>
    <row r="24" spans="1:6" x14ac:dyDescent="0.15">
      <c r="A24" s="144"/>
      <c r="B24" s="2"/>
      <c r="C24" s="145"/>
      <c r="D24" s="3"/>
      <c r="E24" s="146"/>
      <c r="F24" s="146"/>
    </row>
    <row r="25" spans="1:6" x14ac:dyDescent="0.15">
      <c r="A25" s="144"/>
      <c r="B25" s="2"/>
      <c r="C25" s="145"/>
      <c r="D25" s="3"/>
      <c r="E25" s="146"/>
      <c r="F25" s="146"/>
    </row>
    <row r="26" spans="1:6" x14ac:dyDescent="0.15">
      <c r="A26" s="144"/>
      <c r="B26" s="2"/>
      <c r="C26" s="145"/>
      <c r="D26" s="3"/>
      <c r="E26" s="146"/>
      <c r="F26" s="146"/>
    </row>
    <row r="27" spans="1:6" x14ac:dyDescent="0.15">
      <c r="A27" s="144"/>
      <c r="B27" s="2"/>
      <c r="C27" s="145"/>
      <c r="D27" s="3"/>
      <c r="E27" s="146"/>
      <c r="F27" s="146"/>
    </row>
    <row r="28" spans="1:6" x14ac:dyDescent="0.15">
      <c r="A28" s="144"/>
      <c r="B28" s="2"/>
      <c r="C28" s="145"/>
      <c r="D28" s="3"/>
      <c r="E28" s="146"/>
      <c r="F28" s="146"/>
    </row>
    <row r="29" spans="1:6" x14ac:dyDescent="0.15">
      <c r="A29" s="144"/>
      <c r="B29" s="2"/>
      <c r="C29" s="145"/>
      <c r="D29" s="3"/>
      <c r="E29" s="146"/>
      <c r="F29" s="146"/>
    </row>
    <row r="30" spans="1:6" x14ac:dyDescent="0.15">
      <c r="A30" s="144"/>
      <c r="B30" s="2"/>
      <c r="C30" s="145"/>
      <c r="D30" s="3"/>
      <c r="E30" s="146"/>
      <c r="F30" s="146"/>
    </row>
    <row r="31" spans="1:6" x14ac:dyDescent="0.15">
      <c r="A31" s="144"/>
      <c r="B31" s="2"/>
      <c r="C31" s="145"/>
      <c r="D31" s="3"/>
      <c r="E31" s="146"/>
      <c r="F31" s="146"/>
    </row>
    <row r="32" spans="1:6" x14ac:dyDescent="0.15">
      <c r="A32" s="144"/>
      <c r="B32" s="2"/>
      <c r="C32" s="145"/>
      <c r="D32" s="3"/>
      <c r="E32" s="146"/>
      <c r="F32" s="146"/>
    </row>
    <row r="33" spans="1:6" x14ac:dyDescent="0.15">
      <c r="A33" s="144"/>
      <c r="B33" s="2"/>
      <c r="C33" s="145"/>
      <c r="D33" s="3"/>
      <c r="E33" s="146"/>
      <c r="F33" s="146"/>
    </row>
    <row r="34" spans="1:6" x14ac:dyDescent="0.15">
      <c r="A34" s="144"/>
      <c r="B34" s="2"/>
      <c r="C34" s="145"/>
      <c r="D34" s="3"/>
      <c r="E34" s="146"/>
      <c r="F34" s="146"/>
    </row>
    <row r="35" spans="1:6" x14ac:dyDescent="0.15">
      <c r="A35" s="144"/>
      <c r="B35" s="2"/>
      <c r="C35" s="145"/>
      <c r="D35" s="3"/>
      <c r="E35" s="146"/>
      <c r="F35" s="146"/>
    </row>
    <row r="36" spans="1:6" x14ac:dyDescent="0.15">
      <c r="A36" s="144"/>
      <c r="B36" s="2"/>
      <c r="C36" s="145"/>
      <c r="D36" s="3"/>
      <c r="E36" s="146"/>
      <c r="F36" s="146"/>
    </row>
    <row r="37" spans="1:6" x14ac:dyDescent="0.15">
      <c r="A37" s="144"/>
      <c r="B37" s="2"/>
      <c r="C37" s="145"/>
      <c r="D37" s="3"/>
      <c r="E37" s="146"/>
      <c r="F37" s="146"/>
    </row>
    <row r="38" spans="1:6" x14ac:dyDescent="0.15">
      <c r="A38" s="144"/>
      <c r="B38" s="2"/>
      <c r="C38" s="145"/>
      <c r="D38" s="3"/>
      <c r="E38" s="146"/>
      <c r="F38" s="146"/>
    </row>
    <row r="39" spans="1:6" x14ac:dyDescent="0.15">
      <c r="A39" s="144"/>
      <c r="B39" s="2"/>
      <c r="C39" s="145"/>
      <c r="D39" s="3"/>
      <c r="E39" s="146"/>
      <c r="F39" s="146"/>
    </row>
    <row r="40" spans="1:6" x14ac:dyDescent="0.15">
      <c r="A40" s="144"/>
      <c r="B40" s="2"/>
      <c r="C40" s="145"/>
      <c r="D40" s="3"/>
      <c r="E40" s="146"/>
      <c r="F40" s="146"/>
    </row>
    <row r="41" spans="1:6" x14ac:dyDescent="0.15">
      <c r="A41" s="144"/>
      <c r="B41" s="2"/>
      <c r="C41" s="145"/>
      <c r="D41" s="3"/>
      <c r="E41" s="146"/>
      <c r="F41" s="146"/>
    </row>
    <row r="42" spans="1:6" x14ac:dyDescent="0.15">
      <c r="A42" s="144"/>
      <c r="B42" s="2"/>
      <c r="C42" s="145"/>
      <c r="D42" s="3"/>
      <c r="E42" s="146"/>
      <c r="F42" s="146"/>
    </row>
    <row r="43" spans="1:6" x14ac:dyDescent="0.15">
      <c r="A43" s="144"/>
      <c r="B43" s="2"/>
      <c r="C43" s="145"/>
      <c r="D43" s="3"/>
      <c r="E43" s="146"/>
      <c r="F43" s="146"/>
    </row>
    <row r="44" spans="1:6" x14ac:dyDescent="0.15">
      <c r="A44" s="144"/>
      <c r="B44" s="2"/>
      <c r="C44" s="145"/>
      <c r="D44" s="3"/>
      <c r="E44" s="146"/>
      <c r="F44" s="146"/>
    </row>
    <row r="45" spans="1:6" x14ac:dyDescent="0.15">
      <c r="A45" s="144"/>
      <c r="B45" s="2"/>
      <c r="C45" s="145"/>
      <c r="D45" s="3"/>
      <c r="E45" s="146"/>
      <c r="F45" s="146"/>
    </row>
    <row r="46" spans="1:6" x14ac:dyDescent="0.15">
      <c r="A46" s="144"/>
      <c r="B46" s="2"/>
      <c r="C46" s="145"/>
      <c r="D46" s="3"/>
      <c r="E46" s="146"/>
      <c r="F46" s="146"/>
    </row>
    <row r="47" spans="1:6" x14ac:dyDescent="0.15">
      <c r="A47" s="144"/>
      <c r="B47" s="2"/>
      <c r="C47" s="145"/>
      <c r="D47" s="3"/>
      <c r="E47" s="146"/>
      <c r="F47" s="146"/>
    </row>
    <row r="48" spans="1:6" x14ac:dyDescent="0.15">
      <c r="A48" s="144"/>
      <c r="B48" s="2"/>
      <c r="C48" s="145"/>
      <c r="D48" s="3"/>
      <c r="E48" s="146"/>
      <c r="F48" s="146"/>
    </row>
    <row r="49" spans="1:6" x14ac:dyDescent="0.15">
      <c r="A49" s="144"/>
      <c r="B49" s="2"/>
      <c r="C49" s="145"/>
      <c r="D49" s="3"/>
      <c r="E49" s="146"/>
      <c r="F49" s="146"/>
    </row>
  </sheetData>
  <phoneticPr fontId="3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常用</vt:lpstr>
      <vt:lpstr>二极管</vt:lpstr>
      <vt:lpstr>按键</vt:lpstr>
      <vt:lpstr>电解电容</vt:lpstr>
      <vt:lpstr>插接件</vt:lpstr>
      <vt:lpstr>晶振</vt:lpstr>
      <vt:lpstr>过孔</vt:lpstr>
      <vt:lpstr>USB</vt:lpstr>
      <vt:lpstr>其他封装</vt:lpstr>
      <vt:lpstr>过孔尺寸</vt:lpstr>
      <vt:lpstr>走线过孔电流</vt:lpstr>
      <vt:lpstr>规范</vt:lpstr>
      <vt:lpstr>叠层</vt:lpstr>
      <vt:lpstr>命名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辉 徐</cp:lastModifiedBy>
  <dcterms:created xsi:type="dcterms:W3CDTF">2006-09-16T00:00:00Z</dcterms:created>
  <dcterms:modified xsi:type="dcterms:W3CDTF">2023-10-09T02:54:54Z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FDF25D7B158A4DEDB026289AC784A9BF</vt:lpwstr>
  </property>
</Properties>
</file>