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Dentrix" sheetId="1" state="visible" r:id="rId2"/>
    <sheet name="P&amp;L" sheetId="2" state="visible" r:id="rId3"/>
    <sheet name="Providers" sheetId="3" state="visible" r:id="rId4"/>
  </sheets>
  <definedNames>
    <definedName function="false" hidden="false" localSheetId="0" name="_xlnm.Print_Area" vbProcedure="false">#REF!</definedName>
    <definedName function="false" hidden="false" localSheetId="0" name="_xlnm.Sheet_Title" vbProcedure="false">"Dentrix"</definedName>
    <definedName function="false" hidden="false" localSheetId="1" name="_xlnm.Print_Area" vbProcedure="false">#REF!</definedName>
    <definedName function="false" hidden="false" localSheetId="1" name="_xlnm.Sheet_Title" vbProcedure="false">"P&amp;L"</definedName>
    <definedName function="false" hidden="false" localSheetId="2" name="_xlnm.Print_Area" vbProcedure="false">#REF!</definedName>
    <definedName function="false" hidden="false" localSheetId="2" name="_xlnm.Sheet_Title" vbProcedure="false">"Providers"</definedName>
  </definedName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<sst xmlns="http://schemas.openxmlformats.org/spreadsheetml/2006/main" count="71" uniqueCount="58">
  <si>
    <t xml:space="preserve">Month</t>
  </si>
  <si>
    <t xml:space="preserve">Jan</t>
  </si>
  <si>
    <t xml:space="preserve">Feb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</si>
  <si>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</si>
  <si>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</si>
  <si>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</si>
  <si>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</si>
  <si>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</si>
  <si>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</t>
  </si>
  <si>
    <t xml:space="preserve">Sept</t>
  </si>
  <si>
    <t xml:space="preserve">Oct</t>
  </si>
  <si>
    <t xml:space="preserve">Nov</t>
  </si>
  <si>
    <t xml:space="preserve">Dec</t>
  </si>
  <si>
    <t xml:space="preserve">Production</t>
  </si>
  <si>
    <t xml:space="preserve">Hygienist Production</t>
  </si>
  <si>
    <t xml:space="preserve">Collections Percentage</t>
  </si>
  <si>
    <t xml:space="preserve">Over the Counter</t>
  </si>
  <si>
    <t xml:space="preserve">AR 31-60</t>
  </si>
  <si>
    <t xml:space="preserve">AR 61-90</t>
  </si>
  <si>
    <t xml:space="preserve">AR Over 90</t>
  </si>
  <si>
    <t xml:space="preserve">AR Ins 31-60</t>
  </si>
  <si>
    <t xml:space="preserve">AR Ins 61-90</t>
  </si>
  <si>
    <t xml:space="preserve">AR Ins Over 90</t>
  </si>
  <si>
    <t xml:space="preserve">New Patients</t>
  </si>
  <si>
    <t xml:space="preserve">Total Patients Seen</t>
  </si>
  <si>
    <t xml:space="preserve">Broken Apointments</t>
  </si>
  <si>
    <t xml:space="preserve">Broken Appt Pct (10%)</t>
  </si>
  <si>
    <t xml:space="preserve">Hygiene PCt (25%)</t>
  </si>
  <si>
    <t xml:space="preserve">Income</t>
  </si>
  <si>
    <t xml:space="preserve">Dental Supplies</t>
  </si>
  <si>
    <t xml:space="preserve">Marketing </t>
  </si>
  <si>
    <t xml:space="preserve">Lab Fees</t>
  </si>
  <si>
    <t xml:space="preserve">Net Income</t>
  </si>
  <si>
    <t xml:space="preserve">% Collections/Income</t>
  </si>
  <si>
    <t xml:space="preserve">Lab Fees Pct (9%)</t>
  </si>
  <si>
    <t xml:space="preserve">Supplies Pct (5%)</t>
  </si>
  <si>
    <t xml:space="preserve">Profit Pct (40%)</t>
  </si>
  <si>
    <t xml:space="preserve">Marketing (10%)</t>
  </si>
  <si>
    <t xml:space="preserve">AR Ratio (less than 1:1)</t>
  </si>
  <si>
    <t xml:space="preserve">Providers</t>
  </si>
  <si>
    <t xml:space="preserve">Total Production</t>
  </si>
  <si>
    <t xml:space="preserve">Total Collection</t>
  </si>
  <si>
    <t xml:space="preserve">Their Fee</t>
  </si>
  <si>
    <t xml:space="preserve">Avg Prod Per Pt</t>
  </si>
  <si>
    <t xml:space="preserve">Avg Charge Per Proc</t>
  </si>
  <si>
    <t xml:space="preserve">Patients Seen</t>
  </si>
  <si>
    <t xml:space="preserve">Dr Gordick T</t>
  </si>
  <si>
    <t xml:space="preserve">Dr Kirk F</t>
  </si>
  <si>
    <t xml:space="preserve">Dr Michele C</t>
  </si>
  <si>
    <t xml:space="preserve">Dr Mitch M</t>
  </si>
  <si>
    <t xml:space="preserve">Dr Natalia G</t>
  </si>
  <si>
    <t xml:space="preserve">Dr Paul W</t>
  </si>
  <si>
    <t xml:space="preserve">Dr Sofia K</t>
  </si>
  <si>
    <t xml:space="preserve">Latesha B</t>
  </si>
  <si>
    <t xml:space="preserve">Rosemary O</t>
  </si>
  <si>
    <t xml:space="preserve">Others</t>
  </si>
  <si>
    <t xml:space="preserve">Total</t>
  </si>
  <si>
    <t xml:space="preserve">                  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</si>
</sst>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/DD/YY"/>
    <numFmt numFmtId="166" formatCode="\$#,##0.00"/>
    <numFmt numFmtId="167" formatCode="0"/>
    <numFmt numFmtId="168" formatCode="0.0"/>
    <numFmt numFmtId="169" formatCode="0.00%"/>
    <numFmt numFmtId="170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B0B0B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B0B0B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6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85" zoomScaleNormal="85" zoomScalePageLayoutView="100" workbookViewId="0">
      <selection pane="topLeft" activeCell="G19" activeCellId="0" sqref="G19"/>
    </sheetView>
  </sheetViews>
  <sheetFormatPr defaultRowHeight="12.8"/>
  <cols>
    <col collapsed="false" hidden="false" max="1" min="1" style="1" width="23.0816326530612"/>
    <col collapsed="false" hidden="false" max="1017" min="2" style="1" width="12.5561224489796"/>
    <col collapsed="false" hidden="false" max="1025" min="1018" style="1" width="9.71938775510204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12.8" hidden="false" customHeight="false" outlineLevel="0" collapsed="false">
      <c r="A2" s="2" t="s">
        <v>13</v>
      </c>
      <c r="F2" s="4" t="n">
        <v>84663.8</v>
      </c>
      <c r="G2" s="4" t="n">
        <v>73601.8</v>
      </c>
      <c r="H2" s="4" t="n">
        <v>73236.99</v>
      </c>
      <c r="I2" s="4" t="n">
        <v>81862.5</v>
      </c>
      <c r="J2" s="4" t="n">
        <v>85713.17</v>
      </c>
      <c r="K2" s="4" t="n">
        <v>75612</v>
      </c>
      <c r="L2" s="4" t="n">
        <v>83195.4</v>
      </c>
      <c r="M2" s="4" t="n">
        <v>92713.5</v>
      </c>
    </row>
    <row r="3" customFormat="false" ht="12.8" hidden="false" customHeight="false" outlineLevel="0" collapsed="false">
      <c r="A3" s="2" t="s">
        <v>14</v>
      </c>
      <c r="F3" s="4" t="n">
        <v>17638.7</v>
      </c>
      <c r="G3" s="4" t="n">
        <v>15574.2</v>
      </c>
      <c r="H3" s="4" t="n">
        <v>11984</v>
      </c>
      <c r="I3" s="4" t="n">
        <v>17904.3</v>
      </c>
      <c r="J3" s="4" t="n">
        <v>14566</v>
      </c>
      <c r="K3" s="4" t="n">
        <v>13251.7</v>
      </c>
      <c r="L3" s="4" t="n">
        <v>14701.4</v>
      </c>
      <c r="M3" s="4" t="n">
        <v>15956.6</v>
      </c>
    </row>
    <row r="4" customFormat="false" ht="12.8" hidden="false" customHeight="false" outlineLevel="0" collapsed="false">
      <c r="A4" s="1" t="s">
        <v>15</v>
      </c>
      <c r="F4" s="5" t="n">
        <v>92</v>
      </c>
      <c r="G4" s="5" t="n">
        <v>99</v>
      </c>
      <c r="H4" s="5" t="n">
        <v>99</v>
      </c>
      <c r="I4" s="5" t="n">
        <v>99</v>
      </c>
      <c r="J4" s="5" t="n">
        <v>92</v>
      </c>
      <c r="K4" s="5" t="n">
        <v>88</v>
      </c>
      <c r="L4" s="5" t="n">
        <v>108</v>
      </c>
      <c r="M4" s="5" t="n">
        <v>99</v>
      </c>
    </row>
    <row r="5" customFormat="false" ht="12.8" hidden="false" customHeight="false" outlineLevel="0" collapsed="false">
      <c r="A5" s="1" t="s">
        <v>16</v>
      </c>
      <c r="F5" s="2" t="n">
        <v>30</v>
      </c>
      <c r="G5" s="2" t="n">
        <v>26</v>
      </c>
      <c r="H5" s="2" t="n">
        <v>27</v>
      </c>
      <c r="I5" s="2" t="n">
        <v>34</v>
      </c>
      <c r="J5" s="2" t="n">
        <v>33</v>
      </c>
      <c r="K5" s="2" t="n">
        <v>24</v>
      </c>
      <c r="L5" s="2" t="n">
        <v>30</v>
      </c>
      <c r="M5" s="2" t="n">
        <v>30</v>
      </c>
    </row>
    <row r="6" customFormat="false" ht="12.8" hidden="false" customHeight="false" outlineLevel="0" collapsed="false">
      <c r="A6" s="1" t="s">
        <v>17</v>
      </c>
      <c r="F6" s="2"/>
      <c r="G6" s="4" t="n">
        <v>12884.51</v>
      </c>
      <c r="H6" s="4" t="n">
        <v>13386.4</v>
      </c>
      <c r="I6" s="4" t="n">
        <v>8249.62</v>
      </c>
      <c r="J6" s="4" t="n">
        <v>11521.3</v>
      </c>
      <c r="K6" s="4" t="n">
        <v>14879.37</v>
      </c>
      <c r="L6" s="4" t="n">
        <v>13303.5</v>
      </c>
      <c r="M6" s="4" t="n">
        <v>10669.32</v>
      </c>
    </row>
    <row r="7" customFormat="false" ht="12.8" hidden="false" customHeight="false" outlineLevel="0" collapsed="false">
      <c r="A7" s="1" t="s">
        <v>18</v>
      </c>
      <c r="F7" s="2"/>
      <c r="G7" s="4" t="n">
        <v>5936.03</v>
      </c>
      <c r="H7" s="4" t="n">
        <v>10495.79</v>
      </c>
      <c r="I7" s="4" t="n">
        <v>8261.88</v>
      </c>
      <c r="J7" s="4" t="n">
        <v>6190.46</v>
      </c>
      <c r="K7" s="4" t="n">
        <v>7786.85</v>
      </c>
      <c r="L7" s="4" t="n">
        <v>10226.58</v>
      </c>
      <c r="M7" s="4" t="n">
        <v>5843.2</v>
      </c>
    </row>
    <row r="8" customFormat="false" ht="12.8" hidden="false" customHeight="false" outlineLevel="0" collapsed="false">
      <c r="A8" s="1" t="s">
        <v>19</v>
      </c>
      <c r="F8" s="2"/>
      <c r="G8" s="4" t="n">
        <v>143483.06</v>
      </c>
      <c r="H8" s="4" t="n">
        <v>142974.86</v>
      </c>
      <c r="I8" s="4" t="n">
        <v>147198.33</v>
      </c>
      <c r="J8" s="4" t="n">
        <v>146101.69</v>
      </c>
      <c r="K8" s="4" t="n">
        <v>147351.43</v>
      </c>
      <c r="L8" s="4" t="n">
        <v>147493.86</v>
      </c>
      <c r="M8" s="4" t="n">
        <v>147707.17</v>
      </c>
    </row>
    <row r="9" customFormat="false" ht="12.8" hidden="false" customHeight="false" outlineLevel="0" collapsed="false">
      <c r="A9" s="1" t="s">
        <v>20</v>
      </c>
      <c r="F9" s="2"/>
      <c r="G9" s="4" t="n">
        <v>12152.2</v>
      </c>
      <c r="H9" s="4" t="n">
        <v>9874.2</v>
      </c>
      <c r="I9" s="4" t="n">
        <v>7638.79</v>
      </c>
      <c r="J9" s="4" t="n">
        <v>10365.1</v>
      </c>
      <c r="K9" s="4" t="n">
        <v>16332.67</v>
      </c>
      <c r="L9" s="4" t="n">
        <v>11028.3</v>
      </c>
      <c r="M9" s="4" t="n">
        <v>6495.4</v>
      </c>
    </row>
    <row r="10" customFormat="false" ht="12.8" hidden="false" customHeight="false" outlineLevel="0" collapsed="false">
      <c r="A10" s="1" t="s">
        <v>21</v>
      </c>
      <c r="F10" s="2"/>
      <c r="G10" s="4" t="n">
        <v>599</v>
      </c>
      <c r="H10" s="4" t="n">
        <v>4207.5</v>
      </c>
      <c r="I10" s="4" t="n">
        <v>3893.2</v>
      </c>
      <c r="J10" s="4" t="n">
        <v>6357.79</v>
      </c>
      <c r="K10" s="4" t="n">
        <v>4776.9</v>
      </c>
      <c r="L10" s="4" t="n">
        <v>9986.37</v>
      </c>
      <c r="M10" s="4" t="n">
        <v>2191</v>
      </c>
    </row>
    <row r="11" customFormat="false" ht="12.8" hidden="false" customHeight="false" outlineLevel="0" collapsed="false">
      <c r="A11" s="1" t="s">
        <v>22</v>
      </c>
      <c r="F11" s="2"/>
      <c r="G11" s="4" t="n">
        <v>6292</v>
      </c>
      <c r="H11" s="4" t="n">
        <v>4123</v>
      </c>
      <c r="I11" s="4" t="n">
        <v>5388</v>
      </c>
      <c r="J11" s="4" t="n">
        <v>1926</v>
      </c>
      <c r="K11" s="4" t="n">
        <v>4788.29</v>
      </c>
      <c r="L11" s="4" t="n">
        <v>4750.09</v>
      </c>
      <c r="M11" s="4" t="n">
        <v>7771.27</v>
      </c>
    </row>
    <row r="12" customFormat="false" ht="12.8" hidden="false" customHeight="false" outlineLevel="0" collapsed="false">
      <c r="A12" s="1" t="s">
        <v>23</v>
      </c>
      <c r="F12" s="2" t="n">
        <v>54</v>
      </c>
      <c r="G12" s="2" t="n">
        <v>55</v>
      </c>
      <c r="H12" s="2" t="n">
        <v>58</v>
      </c>
      <c r="I12" s="2" t="n">
        <v>63</v>
      </c>
      <c r="J12" s="2" t="n">
        <v>58</v>
      </c>
      <c r="K12" s="2" t="n">
        <v>62</v>
      </c>
      <c r="L12" s="2" t="n">
        <v>48</v>
      </c>
      <c r="M12" s="2" t="n">
        <v>44</v>
      </c>
    </row>
    <row r="13" customFormat="false" ht="12.8" hidden="false" customHeight="false" outlineLevel="0" collapsed="false">
      <c r="A13" s="1" t="s">
        <v>24</v>
      </c>
      <c r="F13" s="2"/>
      <c r="G13" s="2"/>
      <c r="H13" s="2"/>
      <c r="I13" s="2"/>
      <c r="J13" s="2"/>
      <c r="K13" s="2"/>
      <c r="L13" s="2"/>
      <c r="M13" s="2"/>
    </row>
    <row r="14" customFormat="false" ht="12.8" hidden="false" customHeight="false" outlineLevel="0" collapsed="false">
      <c r="A14" s="1" t="s">
        <v>25</v>
      </c>
      <c r="F14" s="6"/>
      <c r="G14" s="6"/>
      <c r="H14" s="6"/>
      <c r="I14" s="6"/>
      <c r="J14" s="6"/>
      <c r="K14" s="6"/>
      <c r="L14" s="6"/>
      <c r="M14" s="6"/>
    </row>
    <row r="15" customFormat="false" ht="12.8" hidden="false" customHeight="false" outlineLevel="0" collapsed="false">
      <c r="A15" s="1" t="s">
        <v>26</v>
      </c>
      <c r="F15" s="2"/>
      <c r="G15" s="2"/>
      <c r="H15" s="2"/>
      <c r="I15" s="2"/>
      <c r="J15" s="2"/>
      <c r="K15" s="2"/>
      <c r="L15" s="2"/>
      <c r="M15" s="2"/>
    </row>
    <row r="16" customFormat="false" ht="12.8" hidden="false" customHeight="false" outlineLevel="0" collapsed="false">
      <c r="A16" s="1" t="s">
        <v>27</v>
      </c>
      <c r="F16" s="7" t="n">
        <f aca="false">((F3/F2))*100</f>
        <v>20.8338156331277</v>
      </c>
      <c r="G16" s="7" t="n">
        <f aca="false">((G3/G2))*100</f>
        <v>21.1600803241225</v>
      </c>
      <c r="H16" s="7" t="n">
        <f aca="false">((H3/H2))*100</f>
        <v>16.3633158599227</v>
      </c>
      <c r="I16" s="7" t="n">
        <f aca="false">((I3/I2))*100</f>
        <v>21.871186440678</v>
      </c>
      <c r="J16" s="7" t="n">
        <f aca="false">((J3/J2))*100</f>
        <v>16.9938878704404</v>
      </c>
      <c r="K16" s="7" t="n">
        <f aca="false">((K3/K2))*100</f>
        <v>17.5259218113527</v>
      </c>
      <c r="L16" s="7" t="n">
        <f aca="false">((L3/L2))*100</f>
        <v>17.670928921551</v>
      </c>
      <c r="M16" s="7" t="n">
        <f aca="false">((M3/M2))*100</f>
        <v>17.210654327579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&amp;C&amp;"Sans,Regular"Times New Roman,Regular"2&amp;A</oddHeader>
    <oddFooter>&amp;C&amp;"Sans,Regular"Times New Roman,Regular"2Page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RowHeight="12.8"/>
  <cols>
    <col collapsed="false" hidden="false" max="1" min="1" style="1" width="29.4285714285714"/>
    <col collapsed="false" hidden="false" max="7" min="2" style="1" width="10.530612244898"/>
    <col collapsed="false" hidden="false" max="8" min="8" style="1" width="19.5714285714286"/>
    <col collapsed="false" hidden="false" max="9" min="9" style="1" width="10.530612244898"/>
    <col collapsed="false" hidden="false" max="10" min="10" style="1" width="11.8775510204082"/>
    <col collapsed="false" hidden="false" max="13" min="11" style="1" width="10.530612244898"/>
    <col collapsed="false" hidden="false" max="1025" min="14" style="1" width="9.7193877551020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12.8" hidden="false" customHeight="false" outlineLevel="0" collapsed="false">
      <c r="A2" s="1" t="s">
        <v>28</v>
      </c>
      <c r="F2" s="4" t="n">
        <v>85538.31</v>
      </c>
      <c r="G2" s="4" t="n">
        <v>72978.4</v>
      </c>
      <c r="H2" s="4" t="n">
        <v>93223.47</v>
      </c>
      <c r="I2" s="4" t="n">
        <v>91350.13</v>
      </c>
      <c r="J2" s="4" t="n">
        <v>100855.68</v>
      </c>
      <c r="K2" s="4" t="n">
        <v>91732.7</v>
      </c>
      <c r="L2" s="4" t="n">
        <v>88979.96</v>
      </c>
      <c r="M2" s="4" t="n">
        <v>75577.07</v>
      </c>
    </row>
    <row r="3" customFormat="false" ht="12.8" hidden="false" customHeight="false" outlineLevel="0" collapsed="false">
      <c r="A3" s="1" t="s">
        <v>29</v>
      </c>
      <c r="F3" s="4" t="n">
        <v>5769.25</v>
      </c>
      <c r="G3" s="4" t="n">
        <v>12418.61</v>
      </c>
      <c r="H3" s="4" t="n">
        <v>5194.83</v>
      </c>
      <c r="I3" s="4" t="n">
        <v>11223.82</v>
      </c>
      <c r="J3" s="4" t="n">
        <v>10070.03</v>
      </c>
      <c r="K3" s="4" t="n">
        <v>13482.39</v>
      </c>
      <c r="L3" s="4" t="n">
        <v>8966.44</v>
      </c>
      <c r="M3" s="4" t="n">
        <v>9001</v>
      </c>
    </row>
    <row r="4" customFormat="false" ht="12.8" hidden="false" customHeight="false" outlineLevel="0" collapsed="false">
      <c r="A4" s="1" t="s">
        <v>30</v>
      </c>
      <c r="F4" s="4" t="n">
        <v>3321.6</v>
      </c>
      <c r="G4" s="4" t="n">
        <v>1105.08</v>
      </c>
      <c r="H4" s="4" t="n">
        <v>1729.55</v>
      </c>
      <c r="I4" s="4" t="n">
        <v>4781.78</v>
      </c>
      <c r="J4" s="4" t="n">
        <v>-1094.05</v>
      </c>
      <c r="K4" s="4" t="n">
        <v>1881.67</v>
      </c>
      <c r="L4" s="4" t="n">
        <v>725.71</v>
      </c>
      <c r="M4" s="4" t="n">
        <v>518.09</v>
      </c>
    </row>
    <row r="5" customFormat="false" ht="12.8" hidden="false" customHeight="false" outlineLevel="0" collapsed="false">
      <c r="A5" s="1" t="s">
        <v>31</v>
      </c>
      <c r="F5" s="4" t="n">
        <v>8110.49</v>
      </c>
      <c r="G5" s="4" t="n">
        <v>700.5</v>
      </c>
      <c r="H5" s="4" t="n">
        <v>4459</v>
      </c>
      <c r="I5" s="4" t="n">
        <v>7262.84</v>
      </c>
      <c r="J5" s="4" t="n">
        <v>5252.5</v>
      </c>
      <c r="K5" s="4" t="n">
        <v>7616</v>
      </c>
      <c r="L5" s="4" t="n">
        <v>4846.61</v>
      </c>
      <c r="M5" s="4" t="n">
        <v>504.8</v>
      </c>
    </row>
    <row r="6" customFormat="false" ht="12.8" hidden="false" customHeight="false" outlineLevel="0" collapsed="false">
      <c r="A6" s="1" t="s">
        <v>32</v>
      </c>
      <c r="F6" s="4" t="n">
        <v>35926.73</v>
      </c>
      <c r="G6" s="4" t="n">
        <v>45488.66</v>
      </c>
      <c r="H6" s="4" t="n">
        <v>-56815.47</v>
      </c>
      <c r="I6" s="4" t="n">
        <v>32549.28</v>
      </c>
      <c r="J6" s="4" t="n">
        <v>42142.53</v>
      </c>
      <c r="K6" s="4" t="n">
        <v>33393.25</v>
      </c>
      <c r="L6" s="4" t="n">
        <v>40326.07</v>
      </c>
      <c r="M6" s="4" t="n">
        <v>20049.61</v>
      </c>
    </row>
    <row r="7" customFormat="false" ht="12.8" hidden="false" customHeight="false" outlineLevel="0" collapsed="false">
      <c r="A7" s="1" t="s">
        <v>33</v>
      </c>
      <c r="F7" s="8" t="n">
        <f aca="false">SUM((Dentrix!F2*((Dentrix!F4)/100))/(F2))</f>
        <v>0.910594282257856</v>
      </c>
      <c r="G7" s="8" t="n">
        <f aca="false">SUM((Dentrix!G2*((Dentrix!G4)/100))/(G2))</f>
        <v>0.998456831062342</v>
      </c>
      <c r="H7" s="8" t="n">
        <f aca="false">SUM((Dentrix!H2*((Dentrix!H4)/100))/(H2))</f>
        <v>0.777750711274747</v>
      </c>
      <c r="I7" s="8" t="n">
        <f aca="false">SUM((Dentrix!I2*((Dentrix!I4)/100))/(I2))</f>
        <v>0.887178540413681</v>
      </c>
      <c r="J7" s="8" t="n">
        <f aca="false">SUM((Dentrix!J2*((Dentrix!J4)/100))/(J2))</f>
        <v>0.781870851497903</v>
      </c>
      <c r="K7" s="8" t="n">
        <f aca="false">SUM((Dentrix!K2*((Dentrix!K4)/100))/(K2))</f>
        <v>0.725352682304129</v>
      </c>
      <c r="L7" s="8" t="n">
        <f aca="false">SUM((Dentrix!L2*((Dentrix!L4)/100))/(L2))</f>
        <v>1.0097895301369</v>
      </c>
      <c r="M7" s="8" t="n">
        <f aca="false">SUM((Dentrix!M2*((Dentrix!M4)/100))/(M2))</f>
        <v>1.21447371537425</v>
      </c>
    </row>
    <row r="8" customFormat="false" ht="12.8" hidden="false" customHeight="false" outlineLevel="0" collapsed="false">
      <c r="A8" s="1" t="s">
        <v>34</v>
      </c>
      <c r="F8" s="2" t="n">
        <f aca="false">((F5/F2)*100)</f>
        <v>9.4817047472647</v>
      </c>
      <c r="G8" s="2" t="n">
        <f aca="false">((G5/G2)*100)</f>
        <v>0.959873058329588</v>
      </c>
      <c r="H8" s="2" t="n">
        <f aca="false">((H5/H2)*100)</f>
        <v>4.78313025679048</v>
      </c>
      <c r="I8" s="2" t="n">
        <f aca="false">((I5/I2)*100)</f>
        <v>7.95055245132109</v>
      </c>
      <c r="J8" s="2" t="n">
        <f aca="false">((J5/J2)*100)</f>
        <v>5.20793672701428</v>
      </c>
      <c r="K8" s="2" t="n">
        <f aca="false">((K5/K2)*100)</f>
        <v>8.30238290162614</v>
      </c>
      <c r="L8" s="2" t="n">
        <f aca="false">((L5/L2)*100)</f>
        <v>5.44685567401918</v>
      </c>
      <c r="M8" s="2" t="n">
        <f aca="false">((M5/M2)*100)</f>
        <v>0.667927454716093</v>
      </c>
    </row>
    <row r="9" customFormat="false" ht="12.8" hidden="false" customHeight="false" outlineLevel="0" collapsed="false">
      <c r="A9" s="1" t="s">
        <v>35</v>
      </c>
      <c r="F9" s="2" t="n">
        <f aca="false">((F3/F2)*100)</f>
        <v>6.7446387472467</v>
      </c>
      <c r="G9" s="2" t="n">
        <f aca="false">((G3/G2)*100)</f>
        <v>17.0168296372625</v>
      </c>
      <c r="H9" s="2" t="n">
        <f aca="false">((H3/H2)*100)</f>
        <v>5.57244865482909</v>
      </c>
      <c r="I9" s="2" t="n">
        <f aca="false">((I3/I2)*100)</f>
        <v>12.2865944471015</v>
      </c>
      <c r="J9" s="2" t="n">
        <f aca="false">((J3/J2)*100)</f>
        <v>9.98459382753654</v>
      </c>
      <c r="K9" s="2" t="n">
        <f aca="false">((K3/K2)*100)</f>
        <v>14.6974742921554</v>
      </c>
      <c r="L9" s="2" t="n">
        <f aca="false">((L3/L2)*100)</f>
        <v>10.0769206909061</v>
      </c>
      <c r="M9" s="2" t="n">
        <f aca="false">((M3/M2)*100)</f>
        <v>11.9096969490879</v>
      </c>
    </row>
    <row r="10" customFormat="false" ht="12.8" hidden="false" customHeight="false" outlineLevel="0" collapsed="false">
      <c r="A10" s="1" t="s">
        <v>36</v>
      </c>
      <c r="F10" s="2" t="n">
        <f aca="false">(F6/F2)*100</f>
        <v>42.000747968951</v>
      </c>
      <c r="G10" s="2" t="n">
        <f aca="false">(G6/G2)*100</f>
        <v>62.3316762220054</v>
      </c>
      <c r="H10" s="2" t="n">
        <f aca="false">(H6/H2)*100</f>
        <v>-60.9454571901261</v>
      </c>
      <c r="I10" s="2" t="n">
        <f aca="false">(I6/I2)*100</f>
        <v>35.6313450238111</v>
      </c>
      <c r="J10" s="2" t="n">
        <f aca="false">(J6/J2)*100</f>
        <v>41.784984246797</v>
      </c>
      <c r="K10" s="2" t="n">
        <f aca="false">(K6/K2)*100</f>
        <v>36.402776763357</v>
      </c>
      <c r="L10" s="2" t="n">
        <f aca="false">(L6/L2)*100</f>
        <v>45.3203957385461</v>
      </c>
      <c r="M10" s="2" t="n">
        <f aca="false">(M6/M2)*100</f>
        <v>26.5286944836575</v>
      </c>
    </row>
    <row r="11" customFormat="false" ht="12.8" hidden="false" customHeight="false" outlineLevel="0" collapsed="false">
      <c r="A11" s="1" t="s">
        <v>37</v>
      </c>
      <c r="F11" s="2" t="n">
        <f aca="false">(F4/F2)*100</f>
        <v>3.88317234698698</v>
      </c>
      <c r="G11" s="2" t="n">
        <f aca="false">(G4/G2)*100</f>
        <v>1.51425627308902</v>
      </c>
      <c r="H11" s="2" t="n">
        <f aca="false">(H4/H2)*100</f>
        <v>1.85527314098049</v>
      </c>
      <c r="I11" s="2" t="n">
        <f aca="false">(I4/I2)*100</f>
        <v>5.23456288458484</v>
      </c>
      <c r="J11" s="2" t="n">
        <f aca="false">(J4/J2)*100</f>
        <v>-1.08476785838933</v>
      </c>
      <c r="K11" s="2" t="n">
        <f aca="false">(K4/K2)*100</f>
        <v>2.05125326083283</v>
      </c>
      <c r="L11" s="2" t="n">
        <f aca="false">(L4/L2)*100</f>
        <v>0.815588139172011</v>
      </c>
      <c r="M11" s="2" t="n">
        <f aca="false">(M4/M2)*100</f>
        <v>0.685512153355508</v>
      </c>
    </row>
    <row r="12" customFormat="false" ht="12.8" hidden="false" customHeight="false" outlineLevel="0" collapsed="false">
      <c r="A12" s="1" t="s">
        <v>38</v>
      </c>
      <c r="F12" s="9" t="n">
        <f aca="false">Dentrix!F7/F2</f>
        <v>0</v>
      </c>
      <c r="G12" s="9" t="n">
        <f aca="false">Dentrix!G7/G2</f>
        <v>0.0813395470440569</v>
      </c>
      <c r="H12" s="9" t="n">
        <f aca="false">Dentrix!H7/H2</f>
        <v>0.11258742031379</v>
      </c>
      <c r="I12" s="9" t="n">
        <f aca="false">Dentrix!I7/I2</f>
        <v>0.0904419074170994</v>
      </c>
      <c r="J12" s="9" t="n">
        <f aca="false">Dentrix!J7/J2</f>
        <v>0.0613793888455266</v>
      </c>
      <c r="K12" s="9" t="n">
        <f aca="false">Dentrix!K7/K2</f>
        <v>0.0848863055377199</v>
      </c>
      <c r="L12" s="9" t="n">
        <f aca="false">Dentrix!L7/L2</f>
        <v>0.114931272165103</v>
      </c>
      <c r="M12" s="9" t="n">
        <f aca="false">Dentrix!M7/M2</f>
        <v>0.0773144552970894</v>
      </c>
    </row>
  </sheetData>
  <printOptions headings="false" gridLines="false" gridLinesSet="true" horizontalCentered="false" verticalCentered="false"/>
  <pageMargins left="0.7" right="0.7" top="0.75" bottom="0.75" header="0.3" footer="0.3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&amp;C&amp;"Sans,Regular"&amp;A</oddHeader>
    <oddFooter>&amp;C&amp;"Sans,Regular"Page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2.75"/>
  <cols>
    <col collapsed="false" hidden="false" max="1" min="1" style="1" width="12.6887755102041"/>
    <col collapsed="false" hidden="false" max="2" min="2" style="1" width="15.5255102040816"/>
    <col collapsed="false" hidden="false" max="3" min="3" style="1" width="16.1989795918367"/>
    <col collapsed="false" hidden="false" max="4" min="4" style="1" width="9.44897959183673"/>
    <col collapsed="false" hidden="false" max="5" min="5" style="1" width="14.3112244897959"/>
    <col collapsed="false" hidden="false" max="6" min="6" style="1" width="21.734693877551"/>
    <col collapsed="false" hidden="false" max="7" min="7" style="1" width="12.8265306122449"/>
    <col collapsed="false" hidden="false" max="1025" min="8" style="1" width="9.71938775510204"/>
  </cols>
  <sheetData>
    <row r="1" customFormat="false" ht="12.75" hidden="false" customHeight="false" outlineLevel="0" collapsed="false">
      <c r="A1" s="10" t="s">
        <v>39</v>
      </c>
      <c r="B1" s="10" t="s">
        <v>40</v>
      </c>
      <c r="C1" s="10" t="s">
        <v>41</v>
      </c>
      <c r="D1" s="10" t="s">
        <v>42</v>
      </c>
      <c r="E1" s="10" t="s">
        <v>43</v>
      </c>
      <c r="F1" s="10" t="s">
        <v>44</v>
      </c>
      <c r="G1" s="10" t="s">
        <v>45</v>
      </c>
    </row>
    <row r="2" customFormat="false" ht="12.75" hidden="false" customHeight="false" outlineLevel="0" collapsed="false">
      <c r="A2" s="1" t="s">
        <v>46</v>
      </c>
      <c r="B2" s="1" t="n">
        <v>172065.24</v>
      </c>
      <c r="C2" s="1" t="n">
        <v>164959.54</v>
      </c>
      <c r="D2" s="1" t="n">
        <f aca="false">C2*0.4</f>
        <v>65983.816</v>
      </c>
      <c r="E2" s="1" t="n">
        <v>182.71</v>
      </c>
      <c r="F2" s="1" t="n">
        <v>71.93</v>
      </c>
      <c r="G2" s="1" t="n">
        <v>1000</v>
      </c>
    </row>
    <row r="3" customFormat="false" ht="12.75" hidden="false" customHeight="false" outlineLevel="0" collapsed="false">
      <c r="A3" s="1" t="s">
        <v>47</v>
      </c>
      <c r="B3" s="1" t="n">
        <v>54964.84</v>
      </c>
      <c r="C3" s="1" t="n">
        <v>52419.71</v>
      </c>
      <c r="D3" s="1" t="n">
        <f aca="false">C3*0.3</f>
        <v>15725.913</v>
      </c>
      <c r="E3" s="1" t="n">
        <v>124</v>
      </c>
      <c r="F3" s="1" t="n">
        <v>49.28</v>
      </c>
      <c r="G3" s="1" t="n">
        <v>87</v>
      </c>
    </row>
    <row r="4" customFormat="false" ht="12.75" hidden="false" customHeight="false" outlineLevel="0" collapsed="false">
      <c r="A4" s="1" t="s">
        <v>48</v>
      </c>
      <c r="B4" s="1" t="n">
        <v>80118.69</v>
      </c>
      <c r="C4" s="1" t="n">
        <v>80660.03</v>
      </c>
      <c r="D4" s="1" t="n">
        <f aca="false">B4*0.5</f>
        <v>40059.345</v>
      </c>
      <c r="E4" s="1" t="n">
        <v>420.46</v>
      </c>
      <c r="F4" s="1" t="n">
        <v>200.17</v>
      </c>
      <c r="G4" s="1" t="n">
        <v>11</v>
      </c>
    </row>
    <row r="5" customFormat="false" ht="12.75" hidden="false" customHeight="false" outlineLevel="0" collapsed="false">
      <c r="A5" s="1" t="s">
        <v>49</v>
      </c>
      <c r="B5" s="1" t="n">
        <v>3498.6</v>
      </c>
      <c r="C5" s="1" t="n">
        <v>2398.06</v>
      </c>
      <c r="D5" s="1" t="n">
        <f aca="false">B5*0.4</f>
        <v>1399.44</v>
      </c>
      <c r="E5" s="1" t="n">
        <v>395.22</v>
      </c>
      <c r="F5" s="1" t="n">
        <v>187.21</v>
      </c>
      <c r="G5" s="1" t="n">
        <v>9</v>
      </c>
    </row>
    <row r="6" customFormat="false" ht="12.75" hidden="false" customHeight="false" outlineLevel="0" collapsed="false">
      <c r="A6" s="1" t="s">
        <v>50</v>
      </c>
      <c r="B6" s="1" t="n">
        <v>3985</v>
      </c>
      <c r="C6" s="1" t="n">
        <v>2937.83</v>
      </c>
      <c r="D6" s="1" t="n">
        <f aca="false">B6*0.5</f>
        <v>1992.5</v>
      </c>
      <c r="E6" s="1" t="n">
        <v>199.25</v>
      </c>
      <c r="F6" s="1" t="n">
        <v>86.63</v>
      </c>
      <c r="G6" s="1" t="n">
        <v>20</v>
      </c>
    </row>
    <row r="7" customFormat="false" ht="12.75" hidden="false" customHeight="false" outlineLevel="0" collapsed="false">
      <c r="A7" s="1" t="s">
        <v>51</v>
      </c>
      <c r="B7" s="1" t="n">
        <v>195499.44</v>
      </c>
      <c r="C7" s="1" t="n">
        <v>184509.11</v>
      </c>
      <c r="D7" s="1" t="n">
        <f aca="false">B7*0.3</f>
        <v>58649.832</v>
      </c>
      <c r="E7" s="1" t="n">
        <v>163.61</v>
      </c>
      <c r="F7" s="1" t="n">
        <v>68.83</v>
      </c>
      <c r="G7" s="1" t="n">
        <v>1201</v>
      </c>
    </row>
    <row r="8" customFormat="false" ht="12.75" hidden="false" customHeight="false" outlineLevel="0" collapsed="false">
      <c r="A8" s="1" t="s">
        <v>52</v>
      </c>
      <c r="B8" s="1" t="n">
        <v>52811.58</v>
      </c>
      <c r="C8" s="1" t="n">
        <v>57494.64</v>
      </c>
      <c r="D8" s="1" t="n">
        <f aca="false">C8*0.3</f>
        <v>17248.392</v>
      </c>
      <c r="E8" s="1" t="n">
        <v>161.25</v>
      </c>
      <c r="F8" s="1" t="n">
        <v>56.69</v>
      </c>
      <c r="G8" s="1" t="n">
        <v>334</v>
      </c>
    </row>
    <row r="9" customFormat="false" ht="12.75" hidden="false" customHeight="false" outlineLevel="0" collapsed="false">
      <c r="A9" s="1" t="s">
        <v>53</v>
      </c>
      <c r="B9" s="1" t="n">
        <v>44675.81</v>
      </c>
      <c r="C9" s="1" t="n">
        <v>43793.73</v>
      </c>
      <c r="D9" s="0"/>
      <c r="E9" s="1" t="n">
        <v>86.56</v>
      </c>
      <c r="F9" s="1" t="n">
        <v>28.83</v>
      </c>
      <c r="G9" s="1" t="n">
        <v>540</v>
      </c>
    </row>
    <row r="10" customFormat="false" ht="12.75" hidden="false" customHeight="false" outlineLevel="0" collapsed="false">
      <c r="A10" s="1" t="s">
        <v>54</v>
      </c>
      <c r="B10" s="1" t="n">
        <v>67508.46</v>
      </c>
      <c r="C10" s="1" t="n">
        <v>62571.9</v>
      </c>
      <c r="D10" s="0"/>
      <c r="E10" s="1" t="n">
        <v>77.02</v>
      </c>
      <c r="F10" s="1" t="n">
        <v>26.42</v>
      </c>
      <c r="G10" s="1" t="n">
        <v>902</v>
      </c>
    </row>
    <row r="11" customFormat="false" ht="12.8" hidden="false" customHeight="false" outlineLevel="0" collapsed="false">
      <c r="A11" s="2" t="s">
        <v>55</v>
      </c>
      <c r="B11" s="1" t="n">
        <f aca="false">(B14-(SUM(B2:B10)))</f>
        <v>48827.39</v>
      </c>
      <c r="C11" s="1" t="n">
        <f aca="false">(C14-(SUM(C2:C10)))</f>
        <v>63325.2699999999</v>
      </c>
      <c r="D11" s="0"/>
      <c r="E11" s="0"/>
      <c r="F11" s="0"/>
    </row>
    <row r="12" customFormat="false" ht="12.8" hidden="false" customHeight="false" outlineLevel="0" collapsed="false">
      <c r="B12" s="0"/>
      <c r="C12" s="0"/>
    </row>
    <row r="13" customFormat="false" ht="12.75" hidden="false" customHeight="false" outlineLevel="0" collapsed="false">
      <c r="A13" s="2"/>
      <c r="B13" s="2"/>
      <c r="C13" s="2"/>
    </row>
    <row r="14" customFormat="false" ht="12.75" hidden="false" customHeight="false" outlineLevel="0" collapsed="false">
      <c r="A14" s="1" t="s">
        <v>56</v>
      </c>
      <c r="B14" s="1" t="n">
        <v>723955.05</v>
      </c>
      <c r="C14" s="1" t="n">
        <v>715069.82</v>
      </c>
    </row>
    <row r="15" customFormat="false" ht="12.75" hidden="false" customHeight="false" outlineLevel="0" collapsed="false">
      <c r="A15" s="1" t="s">
        <v>57</v>
      </c>
    </row>
  </sheetData>
  <printOptions headings="false" gridLines="false" gridLinesSet="true" horizontalCentered="false" verticalCentered="false"/>
  <pageMargins left="0.7" right="0.7" top="0.75" bottom="0.75" header="0.3" footer="0.3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&amp;C&amp;"Sans,Regular"&amp;A</oddHeader>
    <oddFooter>&amp;C&amp;"Sans,Regular"Page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2018-03-11T11:50:19Z</dcterms:created>
  <dc:creator>Paul Williams</dc:creator>
  <dc:description/>
  <dc:language>en-US</dc:language>
  <cp:lastModifiedBy/>
  <dcterms:modified xsi:type="dcterms:W3CDTF">2018-10-08T11:26:00Z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1.1228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