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等陌上花开\Desktop\"/>
    </mc:Choice>
  </mc:AlternateContent>
  <xr:revisionPtr revIDLastSave="0" documentId="13_ncr:1_{A193DC79-8D28-4E08-8ED5-0B4BC36D9CD0}" xr6:coauthVersionLast="47" xr6:coauthVersionMax="47" xr10:uidLastSave="{00000000-0000-0000-0000-000000000000}"/>
  <bookViews>
    <workbookView xWindow="-98" yWindow="-98" windowWidth="19396" windowHeight="11475" tabRatio="792" activeTab="5" xr2:uid="{00000000-000D-0000-FFFF-FFFF00000000}"/>
  </bookViews>
  <sheets>
    <sheet name="Contents" sheetId="6" r:id="rId1"/>
    <sheet name="800rpm" sheetId="3" r:id="rId2"/>
    <sheet name="1460rpm" sheetId="4" r:id="rId3"/>
    <sheet name="2100rpm" sheetId="5" r:id="rId4"/>
    <sheet name="Analysis CL" sheetId="7" r:id="rId5"/>
    <sheet name="Sheet1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D3" i="8"/>
  <c r="E3" i="8"/>
  <c r="D4" i="8"/>
  <c r="H5" i="8" s="1"/>
  <c r="I5" i="8" s="1"/>
  <c r="E4" i="8"/>
  <c r="D5" i="8"/>
  <c r="E5" i="8"/>
  <c r="D6" i="8"/>
  <c r="E6" i="8"/>
  <c r="H6" i="8" s="1"/>
  <c r="D7" i="8"/>
  <c r="G7" i="8" s="1"/>
  <c r="E7" i="8"/>
  <c r="H7" i="8" s="1"/>
  <c r="D8" i="8"/>
  <c r="G8" i="8" s="1"/>
  <c r="E8" i="8"/>
  <c r="D9" i="8"/>
  <c r="G9" i="8" s="1"/>
  <c r="I9" i="8" s="1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C3" i="8"/>
  <c r="C4" i="8"/>
  <c r="C5" i="8"/>
  <c r="C6" i="8"/>
  <c r="C7" i="8"/>
  <c r="C8" i="8"/>
  <c r="C9" i="8"/>
  <c r="C10" i="8"/>
  <c r="H10" i="8" s="1"/>
  <c r="C11" i="8"/>
  <c r="C12" i="8"/>
  <c r="C13" i="8"/>
  <c r="G13" i="8" s="1"/>
  <c r="C14" i="8"/>
  <c r="G14" i="8" s="1"/>
  <c r="C15" i="8"/>
  <c r="C16" i="8"/>
  <c r="C2" i="8"/>
  <c r="I1" i="8"/>
  <c r="H8" i="8"/>
  <c r="H9" i="8"/>
  <c r="G3" i="8"/>
  <c r="G5" i="8"/>
  <c r="G10" i="8"/>
  <c r="G11" i="8"/>
  <c r="E16" i="7"/>
  <c r="H16" i="7" s="1"/>
  <c r="D16" i="7"/>
  <c r="C16" i="7"/>
  <c r="G16" i="7" s="1"/>
  <c r="H15" i="7"/>
  <c r="E15" i="7"/>
  <c r="D15" i="7"/>
  <c r="C15" i="7"/>
  <c r="G15" i="7" s="1"/>
  <c r="E14" i="7"/>
  <c r="D14" i="7"/>
  <c r="C14" i="7"/>
  <c r="H14" i="7" s="1"/>
  <c r="E13" i="7"/>
  <c r="D13" i="7"/>
  <c r="C13" i="7"/>
  <c r="G13" i="7" s="1"/>
  <c r="E12" i="7"/>
  <c r="H12" i="7" s="1"/>
  <c r="D12" i="7"/>
  <c r="C12" i="7"/>
  <c r="E11" i="7"/>
  <c r="D11" i="7"/>
  <c r="C11" i="7"/>
  <c r="H11" i="7" s="1"/>
  <c r="E10" i="7"/>
  <c r="G10" i="7" s="1"/>
  <c r="D10" i="7"/>
  <c r="C10" i="7"/>
  <c r="H9" i="7"/>
  <c r="E9" i="7"/>
  <c r="D9" i="7"/>
  <c r="C9" i="7"/>
  <c r="G9" i="7" s="1"/>
  <c r="E8" i="7"/>
  <c r="D8" i="7"/>
  <c r="C8" i="7"/>
  <c r="H8" i="7" s="1"/>
  <c r="H7" i="7"/>
  <c r="E7" i="7"/>
  <c r="D7" i="7"/>
  <c r="C7" i="7"/>
  <c r="G7" i="7" s="1"/>
  <c r="E6" i="7"/>
  <c r="D6" i="7"/>
  <c r="C6" i="7"/>
  <c r="H6" i="7" s="1"/>
  <c r="E5" i="7"/>
  <c r="D5" i="7"/>
  <c r="C5" i="7"/>
  <c r="H5" i="7" s="1"/>
  <c r="E4" i="7"/>
  <c r="G4" i="7" s="1"/>
  <c r="D4" i="7"/>
  <c r="H4" i="7" s="1"/>
  <c r="C4" i="7"/>
  <c r="E3" i="7"/>
  <c r="D3" i="7"/>
  <c r="C3" i="7"/>
  <c r="G3" i="7" s="1"/>
  <c r="E2" i="7"/>
  <c r="H2" i="7" s="1"/>
  <c r="D2" i="7"/>
  <c r="C2" i="7"/>
  <c r="I1" i="7"/>
  <c r="I16" i="7" s="1"/>
  <c r="H15" i="6"/>
  <c r="F15" i="6"/>
  <c r="G14" i="6"/>
  <c r="H14" i="6" s="1"/>
  <c r="G13" i="6"/>
  <c r="H13" i="6" s="1"/>
  <c r="G12" i="6"/>
  <c r="H12" i="6" s="1"/>
  <c r="I7" i="8" l="1"/>
  <c r="G6" i="8"/>
  <c r="G12" i="8"/>
  <c r="H4" i="8"/>
  <c r="I4" i="8" s="1"/>
  <c r="I11" i="8"/>
  <c r="I10" i="8"/>
  <c r="H15" i="8"/>
  <c r="G4" i="8"/>
  <c r="H11" i="8"/>
  <c r="I8" i="8"/>
  <c r="H14" i="8"/>
  <c r="I14" i="8" s="1"/>
  <c r="G15" i="8"/>
  <c r="H13" i="8"/>
  <c r="I13" i="8" s="1"/>
  <c r="H16" i="8"/>
  <c r="G16" i="8"/>
  <c r="I16" i="8" s="1"/>
  <c r="H12" i="8"/>
  <c r="H3" i="8"/>
  <c r="I3" i="8" s="1"/>
  <c r="I15" i="7"/>
  <c r="I6" i="8"/>
  <c r="I7" i="7"/>
  <c r="I9" i="7"/>
  <c r="H13" i="7"/>
  <c r="G11" i="7"/>
  <c r="H3" i="7"/>
  <c r="I3" i="7"/>
  <c r="G6" i="7"/>
  <c r="I11" i="7"/>
  <c r="G14" i="7"/>
  <c r="I6" i="7"/>
  <c r="I14" i="7"/>
  <c r="G12" i="7"/>
  <c r="I12" i="7" s="1"/>
  <c r="I4" i="7"/>
  <c r="G2" i="7"/>
  <c r="I2" i="7" s="1"/>
  <c r="H10" i="7"/>
  <c r="I10" i="7" s="1"/>
  <c r="G5" i="7"/>
  <c r="I5" i="7"/>
  <c r="G8" i="7"/>
  <c r="I13" i="7"/>
  <c r="I8" i="7"/>
  <c r="I12" i="8" l="1"/>
  <c r="I15" i="8"/>
  <c r="H2" i="8"/>
  <c r="G2" i="8"/>
  <c r="I2" i="8" s="1"/>
</calcChain>
</file>

<file path=xl/sharedStrings.xml><?xml version="1.0" encoding="utf-8"?>
<sst xmlns="http://schemas.openxmlformats.org/spreadsheetml/2006/main" count="74" uniqueCount="46">
  <si>
    <t>Sheet</t>
  </si>
  <si>
    <t>Contents</t>
  </si>
  <si>
    <t>New RPM</t>
  </si>
  <si>
    <t>800rpm</t>
  </si>
  <si>
    <t>Rudder data at  800 propeller rpm</t>
  </si>
  <si>
    <t>1460rpm</t>
  </si>
  <si>
    <t>Rudder data at  1460 propeller rpm</t>
  </si>
  <si>
    <t>2100rpm</t>
  </si>
  <si>
    <t>Rudder data at  2100 propeller rpm</t>
  </si>
  <si>
    <t>AnalysisCL</t>
  </si>
  <si>
    <t>Interpolation of CL data</t>
  </si>
  <si>
    <t>Analysis CD</t>
  </si>
  <si>
    <t>Interpolation of CD data</t>
  </si>
  <si>
    <t>Model</t>
  </si>
  <si>
    <t>Ship</t>
  </si>
  <si>
    <t>RPM</t>
  </si>
  <si>
    <t>J -model</t>
  </si>
  <si>
    <t>Angle</t>
  </si>
  <si>
    <t>Cl</t>
  </si>
  <si>
    <t>Cd</t>
  </si>
  <si>
    <t>Cpc</t>
  </si>
  <si>
    <t>Cps</t>
  </si>
  <si>
    <t>Cmz</t>
  </si>
  <si>
    <t>Cmx</t>
  </si>
  <si>
    <t>Cmy</t>
  </si>
  <si>
    <r>
      <rPr>
        <sz val="11"/>
        <rFont val="宋体"/>
        <family val="3"/>
        <charset val="134"/>
        <scheme val="minor"/>
      </rPr>
      <t>·2.798</t>
    </r>
  </si>
  <si>
    <t>Slope</t>
  </si>
  <si>
    <t>Intercept</t>
  </si>
  <si>
    <t>C5</t>
  </si>
  <si>
    <t>C4</t>
  </si>
  <si>
    <t>C3</t>
  </si>
  <si>
    <t>C1</t>
  </si>
  <si>
    <t>C0</t>
  </si>
  <si>
    <t>Adding a trend line to fit a polynomial</t>
  </si>
  <si>
    <t>angle</t>
    <phoneticPr fontId="18" type="noConversion"/>
  </si>
  <si>
    <t>Cmy @ 800rpm</t>
    <phoneticPr fontId="18" type="noConversion"/>
  </si>
  <si>
    <t>C1</t>
    <phoneticPr fontId="18" type="noConversion"/>
  </si>
  <si>
    <t>C2</t>
    <phoneticPr fontId="18" type="noConversion"/>
  </si>
  <si>
    <t>C3</t>
    <phoneticPr fontId="18" type="noConversion"/>
  </si>
  <si>
    <t>C4</t>
    <phoneticPr fontId="18" type="noConversion"/>
  </si>
  <si>
    <t>C5</t>
    <phoneticPr fontId="18" type="noConversion"/>
  </si>
  <si>
    <t>C6</t>
    <phoneticPr fontId="18" type="noConversion"/>
  </si>
  <si>
    <t>1460rpm</t>
    <phoneticPr fontId="18" type="noConversion"/>
  </si>
  <si>
    <t>2100rpm</t>
    <phoneticPr fontId="18" type="noConversion"/>
  </si>
  <si>
    <t>Slope</t>
    <phoneticPr fontId="18" type="noConversion"/>
  </si>
  <si>
    <t>Intercept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</si>
</sst>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E+00"/>
    <numFmt numFmtId="177" formatCode="0.000"/>
    <numFmt numFmtId="178" formatCode="0.0"/>
    <numFmt numFmtId="179" formatCode="###0.0;###0.0"/>
    <numFmt numFmtId="180" formatCode="###0.000;###0.000"/>
    <numFmt numFmtId="181" formatCode="###0.0000;###0.0000"/>
    <numFmt numFmtId="182" formatCode="0.00000000_ 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4"/>
      <color theme="1"/>
      <name val="Times New Roman"/>
      <family val="1"/>
    </font>
    <font>
      <sz val="11"/>
      <color rgb="FFFA7D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Times New Roman"/>
      <family val="1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4">
    <xf numFmtId="0" fontId="0" fillId="0" borderId="0"/>
    <xf numFmtId="0" fontId="13" fillId="6" borderId="7" applyNumberFormat="0" applyAlignment="0" applyProtection="0"/>
    <xf numFmtId="0" fontId="15" fillId="0" borderId="0" applyNumberFormat="0" applyFill="0" applyBorder="0" applyAlignment="0" applyProtection="0"/>
    <xf numFmtId="0" fontId="7" fillId="0" borderId="3" applyNumberFormat="0" applyFill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176" fontId="3" fillId="0" borderId="0" xfId="0" applyNumberFormat="1" applyFon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0" fontId="7" fillId="3" borderId="3" xfId="3" applyFill="1"/>
    <xf numFmtId="177" fontId="8" fillId="4" borderId="4" xfId="0" applyNumberFormat="1" applyFont="1" applyFill="1" applyBorder="1" applyAlignment="1">
      <alignment horizontal="left" vertical="top"/>
    </xf>
    <xf numFmtId="177" fontId="9" fillId="4" borderId="2" xfId="0" applyNumberFormat="1" applyFont="1" applyFill="1" applyBorder="1" applyAlignment="1">
      <alignment horizontal="center" vertical="top"/>
    </xf>
    <xf numFmtId="177" fontId="9" fillId="4" borderId="2" xfId="0" applyNumberFormat="1" applyFont="1" applyFill="1" applyBorder="1" applyAlignment="1">
      <alignment horizontal="left" vertical="top" wrapText="1"/>
    </xf>
    <xf numFmtId="177" fontId="0" fillId="4" borderId="2" xfId="0" applyNumberFormat="1" applyFill="1" applyBorder="1" applyAlignment="1">
      <alignment horizontal="left" vertical="top" wrapText="1"/>
    </xf>
    <xf numFmtId="177" fontId="0" fillId="4" borderId="2" xfId="0" applyNumberFormat="1" applyFill="1" applyBorder="1" applyAlignment="1">
      <alignment horizontal="center" vertical="top"/>
    </xf>
    <xf numFmtId="0" fontId="0" fillId="0" borderId="2" xfId="0" applyBorder="1"/>
    <xf numFmtId="177" fontId="5" fillId="4" borderId="2" xfId="0" applyNumberFormat="1" applyFont="1" applyFill="1" applyBorder="1" applyAlignment="1">
      <alignment horizontal="left" vertical="top" wrapText="1"/>
    </xf>
    <xf numFmtId="179" fontId="10" fillId="4" borderId="0" xfId="0" applyNumberFormat="1" applyFont="1" applyFill="1" applyAlignment="1">
      <alignment horizontal="left" vertical="top" wrapText="1"/>
    </xf>
    <xf numFmtId="180" fontId="10" fillId="4" borderId="0" xfId="0" applyNumberFormat="1" applyFont="1" applyFill="1" applyAlignment="1">
      <alignment horizontal="left" vertical="top" wrapText="1"/>
    </xf>
    <xf numFmtId="181" fontId="10" fillId="4" borderId="0" xfId="0" applyNumberFormat="1" applyFont="1" applyFill="1" applyAlignment="1">
      <alignment horizontal="left" vertical="top" wrapText="1"/>
    </xf>
    <xf numFmtId="177" fontId="4" fillId="4" borderId="2" xfId="0" applyNumberFormat="1" applyFont="1" applyFill="1" applyBorder="1" applyAlignment="1">
      <alignment horizontal="center" vertical="center"/>
    </xf>
    <xf numFmtId="178" fontId="5" fillId="4" borderId="2" xfId="0" applyNumberFormat="1" applyFont="1" applyFill="1" applyBorder="1" applyAlignment="1">
      <alignment horizontal="center" vertical="center" wrapText="1"/>
    </xf>
    <xf numFmtId="177" fontId="5" fillId="4" borderId="2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Continuous"/>
    </xf>
    <xf numFmtId="0" fontId="11" fillId="0" borderId="0" xfId="0" applyFont="1" applyAlignment="1">
      <alignment horizontal="center"/>
    </xf>
    <xf numFmtId="0" fontId="12" fillId="5" borderId="5" xfId="0" applyFont="1" applyFill="1" applyBorder="1"/>
    <xf numFmtId="0" fontId="12" fillId="5" borderId="6" xfId="0" applyFont="1" applyFill="1" applyBorder="1"/>
    <xf numFmtId="0" fontId="13" fillId="6" borderId="7" xfId="1"/>
    <xf numFmtId="0" fontId="14" fillId="7" borderId="5" xfId="2" applyFont="1" applyFill="1" applyBorder="1"/>
    <xf numFmtId="0" fontId="0" fillId="7" borderId="6" xfId="0" applyFill="1" applyBorder="1"/>
    <xf numFmtId="0" fontId="15" fillId="0" borderId="5" xfId="2" applyBorder="1"/>
    <xf numFmtId="0" fontId="0" fillId="0" borderId="6" xfId="0" applyBorder="1"/>
    <xf numFmtId="0" fontId="15" fillId="7" borderId="8" xfId="2" applyFill="1" applyBorder="1"/>
    <xf numFmtId="0" fontId="0" fillId="7" borderId="9" xfId="0" applyFill="1" applyBorder="1"/>
    <xf numFmtId="0" fontId="14" fillId="0" borderId="0" xfId="2" applyFont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14" fillId="0" borderId="0" xfId="2" quotePrefix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1" fontId="16" fillId="0" borderId="0" xfId="0" applyNumberFormat="1" applyFont="1"/>
    <xf numFmtId="0" fontId="16" fillId="0" borderId="0" xfId="0" applyFont="1"/>
    <xf numFmtId="182" fontId="0" fillId="0" borderId="0" xfId="0" applyNumberFormat="1" applyAlignment="1">
      <alignment horizontal="center"/>
    </xf>
    <xf numFmtId="182" fontId="0" fillId="0" borderId="0" xfId="0" applyNumberFormat="1"/>
    <xf numFmtId="0" fontId="17" fillId="0" borderId="0" xfId="0" applyFont="1"/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常规" xfId="0" builtinId="0"/>
    <cellStyle name="超链接" xfId="2" builtinId="8"/>
    <cellStyle name="链接单元格" xfId="3" builtinId="24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r=800rpm</a:t>
            </a:r>
          </a:p>
        </c:rich>
      </c:tx>
      <c:layout>
        <c:manualLayout>
          <c:xMode val="edge"/>
          <c:yMode val="edge"/>
          <c:x val="0.44403657016207199"/>
          <c:y val="7.6903358113304303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897631250865798E-2"/>
          <c:y val="0.14509100230710101"/>
          <c:w val="0.88904280371242494"/>
          <c:h val="0.77621122789028496"/>
        </c:manualLayout>
      </c:layout>
      <c:scatterChart>
        <c:scatterStyle val="smoothMarker"/>
        <c:varyColors val="0"/>
        <c:ser>
          <c:idx val="1"/>
          <c:order val="0"/>
          <c:tx>
            <c:v>Exp. data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'Analysis CL'!$B$26:$B$45</c:f>
              <c:numCache>
                <c:formatCode>0.0</c:formatCode>
                <c:ptCount val="20"/>
                <c:pt idx="0">
                  <c:v>-30.8</c:v>
                </c:pt>
                <c:pt idx="1">
                  <c:v>-25.8</c:v>
                </c:pt>
                <c:pt idx="2">
                  <c:v>-20.8</c:v>
                </c:pt>
                <c:pt idx="3">
                  <c:v>-15.8</c:v>
                </c:pt>
                <c:pt idx="4">
                  <c:v>-10.8</c:v>
                </c:pt>
                <c:pt idx="5">
                  <c:v>-5.8</c:v>
                </c:pt>
                <c:pt idx="6">
                  <c:v>-3.8</c:v>
                </c:pt>
                <c:pt idx="7">
                  <c:v>-2.8</c:v>
                </c:pt>
                <c:pt idx="8">
                  <c:v>-1.8</c:v>
                </c:pt>
                <c:pt idx="9">
                  <c:v>-0.8</c:v>
                </c:pt>
                <c:pt idx="10">
                  <c:v>0.2</c:v>
                </c:pt>
                <c:pt idx="11">
                  <c:v>1.2</c:v>
                </c:pt>
                <c:pt idx="12">
                  <c:v>2.2000000000000002</c:v>
                </c:pt>
                <c:pt idx="13">
                  <c:v>4.2</c:v>
                </c:pt>
                <c:pt idx="14">
                  <c:v>9.1999999999999993</c:v>
                </c:pt>
                <c:pt idx="15">
                  <c:v>14.2</c:v>
                </c:pt>
                <c:pt idx="16">
                  <c:v>19.2</c:v>
                </c:pt>
                <c:pt idx="17">
                  <c:v>24.2</c:v>
                </c:pt>
                <c:pt idx="18">
                  <c:v>29.2</c:v>
                </c:pt>
                <c:pt idx="19">
                  <c:v>34.200000000000003</c:v>
                </c:pt>
              </c:numCache>
            </c:numRef>
          </c:xVal>
          <c:yVal>
            <c:numRef>
              <c:f>'Analysis CL'!$C$26:$C$45</c:f>
              <c:numCache>
                <c:formatCode>0.000</c:formatCode>
                <c:ptCount val="20"/>
                <c:pt idx="0">
                  <c:v>-1.2450000000000001</c:v>
                </c:pt>
                <c:pt idx="1">
                  <c:v>-1.484</c:v>
                </c:pt>
                <c:pt idx="2">
                  <c:v>-1.2989999999999999</c:v>
                </c:pt>
                <c:pt idx="3">
                  <c:v>-0.97299999999999998</c:v>
                </c:pt>
                <c:pt idx="4">
                  <c:v>-0.65700000000000003</c:v>
                </c:pt>
                <c:pt idx="5">
                  <c:v>-0.34899999999999998</c:v>
                </c:pt>
                <c:pt idx="6">
                  <c:v>-0.23799999999999999</c:v>
                </c:pt>
                <c:pt idx="7">
                  <c:v>-0.17499999999999999</c:v>
                </c:pt>
                <c:pt idx="8" formatCode="0.00">
                  <c:v>-0.12</c:v>
                </c:pt>
                <c:pt idx="9">
                  <c:v>-6.5000000000000002E-2</c:v>
                </c:pt>
                <c:pt idx="10">
                  <c:v>-3.0000000000000001E-3</c:v>
                </c:pt>
                <c:pt idx="11">
                  <c:v>5.1999999999999998E-2</c:v>
                </c:pt>
                <c:pt idx="12">
                  <c:v>0.107</c:v>
                </c:pt>
                <c:pt idx="13" formatCode="0.0">
                  <c:v>0.2</c:v>
                </c:pt>
                <c:pt idx="14">
                  <c:v>0.51400000000000001</c:v>
                </c:pt>
                <c:pt idx="15">
                  <c:v>0.81799999999999995</c:v>
                </c:pt>
                <c:pt idx="16" formatCode="0.00">
                  <c:v>1.1200000000000001</c:v>
                </c:pt>
                <c:pt idx="17">
                  <c:v>1.333</c:v>
                </c:pt>
                <c:pt idx="18">
                  <c:v>1.482</c:v>
                </c:pt>
                <c:pt idx="19">
                  <c:v>1.5680000000000001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3-4EFA-9899-35C629B1F35D}"/>
            </c:ext>
          </c:extLst>
        </c:ser>
        <c:ser>
          <c:idx val="0"/>
          <c:order val="1"/>
          <c:tx>
            <c:v>Fitting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CL'!$B$2:$B$16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'Analysis CL'!$C$2:$C$16</c:f>
              <c:numCache>
                <c:formatCode>0.0E+00</c:formatCode>
                <c:ptCount val="15"/>
                <c:pt idx="0">
                  <c:v>-0.90846875000000049</c:v>
                </c:pt>
                <c:pt idx="1">
                  <c:v>-1.4320000000000002</c:v>
                </c:pt>
                <c:pt idx="2">
                  <c:v>-1.4921562500000001</c:v>
                </c:pt>
                <c:pt idx="3">
                  <c:v>-1.2950000000000002</c:v>
                </c:pt>
                <c:pt idx="4">
                  <c:v>-0.98134375000000007</c:v>
                </c:pt>
                <c:pt idx="5">
                  <c:v>-0.63800000000000012</c:v>
                </c:pt>
                <c:pt idx="6">
                  <c:v>-0.30903125000000004</c:v>
                </c:pt>
                <c:pt idx="7">
                  <c:v>-7.0000000000000001E-3</c:v>
                </c:pt>
                <c:pt idx="8">
                  <c:v>0.27578125000000003</c:v>
                </c:pt>
                <c:pt idx="9">
                  <c:v>0.55600000000000005</c:v>
                </c:pt>
                <c:pt idx="10">
                  <c:v>0.84809374999999998</c:v>
                </c:pt>
                <c:pt idx="11">
                  <c:v>1.1530000000000002</c:v>
                </c:pt>
                <c:pt idx="12">
                  <c:v>1.4469062500000003</c:v>
                </c:pt>
                <c:pt idx="13">
                  <c:v>1.6700000000000002</c:v>
                </c:pt>
                <c:pt idx="14">
                  <c:v>1.7152187500000005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13-4EFA-9899-35C629B1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3008"/>
        <c:axId val="461412672"/>
      </c:scatterChart>
      <c:valAx>
        <c:axId val="4515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Angle (</a:t>
                </a:r>
                <a:r>
                  <a:rPr lang="en-US" alt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°</a:t>
                </a: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57044507974116E-2"/>
              <c:y val="0.6624433722429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61412672"/>
        <c:crossesAt val="0"/>
        <c:crossBetween val="midCat"/>
        <c:majorUnit val="10"/>
      </c:valAx>
      <c:valAx>
        <c:axId val="461412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cl</a:t>
                </a:r>
              </a:p>
            </c:rich>
          </c:tx>
          <c:layout>
            <c:manualLayout>
              <c:xMode val="edge"/>
              <c:yMode val="edge"/>
              <c:x val="0.40177357711874501"/>
              <c:y val="0.116179671496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51533008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61203703703703705"/>
          <c:y val="0.62788070492544101"/>
          <c:w val="0.34986772486772499"/>
          <c:h val="0.189787618617262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 sz="1200" i="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29410305956901E-2"/>
          <c:y val="0.132811429561318"/>
          <c:w val="0.88905484526227696"/>
          <c:h val="0.74686587669586102"/>
        </c:manualLayout>
      </c:layout>
      <c:scatterChart>
        <c:scatterStyle val="smoothMarker"/>
        <c:varyColors val="0"/>
        <c:ser>
          <c:idx val="1"/>
          <c:order val="0"/>
          <c:tx>
            <c:v>Exp. data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7.3573802577398904E-3"/>
                  <c:y val="-0.16180065480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'Analysis CL'!$B$26:$B$45</c:f>
              <c:numCache>
                <c:formatCode>0.0</c:formatCode>
                <c:ptCount val="20"/>
                <c:pt idx="0">
                  <c:v>-30.8</c:v>
                </c:pt>
                <c:pt idx="1">
                  <c:v>-25.8</c:v>
                </c:pt>
                <c:pt idx="2">
                  <c:v>-20.8</c:v>
                </c:pt>
                <c:pt idx="3">
                  <c:v>-15.8</c:v>
                </c:pt>
                <c:pt idx="4">
                  <c:v>-10.8</c:v>
                </c:pt>
                <c:pt idx="5">
                  <c:v>-5.8</c:v>
                </c:pt>
                <c:pt idx="6">
                  <c:v>-3.8</c:v>
                </c:pt>
                <c:pt idx="7">
                  <c:v>-2.8</c:v>
                </c:pt>
                <c:pt idx="8">
                  <c:v>-1.8</c:v>
                </c:pt>
                <c:pt idx="9">
                  <c:v>-0.8</c:v>
                </c:pt>
                <c:pt idx="10">
                  <c:v>0.2</c:v>
                </c:pt>
                <c:pt idx="11">
                  <c:v>1.2</c:v>
                </c:pt>
                <c:pt idx="12">
                  <c:v>2.2000000000000002</c:v>
                </c:pt>
                <c:pt idx="13">
                  <c:v>4.2</c:v>
                </c:pt>
                <c:pt idx="14">
                  <c:v>9.1999999999999993</c:v>
                </c:pt>
                <c:pt idx="15">
                  <c:v>14.2</c:v>
                </c:pt>
                <c:pt idx="16">
                  <c:v>19.2</c:v>
                </c:pt>
                <c:pt idx="17">
                  <c:v>24.2</c:v>
                </c:pt>
                <c:pt idx="18">
                  <c:v>29.2</c:v>
                </c:pt>
                <c:pt idx="19">
                  <c:v>34.200000000000003</c:v>
                </c:pt>
              </c:numCache>
            </c:numRef>
          </c:xVal>
          <c:yVal>
            <c:numRef>
              <c:f>'Analysis CL'!$C$26:$C$45</c:f>
              <c:numCache>
                <c:formatCode>0.000</c:formatCode>
                <c:ptCount val="20"/>
                <c:pt idx="0">
                  <c:v>-1.2450000000000001</c:v>
                </c:pt>
                <c:pt idx="1">
                  <c:v>-1.484</c:v>
                </c:pt>
                <c:pt idx="2">
                  <c:v>-1.2989999999999999</c:v>
                </c:pt>
                <c:pt idx="3">
                  <c:v>-0.97299999999999998</c:v>
                </c:pt>
                <c:pt idx="4">
                  <c:v>-0.65700000000000003</c:v>
                </c:pt>
                <c:pt idx="5">
                  <c:v>-0.34899999999999998</c:v>
                </c:pt>
                <c:pt idx="6">
                  <c:v>-0.23799999999999999</c:v>
                </c:pt>
                <c:pt idx="7">
                  <c:v>-0.17499999999999999</c:v>
                </c:pt>
                <c:pt idx="8" formatCode="0.00">
                  <c:v>-0.12</c:v>
                </c:pt>
                <c:pt idx="9">
                  <c:v>-6.5000000000000002E-2</c:v>
                </c:pt>
                <c:pt idx="10">
                  <c:v>-3.0000000000000001E-3</c:v>
                </c:pt>
                <c:pt idx="11">
                  <c:v>5.1999999999999998E-2</c:v>
                </c:pt>
                <c:pt idx="12">
                  <c:v>0.107</c:v>
                </c:pt>
                <c:pt idx="13" formatCode="0.0">
                  <c:v>0.2</c:v>
                </c:pt>
                <c:pt idx="14">
                  <c:v>0.51400000000000001</c:v>
                </c:pt>
                <c:pt idx="15">
                  <c:v>0.81799999999999995</c:v>
                </c:pt>
                <c:pt idx="16" formatCode="0.00">
                  <c:v>1.1200000000000001</c:v>
                </c:pt>
                <c:pt idx="17">
                  <c:v>1.333</c:v>
                </c:pt>
                <c:pt idx="18">
                  <c:v>1.482</c:v>
                </c:pt>
                <c:pt idx="19">
                  <c:v>1.5680000000000001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7-4061-986C-011A1E9F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3008"/>
        <c:axId val="461412672"/>
      </c:scatterChart>
      <c:valAx>
        <c:axId val="4515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Angle (</a:t>
                </a:r>
                <a:r>
                  <a:rPr lang="en-US" alt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°</a:t>
                </a: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4.1557002354896799E-3"/>
              <c:y val="0.62442278091328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61412672"/>
        <c:crossesAt val="0"/>
        <c:crossBetween val="midCat"/>
        <c:majorUnit val="10"/>
      </c:valAx>
      <c:valAx>
        <c:axId val="461412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/>
                  <a:t>cl</a:t>
                </a:r>
              </a:p>
              <a:p>
                <a:pPr defTabSz="91440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7984063069659302"/>
              <c:y val="0.10488469628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51533008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61199612134644699"/>
          <c:y val="0.65341200615700401"/>
          <c:w val="0.34990995982823098"/>
          <c:h val="0.102103642893791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 sz="1200" i="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97631250865798E-2"/>
          <c:y val="0.14509100230710101"/>
          <c:w val="0.88904280371242494"/>
          <c:h val="0.77621122789028496"/>
        </c:manualLayout>
      </c:layout>
      <c:scatterChart>
        <c:scatterStyle val="smoothMarker"/>
        <c:varyColors val="0"/>
        <c:ser>
          <c:idx val="0"/>
          <c:order val="0"/>
          <c:tx>
            <c:v>r=800rpm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CL'!$B$2:$B$16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'Analysis CL'!$C$2:$C$16</c:f>
              <c:numCache>
                <c:formatCode>0.0E+00</c:formatCode>
                <c:ptCount val="15"/>
                <c:pt idx="0">
                  <c:v>-0.90846875000000049</c:v>
                </c:pt>
                <c:pt idx="1">
                  <c:v>-1.4320000000000002</c:v>
                </c:pt>
                <c:pt idx="2">
                  <c:v>-1.4921562500000001</c:v>
                </c:pt>
                <c:pt idx="3">
                  <c:v>-1.2950000000000002</c:v>
                </c:pt>
                <c:pt idx="4">
                  <c:v>-0.98134375000000007</c:v>
                </c:pt>
                <c:pt idx="5">
                  <c:v>-0.63800000000000012</c:v>
                </c:pt>
                <c:pt idx="6">
                  <c:v>-0.30903125000000004</c:v>
                </c:pt>
                <c:pt idx="7">
                  <c:v>-7.0000000000000001E-3</c:v>
                </c:pt>
                <c:pt idx="8">
                  <c:v>0.27578125000000003</c:v>
                </c:pt>
                <c:pt idx="9">
                  <c:v>0.55600000000000005</c:v>
                </c:pt>
                <c:pt idx="10">
                  <c:v>0.84809374999999998</c:v>
                </c:pt>
                <c:pt idx="11">
                  <c:v>1.1530000000000002</c:v>
                </c:pt>
                <c:pt idx="12">
                  <c:v>1.4469062500000003</c:v>
                </c:pt>
                <c:pt idx="13">
                  <c:v>1.6700000000000002</c:v>
                </c:pt>
                <c:pt idx="14">
                  <c:v>1.7152187500000005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4-4A2E-BB22-C94537DC810B}"/>
            </c:ext>
          </c:extLst>
        </c:ser>
        <c:ser>
          <c:idx val="1"/>
          <c:order val="1"/>
          <c:tx>
            <c:v>r=1460rpm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'Analysis CL'!$B$2:$B$16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'Analysis CL'!$D$2:$D$16</c:f>
              <c:numCache>
                <c:formatCode>0.0E+00</c:formatCode>
                <c:ptCount val="15"/>
                <c:pt idx="0">
                  <c:v>-2.3535562500000005</c:v>
                </c:pt>
                <c:pt idx="1">
                  <c:v>-2.5594000000000006</c:v>
                </c:pt>
                <c:pt idx="2">
                  <c:v>-2.3732437500000003</c:v>
                </c:pt>
                <c:pt idx="3">
                  <c:v>-1.9764000000000002</c:v>
                </c:pt>
                <c:pt idx="4">
                  <c:v>-1.48943125</c:v>
                </c:pt>
                <c:pt idx="5">
                  <c:v>-0.98340000000000005</c:v>
                </c:pt>
                <c:pt idx="6">
                  <c:v>-0.49111875000000005</c:v>
                </c:pt>
                <c:pt idx="7">
                  <c:v>-1.84E-2</c:v>
                </c:pt>
                <c:pt idx="8">
                  <c:v>0.44469375</c:v>
                </c:pt>
                <c:pt idx="9">
                  <c:v>0.91260000000000008</c:v>
                </c:pt>
                <c:pt idx="10">
                  <c:v>1.39300625</c:v>
                </c:pt>
                <c:pt idx="11">
                  <c:v>1.8756000000000002</c:v>
                </c:pt>
                <c:pt idx="12">
                  <c:v>2.3208187499999999</c:v>
                </c:pt>
                <c:pt idx="13">
                  <c:v>2.6486000000000001</c:v>
                </c:pt>
                <c:pt idx="14">
                  <c:v>2.7271312500000002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4-4A2E-BB22-C94537DC810B}"/>
            </c:ext>
          </c:extLst>
        </c:ser>
        <c:ser>
          <c:idx val="2"/>
          <c:order val="2"/>
          <c:tx>
            <c:v>r=2100rpm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'Analysis CL'!$B$2:$B$16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'Analysis CL'!$E$2:$E$16</c:f>
              <c:numCache>
                <c:formatCode>0.0E+00</c:formatCode>
                <c:ptCount val="15"/>
                <c:pt idx="0">
                  <c:v>-4.7455000000000007</c:v>
                </c:pt>
                <c:pt idx="1">
                  <c:v>-4.2415000000000003</c:v>
                </c:pt>
                <c:pt idx="2">
                  <c:v>-3.5362874999999998</c:v>
                </c:pt>
                <c:pt idx="3">
                  <c:v>-2.7639999999999998</c:v>
                </c:pt>
                <c:pt idx="4">
                  <c:v>-2.0038749999999999</c:v>
                </c:pt>
                <c:pt idx="5">
                  <c:v>-1.2915000000000001</c:v>
                </c:pt>
                <c:pt idx="6">
                  <c:v>-0.63006250000000008</c:v>
                </c:pt>
                <c:pt idx="7">
                  <c:v>-1.6000000000000001E-3</c:v>
                </c:pt>
                <c:pt idx="8">
                  <c:v>0.62174999999999991</c:v>
                </c:pt>
                <c:pt idx="9">
                  <c:v>1.2665</c:v>
                </c:pt>
                <c:pt idx="10">
                  <c:v>1.9465625</c:v>
                </c:pt>
                <c:pt idx="11">
                  <c:v>2.6520000000000001</c:v>
                </c:pt>
                <c:pt idx="12">
                  <c:v>3.3377750000000002</c:v>
                </c:pt>
                <c:pt idx="13">
                  <c:v>3.9125000000000001</c:v>
                </c:pt>
                <c:pt idx="14">
                  <c:v>4.2271875000000012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84-4A2E-BB22-C94537DC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3008"/>
        <c:axId val="461412672"/>
      </c:scatterChart>
      <c:valAx>
        <c:axId val="4515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Angle (</a:t>
                </a:r>
                <a:r>
                  <a:rPr lang="en-US" alt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°</a:t>
                </a: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57044507974116E-2"/>
              <c:y val="0.6624433722429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61412672"/>
        <c:crossesAt val="0"/>
        <c:crossBetween val="midCat"/>
        <c:majorUnit val="10"/>
      </c:valAx>
      <c:valAx>
        <c:axId val="461412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cl</a:t>
                </a:r>
              </a:p>
            </c:rich>
          </c:tx>
          <c:layout>
            <c:manualLayout>
              <c:xMode val="edge"/>
              <c:yMode val="edge"/>
              <c:x val="0.40177357711874501"/>
              <c:y val="0.116179671496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51533008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203703703703705"/>
          <c:y val="0.62788070492544101"/>
          <c:w val="0.34986772486772499"/>
          <c:h val="0.189787618617262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 sz="1200" i="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/>
              <a:t>Interpolated Cl</a:t>
            </a:r>
          </a:p>
          <a:p>
            <a:pPr defTabSz="914400"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897631250865798E-2"/>
          <c:y val="0.14509100230710101"/>
          <c:w val="0.88904280371242494"/>
          <c:h val="0.77621122789028496"/>
        </c:manualLayout>
      </c:layout>
      <c:scatterChart>
        <c:scatterStyle val="smoothMarker"/>
        <c:varyColors val="0"/>
        <c:ser>
          <c:idx val="2"/>
          <c:order val="0"/>
          <c:tx>
            <c:v>r=x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'Analysis CL'!$B$2:$B$16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'Analysis CL'!$I$2:$I$16</c:f>
              <c:numCache>
                <c:formatCode>General</c:formatCode>
                <c:ptCount val="15"/>
                <c:pt idx="0">
                  <c:v>-3.6910078692016417</c:v>
                </c:pt>
                <c:pt idx="1">
                  <c:v>-3.4926823919217425</c:v>
                </c:pt>
                <c:pt idx="2">
                  <c:v>-3.0119022798990218</c:v>
                </c:pt>
                <c:pt idx="3">
                  <c:v>-2.4033572104764911</c:v>
                </c:pt>
                <c:pt idx="4">
                  <c:v>-1.7641947972546546</c:v>
                </c:pt>
                <c:pt idx="5">
                  <c:v>-1.1452705900915117</c:v>
                </c:pt>
                <c:pt idx="6">
                  <c:v>-0.56239807510255613</c:v>
                </c:pt>
                <c:pt idx="7">
                  <c:v>-7.5986746607762702E-3</c:v>
                </c:pt>
                <c:pt idx="8">
                  <c:v>0.53964825260334481</c:v>
                </c:pt>
                <c:pt idx="9">
                  <c:v>1.1011554118018303</c:v>
                </c:pt>
                <c:pt idx="10">
                  <c:v>1.688777571789208</c:v>
                </c:pt>
                <c:pt idx="11">
                  <c:v>2.2931615651625119</c:v>
                </c:pt>
                <c:pt idx="12">
                  <c:v>2.8724962882612819</c:v>
                </c:pt>
                <c:pt idx="13">
                  <c:v>3.3412627011675609</c:v>
                </c:pt>
                <c:pt idx="14">
                  <c:v>3.558983827705902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D-492D-A365-301D86E8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3008"/>
        <c:axId val="461412672"/>
      </c:scatterChart>
      <c:valAx>
        <c:axId val="4515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Angle (</a:t>
                </a:r>
                <a:r>
                  <a:rPr lang="en-US" alt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°</a:t>
                </a:r>
                <a:r>
                  <a:rPr lang="en-US" sz="1200" i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57044507974116E-2"/>
              <c:y val="0.6624433722429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61412672"/>
        <c:crossesAt val="0"/>
        <c:crossBetween val="midCat"/>
        <c:majorUnit val="10"/>
      </c:valAx>
      <c:valAx>
        <c:axId val="4614126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cl</a:t>
                </a:r>
              </a:p>
            </c:rich>
          </c:tx>
          <c:layout>
            <c:manualLayout>
              <c:xMode val="edge"/>
              <c:yMode val="edge"/>
              <c:x val="0.40177357711874501"/>
              <c:y val="0.116179671496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51533008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913840536990503"/>
          <c:y val="0.71517381757893805"/>
          <c:w val="0.34986772486772499"/>
          <c:h val="0.189787618617262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 sz="1200" i="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800rpm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6114260717410323"/>
                  <c:y val="-9.6241251093613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Sheet1!$B$27:$B$46</c:f>
              <c:numCache>
                <c:formatCode>0.0</c:formatCode>
                <c:ptCount val="20"/>
                <c:pt idx="0">
                  <c:v>-30.8</c:v>
                </c:pt>
                <c:pt idx="1">
                  <c:v>-25.8</c:v>
                </c:pt>
                <c:pt idx="2">
                  <c:v>-20.8</c:v>
                </c:pt>
                <c:pt idx="3">
                  <c:v>-15.8</c:v>
                </c:pt>
                <c:pt idx="4">
                  <c:v>-10.8</c:v>
                </c:pt>
                <c:pt idx="5">
                  <c:v>-5.8</c:v>
                </c:pt>
                <c:pt idx="6">
                  <c:v>-3.8</c:v>
                </c:pt>
                <c:pt idx="7">
                  <c:v>-2.8</c:v>
                </c:pt>
                <c:pt idx="8">
                  <c:v>-1.8</c:v>
                </c:pt>
                <c:pt idx="9">
                  <c:v>-0.8</c:v>
                </c:pt>
                <c:pt idx="10">
                  <c:v>0.2</c:v>
                </c:pt>
                <c:pt idx="11">
                  <c:v>1.2</c:v>
                </c:pt>
                <c:pt idx="12">
                  <c:v>2.2000000000000002</c:v>
                </c:pt>
                <c:pt idx="13">
                  <c:v>4.2</c:v>
                </c:pt>
                <c:pt idx="14">
                  <c:v>9.1999999999999993</c:v>
                </c:pt>
                <c:pt idx="15">
                  <c:v>14.2</c:v>
                </c:pt>
                <c:pt idx="16">
                  <c:v>19.2</c:v>
                </c:pt>
                <c:pt idx="17">
                  <c:v>24.2</c:v>
                </c:pt>
                <c:pt idx="18">
                  <c:v>29.2</c:v>
                </c:pt>
                <c:pt idx="19">
                  <c:v>34.200000000000003</c:v>
                </c:pt>
              </c:numCache>
            </c:numRef>
          </c:xVal>
          <c:yVal>
            <c:numRef>
              <c:f>Sheet1!$C$27:$C$46</c:f>
              <c:numCache>
                <c:formatCode>0.000</c:formatCode>
                <c:ptCount val="20"/>
                <c:pt idx="0">
                  <c:v>0.29599999999999999</c:v>
                </c:pt>
                <c:pt idx="1">
                  <c:v>0.221</c:v>
                </c:pt>
                <c:pt idx="2">
                  <c:v>0.14299999999999999</c:v>
                </c:pt>
                <c:pt idx="3">
                  <c:v>8.8999999999999996E-2</c:v>
                </c:pt>
                <c:pt idx="4">
                  <c:v>5.5E-2</c:v>
                </c:pt>
                <c:pt idx="5">
                  <c:v>3.6999999999999998E-2</c:v>
                </c:pt>
                <c:pt idx="6">
                  <c:v>3.2000000000000001E-2</c:v>
                </c:pt>
                <c:pt idx="7">
                  <c:v>0.03</c:v>
                </c:pt>
                <c:pt idx="8">
                  <c:v>2.9000000000000001E-2</c:v>
                </c:pt>
                <c:pt idx="9">
                  <c:v>2.9333000000000001E-2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-8.0000000000000002E-3</c:v>
                </c:pt>
                <c:pt idx="14">
                  <c:v>5.1999999999999998E-2</c:v>
                </c:pt>
                <c:pt idx="15">
                  <c:v>8.3000000000000004E-2</c:v>
                </c:pt>
                <c:pt idx="16">
                  <c:v>0.13400000000000001</c:v>
                </c:pt>
                <c:pt idx="17">
                  <c:v>0.20799999999999999</c:v>
                </c:pt>
                <c:pt idx="18">
                  <c:v>0.30299999999999999</c:v>
                </c:pt>
                <c:pt idx="19">
                  <c:v>0.40200000000000002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C-4DDE-B129-B42208D9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8991"/>
        <c:axId val="1481450111"/>
      </c:scatterChart>
      <c:valAx>
        <c:axId val="15642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450111"/>
        <c:crosses val="autoZero"/>
        <c:crossBetween val="midCat"/>
      </c:valAx>
      <c:valAx>
        <c:axId val="14814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1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1460rpm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Sheet1!$G$28:$G$46</c:f>
              <c:numCache>
                <c:formatCode>0.000</c:formatCode>
                <c:ptCount val="19"/>
                <c:pt idx="0">
                  <c:v>-30.8</c:v>
                </c:pt>
                <c:pt idx="1">
                  <c:v>-25.8</c:v>
                </c:pt>
                <c:pt idx="2">
                  <c:v>-20.8</c:v>
                </c:pt>
                <c:pt idx="3">
                  <c:v>-15.8</c:v>
                </c:pt>
                <c:pt idx="4">
                  <c:v>-10.8</c:v>
                </c:pt>
                <c:pt idx="5">
                  <c:v>-5.8</c:v>
                </c:pt>
                <c:pt idx="6">
                  <c:v>-3.8</c:v>
                </c:pt>
                <c:pt idx="7">
                  <c:v>-2.8</c:v>
                </c:pt>
                <c:pt idx="8">
                  <c:v>-1.8</c:v>
                </c:pt>
                <c:pt idx="9">
                  <c:v>-0.8</c:v>
                </c:pt>
                <c:pt idx="10">
                  <c:v>0.2</c:v>
                </c:pt>
                <c:pt idx="11">
                  <c:v>1.2</c:v>
                </c:pt>
                <c:pt idx="12">
                  <c:v>2.2000000000000002</c:v>
                </c:pt>
                <c:pt idx="13">
                  <c:v>4.2</c:v>
                </c:pt>
                <c:pt idx="14">
                  <c:v>9.1999999999999993</c:v>
                </c:pt>
                <c:pt idx="15">
                  <c:v>14.2</c:v>
                </c:pt>
                <c:pt idx="16">
                  <c:v>19.2</c:v>
                </c:pt>
                <c:pt idx="17">
                  <c:v>24.2</c:v>
                </c:pt>
                <c:pt idx="18">
                  <c:v>29.2</c:v>
                </c:pt>
              </c:numCache>
            </c:numRef>
          </c:xVal>
          <c:yVal>
            <c:numRef>
              <c:f>Sheet1!$H$28:$H$46</c:f>
              <c:numCache>
                <c:formatCode>0.000</c:formatCode>
                <c:ptCount val="19"/>
                <c:pt idx="0">
                  <c:v>0.61699999999999999</c:v>
                </c:pt>
                <c:pt idx="1">
                  <c:v>0.39500000000000002</c:v>
                </c:pt>
                <c:pt idx="2">
                  <c:v>0.254</c:v>
                </c:pt>
                <c:pt idx="3">
                  <c:v>0.154</c:v>
                </c:pt>
                <c:pt idx="4">
                  <c:v>8.4000000000000005E-2</c:v>
                </c:pt>
                <c:pt idx="5">
                  <c:v>5.0999999999999997E-2</c:v>
                </c:pt>
                <c:pt idx="6">
                  <c:v>4.2999999999999997E-2</c:v>
                </c:pt>
                <c:pt idx="7">
                  <c:v>4.1000000000000002E-2</c:v>
                </c:pt>
                <c:pt idx="8">
                  <c:v>3.2000000000000001E-2</c:v>
                </c:pt>
                <c:pt idx="9">
                  <c:v>4.1333000000000002E-2</c:v>
                </c:pt>
                <c:pt idx="10">
                  <c:v>0.04</c:v>
                </c:pt>
                <c:pt idx="11">
                  <c:v>4.1000000000000002E-2</c:v>
                </c:pt>
                <c:pt idx="12">
                  <c:v>4.2999999999999997E-2</c:v>
                </c:pt>
                <c:pt idx="13">
                  <c:v>4.9000000000000002E-2</c:v>
                </c:pt>
                <c:pt idx="14">
                  <c:v>8.4000000000000005E-2</c:v>
                </c:pt>
                <c:pt idx="15">
                  <c:v>0.14899999999999999</c:v>
                </c:pt>
                <c:pt idx="16">
                  <c:v>0.251</c:v>
                </c:pt>
                <c:pt idx="17">
                  <c:v>0.39700000000000002</c:v>
                </c:pt>
                <c:pt idx="18">
                  <c:v>0.61199999999999999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8-4D78-AE7D-94621A19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68239"/>
        <c:axId val="1481464511"/>
      </c:scatterChart>
      <c:valAx>
        <c:axId val="149606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464511"/>
        <c:crosses val="autoZero"/>
        <c:crossBetween val="midCat"/>
      </c:valAx>
      <c:valAx>
        <c:axId val="14814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06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2100rpm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Sheet1!$J$28:$J$44</c:f>
              <c:numCache>
                <c:formatCode>0.000</c:formatCode>
                <c:ptCount val="17"/>
                <c:pt idx="0">
                  <c:v>-30.8</c:v>
                </c:pt>
                <c:pt idx="1">
                  <c:v>-25.8</c:v>
                </c:pt>
                <c:pt idx="2">
                  <c:v>-20.8</c:v>
                </c:pt>
                <c:pt idx="3">
                  <c:v>-15.8</c:v>
                </c:pt>
                <c:pt idx="4">
                  <c:v>-10.8</c:v>
                </c:pt>
                <c:pt idx="5">
                  <c:v>-5.8</c:v>
                </c:pt>
                <c:pt idx="6">
                  <c:v>-3.8</c:v>
                </c:pt>
                <c:pt idx="7">
                  <c:v>-2.8</c:v>
                </c:pt>
                <c:pt idx="8">
                  <c:v>-1.8</c:v>
                </c:pt>
                <c:pt idx="9">
                  <c:v>-0.8</c:v>
                </c:pt>
                <c:pt idx="10">
                  <c:v>1.2</c:v>
                </c:pt>
                <c:pt idx="11">
                  <c:v>4.2</c:v>
                </c:pt>
                <c:pt idx="12">
                  <c:v>9.1999999999999993</c:v>
                </c:pt>
                <c:pt idx="13">
                  <c:v>14.2</c:v>
                </c:pt>
                <c:pt idx="14">
                  <c:v>19.2</c:v>
                </c:pt>
                <c:pt idx="15">
                  <c:v>24.2</c:v>
                </c:pt>
                <c:pt idx="16">
                  <c:v>29.2</c:v>
                </c:pt>
              </c:numCache>
            </c:numRef>
          </c:xVal>
          <c:yVal>
            <c:numRef>
              <c:f>Sheet1!$K$28:$K$44</c:f>
              <c:numCache>
                <c:formatCode>0.000</c:formatCode>
                <c:ptCount val="17"/>
                <c:pt idx="0">
                  <c:v>0.84099999999999997</c:v>
                </c:pt>
                <c:pt idx="1">
                  <c:v>0.59099999999999997</c:v>
                </c:pt>
                <c:pt idx="2">
                  <c:v>0.38600000000000001</c:v>
                </c:pt>
                <c:pt idx="3">
                  <c:v>0.23</c:v>
                </c:pt>
                <c:pt idx="4">
                  <c:v>-7.0000000000000001E-3</c:v>
                </c:pt>
                <c:pt idx="5">
                  <c:v>5.5E-2</c:v>
                </c:pt>
                <c:pt idx="6">
                  <c:v>3.7999999999999999E-2</c:v>
                </c:pt>
                <c:pt idx="7">
                  <c:v>3.3000000000000002E-2</c:v>
                </c:pt>
                <c:pt idx="8">
                  <c:v>2.9000000000000001E-2</c:v>
                </c:pt>
                <c:pt idx="9">
                  <c:v>3.0332999999999999E-2</c:v>
                </c:pt>
                <c:pt idx="10">
                  <c:v>3.2000000000000001E-2</c:v>
                </c:pt>
                <c:pt idx="11">
                  <c:v>4.5999999999999999E-2</c:v>
                </c:pt>
                <c:pt idx="12">
                  <c:v>0.107</c:v>
                </c:pt>
                <c:pt idx="13">
                  <c:v>0.21299999999999999</c:v>
                </c:pt>
                <c:pt idx="14">
                  <c:v>0.36299999999999999</c:v>
                </c:pt>
                <c:pt idx="15">
                  <c:v>0.57899999999999996</c:v>
                </c:pt>
                <c:pt idx="16">
                  <c:v>0.85899999999999999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0-43FB-8A6A-0639340A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27919"/>
        <c:axId val="1911778799"/>
      </c:scatterChart>
      <c:valAx>
        <c:axId val="15803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778799"/>
        <c:crosses val="autoZero"/>
        <c:crossBetween val="midCat"/>
      </c:valAx>
      <c:valAx>
        <c:axId val="19117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3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Interpolated Cmy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= 800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Sheet1!$C$2:$C$16</c:f>
              <c:numCache>
                <c:formatCode>0.00000000_ </c:formatCode>
                <c:ptCount val="15"/>
                <c:pt idx="0">
                  <c:v>0.43013749999999995</c:v>
                </c:pt>
                <c:pt idx="1">
                  <c:v>0.30059999999999998</c:v>
                </c:pt>
                <c:pt idx="2">
                  <c:v>0.20807499999999998</c:v>
                </c:pt>
                <c:pt idx="3">
                  <c:v>0.14089999999999997</c:v>
                </c:pt>
                <c:pt idx="4">
                  <c:v>9.1612499999999986E-2</c:v>
                </c:pt>
                <c:pt idx="5">
                  <c:v>5.62E-2</c:v>
                </c:pt>
                <c:pt idx="6">
                  <c:v>3.3349999999999998E-2</c:v>
                </c:pt>
                <c:pt idx="7">
                  <c:v>2.3699999999999999E-2</c:v>
                </c:pt>
                <c:pt idx="8">
                  <c:v>2.9087499999999999E-2</c:v>
                </c:pt>
                <c:pt idx="9">
                  <c:v>5.1799999999999999E-2</c:v>
                </c:pt>
                <c:pt idx="10">
                  <c:v>9.3824999999999992E-2</c:v>
                </c:pt>
                <c:pt idx="11">
                  <c:v>0.15609999999999999</c:v>
                </c:pt>
                <c:pt idx="12">
                  <c:v>0.23776249999999996</c:v>
                </c:pt>
                <c:pt idx="13">
                  <c:v>0.33539999999999998</c:v>
                </c:pt>
                <c:pt idx="14">
                  <c:v>0.44229999999999997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9-45D9-A878-282907CCE7B9}"/>
            </c:ext>
          </c:extLst>
        </c:ser>
        <c:ser>
          <c:idx val="1"/>
          <c:order val="1"/>
          <c:tx>
            <c:v>R = 1460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Sheet1!$D$2:$D$16</c:f>
              <c:numCache>
                <c:formatCode>0.00000000_ </c:formatCode>
                <c:ptCount val="15"/>
                <c:pt idx="0">
                  <c:v>0.79481093750000009</c:v>
                </c:pt>
                <c:pt idx="1">
                  <c:v>0.53095000000000003</c:v>
                </c:pt>
                <c:pt idx="2">
                  <c:v>0.34368281249999999</c:v>
                </c:pt>
                <c:pt idx="3">
                  <c:v>0.21439999999999998</c:v>
                </c:pt>
                <c:pt idx="4">
                  <c:v>0.1284296875</c:v>
                </c:pt>
                <c:pt idx="5">
                  <c:v>7.485E-2</c:v>
                </c:pt>
                <c:pt idx="6">
                  <c:v>4.6301562500000004E-2</c:v>
                </c:pt>
                <c:pt idx="7">
                  <c:v>3.8800000000000001E-2</c:v>
                </c:pt>
                <c:pt idx="8">
                  <c:v>5.1548437500000002E-2</c:v>
                </c:pt>
                <c:pt idx="9">
                  <c:v>8.6749999999999994E-2</c:v>
                </c:pt>
                <c:pt idx="10">
                  <c:v>0.14942031250000001</c:v>
                </c:pt>
                <c:pt idx="11">
                  <c:v>0.24720000000000003</c:v>
                </c:pt>
                <c:pt idx="12">
                  <c:v>0.39016718750000001</c:v>
                </c:pt>
                <c:pt idx="13">
                  <c:v>0.59065000000000012</c:v>
                </c:pt>
                <c:pt idx="14">
                  <c:v>0.86303906249999995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9-45D9-A878-282907CCE7B9}"/>
            </c:ext>
          </c:extLst>
        </c:ser>
        <c:ser>
          <c:idx val="2"/>
          <c:order val="2"/>
          <c:tx>
            <c:v>R = 2100rpm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Sheet1!$E$2:$E$16</c:f>
              <c:numCache>
                <c:formatCode>0.00000000_ </c:formatCode>
                <c:ptCount val="15"/>
                <c:pt idx="0">
                  <c:v>1.0608562500000001</c:v>
                </c:pt>
                <c:pt idx="1">
                  <c:v>0.80720000000000014</c:v>
                </c:pt>
                <c:pt idx="2">
                  <c:v>0.55591875000000002</c:v>
                </c:pt>
                <c:pt idx="3">
                  <c:v>0.34020000000000006</c:v>
                </c:pt>
                <c:pt idx="4">
                  <c:v>0.17748125000000003</c:v>
                </c:pt>
                <c:pt idx="5">
                  <c:v>7.3200000000000001E-2</c:v>
                </c:pt>
                <c:pt idx="6">
                  <c:v>2.4543750000000003E-2</c:v>
                </c:pt>
                <c:pt idx="7">
                  <c:v>2.4199999999999999E-2</c:v>
                </c:pt>
                <c:pt idx="8">
                  <c:v>6.4106250000000004E-2</c:v>
                </c:pt>
                <c:pt idx="9">
                  <c:v>0.13919999999999999</c:v>
                </c:pt>
                <c:pt idx="10">
                  <c:v>0.25116875000000005</c:v>
                </c:pt>
                <c:pt idx="11">
                  <c:v>0.41220000000000001</c:v>
                </c:pt>
                <c:pt idx="12">
                  <c:v>0.64873124999999998</c:v>
                </c:pt>
                <c:pt idx="13">
                  <c:v>1.0052000000000001</c:v>
                </c:pt>
                <c:pt idx="14">
                  <c:v>1.5477937500000001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9-45D9-A878-282907CCE7B9}"/>
            </c:ext>
          </c:extLst>
        </c:ser>
        <c:ser>
          <c:idx val="3"/>
          <c:order val="3"/>
          <c:tx>
            <c:v>x 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0.93024815941543082</c:v>
                </c:pt>
                <c:pt idx="1">
                  <c:v>0.64313563660548723</c:v>
                </c:pt>
                <c:pt idx="2">
                  <c:v>0.47373980617233025</c:v>
                </c:pt>
                <c:pt idx="3">
                  <c:v>0.29519925729437313</c:v>
                </c:pt>
                <c:pt idx="4">
                  <c:v>0.15244541048486612</c:v>
                </c:pt>
                <c:pt idx="5">
                  <c:v>6.7184689214135992E-2</c:v>
                </c:pt>
                <c:pt idx="6">
                  <c:v>9.1871423884645441E-3</c:v>
                </c:pt>
                <c:pt idx="7">
                  <c:v>5.2133599736521215E-3</c:v>
                </c:pt>
                <c:pt idx="8">
                  <c:v>8.5453673420876008E-2</c:v>
                </c:pt>
                <c:pt idx="9">
                  <c:v>9.838923971707883E-2</c:v>
                </c:pt>
                <c:pt idx="10">
                  <c:v>0.21462323106488568</c:v>
                </c:pt>
                <c:pt idx="11">
                  <c:v>0.35775845399691369</c:v>
                </c:pt>
                <c:pt idx="12">
                  <c:v>0.55880705021478505</c:v>
                </c:pt>
                <c:pt idx="13">
                  <c:v>0.87758722537806744</c:v>
                </c:pt>
                <c:pt idx="14">
                  <c:v>1.4171522064055351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9-45D9-A878-282907CC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428287"/>
        <c:axId val="1911767279"/>
      </c:scatterChart>
      <c:valAx>
        <c:axId val="159942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767279"/>
        <c:crosses val="autoZero"/>
        <c:crossBetween val="midCat"/>
      </c:valAx>
      <c:valAx>
        <c:axId val="19117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42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8</xdr:row>
      <xdr:rowOff>180975</xdr:rowOff>
    </xdr:from>
    <xdr:to>
      <xdr:col>3</xdr:col>
      <xdr:colOff>19050</xdr:colOff>
      <xdr:row>20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38300" y="1600200"/>
          <a:ext cx="3269615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workbook</a:t>
          </a:r>
          <a:r>
            <a:rPr lang="en-GB" sz="1100" baseline="0"/>
            <a:t> has the experimental data from Rudder No 2 in the wake of a propeller at wind speed of 10m/s. The experiments are conducted in the Mitchell wind tunnel.</a:t>
          </a:r>
        </a:p>
        <a:p>
          <a:endParaRPr lang="en-GB" sz="1100" baseline="0"/>
        </a:p>
        <a:p>
          <a:r>
            <a:rPr lang="en-GB" sz="1100" baseline="0"/>
            <a:t>The results are taken from Molland, A. F., Turnock, S. R., &amp; Smithwick, J. E. T. (1995). Wind Tunnel Tests on the Influence of Propeller Loading and the Effect of a Ship Hull on Skeg-Rudder Performance (No. Report 90).</a:t>
          </a:r>
          <a:endParaRPr lang="en-GB" sz="1100"/>
        </a:p>
      </xdr:txBody>
    </xdr:sp>
    <xdr:clientData/>
  </xdr:twoCellAnchor>
  <xdr:twoCellAnchor>
    <xdr:from>
      <xdr:col>8</xdr:col>
      <xdr:colOff>590550</xdr:colOff>
      <xdr:row>0</xdr:row>
      <xdr:rowOff>171449</xdr:rowOff>
    </xdr:from>
    <xdr:to>
      <xdr:col>11</xdr:col>
      <xdr:colOff>47625</xdr:colOff>
      <xdr:row>5</xdr:row>
      <xdr:rowOff>28574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22665" y="170815"/>
          <a:ext cx="1343025" cy="74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Change</a:t>
          </a:r>
          <a:r>
            <a:rPr lang="en-GB" sz="1100" baseline="0"/>
            <a:t> this value to calculate the new CL and CD values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273685</xdr:colOff>
      <xdr:row>0</xdr:row>
      <xdr:rowOff>97155</xdr:rowOff>
    </xdr:from>
    <xdr:to>
      <xdr:col>10</xdr:col>
      <xdr:colOff>578485</xdr:colOff>
      <xdr:row>9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44335" y="97155"/>
          <a:ext cx="933450" cy="1537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Change</a:t>
          </a:r>
          <a:r>
            <a:rPr lang="en-GB" sz="1100" baseline="0"/>
            <a:t> H2 on Contents Page  to calculate the new CL values for a new RPM</a:t>
          </a:r>
          <a:endParaRPr lang="en-GB" sz="1100"/>
        </a:p>
      </xdr:txBody>
    </xdr:sp>
    <xdr:clientData/>
  </xdr:twoCellAnchor>
  <xdr:twoCellAnchor>
    <xdr:from>
      <xdr:col>4</xdr:col>
      <xdr:colOff>33020</xdr:colOff>
      <xdr:row>23</xdr:row>
      <xdr:rowOff>20955</xdr:rowOff>
    </xdr:from>
    <xdr:to>
      <xdr:col>10</xdr:col>
      <xdr:colOff>108585</xdr:colOff>
      <xdr:row>36</xdr:row>
      <xdr:rowOff>139065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</xdr:colOff>
      <xdr:row>38</xdr:row>
      <xdr:rowOff>5715</xdr:rowOff>
    </xdr:from>
    <xdr:to>
      <xdr:col>10</xdr:col>
      <xdr:colOff>78105</xdr:colOff>
      <xdr:row>51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2</xdr:row>
      <xdr:rowOff>15240</xdr:rowOff>
    </xdr:from>
    <xdr:to>
      <xdr:col>18</xdr:col>
      <xdr:colOff>221615</xdr:colOff>
      <xdr:row>15</xdr:row>
      <xdr:rowOff>133350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455295</xdr:colOff>
      <xdr:row>2</xdr:row>
      <xdr:rowOff>36830</xdr:rowOff>
    </xdr:from>
    <xdr:to>
      <xdr:col>26</xdr:col>
      <xdr:colOff>10160</xdr:colOff>
      <xdr:row>15</xdr:row>
      <xdr:rowOff>154940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292893</xdr:colOff>
      <xdr:row>47</xdr:row>
      <xdr:rowOff>109537</xdr:rowOff>
    </xdr:from>
    <xdr:to>
      <xdr:col>3</xdr:col>
      <xdr:colOff>728663</xdr:colOff>
      <xdr:row>60</xdr:row>
      <xdr:rowOff>14286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9985DA-5571-3A91-AF4F-04583638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1027339</xdr:colOff>
      <xdr:row>47</xdr:row>
      <xdr:rowOff>85724</xdr:rowOff>
    </xdr:from>
    <xdr:to>
      <xdr:col>7</xdr:col>
      <xdr:colOff>897053</xdr:colOff>
      <xdr:row>60</xdr:row>
      <xdr:rowOff>102053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F678E9-4CE8-5BE5-C511-4C004AC6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370454</xdr:colOff>
      <xdr:row>47</xdr:row>
      <xdr:rowOff>69395</xdr:rowOff>
    </xdr:from>
    <xdr:to>
      <xdr:col>14</xdr:col>
      <xdr:colOff>306160</xdr:colOff>
      <xdr:row>60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F60399-1551-16C8-8B8E-9EF40AA6B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360590</xdr:colOff>
      <xdr:row>0</xdr:row>
      <xdr:rowOff>108857</xdr:rowOff>
    </xdr:from>
    <xdr:to>
      <xdr:col>21</xdr:col>
      <xdr:colOff>163285</xdr:colOff>
      <xdr:row>21</xdr:row>
      <xdr:rowOff>47624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F1858F-71D5-276C-325A-89641289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workbookViewId="0">
      <selection activeCell="H3" sqref="H3"/>
    </sheetView>
  </sheetViews>
  <sheetFormatPr defaultColWidth="9" defaultRowHeight="13.5" x14ac:dyDescent="0.3"/>
  <cols>
    <col min="2" max="2" width="15.265625" customWidth="1"/>
    <col min="3" max="3" width="45.73046875" customWidth="1"/>
  </cols>
  <sheetData>
    <row r="2" spans="2:8" x14ac:dyDescent="0.3">
      <c r="B2" s="27" t="s">
        <v>0</v>
      </c>
      <c r="C2" s="28" t="s">
        <v>1</v>
      </c>
      <c r="G2" t="s">
        <v>2</v>
      </c>
      <c r="H2" s="29">
        <v>1800</v>
      </c>
    </row>
    <row r="3" spans="2:8" x14ac:dyDescent="0.3">
      <c r="B3" s="30" t="s">
        <v>3</v>
      </c>
      <c r="C3" s="31" t="s">
        <v>4</v>
      </c>
    </row>
    <row r="4" spans="2:8" x14ac:dyDescent="0.3">
      <c r="B4" s="32" t="s">
        <v>5</v>
      </c>
      <c r="C4" s="33" t="s">
        <v>6</v>
      </c>
    </row>
    <row r="5" spans="2:8" x14ac:dyDescent="0.3">
      <c r="B5" s="34" t="s">
        <v>7</v>
      </c>
      <c r="C5" s="35" t="s">
        <v>8</v>
      </c>
    </row>
    <row r="6" spans="2:8" x14ac:dyDescent="0.3">
      <c r="B6" s="36" t="s">
        <v>9</v>
      </c>
      <c r="C6" t="s">
        <v>10</v>
      </c>
    </row>
    <row r="7" spans="2:8" x14ac:dyDescent="0.3">
      <c r="B7" s="40" t="s">
        <v>11</v>
      </c>
      <c r="C7" t="s">
        <v>12</v>
      </c>
    </row>
    <row r="10" spans="2:8" x14ac:dyDescent="0.3">
      <c r="F10" s="37" t="s">
        <v>13</v>
      </c>
      <c r="G10" s="37">
        <v>0.8</v>
      </c>
      <c r="H10" s="37" t="s">
        <v>14</v>
      </c>
    </row>
    <row r="11" spans="2:8" x14ac:dyDescent="0.3">
      <c r="F11" s="37" t="s">
        <v>15</v>
      </c>
      <c r="G11" s="37" t="s">
        <v>16</v>
      </c>
      <c r="H11" s="37" t="s">
        <v>15</v>
      </c>
    </row>
    <row r="12" spans="2:8" x14ac:dyDescent="0.3">
      <c r="F12" s="37">
        <v>800</v>
      </c>
      <c r="G12" s="38">
        <f>10/((F12/60)*$G$10)</f>
        <v>0.93749999999999989</v>
      </c>
      <c r="H12" s="39">
        <f>(7.716/(5.25*G12))*60</f>
        <v>94.061714285714302</v>
      </c>
    </row>
    <row r="13" spans="2:8" x14ac:dyDescent="0.3">
      <c r="F13" s="37">
        <v>1460</v>
      </c>
      <c r="G13" s="38">
        <f>10/((F13/60)*$G$10)</f>
        <v>0.51369863013698625</v>
      </c>
      <c r="H13" s="39">
        <f t="shared" ref="H13:H15" si="0">(7.716/(5.25*G13))*60</f>
        <v>171.6626285714286</v>
      </c>
    </row>
    <row r="14" spans="2:8" x14ac:dyDescent="0.3">
      <c r="F14" s="37">
        <v>2100</v>
      </c>
      <c r="G14" s="38">
        <f>10/((F14/60)*$G$10)</f>
        <v>0.35714285714285715</v>
      </c>
      <c r="H14" s="39">
        <f t="shared" si="0"/>
        <v>246.91199999999998</v>
      </c>
    </row>
    <row r="15" spans="2:8" x14ac:dyDescent="0.3">
      <c r="F15" s="39">
        <f>(10/(G10*G15))*60</f>
        <v>1336.898395721925</v>
      </c>
      <c r="G15" s="37">
        <v>0.56100000000000005</v>
      </c>
      <c r="H15" s="39">
        <f t="shared" si="0"/>
        <v>157.18869365928188</v>
      </c>
    </row>
  </sheetData>
  <phoneticPr fontId="18" type="noConversion"/>
  <hyperlinks>
    <hyperlink ref="B3" location="'800rpm'!A1" display="800rpm" xr:uid="{00000000-0004-0000-0000-000000000000}"/>
    <hyperlink ref="B4" location="'1460rpm'!A1" display="1460rpm" xr:uid="{00000000-0004-0000-0000-000001000000}"/>
    <hyperlink ref="B5" location="'2100rpm'!A1" display="2100rpm" xr:uid="{00000000-0004-0000-0000-000002000000}"/>
    <hyperlink ref="B6" location="Analysis!I1" display="AnalysisCL" xr:uid="{00000000-0004-0000-0000-000003000000}"/>
    <hyperlink ref="B7" location="'Analysis CD'!A1" display="Analysis CD" xr:uid="{00000000-0004-0000-0000-000004000000}"/>
  </hyperlink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"/>
  <sheetViews>
    <sheetView workbookViewId="0">
      <selection activeCell="E3" sqref="E3"/>
    </sheetView>
  </sheetViews>
  <sheetFormatPr defaultColWidth="9" defaultRowHeight="13.5" x14ac:dyDescent="0.3"/>
  <cols>
    <col min="15" max="15" width="12.86328125" customWidth="1"/>
    <col min="16" max="16" width="13" customWidth="1"/>
  </cols>
  <sheetData>
    <row r="1" spans="1:20" x14ac:dyDescent="0.3">
      <c r="A1" s="21" t="s">
        <v>17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</row>
    <row r="2" spans="1:20" x14ac:dyDescent="0.3">
      <c r="A2" s="22">
        <v>-30.8</v>
      </c>
      <c r="B2" s="23">
        <v>-1.2450000000000001</v>
      </c>
      <c r="C2" s="23">
        <v>0.48099999999999998</v>
      </c>
      <c r="D2" s="23">
        <v>35.725999999999999</v>
      </c>
      <c r="E2" s="23">
        <v>49.509099999999997</v>
      </c>
      <c r="F2" s="23">
        <v>-7.5999999999999998E-2</v>
      </c>
      <c r="G2" s="23">
        <v>-0.85</v>
      </c>
      <c r="H2" s="23">
        <v>0.29599999999999999</v>
      </c>
    </row>
    <row r="3" spans="1:20" x14ac:dyDescent="0.3">
      <c r="A3" s="22">
        <v>-25.8</v>
      </c>
      <c r="B3" s="23">
        <v>-1.484</v>
      </c>
      <c r="C3" s="23">
        <v>0.32900000000000001</v>
      </c>
      <c r="D3" s="23">
        <v>27.981999999999999</v>
      </c>
      <c r="E3" s="23">
        <v>49.128300000000003</v>
      </c>
      <c r="F3" s="23">
        <v>0.03</v>
      </c>
      <c r="G3" s="23">
        <v>-0.98799999999999999</v>
      </c>
      <c r="H3" s="23">
        <v>0.221</v>
      </c>
    </row>
    <row r="4" spans="1:20" x14ac:dyDescent="0.3">
      <c r="A4" s="22">
        <v>-20.8</v>
      </c>
      <c r="B4" s="23">
        <v>-1.2989999999999999</v>
      </c>
      <c r="C4" s="23">
        <v>0.20799999999999999</v>
      </c>
      <c r="D4" s="23">
        <v>23.43</v>
      </c>
      <c r="E4" s="23">
        <v>46.743499999999997</v>
      </c>
      <c r="F4" s="23">
        <v>8.4000000000000005E-2</v>
      </c>
      <c r="G4" s="23">
        <v>-0.83099999999999996</v>
      </c>
      <c r="H4" s="23">
        <v>0.14299999999999999</v>
      </c>
      <c r="O4" s="25"/>
      <c r="P4" s="25"/>
    </row>
    <row r="5" spans="1:20" x14ac:dyDescent="0.3">
      <c r="A5" s="22">
        <v>-15.8</v>
      </c>
      <c r="B5" s="23">
        <v>-0.97299999999999998</v>
      </c>
      <c r="C5" s="23">
        <v>0.11899999999999999</v>
      </c>
      <c r="D5" s="23">
        <v>21.524999999999999</v>
      </c>
      <c r="E5" s="23">
        <v>45.615200000000002</v>
      </c>
      <c r="F5" s="23">
        <v>8.2000000000000003E-2</v>
      </c>
      <c r="G5" s="23">
        <v>-0.61</v>
      </c>
      <c r="H5" s="23">
        <v>8.8999999999999996E-2</v>
      </c>
    </row>
    <row r="6" spans="1:20" x14ac:dyDescent="0.3">
      <c r="A6" s="22">
        <v>-10.8</v>
      </c>
      <c r="B6" s="23">
        <v>-0.65700000000000003</v>
      </c>
      <c r="C6" s="23">
        <v>6.6000000000000003E-2</v>
      </c>
      <c r="D6" s="23">
        <v>20.553999999999998</v>
      </c>
      <c r="E6" s="23">
        <v>43.938000000000002</v>
      </c>
      <c r="F6" s="23">
        <v>6.2E-2</v>
      </c>
      <c r="G6" s="23">
        <v>-0.40100000000000002</v>
      </c>
      <c r="H6" s="23">
        <v>5.5E-2</v>
      </c>
    </row>
    <row r="7" spans="1:20" x14ac:dyDescent="0.3">
      <c r="A7" s="22">
        <v>-5.8</v>
      </c>
      <c r="B7" s="23">
        <v>-0.34899999999999998</v>
      </c>
      <c r="C7" s="23">
        <v>4.2000000000000003E-2</v>
      </c>
      <c r="D7" s="23">
        <v>19.867000000000001</v>
      </c>
      <c r="E7" s="23">
        <v>40.489600000000003</v>
      </c>
      <c r="F7" s="23">
        <v>3.5999999999999997E-2</v>
      </c>
      <c r="G7" s="23">
        <v>-0.20100000000000001</v>
      </c>
      <c r="H7" s="23">
        <v>3.6999999999999998E-2</v>
      </c>
    </row>
    <row r="8" spans="1:20" x14ac:dyDescent="0.3">
      <c r="A8" s="22">
        <v>-3.8</v>
      </c>
      <c r="B8" s="23">
        <v>-0.23799999999999999</v>
      </c>
      <c r="C8" s="23">
        <v>3.2000000000000001E-2</v>
      </c>
      <c r="D8" s="23">
        <v>21.611999999999998</v>
      </c>
      <c r="E8" s="23">
        <v>37.1357</v>
      </c>
      <c r="F8" s="23">
        <v>0.02</v>
      </c>
      <c r="G8" s="23">
        <v>-0.129</v>
      </c>
      <c r="H8" s="23">
        <v>3.2000000000000001E-2</v>
      </c>
    </row>
    <row r="9" spans="1:20" x14ac:dyDescent="0.3">
      <c r="A9" s="22">
        <v>-2.8</v>
      </c>
      <c r="B9" s="23">
        <v>-0.17499999999999999</v>
      </c>
      <c r="C9" s="23">
        <v>3.3000000000000002E-2</v>
      </c>
      <c r="D9" s="23">
        <v>23.6</v>
      </c>
      <c r="E9" s="23">
        <v>34.393099999999997</v>
      </c>
      <c r="F9" s="23">
        <v>1.0999999999999999E-2</v>
      </c>
      <c r="G9" s="23">
        <v>-0.09</v>
      </c>
      <c r="H9" s="23">
        <v>0.03</v>
      </c>
    </row>
    <row r="10" spans="1:20" x14ac:dyDescent="0.3">
      <c r="A10" s="22">
        <v>-1.8</v>
      </c>
      <c r="B10" s="24">
        <v>-0.12</v>
      </c>
      <c r="C10" s="23">
        <v>3.4000000000000002E-2</v>
      </c>
      <c r="D10" s="23">
        <v>26.113</v>
      </c>
      <c r="E10" s="23">
        <v>28.223099999999999</v>
      </c>
      <c r="F10" s="23">
        <v>5.0000000000000001E-3</v>
      </c>
      <c r="G10" s="23">
        <v>-5.5E-2</v>
      </c>
      <c r="H10" s="23">
        <v>2.9000000000000001E-2</v>
      </c>
    </row>
    <row r="11" spans="1:20" x14ac:dyDescent="0.3">
      <c r="A11" s="22">
        <v>-0.8</v>
      </c>
      <c r="B11" s="23">
        <v>-6.5000000000000002E-2</v>
      </c>
      <c r="C11" s="23">
        <v>3.3000000000000002E-2</v>
      </c>
      <c r="D11" s="23">
        <v>34.270000000000003</v>
      </c>
      <c r="E11" s="23">
        <v>11.543100000000001</v>
      </c>
      <c r="F11" s="23">
        <v>-2.6700000000000001E-3</v>
      </c>
      <c r="G11" s="23">
        <v>-1.9E-2</v>
      </c>
      <c r="H11" s="23">
        <v>2.9333000000000001E-2</v>
      </c>
    </row>
    <row r="12" spans="1:20" x14ac:dyDescent="0.3">
      <c r="A12" s="22">
        <v>0.2</v>
      </c>
      <c r="B12" s="23">
        <v>-3.0000000000000001E-3</v>
      </c>
      <c r="C12" s="23">
        <v>3.5999999999999997E-2</v>
      </c>
      <c r="D12" s="23">
        <v>556.88599999999997</v>
      </c>
      <c r="E12" s="23">
        <v>-911.10599999999999</v>
      </c>
      <c r="F12" s="23">
        <v>-1.2999999999999999E-2</v>
      </c>
      <c r="G12" s="23">
        <v>2.1999999999999999E-2</v>
      </c>
      <c r="H12" s="23">
        <v>0.03</v>
      </c>
      <c r="O12" s="26"/>
      <c r="P12" s="26"/>
      <c r="Q12" s="26"/>
      <c r="R12" s="26"/>
      <c r="S12" s="26"/>
      <c r="T12" s="26"/>
    </row>
    <row r="13" spans="1:20" x14ac:dyDescent="0.3">
      <c r="A13" s="22">
        <v>1.2</v>
      </c>
      <c r="B13" s="23">
        <v>5.1999999999999998E-2</v>
      </c>
      <c r="C13" s="23">
        <v>3.6999999999999998E-2</v>
      </c>
      <c r="D13" s="23">
        <v>-10.759</v>
      </c>
      <c r="E13" s="23">
        <v>94.865700000000004</v>
      </c>
      <c r="F13" s="23">
        <v>-2.1999999999999999E-2</v>
      </c>
      <c r="G13" s="23">
        <v>5.8999999999999997E-2</v>
      </c>
      <c r="H13" s="23">
        <v>0.03</v>
      </c>
    </row>
    <row r="14" spans="1:20" x14ac:dyDescent="0.3">
      <c r="A14" s="22">
        <v>2.2000000000000002</v>
      </c>
      <c r="B14" s="23">
        <v>0.107</v>
      </c>
      <c r="C14" s="23">
        <v>3.7999999999999999E-2</v>
      </c>
      <c r="D14" s="23">
        <v>1.988</v>
      </c>
      <c r="E14" s="23">
        <v>68.138900000000007</v>
      </c>
      <c r="F14" s="23">
        <v>-0.03</v>
      </c>
      <c r="G14" s="23">
        <v>9.1999999999999998E-2</v>
      </c>
      <c r="H14" s="23">
        <v>3.1E-2</v>
      </c>
    </row>
    <row r="15" spans="1:20" x14ac:dyDescent="0.3">
      <c r="A15" s="22">
        <v>4.2</v>
      </c>
      <c r="B15" s="22">
        <v>0.2</v>
      </c>
      <c r="C15" s="23">
        <v>0.05</v>
      </c>
      <c r="D15" s="23">
        <v>12.7</v>
      </c>
      <c r="E15" s="23">
        <v>50</v>
      </c>
      <c r="F15" s="23">
        <v>3.3000000000000002E-2</v>
      </c>
      <c r="G15" s="23">
        <v>8.2000000000000003E-2</v>
      </c>
      <c r="H15" s="23">
        <v>-8.0000000000000002E-3</v>
      </c>
    </row>
    <row r="16" spans="1:20" x14ac:dyDescent="0.3">
      <c r="A16" s="22">
        <v>9.1999999999999993</v>
      </c>
      <c r="B16" s="23">
        <v>0.51400000000000001</v>
      </c>
      <c r="C16" s="23">
        <v>8.6999999999999994E-2</v>
      </c>
      <c r="D16" s="23">
        <v>15.798999999999999</v>
      </c>
      <c r="E16" s="23">
        <v>52.0777</v>
      </c>
      <c r="F16" s="23">
        <v>-7.3999999999999996E-2</v>
      </c>
      <c r="G16" s="23">
        <v>0.35899999999999999</v>
      </c>
      <c r="H16" s="23">
        <v>5.1999999999999998E-2</v>
      </c>
    </row>
    <row r="17" spans="1:23" x14ac:dyDescent="0.3">
      <c r="A17" s="22">
        <v>14.2</v>
      </c>
      <c r="B17" s="23">
        <v>0.81799999999999995</v>
      </c>
      <c r="C17" s="23">
        <v>0.14599999999999999</v>
      </c>
      <c r="D17" s="23">
        <v>19.015000000000001</v>
      </c>
      <c r="E17" s="23">
        <v>50.633299999999998</v>
      </c>
      <c r="F17" s="23">
        <v>-9.0999999999999998E-2</v>
      </c>
      <c r="G17" s="23">
        <v>0.56100000000000005</v>
      </c>
      <c r="H17" s="23">
        <v>8.3000000000000004E-2</v>
      </c>
      <c r="O17" s="26"/>
      <c r="P17" s="26"/>
      <c r="Q17" s="26"/>
      <c r="R17" s="26"/>
      <c r="S17" s="26"/>
      <c r="T17" s="26"/>
      <c r="U17" s="26"/>
      <c r="V17" s="26"/>
      <c r="W17" s="26"/>
    </row>
    <row r="18" spans="1:23" x14ac:dyDescent="0.3">
      <c r="A18" s="22">
        <v>19.2</v>
      </c>
      <c r="B18" s="24">
        <v>1.1200000000000001</v>
      </c>
      <c r="C18" s="23">
        <v>0.22800000000000001</v>
      </c>
      <c r="D18" s="23">
        <v>21.466000000000001</v>
      </c>
      <c r="E18" s="23">
        <v>50.751600000000003</v>
      </c>
      <c r="F18" s="23">
        <v>-9.7000000000000003E-2</v>
      </c>
      <c r="G18" s="23">
        <v>0.77200000000000002</v>
      </c>
      <c r="H18" s="23">
        <v>0.13400000000000001</v>
      </c>
    </row>
    <row r="19" spans="1:23" x14ac:dyDescent="0.3">
      <c r="A19" s="22">
        <v>24.2</v>
      </c>
      <c r="B19" s="23">
        <v>1.333</v>
      </c>
      <c r="C19" s="23">
        <v>0.35699999999999998</v>
      </c>
      <c r="D19" s="23">
        <v>24.789000000000001</v>
      </c>
      <c r="E19" s="23">
        <v>52.414400000000001</v>
      </c>
      <c r="F19" s="23">
        <v>-7.0999999999999994E-2</v>
      </c>
      <c r="G19" s="23">
        <v>0.95099999999999996</v>
      </c>
      <c r="H19" s="23">
        <v>0.20799999999999999</v>
      </c>
    </row>
    <row r="20" spans="1:23" x14ac:dyDescent="0.3">
      <c r="A20" s="22">
        <v>29.2</v>
      </c>
      <c r="B20" s="23">
        <v>1.482</v>
      </c>
      <c r="C20" s="23">
        <v>0.501</v>
      </c>
      <c r="D20" s="23">
        <v>29.797999999999998</v>
      </c>
      <c r="E20" s="23">
        <v>52.740699999999997</v>
      </c>
      <c r="F20" s="23">
        <v>-3.0000000000000001E-3</v>
      </c>
      <c r="G20" s="23">
        <v>1.069</v>
      </c>
      <c r="H20" s="23">
        <v>0.30299999999999999</v>
      </c>
    </row>
    <row r="21" spans="1:23" x14ac:dyDescent="0.3">
      <c r="A21" s="22">
        <v>34.200000000000003</v>
      </c>
      <c r="B21" s="23">
        <v>1.5680000000000001</v>
      </c>
      <c r="C21" s="23">
        <v>0.67500000000000004</v>
      </c>
      <c r="D21" s="23">
        <v>33.868000000000002</v>
      </c>
      <c r="E21" s="23">
        <v>52.923400000000001</v>
      </c>
      <c r="F21" s="23">
        <v>6.5000000000000002E-2</v>
      </c>
      <c r="G21" s="23">
        <v>1.1539999999999999</v>
      </c>
      <c r="H21" s="23">
        <v>0.40200000000000002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H1" sqref="H1:H20"/>
    </sheetView>
  </sheetViews>
  <sheetFormatPr defaultColWidth="9" defaultRowHeight="13.5" x14ac:dyDescent="0.3"/>
  <sheetData>
    <row r="1" spans="1:8" ht="15" customHeight="1" x14ac:dyDescent="0.3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</row>
    <row r="2" spans="1:8" x14ac:dyDescent="0.3">
      <c r="A2" s="17">
        <v>-30.8</v>
      </c>
      <c r="B2" s="17">
        <v>-2.6680000000000001</v>
      </c>
      <c r="C2" s="17">
        <v>0.90300000000000002</v>
      </c>
      <c r="D2" s="17">
        <v>31.911999999999999</v>
      </c>
      <c r="E2" s="17">
        <v>45.237299999999998</v>
      </c>
      <c r="F2" s="17">
        <v>-5.2999999999999999E-2</v>
      </c>
      <c r="G2" s="17">
        <v>-1.6439999999999999</v>
      </c>
      <c r="H2" s="17">
        <v>0.61699999999999999</v>
      </c>
    </row>
    <row r="3" spans="1:8" x14ac:dyDescent="0.3">
      <c r="A3" s="17">
        <v>-25.8</v>
      </c>
      <c r="B3" s="17">
        <v>-2.5350000000000001</v>
      </c>
      <c r="C3" s="17">
        <v>0.55200000000000005</v>
      </c>
      <c r="D3" s="17">
        <v>23.149000000000001</v>
      </c>
      <c r="E3" s="17">
        <v>47.216500000000003</v>
      </c>
      <c r="F3" s="17">
        <v>0.17199999999999999</v>
      </c>
      <c r="G3" s="17">
        <v>-1.6220000000000001</v>
      </c>
      <c r="H3" s="17">
        <v>0.39500000000000002</v>
      </c>
    </row>
    <row r="4" spans="1:8" x14ac:dyDescent="0.3">
      <c r="A4" s="17">
        <v>-20.8</v>
      </c>
      <c r="B4" s="17">
        <v>-2.0619999999999998</v>
      </c>
      <c r="C4" s="17">
        <v>0.34799999999999998</v>
      </c>
      <c r="D4" s="17">
        <v>20.765999999999998</v>
      </c>
      <c r="E4" s="17">
        <v>46.064999999999998</v>
      </c>
      <c r="F4" s="17">
        <v>0.189</v>
      </c>
      <c r="G4" s="17">
        <v>-1.298</v>
      </c>
      <c r="H4" s="17">
        <v>0.254</v>
      </c>
    </row>
    <row r="5" spans="1:8" x14ac:dyDescent="0.3">
      <c r="A5" s="17">
        <v>-15.8</v>
      </c>
      <c r="B5" s="17">
        <v>-1.56</v>
      </c>
      <c r="C5" s="17">
        <v>0.19800000000000001</v>
      </c>
      <c r="D5" s="17">
        <v>19.145</v>
      </c>
      <c r="E5" s="17">
        <v>44.28</v>
      </c>
      <c r="F5" s="17">
        <v>0.16900000000000001</v>
      </c>
      <c r="G5" s="17">
        <v>-0.95499999999999996</v>
      </c>
      <c r="H5" s="17">
        <v>0.154</v>
      </c>
    </row>
    <row r="6" spans="1:8" x14ac:dyDescent="0.3">
      <c r="A6" s="17">
        <v>-10.8</v>
      </c>
      <c r="B6" s="17">
        <v>-1.0680000000000001</v>
      </c>
      <c r="C6" s="17">
        <v>0.10100000000000001</v>
      </c>
      <c r="D6" s="17">
        <v>18.789000000000001</v>
      </c>
      <c r="E6" s="17">
        <v>40.892499999999998</v>
      </c>
      <c r="F6" s="17">
        <v>0.12</v>
      </c>
      <c r="G6" s="17">
        <v>-0.61899999999999999</v>
      </c>
      <c r="H6" s="17">
        <v>8.4000000000000005E-2</v>
      </c>
    </row>
    <row r="7" spans="1:8" x14ac:dyDescent="0.3">
      <c r="A7" s="17">
        <v>-5.8</v>
      </c>
      <c r="B7" s="17">
        <v>-0.57899999999999996</v>
      </c>
      <c r="C7" s="17">
        <v>0.05</v>
      </c>
      <c r="D7" s="17">
        <v>19.664999999999999</v>
      </c>
      <c r="E7" s="17">
        <v>34.284100000000002</v>
      </c>
      <c r="F7" s="17">
        <v>0.06</v>
      </c>
      <c r="G7" s="17">
        <v>-0.29699999999999999</v>
      </c>
      <c r="H7" s="17">
        <v>5.0999999999999997E-2</v>
      </c>
    </row>
    <row r="8" spans="1:8" x14ac:dyDescent="0.3">
      <c r="A8" s="17">
        <v>-3.8</v>
      </c>
      <c r="B8" s="17">
        <v>-0.39</v>
      </c>
      <c r="C8" s="17">
        <v>4.8000000000000001E-2</v>
      </c>
      <c r="D8" s="17">
        <v>20.306999999999999</v>
      </c>
      <c r="E8" s="17">
        <v>27.910699999999999</v>
      </c>
      <c r="F8" s="17">
        <v>3.7999999999999999E-2</v>
      </c>
      <c r="G8" s="17">
        <v>-0.17599999999999999</v>
      </c>
      <c r="H8" s="17">
        <v>4.2999999999999997E-2</v>
      </c>
    </row>
    <row r="9" spans="1:8" x14ac:dyDescent="0.3">
      <c r="A9" s="17">
        <v>-2.8</v>
      </c>
      <c r="B9" s="17">
        <v>-0.28799999999999998</v>
      </c>
      <c r="C9" s="17">
        <v>4.3999999999999997E-2</v>
      </c>
      <c r="D9" s="17">
        <v>21.43</v>
      </c>
      <c r="E9" s="17">
        <v>20.421199999999999</v>
      </c>
      <c r="F9" s="17">
        <v>2.5000000000000001E-2</v>
      </c>
      <c r="G9" s="17">
        <v>-0.108</v>
      </c>
      <c r="H9" s="17">
        <v>4.1000000000000002E-2</v>
      </c>
    </row>
    <row r="10" spans="1:8" x14ac:dyDescent="0.3">
      <c r="A10" s="17">
        <v>-1.8</v>
      </c>
      <c r="B10" s="17">
        <v>-0.193</v>
      </c>
      <c r="C10" s="17">
        <v>2.1999999999999999E-2</v>
      </c>
      <c r="D10" s="17">
        <v>20.616</v>
      </c>
      <c r="E10" s="17">
        <v>5.5377999999999998</v>
      </c>
      <c r="F10" s="17">
        <v>1.7999999999999999E-2</v>
      </c>
      <c r="G10" s="17">
        <v>-4.3999999999999997E-2</v>
      </c>
      <c r="H10" s="17">
        <v>3.2000000000000001E-2</v>
      </c>
    </row>
    <row r="11" spans="1:8" x14ac:dyDescent="0.3">
      <c r="A11" s="17">
        <v>-0.8</v>
      </c>
      <c r="B11" s="17">
        <v>-9.9000000000000005E-2</v>
      </c>
      <c r="C11" s="17">
        <v>3.3667000000000002E-2</v>
      </c>
      <c r="D11" s="17">
        <v>41.264000000000003</v>
      </c>
      <c r="E11" s="17">
        <v>-39.017400000000002</v>
      </c>
      <c r="F11" s="17">
        <v>-9.6699999999999998E-3</v>
      </c>
      <c r="G11" s="17">
        <v>2.1000000000000001E-2</v>
      </c>
      <c r="H11" s="17">
        <v>4.1333000000000002E-2</v>
      </c>
    </row>
    <row r="12" spans="1:8" x14ac:dyDescent="0.3">
      <c r="A12" s="17">
        <v>0.2</v>
      </c>
      <c r="B12" s="17">
        <v>-5.0000000000000001E-3</v>
      </c>
      <c r="C12" s="17">
        <v>3.2000000000000001E-2</v>
      </c>
      <c r="D12" s="17">
        <v>640.86599999999999</v>
      </c>
      <c r="E12" s="17">
        <v>-1980.73</v>
      </c>
      <c r="F12" s="17">
        <v>-2.8000000000000001E-2</v>
      </c>
      <c r="G12" s="17">
        <v>0.09</v>
      </c>
      <c r="H12" s="17">
        <v>0.04</v>
      </c>
    </row>
    <row r="13" spans="1:8" x14ac:dyDescent="0.3">
      <c r="A13" s="17">
        <v>1.2</v>
      </c>
      <c r="B13" s="17">
        <v>9.7000000000000003E-2</v>
      </c>
      <c r="C13" s="17">
        <v>3.4000000000000002E-2</v>
      </c>
      <c r="D13" s="17">
        <v>-14.326000000000001</v>
      </c>
      <c r="E13" s="17">
        <v>142.8877</v>
      </c>
      <c r="F13" s="17">
        <v>-4.2999999999999997E-2</v>
      </c>
      <c r="G13" s="17">
        <v>0.156</v>
      </c>
      <c r="H13" s="17">
        <v>4.1000000000000002E-2</v>
      </c>
    </row>
    <row r="14" spans="1:8" x14ac:dyDescent="0.3">
      <c r="A14" s="17">
        <v>2.2000000000000002</v>
      </c>
      <c r="B14" s="17">
        <v>0.191</v>
      </c>
      <c r="C14" s="17">
        <v>4.1000000000000002E-2</v>
      </c>
      <c r="D14" s="17">
        <v>0.64300000000000002</v>
      </c>
      <c r="E14" s="17">
        <v>97.954099999999997</v>
      </c>
      <c r="F14" s="17">
        <v>-5.7000000000000002E-2</v>
      </c>
      <c r="G14" s="17">
        <v>0.221</v>
      </c>
      <c r="H14" s="17">
        <v>4.2999999999999997E-2</v>
      </c>
    </row>
    <row r="15" spans="1:8" x14ac:dyDescent="0.3">
      <c r="A15" s="17">
        <v>4.2</v>
      </c>
      <c r="B15" s="17">
        <v>0.379</v>
      </c>
      <c r="C15" s="17">
        <v>5.0999999999999997E-2</v>
      </c>
      <c r="D15" s="17">
        <v>8.3010000000000002</v>
      </c>
      <c r="E15" s="17">
        <v>74.971400000000003</v>
      </c>
      <c r="F15" s="17">
        <v>-8.3000000000000004E-2</v>
      </c>
      <c r="G15" s="17">
        <v>0.35099999999999998</v>
      </c>
      <c r="H15" s="17">
        <v>4.9000000000000002E-2</v>
      </c>
    </row>
    <row r="16" spans="1:8" x14ac:dyDescent="0.3">
      <c r="A16" s="17">
        <v>9.1999999999999993</v>
      </c>
      <c r="B16" s="17">
        <v>0.84799999999999998</v>
      </c>
      <c r="C16" s="17">
        <v>0.114</v>
      </c>
      <c r="D16" s="17">
        <v>13.422000000000001</v>
      </c>
      <c r="E16" s="17">
        <v>62.958300000000001</v>
      </c>
      <c r="F16" s="17">
        <v>-0.14199999999999999</v>
      </c>
      <c r="G16" s="17">
        <v>0.68300000000000005</v>
      </c>
      <c r="H16" s="17">
        <v>8.4000000000000005E-2</v>
      </c>
    </row>
    <row r="17" spans="1:8" x14ac:dyDescent="0.3">
      <c r="A17" s="17">
        <v>14.2</v>
      </c>
      <c r="B17" s="17">
        <v>1.321</v>
      </c>
      <c r="C17" s="17">
        <v>0.217</v>
      </c>
      <c r="D17" s="17">
        <v>16.827000000000002</v>
      </c>
      <c r="E17" s="17">
        <v>59.708500000000001</v>
      </c>
      <c r="F17" s="17">
        <v>-0.17599999999999999</v>
      </c>
      <c r="G17" s="17">
        <v>1.0249999999999999</v>
      </c>
      <c r="H17" s="17">
        <v>0.14899999999999999</v>
      </c>
    </row>
    <row r="18" spans="1:8" x14ac:dyDescent="0.3">
      <c r="A18" s="17">
        <v>19.2</v>
      </c>
      <c r="B18" s="17">
        <v>1.8</v>
      </c>
      <c r="C18" s="17">
        <v>0.36799999999999999</v>
      </c>
      <c r="D18" s="17">
        <v>19.355</v>
      </c>
      <c r="E18" s="17">
        <v>57.782600000000002</v>
      </c>
      <c r="F18" s="17">
        <v>-0.19400000000000001</v>
      </c>
      <c r="G18" s="17">
        <v>1.3640000000000001</v>
      </c>
      <c r="H18" s="17">
        <v>0.251</v>
      </c>
    </row>
    <row r="19" spans="1:8" x14ac:dyDescent="0.3">
      <c r="A19" s="17">
        <v>24.2</v>
      </c>
      <c r="B19" s="17">
        <v>2.2440000000000002</v>
      </c>
      <c r="C19" s="17">
        <v>0.57699999999999996</v>
      </c>
      <c r="D19" s="17">
        <v>22.1</v>
      </c>
      <c r="E19" s="17">
        <v>57.030700000000003</v>
      </c>
      <c r="F19" s="17">
        <v>-0.18</v>
      </c>
      <c r="G19" s="17">
        <v>1.6870000000000001</v>
      </c>
      <c r="H19" s="17">
        <v>0.39700000000000002</v>
      </c>
    </row>
    <row r="20" spans="1:8" x14ac:dyDescent="0.3">
      <c r="A20" s="17">
        <v>29.2</v>
      </c>
      <c r="B20" s="17">
        <v>2.6190000000000002</v>
      </c>
      <c r="C20" s="17">
        <v>0.90300000000000002</v>
      </c>
      <c r="D20" s="17">
        <v>27.239000000000001</v>
      </c>
      <c r="E20" s="17">
        <v>56.049300000000002</v>
      </c>
      <c r="F20" s="17">
        <v>-7.4999999999999997E-2</v>
      </c>
      <c r="G20" s="17">
        <v>1.9550000000000001</v>
      </c>
      <c r="H20" s="17">
        <v>0.61199999999999999</v>
      </c>
    </row>
    <row r="21" spans="1:8" x14ac:dyDescent="0.3">
      <c r="A21" s="18"/>
      <c r="B21" s="19"/>
      <c r="C21" s="19"/>
      <c r="D21" s="19"/>
      <c r="E21" s="20"/>
      <c r="F21" s="19"/>
      <c r="G21" s="19"/>
      <c r="H21" s="19"/>
    </row>
  </sheetData>
  <phoneticPr fontId="1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H1" sqref="H1:H18"/>
    </sheetView>
  </sheetViews>
  <sheetFormatPr defaultColWidth="9" defaultRowHeight="13.5" x14ac:dyDescent="0.3"/>
  <sheetData>
    <row r="1" spans="1:8" ht="13.5" customHeight="1" x14ac:dyDescent="0.3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</row>
    <row r="2" spans="1:8" x14ac:dyDescent="0.3">
      <c r="A2" s="12">
        <v>-30.8</v>
      </c>
      <c r="B2" s="13">
        <v>-4.3259999999999996</v>
      </c>
      <c r="C2" s="13">
        <v>1.206</v>
      </c>
      <c r="D2" s="13">
        <v>22.606999999999999</v>
      </c>
      <c r="E2" s="13">
        <v>47.905700000000003</v>
      </c>
      <c r="F2" s="13">
        <v>0.32</v>
      </c>
      <c r="G2" s="14" t="s">
        <v>25</v>
      </c>
      <c r="H2" s="13">
        <v>0.84099999999999997</v>
      </c>
    </row>
    <row r="3" spans="1:8" x14ac:dyDescent="0.3">
      <c r="A3" s="12">
        <v>-25.8</v>
      </c>
      <c r="B3" s="13">
        <v>-3.665</v>
      </c>
      <c r="C3" s="13">
        <v>0.81</v>
      </c>
      <c r="D3" s="13">
        <v>20.440999999999999</v>
      </c>
      <c r="E3" s="13">
        <v>46.998800000000003</v>
      </c>
      <c r="F3" s="13">
        <v>0.34899999999999998</v>
      </c>
      <c r="G3" s="13">
        <v>-2.331</v>
      </c>
      <c r="H3" s="13">
        <v>0.59099999999999997</v>
      </c>
    </row>
    <row r="4" spans="1:8" x14ac:dyDescent="0.3">
      <c r="A4" s="12">
        <v>-20.8</v>
      </c>
      <c r="B4" s="13">
        <v>-2.9449999999999998</v>
      </c>
      <c r="C4" s="13">
        <v>0.48599999999999999</v>
      </c>
      <c r="D4" s="13">
        <v>18.879000000000001</v>
      </c>
      <c r="E4" s="13">
        <v>45.6327</v>
      </c>
      <c r="F4" s="13">
        <v>0.32500000000000001</v>
      </c>
      <c r="G4" s="13">
        <v>-1.829</v>
      </c>
      <c r="H4" s="13">
        <v>0.38600000000000001</v>
      </c>
    </row>
    <row r="5" spans="1:8" x14ac:dyDescent="0.3">
      <c r="A5" s="12">
        <v>-15.8</v>
      </c>
      <c r="B5" s="13">
        <v>-2.2349999999999999</v>
      </c>
      <c r="C5" s="13">
        <v>0.251</v>
      </c>
      <c r="D5" s="13">
        <v>17.884</v>
      </c>
      <c r="E5" s="13">
        <v>43.415799999999997</v>
      </c>
      <c r="F5" s="13">
        <v>0.26800000000000002</v>
      </c>
      <c r="G5" s="13">
        <v>-1.339</v>
      </c>
      <c r="H5" s="13">
        <v>0.23</v>
      </c>
    </row>
    <row r="6" spans="1:8" x14ac:dyDescent="0.3">
      <c r="A6" s="12">
        <v>-10.8</v>
      </c>
      <c r="B6" s="13">
        <v>-1.093</v>
      </c>
      <c r="C6" s="13">
        <v>0.189</v>
      </c>
      <c r="D6" s="13">
        <v>42.851999999999997</v>
      </c>
      <c r="E6" s="13">
        <v>36.601300000000002</v>
      </c>
      <c r="F6" s="13">
        <v>-0.14299999999999999</v>
      </c>
      <c r="G6" s="13">
        <v>-0.61199999999999999</v>
      </c>
      <c r="H6" s="13">
        <v>-7.0000000000000001E-3</v>
      </c>
    </row>
    <row r="7" spans="1:8" x14ac:dyDescent="0.3">
      <c r="A7" s="12">
        <v>-5.8</v>
      </c>
      <c r="B7" s="13">
        <v>-0.80800000000000005</v>
      </c>
      <c r="C7" s="13">
        <v>1.2E-2</v>
      </c>
      <c r="D7" s="13">
        <v>20.901</v>
      </c>
      <c r="E7" s="13">
        <v>30.6188</v>
      </c>
      <c r="F7" s="13">
        <v>7.2999999999999995E-2</v>
      </c>
      <c r="G7" s="13">
        <v>-0.38400000000000001</v>
      </c>
      <c r="H7" s="13">
        <v>5.5E-2</v>
      </c>
    </row>
    <row r="8" spans="1:8" x14ac:dyDescent="0.3">
      <c r="A8" s="12">
        <v>-3.8</v>
      </c>
      <c r="B8" s="13">
        <v>-0.54</v>
      </c>
      <c r="C8" s="13">
        <v>0</v>
      </c>
      <c r="D8" s="13">
        <v>24.192</v>
      </c>
      <c r="E8" s="13">
        <v>19.911200000000001</v>
      </c>
      <c r="F8" s="13">
        <v>3.1E-2</v>
      </c>
      <c r="G8" s="13">
        <v>-0.2</v>
      </c>
      <c r="H8" s="13">
        <v>3.7999999999999999E-2</v>
      </c>
    </row>
    <row r="9" spans="1:8" x14ac:dyDescent="0.3">
      <c r="A9" s="15">
        <v>-2.8</v>
      </c>
      <c r="B9" s="13">
        <v>-0.40600000000000003</v>
      </c>
      <c r="C9" s="13">
        <v>2E-3</v>
      </c>
      <c r="D9" s="13">
        <v>27.177</v>
      </c>
      <c r="E9" s="13">
        <v>9.6865000000000006</v>
      </c>
      <c r="F9" s="13">
        <v>1.0999999999999999E-2</v>
      </c>
      <c r="G9" s="13">
        <v>-0.109</v>
      </c>
      <c r="H9" s="13">
        <v>3.3000000000000002E-2</v>
      </c>
    </row>
    <row r="10" spans="1:8" x14ac:dyDescent="0.3">
      <c r="A10" s="12">
        <v>-1.8</v>
      </c>
      <c r="B10" s="13">
        <v>-0.26500000000000001</v>
      </c>
      <c r="C10" s="13">
        <v>-1E-3</v>
      </c>
      <c r="D10" s="13">
        <v>34.837000000000003</v>
      </c>
      <c r="E10" s="13">
        <v>-13.781000000000001</v>
      </c>
      <c r="F10" s="13">
        <v>-1.2999999999999999E-2</v>
      </c>
      <c r="G10" s="13">
        <v>-8.9999999999999993E-3</v>
      </c>
      <c r="H10" s="13">
        <v>2.9000000000000001E-2</v>
      </c>
    </row>
    <row r="11" spans="1:8" x14ac:dyDescent="0.3">
      <c r="A11" s="12">
        <v>-0.8</v>
      </c>
      <c r="B11" s="14">
        <v>-0.13966999999999999</v>
      </c>
      <c r="C11" s="13">
        <v>-9.3299999999999998E-3</v>
      </c>
      <c r="D11" s="13">
        <v>67.658299999999997</v>
      </c>
      <c r="E11" s="13">
        <v>-87.417400000000001</v>
      </c>
      <c r="F11" s="13">
        <v>-5.2670000000000002E-2</v>
      </c>
      <c r="G11" s="13">
        <v>9.7667000000000004E-2</v>
      </c>
      <c r="H11" s="13">
        <v>3.0332999999999999E-2</v>
      </c>
    </row>
    <row r="12" spans="1:8" x14ac:dyDescent="0.3">
      <c r="A12" s="12">
        <v>1.2</v>
      </c>
      <c r="B12" s="13">
        <v>0.14299999999999999</v>
      </c>
      <c r="C12" s="13">
        <v>-4.0000000000000001E-3</v>
      </c>
      <c r="D12" s="13">
        <v>-42.152999999999999</v>
      </c>
      <c r="E12" s="13">
        <v>197.80510000000001</v>
      </c>
      <c r="F12" s="13">
        <v>-0.10299999999999999</v>
      </c>
      <c r="G12" s="13">
        <v>0.307</v>
      </c>
      <c r="H12" s="13">
        <v>3.2000000000000001E-2</v>
      </c>
    </row>
    <row r="13" spans="1:8" x14ac:dyDescent="0.3">
      <c r="A13" s="12">
        <v>4.2</v>
      </c>
      <c r="B13" s="13">
        <v>0.55800000000000005</v>
      </c>
      <c r="C13" s="13">
        <v>2.3E-2</v>
      </c>
      <c r="D13" s="13">
        <v>-0.65600000000000003</v>
      </c>
      <c r="E13" s="13">
        <v>91.532899999999998</v>
      </c>
      <c r="F13" s="13">
        <v>-0.17100000000000001</v>
      </c>
      <c r="G13" s="13">
        <v>0.60699999999999998</v>
      </c>
      <c r="H13" s="13">
        <v>4.5999999999999999E-2</v>
      </c>
    </row>
    <row r="14" spans="1:8" x14ac:dyDescent="0.3">
      <c r="A14" s="12">
        <v>9.1999999999999993</v>
      </c>
      <c r="B14" s="13">
        <v>1.22</v>
      </c>
      <c r="C14" s="13">
        <v>0.113</v>
      </c>
      <c r="D14" s="13">
        <v>7.8029999999999999</v>
      </c>
      <c r="E14" s="13">
        <v>71.940100000000001</v>
      </c>
      <c r="F14" s="13">
        <v>-0.27100000000000002</v>
      </c>
      <c r="G14" s="13">
        <v>1.0900000000000001</v>
      </c>
      <c r="H14" s="13">
        <v>0.107</v>
      </c>
    </row>
    <row r="15" spans="1:8" x14ac:dyDescent="0.3">
      <c r="A15" s="12">
        <v>14.2</v>
      </c>
      <c r="B15" s="13">
        <v>1.879</v>
      </c>
      <c r="C15" s="13">
        <v>0.26900000000000002</v>
      </c>
      <c r="D15" s="13">
        <v>9.9870000000000001</v>
      </c>
      <c r="E15" s="13">
        <v>66.444299999999998</v>
      </c>
      <c r="F15" s="13">
        <v>-0.377</v>
      </c>
      <c r="G15" s="13">
        <v>1.581</v>
      </c>
      <c r="H15" s="13">
        <v>0.21299999999999999</v>
      </c>
    </row>
    <row r="16" spans="1:8" x14ac:dyDescent="0.3">
      <c r="A16" s="12">
        <v>19.2</v>
      </c>
      <c r="B16" s="13">
        <v>2.5259999999999998</v>
      </c>
      <c r="C16" s="13">
        <v>0.48299999999999998</v>
      </c>
      <c r="D16" s="13">
        <v>12.824999999999999</v>
      </c>
      <c r="E16" s="13">
        <v>64.180099999999996</v>
      </c>
      <c r="F16" s="13">
        <v>-0.437</v>
      </c>
      <c r="G16" s="13">
        <v>2.0739999999999998</v>
      </c>
      <c r="H16" s="13">
        <v>0.36299999999999999</v>
      </c>
    </row>
    <row r="17" spans="1:8" x14ac:dyDescent="0.3">
      <c r="A17" s="12">
        <v>24.2</v>
      </c>
      <c r="B17" s="13">
        <v>3.2080000000000002</v>
      </c>
      <c r="C17" s="13">
        <v>0.79200000000000004</v>
      </c>
      <c r="D17" s="13">
        <v>15.779</v>
      </c>
      <c r="E17" s="13">
        <v>62.452199999999998</v>
      </c>
      <c r="F17" s="13">
        <v>-0.46200000000000002</v>
      </c>
      <c r="G17" s="13">
        <v>2.589</v>
      </c>
      <c r="H17" s="13">
        <v>0.57899999999999996</v>
      </c>
    </row>
    <row r="18" spans="1:8" x14ac:dyDescent="0.3">
      <c r="A18" s="12">
        <v>29.2</v>
      </c>
      <c r="B18" s="13">
        <v>3.8530000000000002</v>
      </c>
      <c r="C18" s="13">
        <v>1.177</v>
      </c>
      <c r="D18" s="13">
        <v>18.989000000000001</v>
      </c>
      <c r="E18" s="13">
        <v>61.564999999999998</v>
      </c>
      <c r="F18" s="13">
        <v>-0.433</v>
      </c>
      <c r="G18" s="13">
        <v>3.0859999999999999</v>
      </c>
      <c r="H18" s="13">
        <v>0.85899999999999999</v>
      </c>
    </row>
    <row r="19" spans="1:8" x14ac:dyDescent="0.3">
      <c r="A19" s="16"/>
      <c r="B19" s="16"/>
      <c r="C19" s="16"/>
      <c r="D19" s="16"/>
      <c r="E19" s="16"/>
      <c r="F19" s="16"/>
      <c r="G19" s="16"/>
      <c r="H19" s="1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5"/>
  <sheetViews>
    <sheetView topLeftCell="N1" zoomScaleNormal="100" workbookViewId="0">
      <selection activeCell="C9" sqref="C9"/>
    </sheetView>
  </sheetViews>
  <sheetFormatPr defaultColWidth="9" defaultRowHeight="13.5" x14ac:dyDescent="0.3"/>
  <cols>
    <col min="3" max="5" width="9.53125"/>
    <col min="7" max="7" width="14"/>
    <col min="8" max="8" width="14" customWidth="1"/>
  </cols>
  <sheetData>
    <row r="1" spans="2:9" x14ac:dyDescent="0.3">
      <c r="B1" s="1" t="s">
        <v>17</v>
      </c>
      <c r="C1" s="1">
        <v>800</v>
      </c>
      <c r="D1" s="1">
        <v>1460</v>
      </c>
      <c r="E1" s="1">
        <v>2100</v>
      </c>
      <c r="G1" s="1" t="s">
        <v>26</v>
      </c>
      <c r="H1" s="1" t="s">
        <v>27</v>
      </c>
      <c r="I1" s="10">
        <f>Contents!$H$2</f>
        <v>1800</v>
      </c>
    </row>
    <row r="2" spans="2:9" x14ac:dyDescent="0.3">
      <c r="B2" s="2">
        <v>-35</v>
      </c>
      <c r="C2" s="3">
        <f>C$18*($B2^5)+C$19*($B2^4)+C$20*($B2^3)+$C$21*($B2^2)+C$22*$B2+$C$23</f>
        <v>-0.90846875000000049</v>
      </c>
      <c r="D2" s="3">
        <f>D$18*($B2^5)+D$19*($B2^4)+D$20*($B2^3)+$D$21*($B2^2)+D$22*$B2+$D$23</f>
        <v>-2.3535562500000005</v>
      </c>
      <c r="E2" s="3">
        <f>E$18*($B2^5)+E$19*($B2^4)+E$20*($B2^3)+$E$21*($B2^2)+E$22*$B2+$E$23</f>
        <v>-4.7455000000000007</v>
      </c>
      <c r="G2">
        <f>SLOPE(C2:E2,$C$1:$E$1)</f>
        <v>-2.9475948150047338E-3</v>
      </c>
      <c r="H2">
        <f>INTERCEPT(C2:E2,$C$1:$E$1)</f>
        <v>1.6146627978068788</v>
      </c>
      <c r="I2">
        <f>$I$1*G2+H2</f>
        <v>-3.6910078692016417</v>
      </c>
    </row>
    <row r="3" spans="2:9" x14ac:dyDescent="0.3">
      <c r="B3" s="2">
        <v>-30</v>
      </c>
      <c r="C3" s="3">
        <f t="shared" ref="C3:C16" si="0">C$18*($B3^5)+C$19*($B3^4)+C$20*($B3^3)+$C$21*($B3^2)+C$22*$B3+$C$23</f>
        <v>-1.4320000000000002</v>
      </c>
      <c r="D3" s="3">
        <f t="shared" ref="D3:D16" si="1">D$18*($B3^5)+D$19*($B3^4)+D$20*($B3^3)+$D$21*($B3^2)+D$22*$B3+$D$23</f>
        <v>-2.5594000000000006</v>
      </c>
      <c r="E3" s="3">
        <f t="shared" ref="E3:E16" si="2">E$18*($B3^5)+E$19*($B3^4)+E$20*($B3^3)+$E$21*($B3^2)+E$22*$B3+$E$23</f>
        <v>-4.2415000000000003</v>
      </c>
      <c r="G3">
        <f t="shared" ref="G3:G16" si="3">SLOPE(C3:E3,$C$1:$E$1)</f>
        <v>-2.158795361312717E-3</v>
      </c>
      <c r="H3">
        <f t="shared" ref="H3:H16" si="4">INTERCEPT(C3:E3,$C$1:$E$1)</f>
        <v>0.39314925844114823</v>
      </c>
      <c r="I3">
        <f t="shared" ref="I3:I15" si="5">$I$1*G3+H3</f>
        <v>-3.4926823919217425</v>
      </c>
    </row>
    <row r="4" spans="2:9" x14ac:dyDescent="0.3">
      <c r="B4" s="2">
        <v>-25</v>
      </c>
      <c r="C4" s="3">
        <f t="shared" si="0"/>
        <v>-1.4921562500000001</v>
      </c>
      <c r="D4" s="3">
        <f t="shared" si="1"/>
        <v>-2.3732437500000003</v>
      </c>
      <c r="E4" s="3">
        <f t="shared" si="2"/>
        <v>-3.5362874999999998</v>
      </c>
      <c r="G4">
        <f t="shared" si="3"/>
        <v>-1.5711724420164087E-3</v>
      </c>
      <c r="H4">
        <f t="shared" si="4"/>
        <v>-0.18379188426948589</v>
      </c>
      <c r="I4">
        <f t="shared" si="5"/>
        <v>-3.0119022798990218</v>
      </c>
    </row>
    <row r="5" spans="2:9" x14ac:dyDescent="0.3">
      <c r="B5" s="2">
        <v>-20</v>
      </c>
      <c r="C5" s="3">
        <f t="shared" si="0"/>
        <v>-1.2950000000000002</v>
      </c>
      <c r="D5" s="3">
        <f t="shared" si="1"/>
        <v>-1.9764000000000002</v>
      </c>
      <c r="E5" s="3">
        <f t="shared" si="2"/>
        <v>-2.7639999999999998</v>
      </c>
      <c r="G5">
        <f t="shared" si="3"/>
        <v>-1.1294919532975701E-3</v>
      </c>
      <c r="H5">
        <f t="shared" si="4"/>
        <v>-0.37027169454086506</v>
      </c>
      <c r="I5">
        <f t="shared" si="5"/>
        <v>-2.4033572104764911</v>
      </c>
    </row>
    <row r="6" spans="2:9" x14ac:dyDescent="0.3">
      <c r="B6" s="2">
        <v>-15</v>
      </c>
      <c r="C6" s="3">
        <f t="shared" si="0"/>
        <v>-0.98134375000000007</v>
      </c>
      <c r="D6" s="3">
        <f t="shared" si="1"/>
        <v>-1.48943125</v>
      </c>
      <c r="E6" s="3">
        <f t="shared" si="2"/>
        <v>-2.0038749999999999</v>
      </c>
      <c r="G6">
        <f t="shared" si="3"/>
        <v>-7.8647537669611844E-4</v>
      </c>
      <c r="H6">
        <f t="shared" si="4"/>
        <v>-0.34853911920164138</v>
      </c>
      <c r="I6">
        <f t="shared" si="5"/>
        <v>-1.7641947972546546</v>
      </c>
    </row>
    <row r="7" spans="2:9" x14ac:dyDescent="0.3">
      <c r="B7" s="2">
        <v>-10</v>
      </c>
      <c r="C7" s="3">
        <f t="shared" si="0"/>
        <v>-0.63800000000000012</v>
      </c>
      <c r="D7" s="3">
        <f t="shared" si="1"/>
        <v>-0.98340000000000005</v>
      </c>
      <c r="E7" s="3">
        <f t="shared" si="2"/>
        <v>-1.2915000000000001</v>
      </c>
      <c r="G7">
        <f t="shared" si="3"/>
        <v>-5.0279977911012945E-4</v>
      </c>
      <c r="H7">
        <f t="shared" si="4"/>
        <v>-0.24023098769327877</v>
      </c>
      <c r="I7">
        <f t="shared" si="5"/>
        <v>-1.1452705900915117</v>
      </c>
    </row>
    <row r="8" spans="2:9" x14ac:dyDescent="0.3">
      <c r="B8" s="2">
        <v>-5</v>
      </c>
      <c r="C8" s="3">
        <f t="shared" si="0"/>
        <v>-0.30903125000000004</v>
      </c>
      <c r="D8" s="3">
        <f t="shared" si="1"/>
        <v>-0.49111875000000005</v>
      </c>
      <c r="E8" s="3">
        <f t="shared" si="2"/>
        <v>-0.63006250000000008</v>
      </c>
      <c r="G8">
        <f t="shared" si="3"/>
        <v>-2.470978127958347E-4</v>
      </c>
      <c r="H8">
        <f t="shared" si="4"/>
        <v>-0.11762201207005363</v>
      </c>
      <c r="I8">
        <f t="shared" si="5"/>
        <v>-0.56239807510255613</v>
      </c>
    </row>
    <row r="9" spans="2:9" x14ac:dyDescent="0.3">
      <c r="B9" s="2">
        <v>0</v>
      </c>
      <c r="C9" s="3">
        <f t="shared" si="0"/>
        <v>-7.0000000000000001E-3</v>
      </c>
      <c r="D9" s="3">
        <f t="shared" si="1"/>
        <v>-1.84E-2</v>
      </c>
      <c r="E9" s="3">
        <f t="shared" si="2"/>
        <v>-1.6000000000000001E-3</v>
      </c>
      <c r="G9">
        <f t="shared" si="3"/>
        <v>4.0422846323761449E-6</v>
      </c>
      <c r="H9">
        <f t="shared" si="4"/>
        <v>-1.4874786999053331E-2</v>
      </c>
      <c r="I9">
        <f>$I$1*G9+H9</f>
        <v>-7.5986746607762702E-3</v>
      </c>
    </row>
    <row r="10" spans="2:9" x14ac:dyDescent="0.3">
      <c r="B10" s="2">
        <v>5</v>
      </c>
      <c r="C10" s="3">
        <f t="shared" si="0"/>
        <v>0.27578125000000003</v>
      </c>
      <c r="D10" s="3">
        <f t="shared" si="1"/>
        <v>0.44469375</v>
      </c>
      <c r="E10" s="3">
        <f t="shared" si="2"/>
        <v>0.62174999999999991</v>
      </c>
      <c r="G10">
        <f t="shared" si="3"/>
        <v>2.6607669020195637E-4</v>
      </c>
      <c r="H10">
        <f t="shared" si="4"/>
        <v>6.0710210239823426E-2</v>
      </c>
      <c r="I10">
        <f t="shared" si="5"/>
        <v>0.53964825260334481</v>
      </c>
    </row>
    <row r="11" spans="2:9" x14ac:dyDescent="0.3">
      <c r="B11" s="2">
        <v>10</v>
      </c>
      <c r="C11" s="3">
        <f t="shared" si="0"/>
        <v>0.55600000000000005</v>
      </c>
      <c r="D11" s="3">
        <f t="shared" si="1"/>
        <v>0.91260000000000008</v>
      </c>
      <c r="E11" s="3">
        <f t="shared" si="2"/>
        <v>1.2665</v>
      </c>
      <c r="G11">
        <f t="shared" si="3"/>
        <v>5.4650599558220259E-4</v>
      </c>
      <c r="H11">
        <f t="shared" si="4"/>
        <v>0.11744461975386566</v>
      </c>
      <c r="I11">
        <f t="shared" si="5"/>
        <v>1.1011554118018303</v>
      </c>
    </row>
    <row r="12" spans="2:9" x14ac:dyDescent="0.3">
      <c r="B12" s="2">
        <v>15</v>
      </c>
      <c r="C12" s="3">
        <f t="shared" si="0"/>
        <v>0.84809374999999998</v>
      </c>
      <c r="D12" s="3">
        <f t="shared" si="1"/>
        <v>1.39300625</v>
      </c>
      <c r="E12" s="3">
        <f t="shared" si="2"/>
        <v>1.9465625</v>
      </c>
      <c r="G12">
        <f t="shared" si="3"/>
        <v>8.4487520708425375E-4</v>
      </c>
      <c r="H12">
        <f t="shared" si="4"/>
        <v>0.16800219903755131</v>
      </c>
      <c r="I12">
        <f t="shared" si="5"/>
        <v>1.688777571789208</v>
      </c>
    </row>
    <row r="13" spans="2:9" x14ac:dyDescent="0.3">
      <c r="B13" s="2">
        <v>20</v>
      </c>
      <c r="C13" s="3">
        <f t="shared" si="0"/>
        <v>1.1530000000000002</v>
      </c>
      <c r="D13" s="3">
        <f t="shared" si="1"/>
        <v>1.8756000000000002</v>
      </c>
      <c r="E13" s="3">
        <f t="shared" si="2"/>
        <v>2.6520000000000001</v>
      </c>
      <c r="G13">
        <f t="shared" si="3"/>
        <v>1.1527737456610918E-3</v>
      </c>
      <c r="H13">
        <f t="shared" si="4"/>
        <v>0.21816882297254647</v>
      </c>
      <c r="I13">
        <f t="shared" si="5"/>
        <v>2.2931615651625119</v>
      </c>
    </row>
    <row r="14" spans="2:9" x14ac:dyDescent="0.3">
      <c r="B14" s="2">
        <v>25</v>
      </c>
      <c r="C14" s="3">
        <f t="shared" si="0"/>
        <v>1.4469062500000003</v>
      </c>
      <c r="D14" s="3">
        <f t="shared" si="1"/>
        <v>2.3208187499999999</v>
      </c>
      <c r="E14" s="3">
        <f t="shared" si="2"/>
        <v>3.3377750000000002</v>
      </c>
      <c r="G14">
        <f t="shared" si="3"/>
        <v>1.4538354469075419E-3</v>
      </c>
      <c r="H14">
        <f t="shared" si="4"/>
        <v>0.25559248382770638</v>
      </c>
      <c r="I14">
        <f t="shared" si="5"/>
        <v>2.8724962882612819</v>
      </c>
    </row>
    <row r="15" spans="2:9" x14ac:dyDescent="0.3">
      <c r="B15" s="2">
        <v>30</v>
      </c>
      <c r="C15" s="3">
        <f t="shared" si="0"/>
        <v>1.6700000000000002</v>
      </c>
      <c r="D15" s="3">
        <f t="shared" si="1"/>
        <v>2.6486000000000001</v>
      </c>
      <c r="E15" s="3">
        <f t="shared" si="2"/>
        <v>3.9125000000000001</v>
      </c>
      <c r="G15">
        <f t="shared" si="3"/>
        <v>1.7237385610602714E-3</v>
      </c>
      <c r="H15">
        <f t="shared" si="4"/>
        <v>0.2385332912590723</v>
      </c>
      <c r="I15">
        <f t="shared" si="5"/>
        <v>3.3412627011675609</v>
      </c>
    </row>
    <row r="16" spans="2:9" x14ac:dyDescent="0.3">
      <c r="B16" s="2">
        <v>35</v>
      </c>
      <c r="C16" s="3">
        <f t="shared" si="0"/>
        <v>1.7152187500000005</v>
      </c>
      <c r="D16" s="3">
        <f t="shared" si="1"/>
        <v>2.7271312500000002</v>
      </c>
      <c r="E16" s="3">
        <f t="shared" si="2"/>
        <v>4.2271875000000012</v>
      </c>
      <c r="G16">
        <f t="shared" si="3"/>
        <v>1.9302057529977917E-3</v>
      </c>
      <c r="H16">
        <f t="shared" si="4"/>
        <v>8.4613472309877036E-2</v>
      </c>
      <c r="I16">
        <f>$I$1*G16+H16</f>
        <v>3.558983827705902</v>
      </c>
    </row>
    <row r="18" spans="2:5" x14ac:dyDescent="0.3">
      <c r="B18" s="4" t="s">
        <v>28</v>
      </c>
      <c r="C18" s="5">
        <v>-2.9999999999999997E-8</v>
      </c>
      <c r="D18" s="5">
        <v>-2.9999999999999997E-8</v>
      </c>
      <c r="E18" s="5">
        <v>-2.9999999999999997E-8</v>
      </c>
    </row>
    <row r="19" spans="2:5" x14ac:dyDescent="0.3">
      <c r="B19" s="4" t="s">
        <v>29</v>
      </c>
      <c r="C19" s="5">
        <v>5.9999999999999997E-7</v>
      </c>
      <c r="D19" s="5">
        <v>2.9999999999999999E-7</v>
      </c>
      <c r="E19" s="5">
        <v>-8.9999999999999999E-8</v>
      </c>
    </row>
    <row r="20" spans="2:5" x14ac:dyDescent="0.3">
      <c r="B20" s="4" t="s">
        <v>30</v>
      </c>
      <c r="C20" s="5">
        <v>2.0000000000000002E-5</v>
      </c>
      <c r="D20" s="5">
        <v>2.0000000000000002E-5</v>
      </c>
      <c r="E20" s="5">
        <v>4.0000000000000003E-5</v>
      </c>
    </row>
    <row r="21" spans="2:5" x14ac:dyDescent="0.3">
      <c r="B21" s="4" t="s">
        <v>30</v>
      </c>
      <c r="C21" s="5">
        <v>-4.0000000000000002E-4</v>
      </c>
      <c r="D21" s="5">
        <v>-2.0000000000000001E-4</v>
      </c>
      <c r="E21" s="5">
        <v>-1E-4</v>
      </c>
    </row>
    <row r="22" spans="2:5" x14ac:dyDescent="0.3">
      <c r="B22" s="4" t="s">
        <v>31</v>
      </c>
      <c r="C22" s="5">
        <v>5.8000000000000003E-2</v>
      </c>
      <c r="D22" s="5">
        <v>9.3100000000000002E-2</v>
      </c>
      <c r="E22" s="5">
        <v>0.1242</v>
      </c>
    </row>
    <row r="23" spans="2:5" x14ac:dyDescent="0.3">
      <c r="B23" s="4" t="s">
        <v>32</v>
      </c>
      <c r="C23" s="4">
        <v>-7.0000000000000001E-3</v>
      </c>
      <c r="D23" s="4">
        <v>-1.84E-2</v>
      </c>
      <c r="E23" s="4">
        <v>-1.6000000000000001E-3</v>
      </c>
    </row>
    <row r="24" spans="2:5" x14ac:dyDescent="0.3">
      <c r="B24" s="49" t="s">
        <v>3</v>
      </c>
      <c r="C24" s="49"/>
      <c r="D24" s="49"/>
    </row>
    <row r="25" spans="2:5" x14ac:dyDescent="0.3">
      <c r="B25" s="6" t="s">
        <v>17</v>
      </c>
      <c r="C25" s="6" t="s">
        <v>18</v>
      </c>
      <c r="D25" s="6" t="s">
        <v>19</v>
      </c>
    </row>
    <row r="26" spans="2:5" x14ac:dyDescent="0.3">
      <c r="B26" s="7">
        <v>-30.8</v>
      </c>
      <c r="C26" s="8">
        <v>-1.2450000000000001</v>
      </c>
      <c r="D26" s="8">
        <v>0.48099999999999998</v>
      </c>
    </row>
    <row r="27" spans="2:5" x14ac:dyDescent="0.3">
      <c r="B27" s="7">
        <v>-25.8</v>
      </c>
      <c r="C27" s="8">
        <v>-1.484</v>
      </c>
      <c r="D27" s="8">
        <v>0.32900000000000001</v>
      </c>
    </row>
    <row r="28" spans="2:5" x14ac:dyDescent="0.3">
      <c r="B28" s="7">
        <v>-20.8</v>
      </c>
      <c r="C28" s="8">
        <v>-1.2989999999999999</v>
      </c>
      <c r="D28" s="8">
        <v>0.20799999999999999</v>
      </c>
    </row>
    <row r="29" spans="2:5" x14ac:dyDescent="0.3">
      <c r="B29" s="7">
        <v>-15.8</v>
      </c>
      <c r="C29" s="8">
        <v>-0.97299999999999998</v>
      </c>
      <c r="D29" s="8">
        <v>0.11899999999999999</v>
      </c>
    </row>
    <row r="30" spans="2:5" x14ac:dyDescent="0.3">
      <c r="B30" s="7">
        <v>-10.8</v>
      </c>
      <c r="C30" s="8">
        <v>-0.65700000000000003</v>
      </c>
      <c r="D30" s="8">
        <v>6.6000000000000003E-2</v>
      </c>
    </row>
    <row r="31" spans="2:5" x14ac:dyDescent="0.3">
      <c r="B31" s="7">
        <v>-5.8</v>
      </c>
      <c r="C31" s="8">
        <v>-0.34899999999999998</v>
      </c>
      <c r="D31" s="8">
        <v>4.2000000000000003E-2</v>
      </c>
    </row>
    <row r="32" spans="2:5" x14ac:dyDescent="0.3">
      <c r="B32" s="7">
        <v>-3.8</v>
      </c>
      <c r="C32" s="8">
        <v>-0.23799999999999999</v>
      </c>
      <c r="D32" s="8">
        <v>3.2000000000000001E-2</v>
      </c>
    </row>
    <row r="33" spans="2:10" x14ac:dyDescent="0.3">
      <c r="B33" s="7">
        <v>-2.8</v>
      </c>
      <c r="C33" s="8">
        <v>-0.17499999999999999</v>
      </c>
      <c r="D33" s="8">
        <v>3.3000000000000002E-2</v>
      </c>
    </row>
    <row r="34" spans="2:10" x14ac:dyDescent="0.3">
      <c r="B34" s="7">
        <v>-1.8</v>
      </c>
      <c r="C34" s="9">
        <v>-0.12</v>
      </c>
      <c r="D34" s="8">
        <v>3.4000000000000002E-2</v>
      </c>
    </row>
    <row r="35" spans="2:10" x14ac:dyDescent="0.3">
      <c r="B35" s="7">
        <v>-0.8</v>
      </c>
      <c r="C35" s="8">
        <v>-6.5000000000000002E-2</v>
      </c>
      <c r="D35" s="8">
        <v>3.3000000000000002E-2</v>
      </c>
    </row>
    <row r="36" spans="2:10" x14ac:dyDescent="0.3">
      <c r="B36" s="7">
        <v>0.2</v>
      </c>
      <c r="C36" s="8">
        <v>-3.0000000000000001E-3</v>
      </c>
      <c r="D36" s="8">
        <v>3.5999999999999997E-2</v>
      </c>
    </row>
    <row r="37" spans="2:10" x14ac:dyDescent="0.3">
      <c r="B37" s="7">
        <v>1.2</v>
      </c>
      <c r="C37" s="8">
        <v>5.1999999999999998E-2</v>
      </c>
      <c r="D37" s="8">
        <v>3.6999999999999998E-2</v>
      </c>
    </row>
    <row r="38" spans="2:10" ht="17.649999999999999" x14ac:dyDescent="0.3">
      <c r="B38" s="7">
        <v>2.2000000000000002</v>
      </c>
      <c r="C38" s="8">
        <v>0.107</v>
      </c>
      <c r="D38" s="8">
        <v>3.7999999999999999E-2</v>
      </c>
      <c r="E38" s="50" t="s">
        <v>33</v>
      </c>
      <c r="F38" s="50"/>
      <c r="G38" s="50"/>
      <c r="H38" s="50"/>
      <c r="I38" s="50"/>
      <c r="J38" s="50"/>
    </row>
    <row r="39" spans="2:10" x14ac:dyDescent="0.3">
      <c r="B39" s="7">
        <v>4.2</v>
      </c>
      <c r="C39" s="7">
        <v>0.2</v>
      </c>
      <c r="D39" s="8">
        <v>0.05</v>
      </c>
    </row>
    <row r="40" spans="2:10" x14ac:dyDescent="0.3">
      <c r="B40" s="7">
        <v>9.1999999999999993</v>
      </c>
      <c r="C40" s="8">
        <v>0.51400000000000001</v>
      </c>
      <c r="D40" s="8">
        <v>8.6999999999999994E-2</v>
      </c>
    </row>
    <row r="41" spans="2:10" x14ac:dyDescent="0.3">
      <c r="B41" s="7">
        <v>14.2</v>
      </c>
      <c r="C41" s="8">
        <v>0.81799999999999995</v>
      </c>
      <c r="D41" s="8">
        <v>0.14599999999999999</v>
      </c>
    </row>
    <row r="42" spans="2:10" x14ac:dyDescent="0.3">
      <c r="B42" s="7">
        <v>19.2</v>
      </c>
      <c r="C42" s="9">
        <v>1.1200000000000001</v>
      </c>
      <c r="D42" s="8">
        <v>0.22800000000000001</v>
      </c>
    </row>
    <row r="43" spans="2:10" x14ac:dyDescent="0.3">
      <c r="B43" s="7">
        <v>24.2</v>
      </c>
      <c r="C43" s="8">
        <v>1.333</v>
      </c>
      <c r="D43" s="8">
        <v>0.35699999999999998</v>
      </c>
    </row>
    <row r="44" spans="2:10" x14ac:dyDescent="0.3">
      <c r="B44" s="7">
        <v>29.2</v>
      </c>
      <c r="C44" s="8">
        <v>1.482</v>
      </c>
      <c r="D44" s="8">
        <v>0.501</v>
      </c>
    </row>
    <row r="45" spans="2:10" x14ac:dyDescent="0.3">
      <c r="B45" s="7">
        <v>34.200000000000003</v>
      </c>
      <c r="C45" s="8">
        <v>1.5680000000000001</v>
      </c>
      <c r="D45" s="8">
        <v>0.67500000000000004</v>
      </c>
    </row>
  </sheetData>
  <mergeCells count="2">
    <mergeCell ref="B24:D24"/>
    <mergeCell ref="E38:J38"/>
  </mergeCells>
  <phoneticPr fontId="18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2838-2397-4573-BAAB-CA65B227DF52}">
  <dimension ref="B1:K46"/>
  <sheetViews>
    <sheetView tabSelected="1" zoomScale="70" zoomScaleNormal="70" workbookViewId="0">
      <selection activeCell="P27" sqref="P27"/>
    </sheetView>
  </sheetViews>
  <sheetFormatPr defaultRowHeight="13.5" x14ac:dyDescent="0.3"/>
  <cols>
    <col min="3" max="5" width="16.265625" customWidth="1"/>
    <col min="7" max="7" width="16.53125" customWidth="1"/>
    <col min="8" max="8" width="13.46484375" customWidth="1"/>
    <col min="9" max="9" width="12.19921875" customWidth="1"/>
  </cols>
  <sheetData>
    <row r="1" spans="2:9" x14ac:dyDescent="0.3">
      <c r="B1" s="1" t="s">
        <v>17</v>
      </c>
      <c r="C1" s="42">
        <v>800</v>
      </c>
      <c r="D1" s="42">
        <v>1460</v>
      </c>
      <c r="E1" s="42">
        <v>2100</v>
      </c>
      <c r="G1" s="45" t="s">
        <v>44</v>
      </c>
      <c r="H1" s="45" t="s">
        <v>45</v>
      </c>
      <c r="I1" s="48">
        <f>Contents!$H$2</f>
        <v>1800</v>
      </c>
    </row>
    <row r="2" spans="2:9" x14ac:dyDescent="0.3">
      <c r="B2" s="2">
        <v>-35</v>
      </c>
      <c r="C2" s="46">
        <f>C$19*$B2^5+C$20*$B2^4+C$21*$B2^3+C$22*$B2^2+C$23*$B2+C$24</f>
        <v>0.43013749999999995</v>
      </c>
      <c r="D2" s="46">
        <f t="shared" ref="D2:E2" si="0">D$19*$B2^5+D$20*$B2^4+D$21*$B2^3+D$22*$B2^2+D$23*$B2+D$24</f>
        <v>0.79481093750000009</v>
      </c>
      <c r="E2" s="46">
        <f t="shared" si="0"/>
        <v>1.0608562500000001</v>
      </c>
      <c r="G2" s="47">
        <f>SLOPE(C2:E2,$C$1:$E$1)</f>
        <v>4.8551902956374258E-4</v>
      </c>
      <c r="H2">
        <f>INTERCEPT(C2:E2,C1:E1)</f>
        <v>5.6313906200694208E-2</v>
      </c>
      <c r="I2">
        <f>G2*$I$1+H2</f>
        <v>0.93024815941543082</v>
      </c>
    </row>
    <row r="3" spans="2:9" x14ac:dyDescent="0.3">
      <c r="B3" s="2">
        <v>-30</v>
      </c>
      <c r="C3" s="46">
        <f t="shared" ref="C3:E16" si="1">C$19*$B3^5+C$20*$B3^4+C$21*$B3^3+C$22*$B3^2+C$23*$B3+C$24</f>
        <v>0.30059999999999998</v>
      </c>
      <c r="D3" s="46">
        <f t="shared" si="1"/>
        <v>0.53095000000000003</v>
      </c>
      <c r="E3" s="46">
        <f t="shared" si="1"/>
        <v>0.80720000000000014</v>
      </c>
      <c r="G3" s="47">
        <f t="shared" ref="G3:G16" si="2">SLOPE(C3:E3,$C$1:$E$1)</f>
        <v>3.8948051435784168E-4</v>
      </c>
      <c r="H3">
        <f t="shared" ref="H3:H16" si="3">INTERCEPT(C3:E3,C2:E2)</f>
        <v>-5.7929289238627835E-2</v>
      </c>
      <c r="I3">
        <f t="shared" ref="I3:I16" si="4">G3*$I$1+H3</f>
        <v>0.64313563660548723</v>
      </c>
    </row>
    <row r="4" spans="2:9" x14ac:dyDescent="0.3">
      <c r="B4" s="2">
        <v>-25</v>
      </c>
      <c r="C4" s="46">
        <f t="shared" si="1"/>
        <v>0.20807499999999998</v>
      </c>
      <c r="D4" s="46">
        <f t="shared" si="1"/>
        <v>0.34368281249999999</v>
      </c>
      <c r="E4" s="46">
        <f t="shared" si="1"/>
        <v>0.55591875000000002</v>
      </c>
      <c r="G4" s="47">
        <f t="shared" si="2"/>
        <v>2.6724875009861157E-4</v>
      </c>
      <c r="H4">
        <f t="shared" si="3"/>
        <v>-7.3079440051705968E-3</v>
      </c>
      <c r="I4">
        <f t="shared" si="4"/>
        <v>0.47373980617233025</v>
      </c>
    </row>
    <row r="5" spans="2:9" x14ac:dyDescent="0.3">
      <c r="B5" s="2">
        <v>-20</v>
      </c>
      <c r="C5" s="46">
        <f t="shared" si="1"/>
        <v>0.14089999999999997</v>
      </c>
      <c r="D5" s="46">
        <f t="shared" si="1"/>
        <v>0.21439999999999998</v>
      </c>
      <c r="E5" s="46">
        <f t="shared" si="1"/>
        <v>0.34020000000000006</v>
      </c>
      <c r="G5" s="47">
        <f t="shared" si="2"/>
        <v>1.5308930261912282E-4</v>
      </c>
      <c r="H5">
        <f t="shared" si="3"/>
        <v>1.9638512579952083E-2</v>
      </c>
      <c r="I5">
        <f>G5*$I$1+H5</f>
        <v>0.29519925729437313</v>
      </c>
    </row>
    <row r="6" spans="2:9" x14ac:dyDescent="0.3">
      <c r="B6" s="2">
        <v>-15</v>
      </c>
      <c r="C6" s="46">
        <f t="shared" si="1"/>
        <v>9.1612499999999986E-2</v>
      </c>
      <c r="D6" s="46">
        <f t="shared" si="1"/>
        <v>0.1284296875</v>
      </c>
      <c r="E6" s="46">
        <f t="shared" si="1"/>
        <v>0.17748125000000003</v>
      </c>
      <c r="G6" s="47">
        <f t="shared" si="2"/>
        <v>6.5999415726569939E-5</v>
      </c>
      <c r="H6">
        <f t="shared" si="3"/>
        <v>3.3646462177040232E-2</v>
      </c>
      <c r="I6">
        <f>G6*$I$1+H6</f>
        <v>0.15244541048486612</v>
      </c>
    </row>
    <row r="7" spans="2:9" x14ac:dyDescent="0.3">
      <c r="B7" s="2">
        <v>-10</v>
      </c>
      <c r="C7" s="46">
        <f t="shared" si="1"/>
        <v>5.62E-2</v>
      </c>
      <c r="D7" s="46">
        <f t="shared" si="1"/>
        <v>7.485E-2</v>
      </c>
      <c r="E7" s="46">
        <f t="shared" si="1"/>
        <v>7.3200000000000001E-2</v>
      </c>
      <c r="G7" s="47">
        <f t="shared" si="2"/>
        <v>1.3155964026506787E-5</v>
      </c>
      <c r="H7">
        <f t="shared" si="3"/>
        <v>4.3503953966423779E-2</v>
      </c>
      <c r="I7">
        <f t="shared" si="4"/>
        <v>6.7184689214135992E-2</v>
      </c>
    </row>
    <row r="8" spans="2:9" x14ac:dyDescent="0.3">
      <c r="B8" s="2">
        <v>-5</v>
      </c>
      <c r="C8" s="46">
        <f t="shared" si="1"/>
        <v>3.3349999999999998E-2</v>
      </c>
      <c r="D8" s="46">
        <f t="shared" si="1"/>
        <v>4.6301562500000004E-2</v>
      </c>
      <c r="E8" s="46">
        <f t="shared" si="1"/>
        <v>2.4543750000000003E-2</v>
      </c>
      <c r="G8" s="47">
        <f t="shared" si="2"/>
        <v>-6.6365942529188978E-6</v>
      </c>
      <c r="H8">
        <f t="shared" si="3"/>
        <v>2.113301204371856E-2</v>
      </c>
      <c r="I8">
        <f>G8*$I$1+H8</f>
        <v>9.1871423884645441E-3</v>
      </c>
    </row>
    <row r="9" spans="2:9" x14ac:dyDescent="0.3">
      <c r="B9" s="2">
        <v>0</v>
      </c>
      <c r="C9" s="46">
        <f t="shared" si="1"/>
        <v>2.3699999999999999E-2</v>
      </c>
      <c r="D9" s="46">
        <f t="shared" si="1"/>
        <v>3.8800000000000001E-2</v>
      </c>
      <c r="E9" s="46">
        <f t="shared" si="1"/>
        <v>2.4199999999999999E-2</v>
      </c>
      <c r="G9" s="47">
        <f t="shared" si="2"/>
        <v>5.0173556326917007E-7</v>
      </c>
      <c r="H9">
        <f t="shared" si="3"/>
        <v>4.3102359597676151E-3</v>
      </c>
      <c r="I9">
        <f t="shared" si="4"/>
        <v>5.2133599736521215E-3</v>
      </c>
    </row>
    <row r="10" spans="2:9" x14ac:dyDescent="0.3">
      <c r="B10" s="2">
        <v>5</v>
      </c>
      <c r="C10" s="46">
        <f t="shared" si="1"/>
        <v>2.9087499999999999E-2</v>
      </c>
      <c r="D10" s="46">
        <f t="shared" si="1"/>
        <v>5.1548437500000002E-2</v>
      </c>
      <c r="E10" s="46">
        <f t="shared" si="1"/>
        <v>6.4106250000000004E-2</v>
      </c>
      <c r="G10" s="47">
        <f t="shared" si="2"/>
        <v>2.697443742111077E-5</v>
      </c>
      <c r="H10">
        <f t="shared" si="3"/>
        <v>3.6899686062876629E-2</v>
      </c>
      <c r="I10">
        <f t="shared" si="4"/>
        <v>8.5453673420876008E-2</v>
      </c>
    </row>
    <row r="11" spans="2:9" x14ac:dyDescent="0.3">
      <c r="B11" s="2">
        <v>10</v>
      </c>
      <c r="C11" s="46">
        <f t="shared" si="1"/>
        <v>5.1799999999999999E-2</v>
      </c>
      <c r="D11" s="46">
        <f t="shared" si="1"/>
        <v>8.6749999999999994E-2</v>
      </c>
      <c r="E11" s="46">
        <f t="shared" si="1"/>
        <v>0.13919999999999999</v>
      </c>
      <c r="G11" s="47">
        <f t="shared" si="2"/>
        <v>6.7156437361943827E-5</v>
      </c>
      <c r="H11">
        <f t="shared" si="3"/>
        <v>-2.249234753442006E-2</v>
      </c>
      <c r="I11">
        <f t="shared" si="4"/>
        <v>9.838923971707883E-2</v>
      </c>
    </row>
    <row r="12" spans="2:9" x14ac:dyDescent="0.3">
      <c r="B12" s="2">
        <v>15</v>
      </c>
      <c r="C12" s="46">
        <f t="shared" si="1"/>
        <v>9.3824999999999992E-2</v>
      </c>
      <c r="D12" s="46">
        <f t="shared" si="1"/>
        <v>0.14942031250000001</v>
      </c>
      <c r="E12" s="46">
        <f t="shared" si="1"/>
        <v>0.25116875000000005</v>
      </c>
      <c r="G12" s="47">
        <f t="shared" si="2"/>
        <v>1.2084205634663937E-4</v>
      </c>
      <c r="H12">
        <f t="shared" si="3"/>
        <v>-2.8924703590651746E-3</v>
      </c>
      <c r="I12">
        <f t="shared" si="4"/>
        <v>0.21462323106488568</v>
      </c>
    </row>
    <row r="13" spans="2:9" x14ac:dyDescent="0.3">
      <c r="B13" s="2">
        <v>20</v>
      </c>
      <c r="C13" s="46">
        <f t="shared" si="1"/>
        <v>0.15609999999999999</v>
      </c>
      <c r="D13" s="46">
        <f t="shared" si="1"/>
        <v>0.24720000000000003</v>
      </c>
      <c r="E13" s="46">
        <f t="shared" si="1"/>
        <v>0.41220000000000001</v>
      </c>
      <c r="G13" s="47">
        <f t="shared" si="2"/>
        <v>1.9669296307983598E-4</v>
      </c>
      <c r="H13">
        <f t="shared" si="3"/>
        <v>3.711120453208927E-3</v>
      </c>
      <c r="I13">
        <f t="shared" si="4"/>
        <v>0.35775845399691369</v>
      </c>
    </row>
    <row r="14" spans="2:9" x14ac:dyDescent="0.3">
      <c r="B14" s="2">
        <v>25</v>
      </c>
      <c r="C14" s="46">
        <f t="shared" si="1"/>
        <v>0.23776249999999996</v>
      </c>
      <c r="D14" s="46">
        <f t="shared" si="1"/>
        <v>0.39016718750000001</v>
      </c>
      <c r="E14" s="46">
        <f t="shared" si="1"/>
        <v>0.64873124999999998</v>
      </c>
      <c r="G14" s="47">
        <f t="shared" si="2"/>
        <v>3.1568612683417486E-4</v>
      </c>
      <c r="H14">
        <f t="shared" si="3"/>
        <v>-9.4279780867296825E-3</v>
      </c>
      <c r="I14">
        <f t="shared" si="4"/>
        <v>0.55880705021478505</v>
      </c>
    </row>
    <row r="15" spans="2:9" x14ac:dyDescent="0.3">
      <c r="B15" s="2">
        <v>30</v>
      </c>
      <c r="C15" s="46">
        <f t="shared" si="1"/>
        <v>0.33539999999999998</v>
      </c>
      <c r="D15" s="46">
        <f t="shared" si="1"/>
        <v>0.59065000000000012</v>
      </c>
      <c r="E15" s="46">
        <f t="shared" si="1"/>
        <v>1.0052000000000001</v>
      </c>
      <c r="G15" s="47">
        <f t="shared" si="2"/>
        <v>5.1456177027453466E-4</v>
      </c>
      <c r="H15">
        <f t="shared" si="3"/>
        <v>-4.8623961116094905E-2</v>
      </c>
      <c r="I15">
        <f t="shared" si="4"/>
        <v>0.87758722537806744</v>
      </c>
    </row>
    <row r="16" spans="2:9" x14ac:dyDescent="0.3">
      <c r="B16" s="2">
        <v>35</v>
      </c>
      <c r="C16" s="46">
        <f t="shared" si="1"/>
        <v>0.44229999999999997</v>
      </c>
      <c r="D16" s="46">
        <f t="shared" si="1"/>
        <v>0.86303906249999995</v>
      </c>
      <c r="E16" s="46">
        <f t="shared" si="1"/>
        <v>1.5477937500000001</v>
      </c>
      <c r="G16" s="47">
        <f t="shared" si="2"/>
        <v>8.4927132228226573E-4</v>
      </c>
      <c r="H16">
        <f t="shared" si="3"/>
        <v>-0.11153617370254321</v>
      </c>
      <c r="I16">
        <f t="shared" si="4"/>
        <v>1.4171522064055351</v>
      </c>
    </row>
    <row r="17" spans="2:11" x14ac:dyDescent="0.3">
      <c r="B17" s="2"/>
    </row>
    <row r="18" spans="2:11" x14ac:dyDescent="0.3">
      <c r="B18" s="2"/>
    </row>
    <row r="19" spans="2:11" x14ac:dyDescent="0.3">
      <c r="B19" s="2" t="s">
        <v>36</v>
      </c>
      <c r="C19" s="44">
        <v>-2.0000000000000001E-9</v>
      </c>
      <c r="D19" s="44">
        <v>-5.0000000000000003E-10</v>
      </c>
      <c r="E19" s="43">
        <v>1E-8</v>
      </c>
    </row>
    <row r="20" spans="2:11" x14ac:dyDescent="0.3">
      <c r="B20" s="2" t="s">
        <v>37</v>
      </c>
      <c r="C20" s="44">
        <v>2.9999999999999997E-8</v>
      </c>
      <c r="D20" s="43">
        <v>1.9999999999999999E-7</v>
      </c>
      <c r="E20" s="43">
        <v>1.9999999999999999E-7</v>
      </c>
    </row>
    <row r="21" spans="2:11" x14ac:dyDescent="0.3">
      <c r="B21" s="2" t="s">
        <v>38</v>
      </c>
      <c r="C21" s="44">
        <v>3.0000000000000001E-6</v>
      </c>
      <c r="D21" s="43">
        <v>9.9999999999999995E-7</v>
      </c>
      <c r="E21" s="43">
        <v>-1.0000000000000001E-5</v>
      </c>
    </row>
    <row r="22" spans="2:11" x14ac:dyDescent="0.3">
      <c r="B22" s="2" t="s">
        <v>39</v>
      </c>
      <c r="C22" s="44">
        <v>2.9999999999999997E-4</v>
      </c>
      <c r="D22">
        <v>4.0000000000000002E-4</v>
      </c>
      <c r="E22">
        <v>8.0000000000000004E-4</v>
      </c>
    </row>
    <row r="23" spans="2:11" x14ac:dyDescent="0.3">
      <c r="B23" s="2" t="s">
        <v>40</v>
      </c>
      <c r="C23" s="44">
        <v>-5.0000000000000001E-4</v>
      </c>
      <c r="D23">
        <v>5.0000000000000001E-4</v>
      </c>
      <c r="E23">
        <v>4.1999999999999997E-3</v>
      </c>
    </row>
    <row r="24" spans="2:11" x14ac:dyDescent="0.3">
      <c r="B24" s="2" t="s">
        <v>41</v>
      </c>
      <c r="C24" s="44">
        <v>2.3699999999999999E-2</v>
      </c>
      <c r="D24">
        <v>3.8800000000000001E-2</v>
      </c>
      <c r="E24">
        <v>2.4199999999999999E-2</v>
      </c>
    </row>
    <row r="25" spans="2:11" x14ac:dyDescent="0.3">
      <c r="B25" s="51"/>
      <c r="C25" s="51"/>
    </row>
    <row r="26" spans="2:11" x14ac:dyDescent="0.3">
      <c r="B26" s="41" t="s">
        <v>34</v>
      </c>
      <c r="C26" s="41" t="s">
        <v>35</v>
      </c>
      <c r="D26" s="41"/>
      <c r="E26" s="41"/>
      <c r="G26" s="52" t="s">
        <v>42</v>
      </c>
      <c r="H26" s="53"/>
      <c r="J26" s="52" t="s">
        <v>43</v>
      </c>
      <c r="K26" s="53"/>
    </row>
    <row r="27" spans="2:11" x14ac:dyDescent="0.3">
      <c r="B27" s="22">
        <v>-30.8</v>
      </c>
      <c r="C27" s="23">
        <v>0.29599999999999999</v>
      </c>
      <c r="G27" s="11" t="s">
        <v>17</v>
      </c>
      <c r="H27" s="11" t="s">
        <v>24</v>
      </c>
      <c r="J27" s="11" t="s">
        <v>17</v>
      </c>
      <c r="K27" s="11" t="s">
        <v>24</v>
      </c>
    </row>
    <row r="28" spans="2:11" x14ac:dyDescent="0.3">
      <c r="B28" s="22">
        <v>-25.8</v>
      </c>
      <c r="C28" s="23">
        <v>0.221</v>
      </c>
      <c r="G28" s="17">
        <v>-30.8</v>
      </c>
      <c r="H28" s="17">
        <v>0.61699999999999999</v>
      </c>
      <c r="J28" s="12">
        <v>-30.8</v>
      </c>
      <c r="K28" s="13">
        <v>0.84099999999999997</v>
      </c>
    </row>
    <row r="29" spans="2:11" x14ac:dyDescent="0.3">
      <c r="B29" s="22">
        <v>-20.8</v>
      </c>
      <c r="C29" s="23">
        <v>0.14299999999999999</v>
      </c>
      <c r="G29" s="17">
        <v>-25.8</v>
      </c>
      <c r="H29" s="17">
        <v>0.39500000000000002</v>
      </c>
      <c r="J29" s="12">
        <v>-25.8</v>
      </c>
      <c r="K29" s="13">
        <v>0.59099999999999997</v>
      </c>
    </row>
    <row r="30" spans="2:11" x14ac:dyDescent="0.3">
      <c r="B30" s="22">
        <v>-15.8</v>
      </c>
      <c r="C30" s="23">
        <v>8.8999999999999996E-2</v>
      </c>
      <c r="G30" s="17">
        <v>-20.8</v>
      </c>
      <c r="H30" s="17">
        <v>0.254</v>
      </c>
      <c r="J30" s="12">
        <v>-20.8</v>
      </c>
      <c r="K30" s="13">
        <v>0.38600000000000001</v>
      </c>
    </row>
    <row r="31" spans="2:11" x14ac:dyDescent="0.3">
      <c r="B31" s="22">
        <v>-10.8</v>
      </c>
      <c r="C31" s="23">
        <v>5.5E-2</v>
      </c>
      <c r="G31" s="17">
        <v>-15.8</v>
      </c>
      <c r="H31" s="17">
        <v>0.154</v>
      </c>
      <c r="J31" s="12">
        <v>-15.8</v>
      </c>
      <c r="K31" s="13">
        <v>0.23</v>
      </c>
    </row>
    <row r="32" spans="2:11" x14ac:dyDescent="0.3">
      <c r="B32" s="22">
        <v>-5.8</v>
      </c>
      <c r="C32" s="23">
        <v>3.6999999999999998E-2</v>
      </c>
      <c r="G32" s="17">
        <v>-10.8</v>
      </c>
      <c r="H32" s="17">
        <v>8.4000000000000005E-2</v>
      </c>
      <c r="J32" s="12">
        <v>-10.8</v>
      </c>
      <c r="K32" s="13">
        <v>-7.0000000000000001E-3</v>
      </c>
    </row>
    <row r="33" spans="2:11" x14ac:dyDescent="0.3">
      <c r="B33" s="22">
        <v>-3.8</v>
      </c>
      <c r="C33" s="23">
        <v>3.2000000000000001E-2</v>
      </c>
      <c r="G33" s="17">
        <v>-5.8</v>
      </c>
      <c r="H33" s="17">
        <v>5.0999999999999997E-2</v>
      </c>
      <c r="J33" s="12">
        <v>-5.8</v>
      </c>
      <c r="K33" s="13">
        <v>5.5E-2</v>
      </c>
    </row>
    <row r="34" spans="2:11" x14ac:dyDescent="0.3">
      <c r="B34" s="22">
        <v>-2.8</v>
      </c>
      <c r="C34" s="23">
        <v>0.03</v>
      </c>
      <c r="G34" s="17">
        <v>-3.8</v>
      </c>
      <c r="H34" s="17">
        <v>4.2999999999999997E-2</v>
      </c>
      <c r="J34" s="12">
        <v>-3.8</v>
      </c>
      <c r="K34" s="13">
        <v>3.7999999999999999E-2</v>
      </c>
    </row>
    <row r="35" spans="2:11" x14ac:dyDescent="0.3">
      <c r="B35" s="22">
        <v>-1.8</v>
      </c>
      <c r="C35" s="23">
        <v>2.9000000000000001E-2</v>
      </c>
      <c r="G35" s="17">
        <v>-2.8</v>
      </c>
      <c r="H35" s="17">
        <v>4.1000000000000002E-2</v>
      </c>
      <c r="J35" s="15">
        <v>-2.8</v>
      </c>
      <c r="K35" s="13">
        <v>3.3000000000000002E-2</v>
      </c>
    </row>
    <row r="36" spans="2:11" x14ac:dyDescent="0.3">
      <c r="B36" s="22">
        <v>-0.8</v>
      </c>
      <c r="C36" s="23">
        <v>2.9333000000000001E-2</v>
      </c>
      <c r="G36" s="17">
        <v>-1.8</v>
      </c>
      <c r="H36" s="17">
        <v>3.2000000000000001E-2</v>
      </c>
      <c r="J36" s="12">
        <v>-1.8</v>
      </c>
      <c r="K36" s="13">
        <v>2.9000000000000001E-2</v>
      </c>
    </row>
    <row r="37" spans="2:11" x14ac:dyDescent="0.3">
      <c r="B37" s="22">
        <v>0.2</v>
      </c>
      <c r="C37" s="23">
        <v>0.03</v>
      </c>
      <c r="G37" s="17">
        <v>-0.8</v>
      </c>
      <c r="H37" s="17">
        <v>4.1333000000000002E-2</v>
      </c>
      <c r="J37" s="12">
        <v>-0.8</v>
      </c>
      <c r="K37" s="13">
        <v>3.0332999999999999E-2</v>
      </c>
    </row>
    <row r="38" spans="2:11" x14ac:dyDescent="0.3">
      <c r="B38" s="22">
        <v>1.2</v>
      </c>
      <c r="C38" s="23">
        <v>0.03</v>
      </c>
      <c r="G38" s="17">
        <v>0.2</v>
      </c>
      <c r="H38" s="17">
        <v>0.04</v>
      </c>
      <c r="J38" s="12">
        <v>1.2</v>
      </c>
      <c r="K38" s="13">
        <v>3.2000000000000001E-2</v>
      </c>
    </row>
    <row r="39" spans="2:11" x14ac:dyDescent="0.3">
      <c r="B39" s="22">
        <v>2.2000000000000002</v>
      </c>
      <c r="C39" s="23">
        <v>3.1E-2</v>
      </c>
      <c r="G39" s="17">
        <v>1.2</v>
      </c>
      <c r="H39" s="17">
        <v>4.1000000000000002E-2</v>
      </c>
      <c r="J39" s="12">
        <v>4.2</v>
      </c>
      <c r="K39" s="13">
        <v>4.5999999999999999E-2</v>
      </c>
    </row>
    <row r="40" spans="2:11" x14ac:dyDescent="0.3">
      <c r="B40" s="22">
        <v>4.2</v>
      </c>
      <c r="C40" s="23">
        <v>-8.0000000000000002E-3</v>
      </c>
      <c r="G40" s="17">
        <v>2.2000000000000002</v>
      </c>
      <c r="H40" s="17">
        <v>4.2999999999999997E-2</v>
      </c>
      <c r="J40" s="12">
        <v>9.1999999999999993</v>
      </c>
      <c r="K40" s="13">
        <v>0.107</v>
      </c>
    </row>
    <row r="41" spans="2:11" x14ac:dyDescent="0.3">
      <c r="B41" s="22">
        <v>9.1999999999999993</v>
      </c>
      <c r="C41" s="23">
        <v>5.1999999999999998E-2</v>
      </c>
      <c r="G41" s="17">
        <v>4.2</v>
      </c>
      <c r="H41" s="17">
        <v>4.9000000000000002E-2</v>
      </c>
      <c r="J41" s="12">
        <v>14.2</v>
      </c>
      <c r="K41" s="13">
        <v>0.21299999999999999</v>
      </c>
    </row>
    <row r="42" spans="2:11" x14ac:dyDescent="0.3">
      <c r="B42" s="22">
        <v>14.2</v>
      </c>
      <c r="C42" s="23">
        <v>8.3000000000000004E-2</v>
      </c>
      <c r="G42" s="17">
        <v>9.1999999999999993</v>
      </c>
      <c r="H42" s="17">
        <v>8.4000000000000005E-2</v>
      </c>
      <c r="J42" s="12">
        <v>19.2</v>
      </c>
      <c r="K42" s="13">
        <v>0.36299999999999999</v>
      </c>
    </row>
    <row r="43" spans="2:11" x14ac:dyDescent="0.3">
      <c r="B43" s="22">
        <v>19.2</v>
      </c>
      <c r="C43" s="23">
        <v>0.13400000000000001</v>
      </c>
      <c r="G43" s="17">
        <v>14.2</v>
      </c>
      <c r="H43" s="17">
        <v>0.14899999999999999</v>
      </c>
      <c r="J43" s="12">
        <v>24.2</v>
      </c>
      <c r="K43" s="13">
        <v>0.57899999999999996</v>
      </c>
    </row>
    <row r="44" spans="2:11" x14ac:dyDescent="0.3">
      <c r="B44" s="22">
        <v>24.2</v>
      </c>
      <c r="C44" s="23">
        <v>0.20799999999999999</v>
      </c>
      <c r="G44" s="17">
        <v>19.2</v>
      </c>
      <c r="H44" s="17">
        <v>0.251</v>
      </c>
      <c r="J44" s="12">
        <v>29.2</v>
      </c>
      <c r="K44" s="13">
        <v>0.85899999999999999</v>
      </c>
    </row>
    <row r="45" spans="2:11" x14ac:dyDescent="0.3">
      <c r="B45" s="22">
        <v>29.2</v>
      </c>
      <c r="C45" s="23">
        <v>0.30299999999999999</v>
      </c>
      <c r="G45" s="17">
        <v>24.2</v>
      </c>
      <c r="H45" s="17">
        <v>0.39700000000000002</v>
      </c>
    </row>
    <row r="46" spans="2:11" x14ac:dyDescent="0.3">
      <c r="B46" s="22">
        <v>34.200000000000003</v>
      </c>
      <c r="C46" s="23">
        <v>0.40200000000000002</v>
      </c>
      <c r="G46" s="17">
        <v>29.2</v>
      </c>
      <c r="H46" s="17">
        <v>0.61199999999999999</v>
      </c>
    </row>
  </sheetData>
  <mergeCells count="3">
    <mergeCell ref="B25:C25"/>
    <mergeCell ref="G26:H26"/>
    <mergeCell ref="J26:K2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Contents</vt:lpstr>
      <vt:lpstr>800rpm</vt:lpstr>
      <vt:lpstr>1460rpm</vt:lpstr>
      <vt:lpstr>2100rpm</vt:lpstr>
      <vt:lpstr>Analysis CL</vt:lpstr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Taunton D.J.</dc:creator>
  <cp:lastModifiedBy>Zhennan Zhou (zz7e21)</cp:lastModifiedBy>
  <dcterms:created xsi:type="dcterms:W3CDTF">2014-08-13T14:44:00Z</dcterms:created>
  <dcterms:modified xsi:type="dcterms:W3CDTF">2023-09-15T09:01:11Z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13570A3AC7104AC1B941E70D8553AD55</vt:lpwstr>
  </property>
  <property fmtid="{D5CDD505-2E9C-101B-9397-08002B2CF9AE}" pid="3" name="KSOProductBuildVer">
    <vt:lpwstr>2052-11.1.0.12358</vt:lpwstr>
  </property>
</Properties>
</file>