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5.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ables/table6.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Wellerson\Downloads\scopus_artigos\"/>
    </mc:Choice>
  </mc:AlternateContent>
  <xr:revisionPtr revIDLastSave="0" documentId="13_ncr:1_{F313E99F-9DE2-4A29-A0E6-70A679E0ABD3}" xr6:coauthVersionLast="47" xr6:coauthVersionMax="47" xr10:uidLastSave="{00000000-0000-0000-0000-000000000000}"/>
  <bookViews>
    <workbookView xWindow="-120" yWindow="-120" windowWidth="20730" windowHeight="11160" firstSheet="8" activeTab="10" xr2:uid="{9DF6831F-0DA8-4E19-B566-BEA1579575F2}"/>
  </bookViews>
  <sheets>
    <sheet name="Doenças_CAD_fimFase2" sheetId="2" r:id="rId1"/>
    <sheet name="Técnicas_fimFase2" sheetId="3" r:id="rId2"/>
    <sheet name="Articles" sheetId="1" r:id="rId3"/>
    <sheet name="Doenças_CAD (nota35)" sheetId="5" r:id="rId4"/>
    <sheet name="Técnicas(nota35)" sheetId="6" r:id="rId5"/>
    <sheet name="Métricas_Artigos35" sheetId="7" r:id="rId6"/>
    <sheet name="Calculos_Q_I²" sheetId="11" r:id="rId7"/>
    <sheet name="Calculo_precisao_fscore_faltava" sheetId="8" r:id="rId8"/>
    <sheet name="PubMed_Timeline_Results_by_Year" sheetId="10" r:id="rId9"/>
    <sheet name="desempenho_por_tecnica" sheetId="14" r:id="rId10"/>
    <sheet name="QUADAS_2" sheetId="15" r:id="rId11"/>
  </sheets>
  <definedNames>
    <definedName name="_xlnm._FilterDatabase" localSheetId="10" hidden="1">QUADAS_2!$I$1:$I$20</definedName>
    <definedName name="_xlcn.WorksheetConnection_data_extraction_Ultimo.xlsxTabela11" hidden="1">Tabela1[]</definedName>
    <definedName name="_xlcn.WorksheetConnection_data_extraction_Ultimo.xlsxTabela21" hidden="1">Tabela2[]</definedName>
    <definedName name="_xlcn.WorksheetConnection_PubMed_Timeline_Results_by_YearA3B781" hidden="1">PubMed_Timeline_Results_by_Year!$A$2:$B$78</definedName>
    <definedName name="DadosExternos_1" localSheetId="8" hidden="1">PubMed_Timeline_Results_by_Year!$A$1:$B$78</definedName>
    <definedName name="DadosExternos_2" localSheetId="9" hidden="1">desempenho_por_tecnica!$A$1:$G$25</definedName>
    <definedName name="SegmentaçãodeDados_ID">#N/A</definedName>
  </definedNames>
  <calcPr calcId="191029"/>
  <pivotCaches>
    <pivotCache cacheId="17"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FCE2AD5D-F65C-4FA6-A056-5C36A1767C68}">
      <x15:dataModel>
        <x15:modelTables>
          <x15:modelTable id="Intervalo" name="Intervalo" connection="WorksheetConnection_PubMed_Timeline_Results_by_Year!$A$3:$B$78"/>
          <x15:modelTable id="Tabela2" name="Tabela2" connection="WorksheetConnection_data_extraction_Ultimo.xlsx!Tabela2"/>
          <x15:modelTable id="Tabela1" name="Tabela1" connection="WorksheetConnection_data_extraction_Ultimo.xlsx!Tabela1"/>
        </x15:modelTables>
      </x15:dataModel>
    </ext>
  </extLst>
</workbook>
</file>

<file path=xl/calcChain.xml><?xml version="1.0" encoding="utf-8"?>
<calcChain xmlns="http://schemas.openxmlformats.org/spreadsheetml/2006/main">
  <c r="B148" i="15" l="1"/>
  <c r="C148" i="15"/>
  <c r="B149" i="15"/>
  <c r="C149" i="15"/>
  <c r="B150" i="15"/>
  <c r="C150" i="15"/>
  <c r="B151" i="15"/>
  <c r="C151" i="15"/>
  <c r="B152" i="15"/>
  <c r="C152" i="15"/>
  <c r="B153" i="15"/>
  <c r="C153" i="15"/>
  <c r="B154" i="15"/>
  <c r="C154" i="15"/>
  <c r="B155" i="15"/>
  <c r="C155" i="15"/>
  <c r="B156" i="15"/>
  <c r="C156" i="15"/>
  <c r="B157" i="15"/>
  <c r="C157" i="15"/>
  <c r="B158" i="15"/>
  <c r="C158" i="15"/>
  <c r="B159" i="15"/>
  <c r="C159" i="15"/>
  <c r="B160" i="15"/>
  <c r="C160" i="15"/>
  <c r="B161" i="15"/>
  <c r="C161" i="15"/>
  <c r="B162" i="15"/>
  <c r="C162" i="15"/>
  <c r="B163" i="15"/>
  <c r="C163" i="15"/>
  <c r="B164" i="15"/>
  <c r="C164" i="15"/>
  <c r="B165" i="15"/>
  <c r="C165" i="15"/>
  <c r="B166" i="15"/>
  <c r="C166" i="15"/>
  <c r="B167" i="15"/>
  <c r="C167" i="15"/>
  <c r="B168" i="15"/>
  <c r="C168" i="15"/>
  <c r="B169" i="15"/>
  <c r="C169" i="15"/>
  <c r="B170" i="15"/>
  <c r="C170" i="15"/>
  <c r="B171" i="15"/>
  <c r="C171" i="15"/>
  <c r="B172" i="15"/>
  <c r="C172" i="15"/>
  <c r="B173" i="15"/>
  <c r="C173" i="15"/>
  <c r="B174" i="15"/>
  <c r="C174" i="15"/>
  <c r="B175" i="15"/>
  <c r="C175" i="15"/>
  <c r="B176" i="15"/>
  <c r="C176" i="15"/>
  <c r="B177" i="15"/>
  <c r="C177" i="15"/>
  <c r="B178" i="15"/>
  <c r="C178" i="15"/>
  <c r="B179" i="15"/>
  <c r="C179" i="15"/>
  <c r="B180" i="15"/>
  <c r="C180" i="15"/>
  <c r="B181" i="15"/>
  <c r="C181" i="15"/>
  <c r="C147" i="15"/>
  <c r="B147" i="15"/>
  <c r="B112" i="15"/>
  <c r="C112" i="15"/>
  <c r="B113" i="15"/>
  <c r="C113" i="15"/>
  <c r="B114" i="15"/>
  <c r="C114" i="15"/>
  <c r="B115" i="15"/>
  <c r="C115" i="15"/>
  <c r="B116" i="15"/>
  <c r="C116" i="15"/>
  <c r="B117" i="15"/>
  <c r="C117" i="15"/>
  <c r="B118" i="15"/>
  <c r="C118" i="15"/>
  <c r="B119" i="15"/>
  <c r="C119" i="15"/>
  <c r="B120" i="15"/>
  <c r="C120" i="15"/>
  <c r="B121" i="15"/>
  <c r="C121" i="15"/>
  <c r="B122" i="15"/>
  <c r="C122" i="15"/>
  <c r="B123" i="15"/>
  <c r="C123" i="15"/>
  <c r="B124" i="15"/>
  <c r="C124" i="15"/>
  <c r="B125" i="15"/>
  <c r="C125" i="15"/>
  <c r="B126" i="15"/>
  <c r="C126" i="15"/>
  <c r="B127" i="15"/>
  <c r="C127" i="15"/>
  <c r="B128" i="15"/>
  <c r="C128" i="15"/>
  <c r="B129" i="15"/>
  <c r="C129" i="15"/>
  <c r="B130" i="15"/>
  <c r="C130" i="15"/>
  <c r="B131" i="15"/>
  <c r="C131" i="15"/>
  <c r="B132" i="15"/>
  <c r="C132" i="15"/>
  <c r="B133" i="15"/>
  <c r="C133" i="15"/>
  <c r="B134" i="15"/>
  <c r="C134" i="15"/>
  <c r="B135" i="15"/>
  <c r="C135" i="15"/>
  <c r="B136" i="15"/>
  <c r="C136" i="15"/>
  <c r="B137" i="15"/>
  <c r="C137" i="15"/>
  <c r="B138" i="15"/>
  <c r="C138" i="15"/>
  <c r="B139" i="15"/>
  <c r="C139" i="15"/>
  <c r="B140" i="15"/>
  <c r="C140" i="15"/>
  <c r="B141" i="15"/>
  <c r="C141" i="15"/>
  <c r="B142" i="15"/>
  <c r="C142" i="15"/>
  <c r="B143" i="15"/>
  <c r="C143" i="15"/>
  <c r="B144" i="15"/>
  <c r="C144" i="15"/>
  <c r="B145" i="15"/>
  <c r="C145" i="15"/>
  <c r="C111" i="15"/>
  <c r="B111" i="15"/>
  <c r="B77" i="15"/>
  <c r="C77" i="15"/>
  <c r="B78" i="15"/>
  <c r="C78" i="15"/>
  <c r="B79" i="15"/>
  <c r="C79" i="15"/>
  <c r="B80" i="15"/>
  <c r="C80" i="15"/>
  <c r="B81" i="15"/>
  <c r="C81" i="15"/>
  <c r="B82" i="15"/>
  <c r="C82" i="15"/>
  <c r="B83" i="15"/>
  <c r="C83" i="15"/>
  <c r="B84" i="15"/>
  <c r="C84" i="15"/>
  <c r="B85" i="15"/>
  <c r="C85" i="15"/>
  <c r="B86" i="15"/>
  <c r="C86" i="15"/>
  <c r="B87" i="15"/>
  <c r="C87" i="15"/>
  <c r="B88" i="15"/>
  <c r="C88" i="15"/>
  <c r="B89" i="15"/>
  <c r="C89" i="15"/>
  <c r="B90" i="15"/>
  <c r="C90" i="15"/>
  <c r="B91" i="15"/>
  <c r="C91" i="15"/>
  <c r="B92" i="15"/>
  <c r="C92" i="15"/>
  <c r="B93" i="15"/>
  <c r="C93" i="15"/>
  <c r="B94" i="15"/>
  <c r="C94" i="15"/>
  <c r="B95" i="15"/>
  <c r="C95" i="15"/>
  <c r="B96" i="15"/>
  <c r="C96" i="15"/>
  <c r="B97" i="15"/>
  <c r="C97" i="15"/>
  <c r="B98" i="15"/>
  <c r="C98" i="15"/>
  <c r="B99" i="15"/>
  <c r="C99" i="15"/>
  <c r="B100" i="15"/>
  <c r="C100" i="15"/>
  <c r="B101" i="15"/>
  <c r="C101" i="15"/>
  <c r="B102" i="15"/>
  <c r="C102" i="15"/>
  <c r="B103" i="15"/>
  <c r="C103" i="15"/>
  <c r="B104" i="15"/>
  <c r="C104" i="15"/>
  <c r="B105" i="15"/>
  <c r="C105" i="15"/>
  <c r="B106" i="15"/>
  <c r="C106" i="15"/>
  <c r="B107" i="15"/>
  <c r="C107" i="15"/>
  <c r="B108" i="15"/>
  <c r="C108" i="15"/>
  <c r="B109" i="15"/>
  <c r="C109" i="15"/>
  <c r="C76" i="15"/>
  <c r="C75" i="15"/>
  <c r="B76" i="15"/>
  <c r="B75" i="15"/>
  <c r="C39" i="15"/>
  <c r="C40" i="15" s="1"/>
  <c r="C41" i="15" s="1"/>
  <c r="C42" i="15" s="1"/>
  <c r="C43" i="15" s="1"/>
  <c r="C44" i="15" s="1"/>
  <c r="C45" i="15" s="1"/>
  <c r="C46" i="15" s="1"/>
  <c r="C47" i="15" s="1"/>
  <c r="C48" i="15" s="1"/>
  <c r="C49" i="15" s="1"/>
  <c r="C50" i="15" s="1"/>
  <c r="C51" i="15" s="1"/>
  <c r="C52" i="15" s="1"/>
  <c r="C53" i="15" s="1"/>
  <c r="C54" i="15" s="1"/>
  <c r="C55" i="15" s="1"/>
  <c r="C56" i="15" s="1"/>
  <c r="C57" i="15" s="1"/>
  <c r="C58" i="15" s="1"/>
  <c r="C59" i="15" s="1"/>
  <c r="C60" i="15" s="1"/>
  <c r="C61" i="15" s="1"/>
  <c r="C62" i="15" s="1"/>
  <c r="C63" i="15" s="1"/>
  <c r="C64" i="15" s="1"/>
  <c r="C65" i="15" s="1"/>
  <c r="C66" i="15" s="1"/>
  <c r="C67" i="15" s="1"/>
  <c r="C68" i="15" s="1"/>
  <c r="C69" i="15" s="1"/>
  <c r="C70" i="15" s="1"/>
  <c r="C71" i="15" s="1"/>
  <c r="C72" i="15" s="1"/>
  <c r="C73" i="15" s="1"/>
  <c r="E465" i="15"/>
  <c r="E466" i="15" s="1"/>
  <c r="E467" i="15" s="1"/>
  <c r="E468" i="15" s="1"/>
  <c r="E469" i="15" s="1"/>
  <c r="E459" i="15"/>
  <c r="E460" i="15" s="1"/>
  <c r="E461" i="15" s="1"/>
  <c r="E462" i="15" s="1"/>
  <c r="E463" i="15" s="1"/>
  <c r="E453" i="15"/>
  <c r="E454" i="15" s="1"/>
  <c r="E455" i="15" s="1"/>
  <c r="E456" i="15" s="1"/>
  <c r="E457" i="15" s="1"/>
  <c r="E447" i="15"/>
  <c r="E448" i="15" s="1"/>
  <c r="E449" i="15" s="1"/>
  <c r="E450" i="15" s="1"/>
  <c r="E451" i="15" s="1"/>
  <c r="E441" i="15"/>
  <c r="E442" i="15" s="1"/>
  <c r="E443" i="15" s="1"/>
  <c r="E444" i="15" s="1"/>
  <c r="E445" i="15" s="1"/>
  <c r="E435" i="15"/>
  <c r="E436" i="15" s="1"/>
  <c r="E437" i="15" s="1"/>
  <c r="E438" i="15" s="1"/>
  <c r="E439" i="15" s="1"/>
  <c r="E429" i="15"/>
  <c r="E430" i="15" s="1"/>
  <c r="E431" i="15" s="1"/>
  <c r="E432" i="15" s="1"/>
  <c r="E433" i="15" s="1"/>
  <c r="E423" i="15"/>
  <c r="E424" i="15" s="1"/>
  <c r="E425" i="15" s="1"/>
  <c r="E426" i="15" s="1"/>
  <c r="E427" i="15" s="1"/>
  <c r="E417" i="15"/>
  <c r="E418" i="15" s="1"/>
  <c r="E419" i="15" s="1"/>
  <c r="E420" i="15" s="1"/>
  <c r="E421" i="15" s="1"/>
  <c r="E411" i="15"/>
  <c r="E412" i="15" s="1"/>
  <c r="E413" i="15" s="1"/>
  <c r="E414" i="15" s="1"/>
  <c r="E415" i="15" s="1"/>
  <c r="E405" i="15"/>
  <c r="E406" i="15" s="1"/>
  <c r="E407" i="15" s="1"/>
  <c r="E408" i="15" s="1"/>
  <c r="E409" i="15" s="1"/>
  <c r="E399" i="15"/>
  <c r="E400" i="15" s="1"/>
  <c r="E401" i="15" s="1"/>
  <c r="E402" i="15" s="1"/>
  <c r="E403" i="15" s="1"/>
  <c r="E393" i="15"/>
  <c r="E394" i="15" s="1"/>
  <c r="E395" i="15" s="1"/>
  <c r="E396" i="15" s="1"/>
  <c r="E397" i="15" s="1"/>
  <c r="E387" i="15"/>
  <c r="E388" i="15" s="1"/>
  <c r="E389" i="15" s="1"/>
  <c r="E390" i="15" s="1"/>
  <c r="E391" i="15" s="1"/>
  <c r="E381" i="15"/>
  <c r="E382" i="15" s="1"/>
  <c r="E383" i="15" s="1"/>
  <c r="E384" i="15" s="1"/>
  <c r="E385" i="15" s="1"/>
  <c r="E375" i="15"/>
  <c r="E376" i="15" s="1"/>
  <c r="E377" i="15" s="1"/>
  <c r="E378" i="15" s="1"/>
  <c r="E379" i="15" s="1"/>
  <c r="E369" i="15"/>
  <c r="E370" i="15" s="1"/>
  <c r="E371" i="15" s="1"/>
  <c r="E372" i="15" s="1"/>
  <c r="E373" i="15" s="1"/>
  <c r="E363" i="15"/>
  <c r="E364" i="15" s="1"/>
  <c r="E365" i="15" s="1"/>
  <c r="E366" i="15" s="1"/>
  <c r="E367" i="15" s="1"/>
  <c r="E357" i="15"/>
  <c r="E358" i="15" s="1"/>
  <c r="E359" i="15" s="1"/>
  <c r="E360" i="15" s="1"/>
  <c r="E361" i="15" s="1"/>
  <c r="E351" i="15"/>
  <c r="E352" i="15" s="1"/>
  <c r="E353" i="15" s="1"/>
  <c r="E354" i="15" s="1"/>
  <c r="E355" i="15" s="1"/>
  <c r="E345" i="15"/>
  <c r="E346" i="15" s="1"/>
  <c r="E347" i="15" s="1"/>
  <c r="E348" i="15" s="1"/>
  <c r="E349" i="15" s="1"/>
  <c r="E339" i="15"/>
  <c r="E340" i="15" s="1"/>
  <c r="E341" i="15" s="1"/>
  <c r="E342" i="15" s="1"/>
  <c r="E343" i="15" s="1"/>
  <c r="E333" i="15"/>
  <c r="E334" i="15" s="1"/>
  <c r="E335" i="15" s="1"/>
  <c r="E336" i="15" s="1"/>
  <c r="E337" i="15" s="1"/>
  <c r="E327" i="15"/>
  <c r="E328" i="15" s="1"/>
  <c r="E329" i="15" s="1"/>
  <c r="E330" i="15" s="1"/>
  <c r="E331" i="15" s="1"/>
  <c r="E321" i="15"/>
  <c r="E322" i="15" s="1"/>
  <c r="E323" i="15" s="1"/>
  <c r="E324" i="15" s="1"/>
  <c r="E325" i="15" s="1"/>
  <c r="E315" i="15"/>
  <c r="E316" i="15" s="1"/>
  <c r="E317" i="15" s="1"/>
  <c r="E318" i="15" s="1"/>
  <c r="E319" i="15" s="1"/>
  <c r="E309" i="15"/>
  <c r="E310" i="15" s="1"/>
  <c r="E311" i="15" s="1"/>
  <c r="E312" i="15" s="1"/>
  <c r="E313" i="15" s="1"/>
  <c r="E303" i="15"/>
  <c r="E304" i="15" s="1"/>
  <c r="E305" i="15" s="1"/>
  <c r="E306" i="15" s="1"/>
  <c r="E307" i="15" s="1"/>
  <c r="E297" i="15"/>
  <c r="E298" i="15" s="1"/>
  <c r="E299" i="15" s="1"/>
  <c r="E300" i="15" s="1"/>
  <c r="E301" i="15" s="1"/>
  <c r="E291" i="15"/>
  <c r="E292" i="15" s="1"/>
  <c r="E293" i="15" s="1"/>
  <c r="E294" i="15" s="1"/>
  <c r="E295" i="15" s="1"/>
  <c r="E285" i="15"/>
  <c r="E286" i="15" s="1"/>
  <c r="E287" i="15" s="1"/>
  <c r="E288" i="15" s="1"/>
  <c r="E289" i="15" s="1"/>
  <c r="E279" i="15"/>
  <c r="E280" i="15" s="1"/>
  <c r="E281" i="15" s="1"/>
  <c r="E282" i="15" s="1"/>
  <c r="E283" i="15" s="1"/>
  <c r="E273" i="15"/>
  <c r="E274" i="15" s="1"/>
  <c r="E275" i="15" s="1"/>
  <c r="E276" i="15" s="1"/>
  <c r="E277" i="15" s="1"/>
  <c r="E267" i="15"/>
  <c r="E268" i="15" s="1"/>
  <c r="E269" i="15" s="1"/>
  <c r="E270" i="15" s="1"/>
  <c r="E271" i="15" s="1"/>
  <c r="E261" i="15"/>
  <c r="E262" i="15" s="1"/>
  <c r="E263" i="15" s="1"/>
  <c r="E264" i="15" s="1"/>
  <c r="E265" i="15" s="1"/>
  <c r="E255" i="15"/>
  <c r="E256" i="15" s="1"/>
  <c r="E257" i="15" s="1"/>
  <c r="E258" i="15" s="1"/>
  <c r="E259" i="15" s="1"/>
  <c r="E249" i="15"/>
  <c r="E250" i="15" s="1"/>
  <c r="E251" i="15" s="1"/>
  <c r="E252" i="15" s="1"/>
  <c r="E253" i="15" s="1"/>
  <c r="E243" i="15"/>
  <c r="E244" i="15" s="1"/>
  <c r="E245" i="15" s="1"/>
  <c r="E246" i="15" s="1"/>
  <c r="E247" i="15" s="1"/>
  <c r="E237" i="15"/>
  <c r="E238" i="15" s="1"/>
  <c r="E239" i="15" s="1"/>
  <c r="E240" i="15" s="1"/>
  <c r="E241" i="15" s="1"/>
  <c r="E231" i="15"/>
  <c r="E232" i="15" s="1"/>
  <c r="E233" i="15" s="1"/>
  <c r="E234" i="15" s="1"/>
  <c r="E235" i="15" s="1"/>
  <c r="E225" i="15"/>
  <c r="E226" i="15" s="1"/>
  <c r="E227" i="15" s="1"/>
  <c r="E228" i="15" s="1"/>
  <c r="E229" i="15" s="1"/>
  <c r="E219" i="15"/>
  <c r="E220" i="15" s="1"/>
  <c r="E221" i="15" s="1"/>
  <c r="E222" i="15" s="1"/>
  <c r="E223" i="15" s="1"/>
  <c r="E213" i="15"/>
  <c r="E214" i="15" s="1"/>
  <c r="E215" i="15" s="1"/>
  <c r="E216" i="15" s="1"/>
  <c r="E217" i="15" s="1"/>
  <c r="E207" i="15"/>
  <c r="E208" i="15" s="1"/>
  <c r="E209" i="15" s="1"/>
  <c r="E210" i="15" s="1"/>
  <c r="E211" i="15" s="1"/>
  <c r="E201" i="15"/>
  <c r="E202" i="15" s="1"/>
  <c r="E203" i="15" s="1"/>
  <c r="E204" i="15" s="1"/>
  <c r="E205" i="15" s="1"/>
  <c r="E195" i="15"/>
  <c r="E196" i="15" s="1"/>
  <c r="E197" i="15" s="1"/>
  <c r="E198" i="15" s="1"/>
  <c r="E199" i="15" s="1"/>
  <c r="E189" i="15"/>
  <c r="E190" i="15" s="1"/>
  <c r="E191" i="15" s="1"/>
  <c r="E192" i="15" s="1"/>
  <c r="E193" i="15" s="1"/>
  <c r="E183" i="15"/>
  <c r="E184" i="15" s="1"/>
  <c r="E185" i="15" s="1"/>
  <c r="E186" i="15" s="1"/>
  <c r="E187" i="15" s="1"/>
  <c r="E177" i="15"/>
  <c r="E178" i="15" s="1"/>
  <c r="E179" i="15" s="1"/>
  <c r="E180" i="15" s="1"/>
  <c r="E181" i="15" s="1"/>
  <c r="E171" i="15"/>
  <c r="E172" i="15" s="1"/>
  <c r="E173" i="15" s="1"/>
  <c r="E174" i="15" s="1"/>
  <c r="E175" i="15" s="1"/>
  <c r="E165" i="15"/>
  <c r="E166" i="15" s="1"/>
  <c r="E167" i="15" s="1"/>
  <c r="E168" i="15" s="1"/>
  <c r="E169" i="15" s="1"/>
  <c r="E159" i="15"/>
  <c r="E160" i="15" s="1"/>
  <c r="E161" i="15" s="1"/>
  <c r="E162" i="15" s="1"/>
  <c r="E163" i="15" s="1"/>
  <c r="E153" i="15"/>
  <c r="E154" i="15" s="1"/>
  <c r="E155" i="15" s="1"/>
  <c r="E156" i="15" s="1"/>
  <c r="E157" i="15" s="1"/>
  <c r="E147" i="15"/>
  <c r="E148" i="15" s="1"/>
  <c r="E149" i="15" s="1"/>
  <c r="E150" i="15" s="1"/>
  <c r="E151" i="15" s="1"/>
  <c r="E141" i="15"/>
  <c r="E142" i="15" s="1"/>
  <c r="E143" i="15" s="1"/>
  <c r="E144" i="15" s="1"/>
  <c r="E145" i="15" s="1"/>
  <c r="E135" i="15"/>
  <c r="E136" i="15" s="1"/>
  <c r="E137" i="15" s="1"/>
  <c r="E138" i="15" s="1"/>
  <c r="E139" i="15" s="1"/>
  <c r="E129" i="15"/>
  <c r="E130" i="15" s="1"/>
  <c r="E131" i="15" s="1"/>
  <c r="E132" i="15" s="1"/>
  <c r="E133" i="15" s="1"/>
  <c r="E123" i="15"/>
  <c r="E124" i="15" s="1"/>
  <c r="E125" i="15" s="1"/>
  <c r="E126" i="15" s="1"/>
  <c r="E127" i="15" s="1"/>
  <c r="E117" i="15"/>
  <c r="E118" i="15" s="1"/>
  <c r="E119" i="15" s="1"/>
  <c r="E120" i="15" s="1"/>
  <c r="E121" i="15" s="1"/>
  <c r="E111" i="15"/>
  <c r="E112" i="15" s="1"/>
  <c r="E113" i="15" s="1"/>
  <c r="E114" i="15" s="1"/>
  <c r="E115" i="15" s="1"/>
  <c r="E105" i="15"/>
  <c r="E106" i="15" s="1"/>
  <c r="E107" i="15" s="1"/>
  <c r="E108" i="15" s="1"/>
  <c r="E109" i="15" s="1"/>
  <c r="E99" i="15"/>
  <c r="E100" i="15" s="1"/>
  <c r="E101" i="15" s="1"/>
  <c r="E102" i="15" s="1"/>
  <c r="E103" i="15" s="1"/>
  <c r="E93" i="15"/>
  <c r="E94" i="15" s="1"/>
  <c r="E95" i="15" s="1"/>
  <c r="E96" i="15" s="1"/>
  <c r="E97" i="15" s="1"/>
  <c r="E87" i="15"/>
  <c r="E88" i="15" s="1"/>
  <c r="E89" i="15" s="1"/>
  <c r="E90" i="15" s="1"/>
  <c r="E91" i="15" s="1"/>
  <c r="E81" i="15"/>
  <c r="E82" i="15" s="1"/>
  <c r="E83" i="15" s="1"/>
  <c r="E84" i="15" s="1"/>
  <c r="E85" i="15" s="1"/>
  <c r="E75" i="15"/>
  <c r="E76" i="15" s="1"/>
  <c r="E77" i="15" s="1"/>
  <c r="E78" i="15" s="1"/>
  <c r="E79" i="15" s="1"/>
  <c r="E69" i="15"/>
  <c r="E70" i="15" s="1"/>
  <c r="E71" i="15" s="1"/>
  <c r="E72" i="15" s="1"/>
  <c r="E73" i="15" s="1"/>
  <c r="E63" i="15"/>
  <c r="E64" i="15" s="1"/>
  <c r="E65" i="15" s="1"/>
  <c r="E66" i="15" s="1"/>
  <c r="E67" i="15" s="1"/>
  <c r="E57" i="15"/>
  <c r="E58" i="15" s="1"/>
  <c r="E59" i="15" s="1"/>
  <c r="E60" i="15" s="1"/>
  <c r="E61" i="15" s="1"/>
  <c r="E51" i="15"/>
  <c r="E52" i="15" s="1"/>
  <c r="E53" i="15" s="1"/>
  <c r="E54" i="15" s="1"/>
  <c r="E55" i="15" s="1"/>
  <c r="E45" i="15"/>
  <c r="E46" i="15" s="1"/>
  <c r="E47" i="15" s="1"/>
  <c r="E48" i="15" s="1"/>
  <c r="E49" i="15" s="1"/>
  <c r="E39" i="15"/>
  <c r="E40" i="15" s="1"/>
  <c r="E41" i="15" s="1"/>
  <c r="E42" i="15" s="1"/>
  <c r="E43" i="15" s="1"/>
  <c r="E33" i="15"/>
  <c r="E34" i="15" s="1"/>
  <c r="E35" i="15" s="1"/>
  <c r="E36" i="15" s="1"/>
  <c r="E37" i="15" s="1"/>
  <c r="E27" i="15"/>
  <c r="E28" i="15" s="1"/>
  <c r="E29" i="15" s="1"/>
  <c r="E30" i="15" s="1"/>
  <c r="E31" i="15" s="1"/>
  <c r="E21" i="15"/>
  <c r="E22" i="15" s="1"/>
  <c r="E23" i="15" s="1"/>
  <c r="E24" i="15" s="1"/>
  <c r="E25" i="15" s="1"/>
  <c r="E15" i="15"/>
  <c r="E16" i="15" s="1"/>
  <c r="E17" i="15" s="1"/>
  <c r="E18" i="15" s="1"/>
  <c r="E19" i="15" s="1"/>
  <c r="E9" i="15"/>
  <c r="E10" i="15" s="1"/>
  <c r="E11" i="15" s="1"/>
  <c r="E12" i="15" s="1"/>
  <c r="E13" i="15" s="1"/>
  <c r="E3" i="15"/>
  <c r="E4" i="15" s="1"/>
  <c r="E5" i="15" s="1"/>
  <c r="E6" i="15" s="1"/>
  <c r="E7" i="15" s="1"/>
  <c r="G2" i="7"/>
  <c r="A62" i="11"/>
  <c r="A66" i="11" s="1"/>
  <c r="A50" i="11"/>
  <c r="A51" i="11"/>
  <c r="A52" i="11"/>
  <c r="A53" i="11"/>
  <c r="A54" i="11"/>
  <c r="A55" i="11"/>
  <c r="A68" i="11" s="1"/>
  <c r="A56" i="11"/>
  <c r="A57" i="11"/>
  <c r="A58" i="11"/>
  <c r="A59" i="11"/>
  <c r="A60" i="11"/>
  <c r="A61" i="11"/>
  <c r="A49" i="11"/>
  <c r="A47" i="11"/>
  <c r="A34" i="11"/>
  <c r="A35" i="11"/>
  <c r="A36" i="11"/>
  <c r="A37" i="11"/>
  <c r="A38" i="11"/>
  <c r="A39" i="11"/>
  <c r="A40" i="11"/>
  <c r="A41" i="11"/>
  <c r="A42" i="11"/>
  <c r="A43" i="11"/>
  <c r="A44" i="11"/>
  <c r="A45" i="11"/>
  <c r="A33" i="11"/>
  <c r="A29" i="11"/>
  <c r="A30" i="11"/>
  <c r="A31" i="11"/>
  <c r="A20" i="11"/>
  <c r="A21" i="11"/>
  <c r="A22" i="11"/>
  <c r="A23" i="11"/>
  <c r="A24" i="11"/>
  <c r="A25" i="11"/>
  <c r="A26" i="11"/>
  <c r="A27" i="11"/>
  <c r="A28" i="11"/>
  <c r="A19" i="11"/>
  <c r="A17" i="11"/>
  <c r="H14" i="11"/>
  <c r="G14" i="11"/>
  <c r="F14" i="11"/>
  <c r="E14" i="11"/>
  <c r="H13" i="11"/>
  <c r="G13" i="11"/>
  <c r="F13" i="11"/>
  <c r="E13" i="11"/>
  <c r="H12" i="11"/>
  <c r="G12" i="11"/>
  <c r="F12" i="11"/>
  <c r="E12" i="11"/>
  <c r="H11" i="11"/>
  <c r="G11" i="11"/>
  <c r="F11" i="11"/>
  <c r="E11" i="11"/>
  <c r="H10" i="11"/>
  <c r="G10" i="11"/>
  <c r="F10" i="11"/>
  <c r="E10" i="11"/>
  <c r="H9" i="11"/>
  <c r="G9" i="11"/>
  <c r="F9" i="11"/>
  <c r="E9" i="11"/>
  <c r="H8" i="11"/>
  <c r="G8" i="11"/>
  <c r="F8" i="11"/>
  <c r="E8" i="11"/>
  <c r="H7" i="11"/>
  <c r="G7" i="11"/>
  <c r="F7" i="11"/>
  <c r="E7" i="11"/>
  <c r="D7" i="11"/>
  <c r="H6" i="11"/>
  <c r="G6" i="11"/>
  <c r="F6" i="11"/>
  <c r="E6" i="11"/>
  <c r="D6" i="11"/>
  <c r="H5" i="11"/>
  <c r="G5" i="11"/>
  <c r="F5" i="11"/>
  <c r="E5" i="11"/>
  <c r="H4" i="11"/>
  <c r="G4" i="11"/>
  <c r="F4" i="11"/>
  <c r="E4" i="11"/>
  <c r="H3" i="11"/>
  <c r="G3" i="11"/>
  <c r="F3" i="11"/>
  <c r="E3" i="11"/>
  <c r="H2" i="11"/>
  <c r="G2" i="11"/>
  <c r="F2" i="11"/>
  <c r="E2" i="11"/>
  <c r="J10" i="7"/>
  <c r="J11" i="7"/>
  <c r="J12" i="7"/>
  <c r="J13" i="7"/>
  <c r="J14" i="7"/>
  <c r="I10" i="7"/>
  <c r="I11" i="7"/>
  <c r="I12" i="7"/>
  <c r="I13" i="7"/>
  <c r="I14" i="7"/>
  <c r="H10" i="7"/>
  <c r="H11" i="7"/>
  <c r="H12" i="7"/>
  <c r="H13" i="7"/>
  <c r="H14" i="7"/>
  <c r="G10" i="7"/>
  <c r="G11" i="7"/>
  <c r="G12" i="7"/>
  <c r="G13" i="7"/>
  <c r="G14" i="7"/>
  <c r="J2" i="7" l="1"/>
  <c r="J3" i="7"/>
  <c r="J4" i="7"/>
  <c r="J5" i="7"/>
  <c r="J8" i="7"/>
  <c r="J9" i="7"/>
  <c r="I2" i="7"/>
  <c r="I3" i="7"/>
  <c r="I4" i="7"/>
  <c r="I5" i="7"/>
  <c r="I6" i="7"/>
  <c r="I7" i="7"/>
  <c r="I8" i="7"/>
  <c r="I9" i="7"/>
  <c r="H2" i="7"/>
  <c r="H3" i="7"/>
  <c r="H4" i="7"/>
  <c r="H5" i="7"/>
  <c r="H6" i="7"/>
  <c r="H7" i="7"/>
  <c r="H8" i="7"/>
  <c r="H9" i="7"/>
  <c r="G3" i="7"/>
  <c r="G4" i="7"/>
  <c r="G5" i="7"/>
  <c r="G6" i="7"/>
  <c r="G7" i="7"/>
  <c r="G8" i="7"/>
  <c r="G9" i="7"/>
  <c r="B5" i="8"/>
  <c r="B6" i="8"/>
  <c r="F6" i="7"/>
  <c r="J6" i="7" s="1"/>
  <c r="F7" i="7"/>
  <c r="J7" i="7" s="1"/>
  <c r="B7" i="8" l="1"/>
  <c r="B8" i="8" l="1"/>
  <c r="B10" i="8" s="1"/>
  <c r="B11" i="8" l="1"/>
  <c r="B9" i="8"/>
  <c r="B12" i="8" s="1"/>
  <c r="B1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Wellerson</author>
  </authors>
  <commentList>
    <comment ref="B14" authorId="0" shapeId="0" xr:uid="{C54B0987-D6EB-4FA9-9067-BEF8F93BE91C}">
      <text>
        <r>
          <rPr>
            <b/>
            <sz val="9"/>
            <color indexed="81"/>
            <rFont val="Segoe UI"/>
            <family val="2"/>
          </rPr>
          <t>Wellerson:</t>
        </r>
        <r>
          <rPr>
            <sz val="9"/>
            <color indexed="81"/>
            <rFont val="Segoe UI"/>
            <family val="2"/>
          </rPr>
          <t xml:space="preserve">
Apresenta as métricas conforme foram coletadas por mim e exibidas pelo autor no artigo. </t>
        </r>
      </text>
    </comment>
    <comment ref="G14" authorId="0" shapeId="0" xr:uid="{07016C03-ABD6-422B-81FB-94C7A9FDD393}">
      <text>
        <r>
          <rPr>
            <b/>
            <sz val="9"/>
            <color indexed="81"/>
            <rFont val="Segoe UI"/>
            <family val="2"/>
          </rPr>
          <t>Wellerson:</t>
        </r>
        <r>
          <rPr>
            <sz val="9"/>
            <color indexed="81"/>
            <rFont val="Segoe UI"/>
            <family val="2"/>
          </rPr>
          <t xml:space="preserve">
SE = Standard Error
Foi aplicado para cada métrica</t>
        </r>
      </text>
    </comment>
    <comment ref="K14" authorId="0" shapeId="0" xr:uid="{2950381F-2B3B-429D-B973-891F9B61316D}">
      <text>
        <r>
          <rPr>
            <b/>
            <sz val="9"/>
            <color indexed="81"/>
            <rFont val="Segoe UI"/>
            <family val="2"/>
          </rPr>
          <t>Wellerson:</t>
        </r>
        <r>
          <rPr>
            <sz val="9"/>
            <color indexed="81"/>
            <rFont val="Segoe UI"/>
            <family val="2"/>
          </rPr>
          <t xml:space="preserve">
N é a quantidade de amostras aplicadas no estudo, que resultaram nas respectivas métricas de desempenho conforme colunas: C, D, E, F.</t>
        </r>
      </text>
    </comment>
    <comment ref="N14" authorId="0" shapeId="0" xr:uid="{AF4D3A8F-4F8D-4B0D-A558-BC1E404531F3}">
      <text>
        <r>
          <rPr>
            <b/>
            <sz val="9"/>
            <color indexed="81"/>
            <rFont val="Segoe UI"/>
            <family val="2"/>
          </rPr>
          <t>Wellerson:</t>
        </r>
        <r>
          <rPr>
            <sz val="9"/>
            <color indexed="81"/>
            <rFont val="Segoe UI"/>
            <family val="2"/>
          </rPr>
          <t xml:space="preserve">
Os valores de FN, FP, TN e TP foram </t>
        </r>
        <r>
          <rPr>
            <b/>
            <sz val="9"/>
            <color indexed="81"/>
            <rFont val="Segoe UI"/>
            <family val="2"/>
          </rPr>
          <t>estimados</t>
        </r>
        <r>
          <rPr>
            <sz val="9"/>
            <color indexed="81"/>
            <rFont val="Segoe UI"/>
            <family val="2"/>
          </rPr>
          <t xml:space="preserve"> utilizando um Script R para auxiliar na transformação, a partir das informações comuns das métricas já conhecidas.
O Script tem o seguinte nome: "encontrar_matrizConf_aPartir_metricasDL.R"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Wellerson</author>
  </authors>
  <commentList>
    <comment ref="D1" authorId="0" shapeId="0" xr:uid="{DADBF2E8-DFD1-4999-BD77-7A9DE13993A9}">
      <text>
        <r>
          <rPr>
            <b/>
            <sz val="9"/>
            <color indexed="81"/>
            <rFont val="Segoe UI"/>
            <family val="2"/>
          </rPr>
          <t>Wellerson:</t>
        </r>
        <r>
          <rPr>
            <sz val="9"/>
            <color indexed="81"/>
            <rFont val="Segoe UI"/>
            <family val="2"/>
          </rPr>
          <t xml:space="preserve">
Fiz os cálculos de Precisão e F-Score, a partir da Sensibilidade, Especificidade, Acurácia e Total de Amostras. Não foi por "chute" ou "sorte", como as métricas usam os valores da Matriz de Confusão talvez tivesse relação suficiente para extrair as informações que eu queria e aí usei o GPT e fui conferindo, só isso.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Wellerson</author>
  </authors>
  <commentList>
    <comment ref="B2" authorId="0" shapeId="0" xr:uid="{70CF8621-4C02-454C-903A-ACA176090260}">
      <text>
        <r>
          <rPr>
            <b/>
            <sz val="9"/>
            <color indexed="81"/>
            <rFont val="Segoe UI"/>
            <family val="2"/>
          </rPr>
          <t>Wellerson:</t>
        </r>
        <r>
          <rPr>
            <sz val="9"/>
            <color indexed="81"/>
            <rFont val="Segoe UI"/>
            <family val="2"/>
          </rPr>
          <t xml:space="preserve">
Achei 2 artigos que usam essa query como avaliação da busca generalizada da produção cientifica de IA na Medicina para quantificar a evolução anual, na base PubMed. Pode ser interessante explorar o "Boom" de artigos dos últimos anos.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28CE18-44AF-44CB-B6EA-C6D8AE5D30DF}" keepAlive="1" name="Consulta - desempenho_por_tecnica" description="Conexão com a consulta 'desempenho_por_tecnica' na pasta de trabalho." type="5" refreshedVersion="8" background="1" saveData="1">
    <dbPr connection="Provider=Microsoft.Mashup.OleDb.1;Data Source=$Workbook$;Location=desempenho_por_tecnica;Extended Properties=&quot;&quot;" command="SELECT * FROM [desempenho_por_tecnica]"/>
  </connection>
  <connection id="2" xr16:uid="{E253D10B-65C9-4E84-8C69-3964F1B277DC}" keepAlive="1" name="Consulta - media_ponderada_dersimonian_laird" description="Conexão com a consulta 'media_ponderada_dersimonian_laird' na pasta de trabalho." type="5" refreshedVersion="8" background="1" saveData="1">
    <dbPr connection="Provider=Microsoft.Mashup.OleDb.1;Data Source=$Workbook$;Location=media_ponderada_dersimonian_laird;Extended Properties=&quot;&quot;" command="SELECT * FROM [media_ponderada_dersimonian_laird]"/>
  </connection>
  <connection id="3" xr16:uid="{355BF21A-0FA2-422E-AC31-552C76E352A1}" keepAlive="1" name="Consulta - PubMed_Timeline_Results_by_Year" description="Conexão com a consulta 'PubMed_Timeline_Results_by_Year' na pasta de trabalho." type="5" refreshedVersion="8" background="1" saveData="1">
    <dbPr connection="Provider=Microsoft.Mashup.OleDb.1;Data Source=$Workbook$;Location=PubMed_Timeline_Results_by_Year;Extended Properties=&quot;&quot;" command="SELECT * FROM [PubMed_Timeline_Results_by_Year]"/>
  </connection>
  <connection id="4" xr16:uid="{DC41E508-E39E-4148-8C0B-D1EB487C4AA6}" keepAlive="1" name="ThisWorkbookDataModel" description="Modelo de Dad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75BF5FC-0365-4B91-86FD-BF1F4F355D05}" name="WorksheetConnection_data_extraction_Ultimo.xlsx!Tabela1" type="102" refreshedVersion="8" minRefreshableVersion="5">
    <extLst>
      <ext xmlns:x15="http://schemas.microsoft.com/office/spreadsheetml/2010/11/main" uri="{DE250136-89BD-433C-8126-D09CA5730AF9}">
        <x15:connection id="Tabela1" autoDelete="1">
          <x15:rangePr sourceName="_xlcn.WorksheetConnection_data_extraction_Ultimo.xlsxTabela11"/>
        </x15:connection>
      </ext>
    </extLst>
  </connection>
  <connection id="6" xr16:uid="{4F89839B-6C5D-43AF-A426-7C0609F835F4}" name="WorksheetConnection_data_extraction_Ultimo.xlsx!Tabela2" type="102" refreshedVersion="8" minRefreshableVersion="5">
    <extLst>
      <ext xmlns:x15="http://schemas.microsoft.com/office/spreadsheetml/2010/11/main" uri="{DE250136-89BD-433C-8126-D09CA5730AF9}">
        <x15:connection id="Tabela2">
          <x15:rangePr sourceName="_xlcn.WorksheetConnection_data_extraction_Ultimo.xlsxTabela21"/>
        </x15:connection>
      </ext>
    </extLst>
  </connection>
  <connection id="7" xr16:uid="{E66CC572-1802-4F12-A550-D0D1EC11B726}" name="WorksheetConnection_PubMed_Timeline_Results_by_Year!$A$3:$B$78" type="102" refreshedVersion="8" minRefreshableVersion="5">
    <extLst>
      <ext xmlns:x15="http://schemas.microsoft.com/office/spreadsheetml/2010/11/main" uri="{DE250136-89BD-433C-8126-D09CA5730AF9}">
        <x15:connection id="Intervalo" autoDelete="1">
          <x15:rangePr sourceName="_xlcn.WorksheetConnection_PubMed_Timeline_Results_by_YearA3B781"/>
        </x15:connection>
      </ext>
    </extLst>
  </connection>
</connections>
</file>

<file path=xl/sharedStrings.xml><?xml version="1.0" encoding="utf-8"?>
<sst xmlns="http://schemas.openxmlformats.org/spreadsheetml/2006/main" count="3437" uniqueCount="1089">
  <si>
    <t>article</t>
  </si>
  <si>
    <t>Doença</t>
  </si>
  <si>
    <t>Técnica Principal</t>
  </si>
  <si>
    <t>Dataset</t>
  </si>
  <si>
    <t>Quantidade de amostras treinamento</t>
  </si>
  <si>
    <t>Quantidade de amostras teste</t>
  </si>
  <si>
    <t>Métricas de Desempenho</t>
  </si>
  <si>
    <t>Observações</t>
  </si>
  <si>
    <t>MLCAD: A Survey of Research in Machine Learning for CAD Keynote Paper</t>
  </si>
  <si>
    <t>Não se aplica</t>
  </si>
  <si>
    <t>0</t>
  </si>
  <si>
    <t>Revisão de Literatura, conceitos, desafios e exemplos lógicos de CAD.</t>
  </si>
  <si>
    <t>D2LFS2Net: Multi‐class skin lesion diagnosis using deep learning and variance‐controlled Marine Predator optimisation: An application for precision medicine</t>
  </si>
  <si>
    <t>Câncer de pele</t>
  </si>
  <si>
    <t>D2LFS2NET = (MobileNetV2, NasNet Mobile) + Marine Predator Optimization</t>
  </si>
  <si>
    <t>HAM10000</t>
  </si>
  <si>
    <t>15006</t>
  </si>
  <si>
    <t>15007</t>
  </si>
  <si>
    <t>Acurácia = 94.4; Sensibilidade = 94.4; Precisão = 94.4; F1-Score = 94.4</t>
  </si>
  <si>
    <t>Melhor resultado com contraste e classificador Cubic SVM; A quantidade de amostras considera a aplicação de data augmentation e a proporção 50 a 50 especificado no artigo</t>
  </si>
  <si>
    <t>Effective data-driven precision medicine by cluster-applied deep reinforcement learning</t>
  </si>
  <si>
    <t>Diabetes</t>
  </si>
  <si>
    <t>CDQN</t>
  </si>
  <si>
    <t>Registros Eletrônicos de Saúde (EHRs): O dataset utilizado no estudo foi obtido do National Health Insurance Sharing Service (NHISS) da Coreia do Sul, cobrindo o período de 2003 a 2013. O dataset inclui informações de 22.581 pacientes com T2DM, contendo dados demográficos, resultados de exames laboratoriais (como glicose em jejum, pressão arterial, índice de massa corporal - BMI), histórico de prescrições médicas e informações sobre complicações relacionadas ao diabetes.</t>
  </si>
  <si>
    <t>Taxa de Concordância (C1) = 81,25 ; Taxa de Concordância (C2) =  85,00 ; Taxa de Concordância (C3) = 83,33 ;
MPR (C1) = 81,09; MPR (C2) = 83,01; MPR (C3) = 83,56;</t>
  </si>
  <si>
    <t>Cluster-applied Deep Reinforcement Learning (CDQN): O modelo proposto combina o algoritmo de clustering K-means com o Deep Q-Network (DQN)</t>
  </si>
  <si>
    <t>Optimizing {Vertebral} {Lesion} {Diagnosis}: {A} {CAD}-{Driven} {Machine} {Learning} {Classification} {System} {With} {Multi}-{Modal} {MRI} {Texture} {Analysis}</t>
  </si>
  <si>
    <t>Lesão Vertebral</t>
  </si>
  <si>
    <t>PSO + AdaBoost</t>
  </si>
  <si>
    <t>Não informa</t>
  </si>
  <si>
    <t>43</t>
  </si>
  <si>
    <t>11</t>
  </si>
  <si>
    <t>Acurácia = 95,63; Sensibilidade = 96,35; Especificidade = 99,38; Precisão = 98,87; F1-Score = 96,55; Acurácia Balanceada = 96,67</t>
  </si>
  <si>
    <t>Lesão Vertebral (Benigna vs Maligna) - Seria interessante a expansão, análise em datasets maiores para avaliação de desempenho</t>
  </si>
  <si>
    <t>Deep-{Precognitive} {Diagnosis}: {Preventing} {Future} {Pandemics} by {Novel} {Disease} {Detection} {With} {Biologically}-{Inspired} {Conv}-{Fuzzy} {Network}</t>
  </si>
  <si>
    <t>Bio-Inspired Conv-Fuzzy Net</t>
  </si>
  <si>
    <t>COVID-Chestxray set e kaggle-chest-xray-dataset</t>
  </si>
  <si>
    <t>471</t>
  </si>
  <si>
    <t>133</t>
  </si>
  <si>
    <t>Acurácia = 90,68; Sensibilidade = 90,70; Precisão = 90,67; F1-Score = 90,63; 
Detecção de novas doenças (Acurácia): COVID-19 = 82,5%; SARS-COV-1 = 100%; MERS-COV = 100%</t>
  </si>
  <si>
    <t>Base interessante para a proposição de novos estudos em termos mais amplos de amostras para eventual desenvolvimento de sistemas CAD com foco em detecção de anomalias e avaliação de novas doenças.</t>
  </si>
  <si>
    <t>Unsupervised {Deep} {Learning} {CAD} {Scheme} for the {Detection} of {Malaria} in {Blood} {Smear} {Microscopic} {Images}</t>
  </si>
  <si>
    <t>Malária</t>
  </si>
  <si>
    <t>FLANN + SSAE</t>
  </si>
  <si>
    <t>1182 imagens microscópicas</t>
  </si>
  <si>
    <t>Acurácia = 89,10%; F-Score = 94,50%; Sensibilidade = 93,90%; Especificidade = 83,10%.
Precisão pode ser calculada = 95,1%</t>
  </si>
  <si>
    <t>Utilizou Validação Cruzada de 10 vezes.</t>
  </si>
  <si>
    <t>Identification of key biomarkers for predicting {CAD} progression in inflammatory bowel disease via machine‐learning and bioinformatics strategies</t>
  </si>
  <si>
    <t>Random Forest + LASSO + SVM-RFE</t>
  </si>
  <si>
    <t>Gene Expression Omnibus (GEO)</t>
  </si>
  <si>
    <t>282</t>
  </si>
  <si>
    <t>157</t>
  </si>
  <si>
    <t>AUC = 0,89</t>
  </si>
  <si>
    <t>https://www.ncbi.  nlm.nih.gov/geo/ =&gt; link dataset</t>
  </si>
  <si>
    <t>Machine-{Learning} {Score} {Using} {Stress} {CMR} for {Death} {Prediction} in {Patients} {With} {Suspected} or {Known} {CAD}</t>
  </si>
  <si>
    <t>Doença Arterial Coronariana (CAD)</t>
  </si>
  <si>
    <t>Random Survival Forest</t>
  </si>
  <si>
    <t>Dados clínicos e CMR (Ressonância Magnética Cardiáca) - Hospital Privé Jacques Cartier (Massy)</t>
  </si>
  <si>
    <t>28586</t>
  </si>
  <si>
    <t>3176</t>
  </si>
  <si>
    <t>AUC = 0.76 (99.5% CI)</t>
  </si>
  <si>
    <t>Validação Cruzada de 10 vezes.</t>
  </si>
  <si>
    <t>Expanding {Horizons}: {The} {Realities} of {CAD}, the {Promise} of {Artificial} {Intelligence}, and {Machine} {Learning}’s {Role} in {Breast} {Imaging} beyond {Screening} {Mammography}</t>
  </si>
  <si>
    <t>Câncer de Mama</t>
  </si>
  <si>
    <t>Destaca a evolução do CAD e das pesquisas em relação a Radiologia, em destaque ao progresso do ML pós 2010. Discute a evolução prática de abordagens mistas, ou seja a fusão de dados clínicos e de imagens. Predição de risco de adquirir/desenvolver doenças.</t>
  </si>
  <si>
    <t>Fusion machine learning model predicts {CAD}-{CAM} ceramic colors and the corresponding minimal thicknesses over various clinical backgrounds</t>
  </si>
  <si>
    <t>ExtraTreesRegressor (ET) + XGBRegressor (XGB)</t>
  </si>
  <si>
    <t>Privado (720 amostras internas e 24 amostras externas)</t>
  </si>
  <si>
    <t>576</t>
  </si>
  <si>
    <t>144</t>
  </si>
  <si>
    <t>R² = 0,9998; RMSE = 0,0286 (dados internos)
R² = 0,9055; RMSE = 0,3478 (dados externos)</t>
  </si>
  <si>
    <t>Risk factors for high {CAD}-{RADS} scoring in {CAD} patients revealed by machine learning methods: a retrospective study</t>
  </si>
  <si>
    <t>Doença arterial coronariana (CAD)</t>
  </si>
  <si>
    <t>Random Forest (RF), Support Vector Machine (SVM), Neural Network (NN), K-Nearest Neighbor (KNN), Decision Tree Classification (DTC) e Linear Discriminant Analysis (LDA).</t>
  </si>
  <si>
    <t>442 pacientes CCTA</t>
  </si>
  <si>
    <t>310</t>
  </si>
  <si>
    <t>132</t>
  </si>
  <si>
    <t>Sensibilidade = 0.762; Especificidade = 0.762; Acurácia = 0.773; AUC = 0.832</t>
  </si>
  <si>
    <t>Limitações do ML aplicado em estudos e análises cardiovasculares. Determinar pacientes de alto risco. O modelo RF foi o melhor em relação as métricas estudadas.</t>
  </si>
  <si>
    <t>Screening of CAD-related secretory genes associated with type II diabetes based on comprehensive bioinformatics analysis and machine learning</t>
  </si>
  <si>
    <t>GBoost-CV:10 fold + Lasso-CV:10 fold (cutoff:0.75)</t>
  </si>
  <si>
    <t>GEO</t>
  </si>
  <si>
    <t>222</t>
  </si>
  <si>
    <t>139</t>
  </si>
  <si>
    <t>Acurácia Treino: 100%; Acurácia Teste: 60,4% ; C-Index = 0.802</t>
  </si>
  <si>
    <t>Dataset link: GEO Database (http://www.ncbi.nlm.nih.gov/geo) repository (accession number:GSE12288, GSE20680, GSE221911).
GSE12288 = treino e GSE20680 = teste.</t>
  </si>
  <si>
    <t>Skin {Lesion} {Segmentation} {Using} {Recurrent} {Attentional} {Convolutional} {Networks}</t>
  </si>
  <si>
    <t>O-Net</t>
  </si>
  <si>
    <t>ISIC 2017 e PH2</t>
  </si>
  <si>
    <t>2000</t>
  </si>
  <si>
    <t>600</t>
  </si>
  <si>
    <t>Sensibilidade = 0.8970; Especificidade = 0.9630; Acurácia = 0.9471; Dice = 0.8704; Jac = 0.8036</t>
  </si>
  <si>
    <t>Rever o modelo proposto, interessante aplicação em outras circunstâncias para avaliação e comparação de desempenho.</t>
  </si>
  <si>
    <t>The correlation of deep learning-based {CAD}-{RADS} evaluated by coronary computed tomography angiography with breast arterial calcification on mammography</t>
  </si>
  <si>
    <t>3D U-Net</t>
  </si>
  <si>
    <t>Privado</t>
  </si>
  <si>
    <t>1200</t>
  </si>
  <si>
    <t>400</t>
  </si>
  <si>
    <t>Não mencionado</t>
  </si>
  <si>
    <t>Machine {Learning} {Algorithm} to {Predict} {Obstructive} {Coronary} {Artery} {Disease}: {Insights} from the {CorLipid} {Trial}</t>
  </si>
  <si>
    <t>XGBoost</t>
  </si>
  <si>
    <t>CorLipid Trial (NCT04580173)</t>
  </si>
  <si>
    <t>958</t>
  </si>
  <si>
    <t>Acurácia = 0.728; AUC = 0.725; F-Score = 0.732; Sensibilidade = 0.728; Precisão = 0.738</t>
  </si>
  <si>
    <t>Código: https:// github.com/TheoLiapikos/Syntax_Score_prediction_model_for_CV_patients_using_XGBoost_Classifier
O F-Score foi calculado por mim a partir da sensibilidade e precisão do melhor modelo.</t>
  </si>
  <si>
    <t>{CT} {Angiographic} and {Plaque} {Predictors} of {Functionally} {Significant} {Coronary} {Disease} and {Outcome} {Using} {Machine} {Learning}</t>
  </si>
  <si>
    <t>Machine learning (algoritmo Boruta e clustering hierárquico)</t>
  </si>
  <si>
    <t>709</t>
  </si>
  <si>
    <t>304</t>
  </si>
  <si>
    <t>AUC = 0.706; P-Value &lt; 0.001</t>
  </si>
  <si>
    <t>O artigo visa avaliar características mais relevantes, dentre um conjunto de estudo, para auxiliar na discriminação de risco de eventos cardiovasculares envolvendo a isquemia miocárdica em pacientes.</t>
  </si>
  <si>
    <t>Development of a clinical decision support system for the early detection of {COVID}-19 using deep learning based on chest radiographic images</t>
  </si>
  <si>
    <t>VGG-16 Modified</t>
  </si>
  <si>
    <t>COVID-chestxray</t>
  </si>
  <si>
    <t>240</t>
  </si>
  <si>
    <t>60</t>
  </si>
  <si>
    <t>Acurácia = 87.5; Sensibilidade = 0.87; Especificidade = 0.93; F-Score = 0.88; AUC = 0.95</t>
  </si>
  <si>
    <t>Stress {Myocardial} {Perfusion} {Imaging} vs {Coronary} {Computed} {Tomographic} {Angiography} for {Diagnosis} of {Invasive} {Vessel}-{Specific} {Coronary} {Physiology}: {Predictive} {Modeling} {Results} {From} the {Computed} {Tomographic} {Evaluation} of {Atherosclerotic} {Determinants} of {Myocardial} {Ischemia} ({CREDENCE}) {Trial}</t>
  </si>
  <si>
    <t>CREDENCE</t>
  </si>
  <si>
    <t>612</t>
  </si>
  <si>
    <t>Suas análises partem da premissa comparativa entre técnicas de CAD invasiva e não invasiva, avaliando suas estimativas estatísticas.</t>
  </si>
  <si>
    <t>Contagem de Doença</t>
  </si>
  <si>
    <t>Total</t>
  </si>
  <si>
    <t>Tipo Técnica</t>
  </si>
  <si>
    <t>CNN</t>
  </si>
  <si>
    <t>ML</t>
  </si>
  <si>
    <t>DL</t>
  </si>
  <si>
    <t>NA</t>
  </si>
  <si>
    <t>Quantidade</t>
  </si>
  <si>
    <t>Other</t>
  </si>
  <si>
    <t>RF</t>
  </si>
  <si>
    <t>Técnicas</t>
  </si>
  <si>
    <t>NOTA</t>
  </si>
  <si>
    <t>(Vários itens)</t>
  </si>
  <si>
    <t>ARTIGOS</t>
  </si>
  <si>
    <t>&gt;= 3,5</t>
  </si>
  <si>
    <t>Acurácia</t>
  </si>
  <si>
    <t>Sensibilidade</t>
  </si>
  <si>
    <t>F-Score</t>
  </si>
  <si>
    <t>Precisão</t>
  </si>
  <si>
    <t>Precisão = DICE/2-DICE</t>
  </si>
  <si>
    <t>SE = raiz(P(1-P)/N)</t>
  </si>
  <si>
    <t>erro padrão</t>
  </si>
  <si>
    <t>P = Valor da métrica</t>
  </si>
  <si>
    <t>N = amostras teste</t>
  </si>
  <si>
    <t>Total de Amostras (N)</t>
  </si>
  <si>
    <t>Sensibilidade (TPR)</t>
  </si>
  <si>
    <t>Especificidade (TNR)</t>
  </si>
  <si>
    <t>Acurácia (ACC)</t>
  </si>
  <si>
    <t>TP + TN</t>
  </si>
  <si>
    <t>TP + FN</t>
  </si>
  <si>
    <t>TN + FP</t>
  </si>
  <si>
    <t>TN</t>
  </si>
  <si>
    <t>FP</t>
  </si>
  <si>
    <t>TP</t>
  </si>
  <si>
    <t>FN</t>
  </si>
  <si>
    <t>SE(Acurácia)</t>
  </si>
  <si>
    <t>SE(Sensibilidade)</t>
  </si>
  <si>
    <t>SE(Precisão)</t>
  </si>
  <si>
    <t>SE(F-Score)</t>
  </si>
  <si>
    <t>N(amostra)</t>
  </si>
  <si>
    <t>Key</t>
  </si>
  <si>
    <t>A1</t>
  </si>
  <si>
    <t>A2</t>
  </si>
  <si>
    <t>A3</t>
  </si>
  <si>
    <t>A4</t>
  </si>
  <si>
    <t>A5</t>
  </si>
  <si>
    <t>A6</t>
  </si>
  <si>
    <t>A7</t>
  </si>
  <si>
    <t>A8</t>
  </si>
  <si>
    <t>Study</t>
  </si>
  <si>
    <t>Random Forest (RF)</t>
  </si>
  <si>
    <t>Year</t>
  </si>
  <si>
    <t>Count</t>
  </si>
  <si>
    <t>2025</t>
  </si>
  <si>
    <t>27765</t>
  </si>
  <si>
    <t>2024</t>
  </si>
  <si>
    <t>82230</t>
  </si>
  <si>
    <t>2023</t>
  </si>
  <si>
    <t>65333</t>
  </si>
  <si>
    <t>2022</t>
  </si>
  <si>
    <t>60756</t>
  </si>
  <si>
    <t>2021</t>
  </si>
  <si>
    <t>50128</t>
  </si>
  <si>
    <t>2020</t>
  </si>
  <si>
    <t>37681</t>
  </si>
  <si>
    <t>2019</t>
  </si>
  <si>
    <t>28592</t>
  </si>
  <si>
    <t>2018</t>
  </si>
  <si>
    <t>21959</t>
  </si>
  <si>
    <t>2017</t>
  </si>
  <si>
    <t>17440</t>
  </si>
  <si>
    <t>2016</t>
  </si>
  <si>
    <t>14784</t>
  </si>
  <si>
    <t>2015</t>
  </si>
  <si>
    <t>14203</t>
  </si>
  <si>
    <t>2014</t>
  </si>
  <si>
    <t>13605</t>
  </si>
  <si>
    <t>2013</t>
  </si>
  <si>
    <t>12750</t>
  </si>
  <si>
    <t>2012</t>
  </si>
  <si>
    <t>10898</t>
  </si>
  <si>
    <t>2011</t>
  </si>
  <si>
    <t>10192</t>
  </si>
  <si>
    <t>2010</t>
  </si>
  <si>
    <t>8916</t>
  </si>
  <si>
    <t>2009</t>
  </si>
  <si>
    <t>8633</t>
  </si>
  <si>
    <t>2008</t>
  </si>
  <si>
    <t>8492</t>
  </si>
  <si>
    <t>2007</t>
  </si>
  <si>
    <t>7892</t>
  </si>
  <si>
    <t>2006</t>
  </si>
  <si>
    <t>7231</t>
  </si>
  <si>
    <t>2005</t>
  </si>
  <si>
    <t>6354</t>
  </si>
  <si>
    <t>2004</t>
  </si>
  <si>
    <t>5151</t>
  </si>
  <si>
    <t>2003</t>
  </si>
  <si>
    <t>3894</t>
  </si>
  <si>
    <t>2002</t>
  </si>
  <si>
    <t>3358</t>
  </si>
  <si>
    <t>2001</t>
  </si>
  <si>
    <t>3179</t>
  </si>
  <si>
    <t>2824</t>
  </si>
  <si>
    <t>1999</t>
  </si>
  <si>
    <t>2779</t>
  </si>
  <si>
    <t>1998</t>
  </si>
  <si>
    <t>2656</t>
  </si>
  <si>
    <t>1997</t>
  </si>
  <si>
    <t>2411</t>
  </si>
  <si>
    <t>1996</t>
  </si>
  <si>
    <t>2145</t>
  </si>
  <si>
    <t>1995</t>
  </si>
  <si>
    <t>2058</t>
  </si>
  <si>
    <t>1994</t>
  </si>
  <si>
    <t>1722</t>
  </si>
  <si>
    <t>1993</t>
  </si>
  <si>
    <t>1556</t>
  </si>
  <si>
    <t>1992</t>
  </si>
  <si>
    <t>1290</t>
  </si>
  <si>
    <t>1991</t>
  </si>
  <si>
    <t>1236</t>
  </si>
  <si>
    <t>1990</t>
  </si>
  <si>
    <t>1021</t>
  </si>
  <si>
    <t>1989</t>
  </si>
  <si>
    <t>793</t>
  </si>
  <si>
    <t>1988</t>
  </si>
  <si>
    <t>548</t>
  </si>
  <si>
    <t>1987</t>
  </si>
  <si>
    <t>516</t>
  </si>
  <si>
    <t>1986</t>
  </si>
  <si>
    <t>503</t>
  </si>
  <si>
    <t>1985</t>
  </si>
  <si>
    <t>345</t>
  </si>
  <si>
    <t>1984</t>
  </si>
  <si>
    <t>293</t>
  </si>
  <si>
    <t>1983</t>
  </si>
  <si>
    <t>243</t>
  </si>
  <si>
    <t>1982</t>
  </si>
  <si>
    <t>235</t>
  </si>
  <si>
    <t>1981</t>
  </si>
  <si>
    <t>184</t>
  </si>
  <si>
    <t>1980</t>
  </si>
  <si>
    <t>191</t>
  </si>
  <si>
    <t>1979</t>
  </si>
  <si>
    <t>181</t>
  </si>
  <si>
    <t>1978</t>
  </si>
  <si>
    <t>160</t>
  </si>
  <si>
    <t>1977</t>
  </si>
  <si>
    <t>1976</t>
  </si>
  <si>
    <t>162</t>
  </si>
  <si>
    <t>1975</t>
  </si>
  <si>
    <t>1974</t>
  </si>
  <si>
    <t>239</t>
  </si>
  <si>
    <t>1973</t>
  </si>
  <si>
    <t>150</t>
  </si>
  <si>
    <t>1972</t>
  </si>
  <si>
    <t>111</t>
  </si>
  <si>
    <t>1971</t>
  </si>
  <si>
    <t>123</t>
  </si>
  <si>
    <t>1970</t>
  </si>
  <si>
    <t>99</t>
  </si>
  <si>
    <t>1969</t>
  </si>
  <si>
    <t>74</t>
  </si>
  <si>
    <t>1968</t>
  </si>
  <si>
    <t>1967</t>
  </si>
  <si>
    <t>55</t>
  </si>
  <si>
    <t>1966</t>
  </si>
  <si>
    <t>57</t>
  </si>
  <si>
    <t>1965</t>
  </si>
  <si>
    <t>56</t>
  </si>
  <si>
    <t>1964</t>
  </si>
  <si>
    <t>49</t>
  </si>
  <si>
    <t>1963</t>
  </si>
  <si>
    <t>26</t>
  </si>
  <si>
    <t>1962</t>
  </si>
  <si>
    <t>23</t>
  </si>
  <si>
    <t>1961</t>
  </si>
  <si>
    <t>28</t>
  </si>
  <si>
    <t>1960</t>
  </si>
  <si>
    <t>1959</t>
  </si>
  <si>
    <t>15</t>
  </si>
  <si>
    <t>1958</t>
  </si>
  <si>
    <t>16</t>
  </si>
  <si>
    <t>1957</t>
  </si>
  <si>
    <t>8</t>
  </si>
  <si>
    <t>1956</t>
  </si>
  <si>
    <t>13</t>
  </si>
  <si>
    <t>1955</t>
  </si>
  <si>
    <t>1954</t>
  </si>
  <si>
    <t>6</t>
  </si>
  <si>
    <t>1953</t>
  </si>
  <si>
    <t>1952</t>
  </si>
  <si>
    <t>14</t>
  </si>
  <si>
    <t>1951</t>
  </si>
  <si>
    <t>Column1</t>
  </si>
  <si>
    <t>Column2</t>
  </si>
  <si>
    <t>Search query: (machine learning) OR (artificial intelligence) OR (unsupervised learning) OR (supervised learning) OR (neural networks)</t>
  </si>
  <si>
    <t/>
  </si>
  <si>
    <t>Restauração Dental.
Esse estudo tem a premissa de auxiliar por meio de fusão de técnicas de ML a escolha de materiais para procedimentos estéticos de odontologia. Cita que fusão de técnicas já apresentam bons desempenhos em outros segmentos da saúde como o diagnóstico de câncer, interessante discutir o conceito no artigo.</t>
  </si>
  <si>
    <t>Link dataset: https://github.com/ieee8023/COVID-chestxray-dataset
COVID-19 e Pneumonia</t>
  </si>
  <si>
    <t>Mask R-CNN + Vision Transformer (ViT)</t>
  </si>
  <si>
    <t>Privado (Câncer Gástrico e de Mama)</t>
  </si>
  <si>
    <t>4350</t>
  </si>
  <si>
    <t>1450</t>
  </si>
  <si>
    <t>Acurácia = 0.9876; Precisão = 0.988; Sensibilidade = 0.978; Especificidade = 0.978; F-Score = 0.982
F-Score pode ser calculado.</t>
  </si>
  <si>
    <t>ViT = Transfer learning. Desenvolver uma nova ferramenta para a identificação de câncer a partir de imagens de microfludos.</t>
  </si>
  <si>
    <t>VGG16</t>
  </si>
  <si>
    <t>MTBLS3444; MTBLS1129; PR000918</t>
  </si>
  <si>
    <t>22500</t>
  </si>
  <si>
    <t>Gestacional Age =&gt; RMSE = 4.1 semanas; MAE = 2.7 semanas; R² ajustada = 0.79; P-Value &lt; 0.05 
(foco primário da pesquisa)
Câncer Endometrial =&gt; Acurácia = 0.973; Sensibilidade = 0.989; Especificidade = 0.964; Precisão = 0.988; F-Score = 0.988;
(usou para validação da técnica)
Câncer Colorretal =&gt;  Acurácia = 0.878; Sensibilidade = 0.907; Especificidade = 0.672; Precisão = 0.907; F-Score = 0.907; 
(usou para validação da técnica)</t>
  </si>
  <si>
    <t>O melhor ajuste foi para o , os dados de treinamento e teste são do melhor modelo. Utilizou validação cruzada de 5 vezes.
Precisão e F-Score foram calculados a partir da matriz de confusão.
Informações dos 3 datasets:
The LC–MS data (mzXML format, RPLC-positive mode) for the pregnancy case study were deposited to the NIH Common Fund’s National Metabolomics Data Repository (NMDR) website, the Metabolomics Workbench, and the project ID is PR000918 (https://doi.org/10.21228/M81H58). 
The first one is an endometrial cancer study using the ID MTBLS3444 (https://www.ebi.ac.uk/metabolights/search)
The second one is a colorectal cancer study using the ID MTBLS1129 (https://www.ebi.ac.uk/metabolights/search)</t>
  </si>
  <si>
    <t>MobilNetV2 + XGBoost</t>
  </si>
  <si>
    <t>Covid-19 radiography dataset (Kaggle)</t>
  </si>
  <si>
    <t>11365</t>
  </si>
  <si>
    <t>3788</t>
  </si>
  <si>
    <t>Acurácia = 0.96; Precisão = 0.95; Sensibilidade = 0.94; F-Score = 0.94; (geral)</t>
  </si>
  <si>
    <t>XGBoost detalhado, pode ser interessante para análise de desempenho de otimizadores para outros casos clínicos.</t>
  </si>
  <si>
    <t>InceptionResnetV2</t>
  </si>
  <si>
    <t>Privado (Próprio)</t>
  </si>
  <si>
    <t>449</t>
  </si>
  <si>
    <t>112</t>
  </si>
  <si>
    <t>OITDS_1 =&gt; AUC = 0.836; Sensibilidade = 1.0; Especificidade = 0.558; DAPT = 0.446; APTI = 0.633; MDRPT = 0.208; DAPD = 0.423; ADPD = 0.726; MDRPD = 0.138; Total Score = 0.6192;
OITDS_2 =&gt; AUC = 0.826; Sensibilidade = 0.857; Especificidade = 0.716; DAPT = 0.485; APTI = 0.572; MDRPT = 0.354; DAPD = 0.515; ADPD = 0.759; MDRPD = 0.115; Total Score = 0.7087;
OITDS_3 =&gt; AUC = 0.840; Sensibilidade = 0.80; Especificidade = 0.80; DAPT = 0.508; APTI = 0.677; MDRPT = 0.200; DAPD = 0.485; ADPD = 0.738; MDRPD = 0.085; Total Score = 0.7403;
OITDS_4 =&gt; AUC = 0.883; Sensibilidade = 0.857; Especificidade = 0.842; DAPT = 0.469; APTI = 0.674; MDRPT = 0.146; DAPD = 0.492; ADPD = 0.778; MDRPD = 0.069; Total Score = 0.7663;
OITDS_5 =&gt; AUC = 0.908; Sensibilidade = 0.943; Especificidade = 0.737; DAPT = 0.554; APTI = 0.674; MDRPT = 0.200; DAPD = 0.500; ADPD = 0.767; MDRPD = 0.10; Total Score = 0.7691;
OITDS_6 =&gt; AUC = 0.87; Sensibilidade = 0.971; Especificidade = 0.633; DAPT = 0.577; APTI = 0.744; MDRPT = 0.11</t>
  </si>
  <si>
    <t>Realizou comparação de desempenho com médicos especialistas de diferentes niveis e tempo de experiência.
Link do dataset coletado: &lt;https://doi.org/ 10.6084/m9.figshare.21151885&gt;
Link do código: &lt;https://github.com/ ER-UIS/CLS&gt;</t>
  </si>
  <si>
    <t>YOLO + CNN (EfficientNet + Close Canny Edge Detection)</t>
  </si>
  <si>
    <t>105</t>
  </si>
  <si>
    <t>27</t>
  </si>
  <si>
    <t>EfficientNet:
Acurácia = 0.9512; Sensibilidade = 0.9512; Precisão = 0.9525; F-Score = 0.9518</t>
  </si>
  <si>
    <t>Deep Convolutional Encoder-Decoder (U-Net)</t>
  </si>
  <si>
    <t>DRIVE (Digital Retinal Images for Vessel Extraction) e ISIC 2018</t>
  </si>
  <si>
    <t>Dice = 0.8223; PPV = 0.965; Sensibilidade = 0.965; IOU = 0.7223</t>
  </si>
  <si>
    <t>Pouco descritivo</t>
  </si>
  <si>
    <t>Logistic Regression (LR)</t>
  </si>
  <si>
    <t>Dimensionally-Modeled Relational (DMR) database</t>
  </si>
  <si>
    <t>500</t>
  </si>
  <si>
    <t>350</t>
  </si>
  <si>
    <t>Acurácia = 0.99139; Precisão = 0.9568; Sensibilidade = 0.9838; F-Score = 0.9929; AUC = 0.9917</t>
  </si>
  <si>
    <t>Descreve as principais técnicas de imagens para identificação de câncer de mama, apresenta ilustrações sobre observações de atenção para as alterações na mama.</t>
  </si>
  <si>
    <t>Revisão de literatura. 
Tem figuras e temas pertinentes sobre a estrutura básica da medicina de precisão a fim de ilustrar a estrutura personalizada e a respectiva relação com a aprendizagem de máquina.</t>
  </si>
  <si>
    <t>Privado e Público (EA1141 - MRI)</t>
  </si>
  <si>
    <t>100</t>
  </si>
  <si>
    <t>50</t>
  </si>
  <si>
    <t>Acurácia = 88% (84–91%, 95% CI; p-value &lt; 0.00001)</t>
  </si>
  <si>
    <t>128</t>
  </si>
  <si>
    <t>AUC = 0.88; Sensibilidade = 0.821; Especificidade = 0.875; PPV = 0.834; NPV = 0.863; Acurácia = 0.852</t>
  </si>
  <si>
    <t>Artigo de revisão de literatura, apresenta excelentes abordagens conceituais para explicação direta e visual das técnicas de DL, exames de imagens e uma série de datasets com suas respectivas descrições. Também aborda a caracterização dos Transformers como um subconjunto do DL.</t>
  </si>
  <si>
    <t>Revisão de literatura, interessante a descrição de modelos simplificados para compreensão das estruturas de CNN como a AlexNet e a VGG16.</t>
  </si>
  <si>
    <t>390</t>
  </si>
  <si>
    <t>66</t>
  </si>
  <si>
    <t>As métricas e análises são subjetivas, dados superficiais.</t>
  </si>
  <si>
    <t>GANs</t>
  </si>
  <si>
    <t>GTEx e TCGA</t>
  </si>
  <si>
    <t>745</t>
  </si>
  <si>
    <t>186</t>
  </si>
  <si>
    <t>O artigo busca propor novas tratativas de DL para a identificação de genes estatisticamente significativos em avaliações biológicas, de forma específica ao câncer.</t>
  </si>
  <si>
    <t>Obstáculos, falta de dados de treinamento -&gt; importante citar no artigo</t>
  </si>
  <si>
    <t>Apresenta imagens e explicações interessantes sobre a abordagem mista de input para avaliação de um paciente.
Revisão de literatura.</t>
  </si>
  <si>
    <t>CNN + BERT</t>
  </si>
  <si>
    <t>COVID-19 e CVD</t>
  </si>
  <si>
    <t>Dataset_1 =&gt; Acurácia = 0.89;
Dataset_2 =&gt; Acurácia = 0.96</t>
  </si>
  <si>
    <t>Apresenta ideias futuras interessantes, similares as minhas. Carece de explicações mais detalhadas sobre as estruturas.</t>
  </si>
  <si>
    <t>Random Forest</t>
  </si>
  <si>
    <t>NEU Hospital Dataset e Z-Alizadeh Sani Dataset</t>
  </si>
  <si>
    <t>3_steps =&gt; AUC  &gt; 75%</t>
  </si>
  <si>
    <t>O estudo visa avaliar a robustez do desempenho de algoritmos de ML tradicionais em relação a variação de datasets. O melhor modelo em consideração as 3 etapas da pesquisa foi o RF. 
Dataset: O Z-Alizadeh Sani dataset, um dos datasets da pesquisa está disponível em: &lt;https://archive.ics.uci.edu/dataset/412/z+alizadeh+sani&gt;</t>
  </si>
  <si>
    <t>CNN + RNN</t>
  </si>
  <si>
    <t>Não explicitou os resultados. As métricas de desempenho são variáveis conforme as janelas de tempo de classificação pré-definido, a cada 5 e 10 minutos.</t>
  </si>
  <si>
    <t>Revisão de literatura. Apresenta algumas considerações pertinentes e um modelo de apresentação da estrutura de DL interessante para explicação. Destaca que é importante um modelo apresentar bom desempenho em diferentes populações.</t>
  </si>
  <si>
    <t>Deep Ensemble - Redes Neurais (NN)</t>
  </si>
  <si>
    <t>Formulation: Acurácia = 0.6731; Log-loss = 4.3512; Brier Score = 0.2444; AUC-ROC = 0.7351;
MFP: Acurácia = 0.8077; Log-loss = 1.1081; Brier Score = 0.1675; AUC-ROC = 0.8348;
Morgan Fingerprint: O MFP é um vetor binário que representa a estrutura molecular dos materiais.
Formulation: Composições medicinais que compõem o dataset utilizado pelo autor.</t>
  </si>
  <si>
    <t>Validação Cruzada de 5 vezes. Não é de forma explicita a divisão das amostras.</t>
  </si>
  <si>
    <t>Logistic Regression + Gaussian Naive Bayes + Random Forest (Stacking)</t>
  </si>
  <si>
    <t>GDSC</t>
  </si>
  <si>
    <t>Acurácia = 0.987</t>
  </si>
  <si>
    <t>Interessante utilizar para embasamento de pesquisas na busca de features biológicas a fim de relacionar a busca por novos fármacos, nesse caso especifico na busca de medicamentos para tratamento do câncer de fígado. Carece de detalhes estruturais.</t>
  </si>
  <si>
    <t>Microfluidics-based patient-derived disease detection tool for deep learning-assisted precision medicine</t>
  </si>
  <si>
    <t>Deep learning-based pseudo-mass spectrometry imaging analysis for precision medicine</t>
  </si>
  <si>
    <t>Detection of {Covid}-19 {Using} {CAD} {System} {Depending} on {Chest} {X}-{Ray} and {Machine} {Learning} {Techniques}</t>
  </si>
  <si>
    <t>Towards precision medicine based on a continuous deep learning optimization and ensemble approach</t>
  </si>
  <si>
    <t>Câncer de mama</t>
  </si>
  <si>
    <t>Precision {Medicine} {Assessment} of the {Radiographic} {Defect} {Angle} of the {Intrabony} {Defect} in {Periodontal} {Lesions} by {Deep} {Learning} of {Bitewing} {Radiographs}</t>
  </si>
  <si>
    <t>Periodontal</t>
  </si>
  <si>
    <t>{CAD}-based machine learning project for reducing human-factor-related errors in medical image analysis</t>
  </si>
  <si>
    <t>{CAD} of {BCD} from {Thermal} {Mammogram} {Images} {Using} {Machine} {Learning}</t>
  </si>
  <si>
    <t>Deep learning facilitates multi-data type analysis and predictive biomarker discovery in cancer precision medicine</t>
  </si>
  <si>
    <t>Câncer</t>
  </si>
  <si>
    <t>Explainable {Precision} {Medicine} in {Breast} {MRI}: {A} {Combined} {Radiomics} and {Deep} {Learning} {Approach} for the {Classification} of {Contrast} {Agent} {Uptake}</t>
  </si>
  <si>
    <t>Machine learning to predict hemodynamically significant {CAD} based on traditional risk factors, coronary artery calcium and epicardial fat volume</t>
  </si>
  <si>
    <t>Deep learning in precision medicine and focus on glioma</t>
  </si>
  <si>
    <t>Glioma</t>
  </si>
  <si>
    <t>Precision {Medicine} for {Chronic} {Endometritis}: {Computer}-{Aided} {Diagnosis} {Using} {Deep} {Learning} {Model}</t>
  </si>
  <si>
    <t>Endometrite Crônica</t>
  </si>
  <si>
    <t>Deep {Morphology} {Learning} {Enhances} {Ex} {Vivo} {Drug} {Profiling}-{Based} {Precision} {Medicine}</t>
  </si>
  <si>
    <t>Cellular {State} {Transformations} {Using} {Deep} {Learning} for {Precision} {Medicine} {Applications}</t>
  </si>
  <si>
    <t>Practical {Application} of {Deep} {Learning} in {Diagnostic} {Neuropathology}—{Reimagining} a {Histological} {Asset} in the {Era} of {Precision} {Medicine}</t>
  </si>
  <si>
    <t>The application value of deep learning in the background of precision medicine in glioblastoma</t>
  </si>
  <si>
    <t>Câncer cerebral</t>
  </si>
  <si>
    <t>A {Novel} {Patient} {Similarity} {Network} ({PSN}) {Framework} {Based} on {Multi}-{Model} {Deep} {Learning} for {Precision} {Medicine}</t>
  </si>
  <si>
    <t>Classification {Comparison} of {Machine} {Learning} {Algorithms} {Using} {Two} {Independent} {CAD} {Datasets}</t>
  </si>
  <si>
    <t>Precision {Medicine} and {Artificial} {Intelligence}: {A} {Pilot} {Study} on {Deep} {Learning} for {Hypoglycemic} {Events} {Detection} based on {ECG}</t>
  </si>
  <si>
    <t>Hipoglicemia</t>
  </si>
  <si>
    <t>Deep {Machine} {Learning} for {Oral} {Cancer}: {From} {Precise} {Diagnosis} to {Precision} {Medicine}</t>
  </si>
  <si>
    <t>Câncer Oral</t>
  </si>
  <si>
    <t>Smart laser {Sintering}: {Deep} {Learning}-{Powered} powder bed fusion {3D} printing in precision medicine</t>
  </si>
  <si>
    <t>Interactive precision medicine revolution: unleashing a deep learning framework for drug response and recommendation</t>
  </si>
  <si>
    <t>Câncer de fígado</t>
  </si>
  <si>
    <t>Múltiplas</t>
  </si>
  <si>
    <t>Técnica</t>
  </si>
  <si>
    <t>TF</t>
  </si>
  <si>
    <t>ViT</t>
  </si>
  <si>
    <t>BERT</t>
  </si>
  <si>
    <t>A9</t>
  </si>
  <si>
    <t>A10</t>
  </si>
  <si>
    <t>A11</t>
  </si>
  <si>
    <t>A12</t>
  </si>
  <si>
    <t>A13</t>
  </si>
  <si>
    <t>TODOS</t>
  </si>
  <si>
    <t>Média Acurácia</t>
  </si>
  <si>
    <t>Média Sensibilidade</t>
  </si>
  <si>
    <t>Q²</t>
  </si>
  <si>
    <t>df</t>
  </si>
  <si>
    <t>I²</t>
  </si>
  <si>
    <t>P-Value</t>
  </si>
  <si>
    <t>Variância</t>
  </si>
  <si>
    <t>Peso (1/Var)</t>
  </si>
  <si>
    <t>Peso * Acurácia</t>
  </si>
  <si>
    <t>Posição no Artigo</t>
  </si>
  <si>
    <t>Artigos</t>
  </si>
  <si>
    <t>[37]</t>
  </si>
  <si>
    <t>[30], [34]</t>
  </si>
  <si>
    <t>[29], [33], [38]</t>
  </si>
  <si>
    <t>[28]</t>
  </si>
  <si>
    <t>[32]</t>
  </si>
  <si>
    <t>[39]</t>
  </si>
  <si>
    <t>[16]</t>
  </si>
  <si>
    <t>[31], [35], [36]</t>
  </si>
  <si>
    <t>[30], [31], [32], [34], [35], [36], [39]</t>
  </si>
  <si>
    <t>[28], [29], [33], [37], [38]</t>
  </si>
  <si>
    <t>[30] [31] [32] [34] [35] [36] [39]</t>
  </si>
  <si>
    <t>[29] [38]</t>
  </si>
  <si>
    <t>[33]</t>
  </si>
  <si>
    <t>Posição no artigo</t>
  </si>
  <si>
    <t>tecnica</t>
  </si>
  <si>
    <t>metrica</t>
  </si>
  <si>
    <t>media_ponderada</t>
  </si>
  <si>
    <t>erro_padrao</t>
  </si>
  <si>
    <t>IC_95%_min</t>
  </si>
  <si>
    <t>IC_95%_max</t>
  </si>
  <si>
    <t>tau²</t>
  </si>
  <si>
    <t>acuracia</t>
  </si>
  <si>
    <t>0.9287</t>
  </si>
  <si>
    <t>0.0101</t>
  </si>
  <si>
    <t>0.9089</t>
  </si>
  <si>
    <t>0.9486</t>
  </si>
  <si>
    <t>0.000441</t>
  </si>
  <si>
    <t>fscore</t>
  </si>
  <si>
    <t>0.9179</t>
  </si>
  <si>
    <t>0.013</t>
  </si>
  <si>
    <t>0.8925</t>
  </si>
  <si>
    <t>0.9434</t>
  </si>
  <si>
    <t>0.000795</t>
  </si>
  <si>
    <t>precisao</t>
  </si>
  <si>
    <t>0.91</t>
  </si>
  <si>
    <t>0.0162</t>
  </si>
  <si>
    <t>0.8783</t>
  </si>
  <si>
    <t>0.9416</t>
  </si>
  <si>
    <t>0.001382</t>
  </si>
  <si>
    <t>sensibilidade</t>
  </si>
  <si>
    <t>0.9309</t>
  </si>
  <si>
    <t>0.0071</t>
  </si>
  <si>
    <t>0.9169</t>
  </si>
  <si>
    <t>0.9449</t>
  </si>
  <si>
    <t>0.000161</t>
  </si>
  <si>
    <t>0.9914</t>
  </si>
  <si>
    <t>0.0024</t>
  </si>
  <si>
    <t>0.9866</t>
  </si>
  <si>
    <t>0.9961</t>
  </si>
  <si>
    <t>0.0</t>
  </si>
  <si>
    <t>0.9929</t>
  </si>
  <si>
    <t>0.0022</t>
  </si>
  <si>
    <t>0.9886</t>
  </si>
  <si>
    <t>0.9972</t>
  </si>
  <si>
    <t>0.9568</t>
  </si>
  <si>
    <t>0.0053</t>
  </si>
  <si>
    <t>0.9463</t>
  </si>
  <si>
    <t>0.9673</t>
  </si>
  <si>
    <t>0.9838</t>
  </si>
  <si>
    <t>0.0033</t>
  </si>
  <si>
    <t>0.9773</t>
  </si>
  <si>
    <t>0.9903</t>
  </si>
  <si>
    <t>0.96</t>
  </si>
  <si>
    <t>0.0616</t>
  </si>
  <si>
    <t>0.8392</t>
  </si>
  <si>
    <t>1.0808</t>
  </si>
  <si>
    <t>0.9655</t>
  </si>
  <si>
    <t>0.055</t>
  </si>
  <si>
    <t>0.8576</t>
  </si>
  <si>
    <t>1.0734</t>
  </si>
  <si>
    <t>0.9887</t>
  </si>
  <si>
    <t>0.0319</t>
  </si>
  <si>
    <t>0.9262</t>
  </si>
  <si>
    <t>1.0512</t>
  </si>
  <si>
    <t>0.9635</t>
  </si>
  <si>
    <t>0.0565</t>
  </si>
  <si>
    <t>0.8527</t>
  </si>
  <si>
    <t>1.0743</t>
  </si>
  <si>
    <t>0.773</t>
  </si>
  <si>
    <t>0.0365</t>
  </si>
  <si>
    <t>0.7015</t>
  </si>
  <si>
    <t>0.8445</t>
  </si>
  <si>
    <t>0.8307</t>
  </si>
  <si>
    <t>0.0326</t>
  </si>
  <si>
    <t>0.7667</t>
  </si>
  <si>
    <t>0.8947</t>
  </si>
  <si>
    <t>0.913</t>
  </si>
  <si>
    <t>0.0245</t>
  </si>
  <si>
    <t>0.8649</t>
  </si>
  <si>
    <t>0.9611</t>
  </si>
  <si>
    <t>0.762</t>
  </si>
  <si>
    <t>0.0371</t>
  </si>
  <si>
    <t>0.6894</t>
  </si>
  <si>
    <t>0.8346</t>
  </si>
  <si>
    <t>0.9876</t>
  </si>
  <si>
    <t>0.0148</t>
  </si>
  <si>
    <t>0.9586</t>
  </si>
  <si>
    <t>1.0166</t>
  </si>
  <si>
    <t>0.982</t>
  </si>
  <si>
    <t>0.0178</t>
  </si>
  <si>
    <t>0.9472</t>
  </si>
  <si>
    <t>1.0168</t>
  </si>
  <si>
    <t>0.988</t>
  </si>
  <si>
    <t>0.0146</t>
  </si>
  <si>
    <t>0.9595</t>
  </si>
  <si>
    <t>1.0165</t>
  </si>
  <si>
    <t>0.978</t>
  </si>
  <si>
    <t>0.0196</t>
  </si>
  <si>
    <t>0.9396</t>
  </si>
  <si>
    <t>1.0164</t>
  </si>
  <si>
    <t>0.7907</t>
  </si>
  <si>
    <t>0.062</t>
  </si>
  <si>
    <t>0.6692</t>
  </si>
  <si>
    <t>0.9122</t>
  </si>
  <si>
    <t>0.007568</t>
  </si>
  <si>
    <t>0.7804</t>
  </si>
  <si>
    <t>0.0475</t>
  </si>
  <si>
    <t>0.6873</t>
  </si>
  <si>
    <t>0.8735</t>
  </si>
  <si>
    <t>0.004391</t>
  </si>
  <si>
    <t>0.7869</t>
  </si>
  <si>
    <t>0.048</t>
  </si>
  <si>
    <t>0.6928</t>
  </si>
  <si>
    <t>0.8809</t>
  </si>
  <si>
    <t>0.004489</t>
  </si>
  <si>
    <t>0.7754</t>
  </si>
  <si>
    <t>0.0465</t>
  </si>
  <si>
    <t>0.6843</t>
  </si>
  <si>
    <t>0.8665</t>
  </si>
  <si>
    <t>0.004202</t>
  </si>
  <si>
    <t>ID</t>
  </si>
  <si>
    <t>Título</t>
  </si>
  <si>
    <t>Ano</t>
  </si>
  <si>
    <t>Domínio</t>
  </si>
  <si>
    <t>Pergunta</t>
  </si>
  <si>
    <t>Resposta</t>
  </si>
  <si>
    <t>Justificativa</t>
  </si>
  <si>
    <t>Low</t>
  </si>
  <si>
    <t>Some concerns</t>
  </si>
  <si>
    <t>High</t>
  </si>
  <si>
    <t>No information</t>
  </si>
  <si>
    <t>Classification</t>
  </si>
  <si>
    <t>Coluna1</t>
  </si>
  <si>
    <t>Contexto - Domínio</t>
  </si>
  <si>
    <t>Risco de Viés</t>
  </si>
  <si>
    <t>Aplicabilidade</t>
  </si>
  <si>
    <t>D1</t>
  </si>
  <si>
    <t>D2</t>
  </si>
  <si>
    <t>D3</t>
  </si>
  <si>
    <t>D4</t>
  </si>
  <si>
    <t>D5</t>
  </si>
  <si>
    <t>D6</t>
  </si>
  <si>
    <t>Os pacientes foram incluídos consecutivamente ou de forma aleatória?</t>
  </si>
  <si>
    <t>Foram aplicados critérios de inclusão e exclusão claros e consistentes?</t>
  </si>
  <si>
    <t>Houve exclusões injustificadas ou perdas significativas de dados?</t>
  </si>
  <si>
    <t>Os pacientes representam a população real da prática clínica?</t>
  </si>
  <si>
    <t>Houve diversidade adequada de idade, sexo e gravidade da condição?</t>
  </si>
  <si>
    <t>A amostra é representativa do uso pretendido do modelo CAD?</t>
  </si>
  <si>
    <t>O modelo foi testado de forma cega ao padrão de referência?</t>
  </si>
  <si>
    <t>O pré-processamento foi aplicado consistentemente entre os grupos?</t>
  </si>
  <si>
    <t>Houve risco de overfitting por falta de validação externa ou separação inadequada?</t>
  </si>
  <si>
    <t>O modelo IA reflete o que seria usado na prática clínica?</t>
  </si>
  <si>
    <t>O modelo está descrito de forma suficiente para ser replicado?</t>
  </si>
  <si>
    <t>O hardware/software utilizado condiz com a realidade clínica?</t>
  </si>
  <si>
    <t>O padrão de referência foi adequado e independente?</t>
  </si>
  <si>
    <t>Foi aplicado de forma uniforme a todos os participantes?</t>
  </si>
  <si>
    <t>Os avaliadores estavam cegos ao teste índice?</t>
  </si>
  <si>
    <t>O padrão de referência corresponde à prática clínica real?</t>
  </si>
  <si>
    <t>O padrão é válido para o diagnóstico da condição investigada?</t>
  </si>
  <si>
    <t>Há consistência entre os métodos de referência usados?</t>
  </si>
  <si>
    <t>Todos os pacientes realizaram os dois testes (índice e referência)?</t>
  </si>
  <si>
    <t>O intervalo entre os testes foi clinicamente aceitável?</t>
  </si>
  <si>
    <t>Todos os dados foram incluídos na análise final?</t>
  </si>
  <si>
    <t>O ambiente de coleta reflete a prática clínica habitual?</t>
  </si>
  <si>
    <t>Os procedimentos realizados foram compatíveis com a rotina clínica?</t>
  </si>
  <si>
    <t>Os operadores envolvidos refletem o cenário real de uso?</t>
  </si>
  <si>
    <t>Os dados de entrada foram balanceados entre classes?</t>
  </si>
  <si>
    <t>Houve validação cruzada ou técnica equivalente para robustez?</t>
  </si>
  <si>
    <t>O particionamento dos dados foi realizado sem contaminação?</t>
  </si>
  <si>
    <t>As condições dos dados refletem o ambiente clínico real?</t>
  </si>
  <si>
    <t>A base de dados utilizada é compatível com o uso pretendido?</t>
  </si>
  <si>
    <t>A distribuição de classes corresponde à prevalência clínica?</t>
  </si>
  <si>
    <t>O modelo foi interpretável ou explicável de alguma forma?</t>
  </si>
  <si>
    <t>As decisões do modelo puderam ser verificadas?</t>
  </si>
  <si>
    <t>A interpretabilidade foi considerada na análise de resultados?</t>
  </si>
  <si>
    <t>O modelo IA pode ser compreendido por médicos especialistas?</t>
  </si>
  <si>
    <t>A explicabilidade foi adequada para aplicação clínica?</t>
  </si>
  <si>
    <t>As visualizações (ex.: Grad-CAM) foram fornecidas ou discutidas?</t>
  </si>
  <si>
    <t>Nome</t>
  </si>
  <si>
    <t>O artigo menciona que a base HAM10000 foi utilizada, com sete classes de lesões cutâneas. No entanto, não descreve detalhadamente se houve filtragem ou exclusão de imagens com base em qualidade, duplicidade ou informações clínicas incompletas. Referência: Seção 3.1 – Dataset</t>
  </si>
  <si>
    <t>O artigo não menciona se houve seleção consecutiva ou aleatória dos pacientes. A base de dados utilizada (HAM10000) já é previamente estruturada e pública, portanto não se aplica a inclusão direta de pacientes, mas sim a utilização de dados secundários. Referência: Seção 3.1 – Dataset</t>
  </si>
  <si>
    <t>O artigo não relata exclusões ou perdas de dados. Considerando que o dataset HAM10000 é público e amplo, presume-se o uso completo ou quase completo, mas essa informação não é explicitada. Referência: Seção 3.1 – Dataset</t>
  </si>
  <si>
    <t>A base de dados utilizada (HAM10000) apresenta uma coletânea de amostras, em torno de 20 anos de coleta da Austria e Australia. Referência: Seção 3.1 – Dataset</t>
  </si>
  <si>
    <t>A diversidade se restinge as coletas da Austria e Australia conforme criaram o dataset HAM10000. Referência: Seção 3.1 – Dataset</t>
  </si>
  <si>
    <t>O artigo apresenta as diferentes lesões e o quantitativo das amostras do HAM10000, entretanto houve a necessidade de se aplicar data augmentation para expandir e generalizar para melhorar o desempenho do modelo. Referência: Seção 3.1 – Dataset e Seção 3.2 – Data augmentation using hybrid contrast enhancement</t>
  </si>
  <si>
    <t>O artigo não apresenta qualquer informação sobre essa circunstância</t>
  </si>
  <si>
    <t>O artigo menciona a aplicação de uma abordagem hibrida adotada nas N imagens utilizadas. Referência: Seção 3.2 – Data augmentation using hybrid contrast enhancement</t>
  </si>
  <si>
    <t>O artigo não menciona nenhum tipo de validação externa ou de outra base de dados.</t>
  </si>
  <si>
    <t>A abordagem é robusta, mas o artigo não tem validação clínica real.</t>
  </si>
  <si>
    <t>A arquitetura e os parâmetros estão descritos detalhadamente, e o GitHub do código é disponibilizado.</t>
  </si>
  <si>
    <t>O artigo não descreve o hardware usado na inferência do modelo.</t>
  </si>
  <si>
    <t>Os rótulos do HAM10000 foram definidos por especialistas médicos. Seção 3.1 – Datasets</t>
  </si>
  <si>
    <t>O mesmo protocolo de rotulagem se aplica a todas as imagens do dataset. Seção 3.1 – Datasets</t>
  </si>
  <si>
    <t xml:space="preserve"> O artigo não informa se houve cegamento no momento da rotulagem.</t>
  </si>
  <si>
    <t>Os diagnósticos do HAM10000 foram baseados em consenso clínico e/ou confirmação histológica.</t>
  </si>
  <si>
    <t>O HAM10000 é amplamente aceito como dataset clínico válido em pesquisas dermatológicas.</t>
  </si>
  <si>
    <t>O dataset foi curado para garantir rotulagem homogênea entre imagens.</t>
  </si>
  <si>
    <t>Todas as imagens têm rótulos e foram submetidas ao modelo.</t>
  </si>
  <si>
    <t>A base de dados é retrospectiva com imagens já rotuladas.</t>
  </si>
  <si>
    <t>O artigo informa uso completo do HAM10000</t>
  </si>
  <si>
    <t>As imagens foram coletadas de pacientes reais em ambiente clínico. Seção 3.1 – Datasets</t>
  </si>
  <si>
    <t>Os exames e diagnósticos refletem a prática comum em dermatologia. Seção 3.1 – Datasets</t>
  </si>
  <si>
    <t>O artigo não fornece dados sobre os profissionais que coletaram ou rotularam as imagens.</t>
  </si>
  <si>
    <t>O artigo reconhece desbalanceamento entre classes. Seção 1 - Introdução</t>
  </si>
  <si>
    <t>O artigo aplicou 10-fold cross-validation com estratificação.</t>
  </si>
  <si>
    <t>O artigo informa que houve separação adequada entre conjuntos</t>
  </si>
  <si>
    <t>As imagens são oriundas de pacientes reais em clínicas dermatológicas.</t>
  </si>
  <si>
    <t>O HAM10000 é indicado para treinar e validar modelos de diagnóstico dermatológico</t>
  </si>
  <si>
    <t>O artigo reconhece que a distribuição das lesões no HAM10000 não representa a prevalência clínica real.</t>
  </si>
  <si>
    <t>O artigo utiliza Grad-CAM para visualização das regiões ativadas.</t>
  </si>
  <si>
    <t>As heatmaps geradas com Grad-CAM são apresentadas e discutidas.</t>
  </si>
  <si>
    <t>A análise visual por Grad-CAM é usada para apoiar interpretação dos resultados.</t>
  </si>
  <si>
    <t>A explicação visual auxilia a interpretação, mas não há validação com médicos no estudo.</t>
  </si>
  <si>
    <t>Grad-CAM é útil, mas não foi avaliado com usuários finais (médicos).</t>
  </si>
  <si>
    <t>As visualizações estão incluídas nas figuras e analisadas na seção de resultados.</t>
  </si>
  <si>
    <t>O artigo não especifica como os pacientes foram selecionados.</t>
  </si>
  <si>
    <t>O artigo menciona critérios diagnósticos, mas não detalha exclusões.</t>
  </si>
  <si>
    <t>Nenhuma exclusão ou perda é discutida explicitamente.</t>
  </si>
  <si>
    <t>O estudo utiliza imagens reais, mas o contexto clínico não é claramente descrito.</t>
  </si>
  <si>
    <t>Não há informações demográficas detalhadas sobre os pacientes.</t>
  </si>
  <si>
    <t>Imagens são reais, mas não foi confirmada a generalização clínica.</t>
  </si>
  <si>
    <t>Não há menção sobre cegamento.</t>
  </si>
  <si>
    <t>O pipeline de pré-processamento foi automatizado e padronizado.</t>
  </si>
  <si>
    <t>Aplicação promissora, mas sem evidência de teste em ambiente clínico.</t>
  </si>
  <si>
    <t>Algoritmos e parâmetros estão bem detalhados.</t>
  </si>
  <si>
    <t>Ambiente computacional não especificado.</t>
  </si>
  <si>
    <t>Lesões vertebrais foram confirmadas por especialistas com base em imagem.</t>
  </si>
  <si>
    <t>Todos os exames passaram pelo mesmo critério de rotulagem.</t>
  </si>
  <si>
    <t>Nenhuma informação sobre cegamento dos avaliadores.</t>
  </si>
  <si>
    <t>A avaliação radiológica reflete a prática clínica.</t>
  </si>
  <si>
    <t>A imagem radiológica é padrão para lesões vertebrais.</t>
  </si>
  <si>
    <t>O artigo indica uso uniforme do protocolo de avaliação.</t>
  </si>
  <si>
    <t>Todas as amostras foram rotuladas e classificadas pelo modelo.</t>
  </si>
  <si>
    <t>Não há menção de múltiplas sessões ou atrasos.</t>
  </si>
  <si>
    <t>O estudo usa todo o conjunto para treino/teste.</t>
  </si>
  <si>
    <t>A origem clínica é sugerida, mas não detalhada.</t>
  </si>
  <si>
    <t>Diagnóstico de imagem com machine learning é condizente.</t>
  </si>
  <si>
    <t>Não há dados sobre os profissionais que coletaram ou rotularam os dados.</t>
  </si>
  <si>
    <t>Separação de treino/teste foi respeitada.</t>
  </si>
  <si>
    <t>Dados reais, mas sem descrição de ambiente clínico.</t>
  </si>
  <si>
    <t>Base foi construída especificamente para o diagnóstico vertebral.</t>
  </si>
  <si>
    <t>A correspondência com prevalência real não é discutida.</t>
  </si>
  <si>
    <t>Foram usadas análises de importância das variáveis.</t>
  </si>
  <si>
    <t>Há interpretação de resultados, mas não explicações visuais.</t>
  </si>
  <si>
    <t>O texto enfatiza acurácia, mas não fornece recursos visuais interpretáveis.</t>
  </si>
  <si>
    <t>Técnicas usadas são descritas, mas não há interface ou validação clínica.</t>
  </si>
  <si>
    <t>Faltam ferramentas visuais (ex.: Grad-CAM) e validação por usuários finais.</t>
  </si>
  <si>
    <t>Não há uso de visualizações XAI no artigo.</t>
  </si>
  <si>
    <t>Foi usado hold-out simples (80/20), k-fold de 5 e 10 vezes, LOSO, entretanto sem validação externa.</t>
  </si>
  <si>
    <t>Não menciona o balanceamento de classes.</t>
  </si>
  <si>
    <t>O estudo usou hold-out simples (80/20), K-fold e LOSO.</t>
  </si>
  <si>
    <t>O artigo não especifica o método de inclusão dos dados.</t>
  </si>
  <si>
    <t>Imagens do ISIC-2017 foram selecionadas com base em critérios padronizados.</t>
  </si>
  <si>
    <t>Não menciona se houve exclusões ou perdas de dados.</t>
  </si>
  <si>
    <t>Imagens clínicas reais, mas sem detalhamento da diversidade populacional.</t>
  </si>
  <si>
    <t>Não apresenta informações demográficas dos pacientes.</t>
  </si>
  <si>
    <t>Imagens oriundas de desafio clínico (ISIC) com aplicação prática.</t>
  </si>
  <si>
    <t>Não aborda cegamento entre modelo e referência.</t>
  </si>
  <si>
    <t>Pré-processamento padronizado com resizing e normalização.</t>
  </si>
  <si>
    <t>Sem validação cruzada ou externa; apenas treino/teste.</t>
  </si>
  <si>
    <t>Potencial para prática clínica, mas sem validação real.</t>
  </si>
  <si>
    <t>Não há menção ao hardware utilizado.</t>
  </si>
  <si>
    <t>Imagens rotuladas por especialistas no dataset ISIC.</t>
  </si>
  <si>
    <t>Todos os dados seguem o mesmo critério do ISIC.</t>
  </si>
  <si>
    <t>Cegamento dos avaliadores não informado.</t>
  </si>
  <si>
    <t>Imagens refletem prática dermatológica real.</t>
  </si>
  <si>
    <t>A dermatoscopia é válida para diagnóstico de lesões.</t>
  </si>
  <si>
    <t>Mesmo método de rotulagem aplicado a todas as imagens.</t>
  </si>
  <si>
    <t>Todas as imagens foram rotuladas e avaliadas pelo modelo.</t>
  </si>
  <si>
    <t>Intervalo não aplicável em bases públicas pré-rotuladas.</t>
  </si>
  <si>
    <t>Todo o dataset foi utilizado após pré-processamento.</t>
  </si>
  <si>
    <t>Imagens são reais, mas não provenientes de rotina clínica contínua.</t>
  </si>
  <si>
    <t>Segmentação por imagem é compatível com a rotina clínica.</t>
  </si>
  <si>
    <t>Não há informação sobre operadores clínicos envolvidos.</t>
  </si>
  <si>
    <t>A base apresenta desbalanceamento e o artigo não menciona correções.</t>
  </si>
  <si>
    <t>Não foi aplicada validação cruzada.</t>
  </si>
  <si>
    <t>Separação treino/teste está claramente descrita.</t>
  </si>
  <si>
    <t>Dados reais, mas contexto clínico idealizado (competição).</t>
  </si>
  <si>
    <t>Dataset ISIC é apropriado para desenvolvimento de modelos clínicos.</t>
  </si>
  <si>
    <t>Distribuição não comparada com prevalência real.</t>
  </si>
  <si>
    <t>Não foram usadas técnicas de interpretabilidade.</t>
  </si>
  <si>
    <t>Métricas globais analisadas, mas sem interpretação visual.</t>
  </si>
  <si>
    <t>Não foi considerada interpretabilidade nos resultados.</t>
  </si>
  <si>
    <t>Arquitetura descrita, mas sem interface interpretável para médicos.</t>
  </si>
  <si>
    <t>Sem abordagem de explicabilidade clínica.</t>
  </si>
  <si>
    <t>Nenhuma técnica de XAI foi usada ou mencionada.</t>
  </si>
  <si>
    <t>Descrição completa da arquitetura CNN e pipeline.</t>
  </si>
  <si>
    <t>O artigo não especifica se os dados foram incluídos consecutivamente ou de forma aleatória.</t>
  </si>
  <si>
    <t>Nenhuma informação sobre perdas ou exclusões foi apresentada.</t>
  </si>
  <si>
    <t>São usados dados reais, mas não há detalhes sobre representatividade clínica.</t>
  </si>
  <si>
    <t>O artigo não apresenta variáveis demográficas.</t>
  </si>
  <si>
    <t>Imagens reais, mas sem confirmação de generalização clínica.</t>
  </si>
  <si>
    <t>Cegamento não foi discutido.</t>
  </si>
  <si>
    <t>Pré-processamento descrito de forma uniforme entre os conjuntos.</t>
  </si>
  <si>
    <t>Foi usada divisão treino/teste, mas sem validação cruzada ou externa.</t>
  </si>
  <si>
    <t>Modelo promissor, mas sem avaliação em ambiente clínico.</t>
  </si>
  <si>
    <t>A arquitetura do modelo é descrita com clareza.</t>
  </si>
  <si>
    <t>Hardware/software não foram especificados.</t>
  </si>
  <si>
    <t>Referência clínica é presumida, mas não descrita explicitamente.</t>
  </si>
  <si>
    <t>Procedimento padrão aplicado às imagens.</t>
  </si>
  <si>
    <t>Não há menção sobre cegamento dos avaliadores.</t>
  </si>
  <si>
    <t>Imagens refletem padrões médicos típicos.</t>
  </si>
  <si>
    <t>Baseia-se em padrões estabelecidos para diagnóstico de doenças.</t>
  </si>
  <si>
    <t>Método uniforme de rotulagem entre os dados.</t>
  </si>
  <si>
    <t>Todos os exemplos utilizados passaram pelo modelo.</t>
  </si>
  <si>
    <t>Intervalo entre testes não se aplica, pois são dados retrospectivos.</t>
  </si>
  <si>
    <t>O estudo utiliza todos os dados disponíveis após limpeza.</t>
  </si>
  <si>
    <t>As imagens vêm de base pública, sem ambientação clínica explícita.</t>
  </si>
  <si>
    <t>Processos computacionais reproduzem tarefas clínicas.</t>
  </si>
  <si>
    <t>Não há informações sobre operadores.</t>
  </si>
  <si>
    <t>Classes balanceadas via técnicas de processamento.</t>
  </si>
  <si>
    <t>Validação cruzada mencionada no pipeline.</t>
  </si>
  <si>
    <t>Divisão de dados clara e sem contaminação.</t>
  </si>
  <si>
    <t>Dados de imagens médicas reais, mas fora do ambiente clínico.</t>
  </si>
  <si>
    <t>Base de dados representa condições clínicas reais.</t>
  </si>
  <si>
    <t>Sem evidência de comparação com prevalência real.</t>
  </si>
  <si>
    <t>Modelo discutido com base em explicabilidade (XAI).</t>
  </si>
  <si>
    <t>Explanação limitada sobre interpretabilidade clínica.</t>
  </si>
  <si>
    <t>Não há discussão sobre interface com especialistas.</t>
  </si>
  <si>
    <t>Explicabilidade visual parcialmente discutida.</t>
  </si>
  <si>
    <t>Sem detalhamento.</t>
  </si>
  <si>
    <t>Explicações parciais sem mapas de ativação.</t>
  </si>
  <si>
    <t>Visualizações como Grad-CAM não foram aplicadas.</t>
  </si>
  <si>
    <t>Os pacientes foram selecionados retrospectivamente, mas não há clareza se a seleção foi consecutiva ou aleatória</t>
  </si>
  <si>
    <t xml:space="preserve"> Excluíram 137 pacientes (23,7% do total), mas justificaram com critérios pré-definidos.</t>
  </si>
  <si>
    <t>Descrevem critérios de inclusão (ritmo cardíaco estável) e exclusão (histórico de cirurgia, arritmia grave).</t>
  </si>
  <si>
    <t>Incluíram pacientes com CAD de dois hospitais chineses, refletindo uma população real.</t>
  </si>
  <si>
    <t>Relataram idade variável (18-88 anos) e proporção de sexos (60,6% homens), mas não detalham a gravidade.</t>
  </si>
  <si>
    <t>Focaram em pacientes com CAD, alinhado ao objetivo.</t>
  </si>
  <si>
    <t>Não menciona se os avaliadores estavam cegos ao padrão de referência durante o teste do modelo.</t>
  </si>
  <si>
    <t>Padronizaram o protocolo de CCTA.</t>
  </si>
  <si>
    <t>Usaram validação cruzada (k-fold), mas não mencionam validação externa. Separaram 70/30 para treino/teste.</t>
  </si>
  <si>
    <t>Os modelos são tecnicamente robustos, mas não há discussão sobre integração em fluxos clínicos ou desafios práticos.</t>
  </si>
  <si>
    <t>Detalham métodos e parâmetros.</t>
  </si>
  <si>
    <t>Usaram scanners de TC e software de IA comerciais.</t>
  </si>
  <si>
    <t>Usaram CAD-RADS por software de IA validado.</t>
  </si>
  <si>
    <t>Aplicaram CAD-RADS uniformemente.</t>
  </si>
  <si>
    <t>Não menciona cegamento dos avaliadores.</t>
  </si>
  <si>
    <t xml:space="preserve">CAD-RADS é amplamente usado. </t>
  </si>
  <si>
    <t>CAD-RADS é válido para CAD.</t>
  </si>
  <si>
    <t>Usaram um único padrão.</t>
  </si>
  <si>
    <t>Incluíram apenas pacientes com CCTA e dados clínicos completos.</t>
  </si>
  <si>
    <t>Coletaram dados clínicos dentro de 2 semanas da CCTA.</t>
  </si>
  <si>
    <t>Excluíram 137 pacientes.</t>
  </si>
  <si>
    <t>Usaram hospitais reais.</t>
  </si>
  <si>
    <t>Descrevem protocolos clínicos padrão.</t>
  </si>
  <si>
    <t>Não descreve os operadores envolvidos na coleta ou análise.</t>
  </si>
  <si>
    <t>Tiveram proporção equilibrada (CAD-RADS 0-2: 52,9%; 3-5: 47,1%)</t>
  </si>
  <si>
    <t>Usaram validação cruzada (k-fold).</t>
  </si>
  <si>
    <t>Separaram treino/teste (70/30), mas não mencionam como evitar contaminação.</t>
  </si>
  <si>
    <t>Usaram dados clínicos reais.</t>
  </si>
  <si>
    <t>Focaram em CAD.</t>
  </si>
  <si>
    <t>Não discutem prevalência.</t>
  </si>
  <si>
    <t>Analisaram importância de características</t>
  </si>
  <si>
    <t>Não fornece mecanismos para verificação das decisões do modelo.</t>
  </si>
  <si>
    <t>Discutiram fatores de risco, mas sem detalhes sobre interpretação do modelo.</t>
  </si>
  <si>
    <t>Não discute adaptação para clínicos.</t>
  </si>
  <si>
    <t>Não aborda explicabilidade de forma clínica ou prática.</t>
  </si>
  <si>
    <t>Não menciona visualizações ou técnicas como Grad-CAM.</t>
  </si>
  <si>
    <t>Não há informações sobre a seleção de pacientes, pois o foco foi em imagens de bancos de dados.</t>
  </si>
  <si>
    <t>Não mencionam critérios, pois usaram um conjunto de imagens pré-existente.</t>
  </si>
  <si>
    <t>Não mencionam perdas.</t>
  </si>
  <si>
    <t>Usaram imagens de um banco de dados, sem detalhes sobre a população de origem.</t>
  </si>
  <si>
    <t>Não fornecem esses dados.</t>
  </si>
  <si>
    <t>Não detalham se as imagens representam a diversidade de casos reais.</t>
  </si>
  <si>
    <t>Descrevem pré-processamento, mas não mencionam consistência entre grupos.</t>
  </si>
  <si>
    <t xml:space="preserve"> Usaram validação cruzada (k-fold), mas não mencionam validação externa.</t>
  </si>
  <si>
    <t>O modelo é tecnicamente robusto, mas não há discussão sobre integração em fluxos clínicos ou desafios práticos.</t>
  </si>
  <si>
    <t>Descrevem a arquitetura, mas faltam detalhes específicos.</t>
  </si>
  <si>
    <t>Usaram MATLAB, mas não discutem viabilidade clínica.</t>
  </si>
  <si>
    <t>Não detalham como as imagens foram rotuladas.</t>
  </si>
  <si>
    <t>Não mencionam.</t>
  </si>
  <si>
    <t>Não detalham o padrão para malária.</t>
  </si>
  <si>
    <t>Não discutem validade do padrão para malária.</t>
  </si>
  <si>
    <t>Usaram imagens de banco de dados, sem detalhes da coleta.</t>
  </si>
  <si>
    <t>Não detalham procedimentos.</t>
  </si>
  <si>
    <t>Não mencionam balanceamento.</t>
  </si>
  <si>
    <t>Usaram k-fold, mas sem detalhes.</t>
  </si>
  <si>
    <t>Não detalham a origem clínica das imagens.</t>
  </si>
  <si>
    <t>Não discutem se o banco de imagens representa a diversidade de casos.</t>
  </si>
  <si>
    <t>Não mencionam distribuição de classes.</t>
  </si>
  <si>
    <t>Não discutem interpretabilidade.</t>
  </si>
  <si>
    <t>O artigo não menciona como os pacientes foram selecionados para inclusão no estudo.</t>
  </si>
  <si>
    <t>Os autores descrevem a coleta de imagens de bancos de dados públicos, mas não detalham critérios clínicos de inclusão/exclusão dos pacientes.</t>
  </si>
  <si>
    <t>Não há informações sobre exclusões ou perdas de dados no processo de seleção das imagens.</t>
  </si>
  <si>
    <t>As imagens vieram de bancos de dados públicos (Cohen e Wang et al.), mas não há detalhes sobre a diversidade demográfica ou clínica da população fonte.</t>
  </si>
  <si>
    <t>O artigo não fornece informações sobre idade, sexo ou gravidade clínica dos pacientes das imagens coletadas.</t>
  </si>
  <si>
    <t>As classes (normal, pneumonia típica, COVID-19) parecem adequadas para o objetivo de detecção de COVID-19.</t>
  </si>
  <si>
    <t>Não há menção sobre cegamento dos avaliadores durante os testes do modelo.</t>
  </si>
  <si>
    <t>O artigo descreve um pré-processamento padronizado (redimensionamento, aumento de dados) para todas as imagens.</t>
  </si>
  <si>
    <t>Foi feita validação externa com 20% dos dados + 10 imagens adicionais, mas o tamanho da amostra é pequeno (n=24 para validação externa).</t>
  </si>
  <si>
    <t>O modelo tem alta acurácia, mas não há discussão sobre integração em fluxos clínicos reais.</t>
  </si>
  <si>
    <t>O artigo detalha a arquitetura VGG16 modificada, parâmetros de treino e pré-processamento.</t>
  </si>
  <si>
    <t>Foi usado Kaggle GPU e Keras, mas não há discussão sobre viabilidade em ambientes clínicos reais.</t>
  </si>
  <si>
    <t>As imagens de COVID-19 foram confirmadas por teste patogênico, mas não há detalhes sobre como as outras classes foram validadas.</t>
  </si>
  <si>
    <t>Presume-se que sim para COVID-19 (teste patogênico), mas não há informações para as outras classes.</t>
  </si>
  <si>
    <t>Não há informações sobre cegamento dos radiologistas que validaram as imagens.</t>
  </si>
  <si>
    <t>RT-PCR é o padrão-ouro para COVID-19, e radiologistas experientes validaram parte dos dados.</t>
  </si>
  <si>
    <t>RT-PCR é válido para COVID-19, e radiologistas podem diagnosticar pneumonia típica/normal.</t>
  </si>
  <si>
    <t>COVID-19 usou RT-PCR, mas não há detalhes sobre como pneumonia típica/normal foram confirmadas.</t>
  </si>
  <si>
    <t>Não há informações se todos os casos tinham tanto imagem quanto teste de referência.</t>
  </si>
  <si>
    <t>Não há dados sobre o intervalo entre radiografias e testes de referência.</t>
  </si>
  <si>
    <t>Não há menção a exclusões após a coleta inicial das imagens.</t>
  </si>
  <si>
    <t>As imagens vieram de bancos de dados públicos, sem detalhes sobre condições de coleta clínica.</t>
  </si>
  <si>
    <t>O modelo foi treinado com imagens padronizadas, mas não há discussão sobre variações na prática clínica.</t>
  </si>
  <si>
    <t>Não há descrição dos operadores envolvidos na coleta ou análise.</t>
  </si>
  <si>
    <t>100 imagens por classe (normal, pneumonia, COVID-19), indicando balanceamento.</t>
  </si>
  <si>
    <t>Validação interna (80%) e externa (20% + 10 imagens adicionais) foram realizadas.</t>
  </si>
  <si>
    <t>Não há detalhes sobre como evitar vazamento de dados entre conjuntos de treino e teste.</t>
  </si>
  <si>
    <t>Faltam informações sobre variações em equipamentos/protocolos entre as fontes de imagens.</t>
  </si>
  <si>
    <t>As classes são relevantes para detecção de COVID-19 versus outras condições pulmonares.</t>
  </si>
  <si>
    <t>O balanceamento artificial (100 imagens por classe) pode não refletir prevalência real.</t>
  </si>
  <si>
    <t>Os autores usaram Grad-CAM para destacar regiões de interesse nas imagens.</t>
  </si>
  <si>
    <t>A comparação com marcações de radiologistas permite verificação.</t>
  </si>
  <si>
    <t>As regiões destacadas pelo modelo foram discutidas em relação aos achados clínicos.</t>
  </si>
  <si>
    <t>Embora Grad-CAM ajude, não há discussão sobre a compreensão clínica do modelo.</t>
  </si>
  <si>
    <t>A localização das lesões pelo modelo correspondeu às marcações de radiologistas.</t>
  </si>
  <si>
    <t>Os mapas Grad-CAM foram comparados com marcações de especialistas.</t>
  </si>
  <si>
    <t>O artigo menciona que os pacientes foram "consecutively enrolled", indicando que a inclusão foi consecutiva e não aleatória</t>
  </si>
  <si>
    <t>Os critérios de exclusão são claramente descritos.</t>
  </si>
  <si>
    <t>Embora as exclusões sejam justificadas, 19 casos foram excluídos, o que pode representar uma perda significativa dependendo do tamanho total da amostra (184 pacientes).</t>
  </si>
  <si>
    <t>Os pacientes eram sintomáticos e encaminhados para SPECT/MPI e ICA, refletindo uma população clínica relevante para o diagnóstico de CAD hemodinamicamente significativa.</t>
  </si>
  <si>
    <t>A idade média foi de 61,5 anos, com 65,8% homens, o que pode limitar a generalização para mulheres e faixas etárias mais jovens. A gravidade da condição parece variada, mas não há detalhes sobre subgrupos.</t>
  </si>
  <si>
    <t>A amostra inclui pacientes com suspeita de CAD, que é o público-alvo do modelo.</t>
  </si>
  <si>
    <t>Os avaliadores de SPECT/MPI e ICA estavam cegos aos dados clínicos, reduzindo o viés de interpretação.</t>
  </si>
  <si>
    <t>O artigo descreve métodos padronizados para aquisição e análise de imagens (SPECT/MPI, CAC, EFV), sugerindo consistência no pré-processamento.</t>
  </si>
  <si>
    <t>O uso de validação cruzada de cinco folds e um conjunto de teste separado (30%) reduz o risco, mas a falta de validação externa em um conjunto independente é uma limitação.</t>
  </si>
  <si>
    <t>O modelo utiliza variáveis clínicas e de imagem facilmente obtidas na prática clínica, como CAC e EFV, tornando-o aplicável.</t>
  </si>
  <si>
    <t>O artigo detalha os algoritmos, seleção de características e parâmetros, permitindo replicação.</t>
  </si>
  <si>
    <t>Equipamentos como SPECT/CT Symbia T16 e softwares como Syngo são comuns em ambientes clínicos.</t>
  </si>
  <si>
    <t>ICA combinado com SPECT/MPI é um padrão de referência robusto para CAD hemodinamicamente significativa.</t>
  </si>
  <si>
    <t>Todos os pacientes realizaram ambos os exames (SPECT/MPI e ICA) dentro de 60 dias, garantindo uniformidade.</t>
  </si>
  <si>
    <t>Os avaliadores de SPECT/MPI e ICA estavam cegos aos dados clínicos.</t>
  </si>
  <si>
    <t>A combinação de ICA e SPECT/MPI é clinicamente relevante para diagnóstico de CAD significativa.</t>
  </si>
  <si>
    <t>ICA é o padrão-ouro para avaliação de estenose coronariana, e SPECT/MPI avalia isquemia, validando o diagnóstico.</t>
  </si>
  <si>
    <t>Os métodos são padronizados e descritos em detalhes, com consenso entre avaliadores em caso de discordância.</t>
  </si>
  <si>
    <t>Sim, todos os pacientes incluídos realizaram SPECT/MPI e ICA.</t>
  </si>
  <si>
    <t>O intervalo máximo de 60 dias entre SPECT/MPI e ICA é clinicamente razoável para evitar mudanças significativas na condição.</t>
  </si>
  <si>
    <t>Não há menção a exclusões pós-inclusão, sugerindo que todos os dados foram analisados.</t>
  </si>
  <si>
    <t>Os dados foram coletados em um hospital terciário, refletindo um ambiente clínico realista.</t>
  </si>
  <si>
    <t>SPECT/MPI e ICA são procedimentos rotineiros para avaliação de CAD.</t>
  </si>
  <si>
    <t>Médicos nucleares e cardiologistas experientes realizaram os exames, representando a prática clínica.</t>
  </si>
  <si>
    <t>A proporção de pacientes com e sem CAD significativa não é descrita como balanceada, o que pode afetar o desempenho do modelo.</t>
  </si>
  <si>
    <t>Foi utilizada validação cruzada de cinco folds no conjunto de treinamento.</t>
  </si>
  <si>
    <t>Os dados foram divididos em treinamento (70%) e teste (30%) de forma aleatória, mantendo a proporção de classes.</t>
  </si>
  <si>
    <t>Os dados incluem variáveis clínicas e de imagem típicas de um ambiente clínico real.</t>
  </si>
  <si>
    <t>A base de dados inclui pacientes com suspeita de CAD, alinhando-se ao objetivo do modelo.</t>
  </si>
  <si>
    <t>Não há comparação com a prevalência populacional, mas a amostra parece representar pacientes sintomáticos.</t>
  </si>
  <si>
    <t>O uso do método SHAP fornece interpretabilidade às previsões do modelo.</t>
  </si>
  <si>
    <t>SHAP permite visualizar a contribuição de cada variável para as decisões do modelo.</t>
  </si>
  <si>
    <t>O artigo discute a importância da interpretabilidade e usa SHAP para explicar o modelo.</t>
  </si>
  <si>
    <t>As visualizações SHAP e a explicação das variáveis-chave facilitam a compreensão por médicos.</t>
  </si>
  <si>
    <t>O modelo é transparente e as explicações são clinicamente relevantes.</t>
  </si>
  <si>
    <t>Gráficos SHAP (como o "waterfall plot") foram fornecidos para ilustrar as contribuições das variáveis.</t>
  </si>
  <si>
    <t>O artigo não menciona explicitamente se os pacientes foram incluídos consecutivamente ou de forma aleatória. Não há detalhes sobre o processo de seleção da amostra.</t>
  </si>
  <si>
    <t>O artigo menciona o uso de imagens termográficas de mama, mas não detalha critérios específicos de inclusão ou exclusão, como condições pré-existentes ou qualidade das imagens. Isso pode introduzir viés na amostra.</t>
  </si>
  <si>
    <t>Não há informações sobre exclusões ou perdas de dados durante o estudo, o que dificulta a avaliação da integridade do conjunto de dados</t>
  </si>
  <si>
    <t>Embora o estudo utilize imagens termográficas, não há detalhes sobre a diversidade da população (idade, sexo, gravidade da condição), o que pode limitar a generalização dos resultados.</t>
  </si>
  <si>
    <t>O artigo não fornece informações sobre a distribuição demográfica ou clínica dos pacientes, como idade média, proporção de homens e mulheres, ou estágios do câncer de mama.</t>
  </si>
  <si>
    <t>O estudo utiliza imagens termográficas, mas não esclarece se a amostra representa adequadamente a população que seria alvo do modelo CAD na prática clínica.</t>
  </si>
  <si>
    <t>Não há menção sobre a cegueira dos avaliadores em relação ao padrão de referência durante o teste do modelo.</t>
  </si>
  <si>
    <t>O artigo descreve métodos padronizados para o pré-processamento das imagens termográficas, sugerindo consistência no tratamento dos dados.</t>
  </si>
  <si>
    <t>Embora o estudo utilize validação cruzada, não há menção a uma validação externa em um conjunto independente, o que poderia aumentar o risco de overfitting.</t>
  </si>
  <si>
    <t>O modelo utiliza técnicas de aprendizado de máquina e processamento de imagens termográficas, que são aplicáveis na prática clínica para detecção de câncer de mama.</t>
  </si>
  <si>
    <t>O artigo detalha os algoritmos de aprendizado de máquina utilizados e os métodos de processamento de imagens, permitindo a replicação do estudo.</t>
  </si>
  <si>
    <t>O estudo menciona o uso de câmeras termográficas FLIR One Gen 3 e software MATLAB, que são equipamentos acessíveis e utilizados em ambientes clínicos.</t>
  </si>
  <si>
    <t>O artigo não especifica claramente o padrão de referência utilizado para validar os resultados, como biópsias ou outros exames de imagem.</t>
  </si>
  <si>
    <t>Não há informações sobre a aplicação uniforme do padrão de referência a todos os participantes.</t>
  </si>
  <si>
    <t>O artigo não menciona se os avaliadores estavam cegos em relação aos resultados do modelo durante a avaliação.</t>
  </si>
  <si>
    <t>Como o padrão de referência não é claramente definido, é difícil avaliar sua correspondência com a prática clínica real.</t>
  </si>
  <si>
    <t>A falta de detalhes sobre o padrão de referência utilizado dificulta a avaliação de sua validade para o diagnóstico do câncer de mama.</t>
  </si>
  <si>
    <t>Não há informações sobre a consistência ou variação nos métodos de referência aplicados.</t>
  </si>
  <si>
    <t>O artigo não esclarece se todos os pacientes foram submetidos tanto ao teste índice quanto ao padrão de referência.</t>
  </si>
  <si>
    <t>Não há informações sobre o intervalo entre a realização dos testes índice e de referência.</t>
  </si>
  <si>
    <t>Não há menção sobre a inclusão ou exclusão de dados na análise final.</t>
  </si>
  <si>
    <t>O estudo utiliza imagens termográficas capturadas em condições controladas, refletindo um ambiente clínico realista.</t>
  </si>
  <si>
    <t>As técnicas descritas, como termografia e aprendizado de máquina, são compatíveis com procedimentos clínicos atuais.</t>
  </si>
  <si>
    <t>Não há informações sobre os operadores envolvidos na coleta ou análise dos dados.</t>
  </si>
  <si>
    <t>O artigo menciona a distribuição de tumores malignos e benignos, mas não detalha se houve balanceamento artificial das classes.</t>
  </si>
  <si>
    <t>O estudo utiliza validação cruzada para avaliar o desempenho dos modelos, o que aumenta a robustez dos resultados.</t>
  </si>
  <si>
    <t>As imagens termográficas utilizadas refletem condições clínicas reais, conforme descrito no estudo.</t>
  </si>
  <si>
    <t>O estudo utiliza imagens termográficas de mama, que são adequadas para o desenvolvimento de um modelo de detecção de câncer.</t>
  </si>
  <si>
    <t>O artigo não compara a distribuição de classes com a prevalência clínica de câncer de mama na população geral.</t>
  </si>
  <si>
    <t>O estudo utiliza técnicas de aprendizado de máquina que podem ser interpretadas, como a análise da matriz de confusão e métricas de desempenho.</t>
  </si>
  <si>
    <t>As métricas de desempenho permitem verificar a qualidade das decisões do modelo.</t>
  </si>
  <si>
    <t>O artigo discute as métricas de desempenho e a matriz de confusão, o que contribui para a interpretabilidade dos resultados.</t>
  </si>
  <si>
    <t>As métricas e visualizações apresentadas (como a matriz de confusão) são acessíveis e úteis para médicos especialistas.</t>
  </si>
  <si>
    <t>O estudo fornece informações suficientes para que os resultados sejam compreendidos e aplicados em um contexto clínico.</t>
  </si>
  <si>
    <t>O artigo apresenta visualizações como a matriz de confusão e heatmaps, mas não menciona técnicas mais avançadas como Grad-CAM.</t>
  </si>
  <si>
    <t>O artigo descreve a divisão dos dados em conjuntos de treinamento e teste, sugerindo um particionamento adequado. K-Fold</t>
  </si>
  <si>
    <t>O artigo menciona que os pacientes foram recrutados no período de julho de 2019 a maio de 2021, mas não especifica se a inclusão foi consecutiva ou aleatória.</t>
  </si>
  <si>
    <t>Os critérios de exclusão (como histórico de PCI/CABG ou expectativa de vida menor que 1 ano) são claros, mas os critérios de inclusão não são detalhados além de "pacientes adultos sem CAD prévia".</t>
  </si>
  <si>
    <t>958 de 1065 pacientes foram incluídos na análise final devido a dados clínicos/laboratoriais ausentes, mas não há detalhes sobre as razões dessas perdas.</t>
  </si>
  <si>
    <t>A amostra incluiu pacientes com ACS e CCS, mas a predominância de homens (73,4%) pode limitar a generalização.</t>
  </si>
  <si>
    <t>Há diversidade em idade e gravidade, mas o desequilíbrio de gênero pode ser um viés.</t>
  </si>
  <si>
    <t>O modelo visa predizer CAD obstrutivo, e a amostra inclui pacientes submetidos a angiografia, mas a representatividade para uso em triagem geral é limitada.</t>
  </si>
  <si>
    <t>Não há menção sobre cegamento dos avaliadores do modelo.</t>
  </si>
  <si>
    <t>O artigo descreve escalonamento e validação cruzada, mas não detalha se houve diferenças no pré-processamento entre subgrupos.</t>
  </si>
  <si>
    <t>Foi usada validação cruzada, mas não houve validação externa</t>
  </si>
  <si>
    <t>O modelo requer dados metabólicos complexos (ceramidas, acilcarnitinas), que podem não estar amplamente disponíveis na prática clínica rotineira.</t>
  </si>
  <si>
    <t>O código está disponível no GitHub, e os hiperparâmetros são descritos, mas detalhes metodológicos específicos (ex.: tratamento de dados faltantes) são limitados.</t>
  </si>
  <si>
    <t>O estudo usou hardware/software de fácil aplicação (Python, XGBoost), mas a viabilidade em ambientes clínicos não é discutida.</t>
  </si>
  <si>
    <t>O SYNTAX score é um padrão válido para CAD, mas não há detalhes sobre a independência dos cardiologistas que o calcularam.</t>
  </si>
  <si>
    <t>O SYNTAX score foi aplicado a todos, mas discordâncias foram resolvidas por consenso, o que pode introduzir variabilidade.</t>
  </si>
  <si>
    <t>Não há informação sobre cegamento dos avaliadores em relação aos dados metabólicos ou clínicos.</t>
  </si>
  <si>
    <t>O SYNTAX score é usado na prática, mas sua aplicação rotineira em todos os pacientes pode ser limitada.</t>
  </si>
  <si>
    <t>O SYNTAX score é válido para avaliar gravidade da CAD, mas não é um padrão-ouro para diagnóstico.</t>
  </si>
  <si>
    <t>O SYNTAX score foi aplicado consistentemente, mas a definição de CAD obstrutivo (≥50% de estenose) pode variar na literatura.</t>
  </si>
  <si>
    <t>Todos os pacientes realizaram angiografia (padrão de referência) e o teste índice (modelo), mas 107 foram excluídos por dados faltantes.</t>
  </si>
  <si>
    <t>Amostras de sangue foram coletadas antes da angiografia, mas o tempo exato entre coleta e angiografia não é especificado.</t>
  </si>
  <si>
    <t>958 de 1065 pacientes foram incluídos; não está claro se as perdas afetaram os resultados.</t>
  </si>
  <si>
    <t>Os dados foram coletados em um hospital universitário, o que pode não refletir ambientes menos especializados.</t>
  </si>
  <si>
    <t>A angiografia é rotineira, mas a coleta de metabólitos complexos não é padrão na prática clínica.</t>
  </si>
  <si>
    <t>O estudo envolveu especialistas, mas a aplicação por profissionais menos treinados não foi avaliada.</t>
  </si>
  <si>
    <t>71% dos pacientes tinham CAD obstrutiva, indicando desbalanceamento moderado.</t>
  </si>
  <si>
    <t>Foi usada validação cruzada de 10 folds, mas sem validação externa.</t>
  </si>
  <si>
    <t>O artigo não detalha como os dados foram particionados para evitar vazamento.</t>
  </si>
  <si>
    <t>Dados metabólicos podem não estar disponíveis em tempo real na maioria dos hospitais.</t>
  </si>
  <si>
    <t>O modelo foi treinado em dados de um único centro, limitando a generalização.</t>
  </si>
  <si>
    <t>A prevalência de CAD obstrutiva (71%) pode ser maior do que na população geral.</t>
  </si>
  <si>
    <t>Não há análise de importância de variáveis ou explicação das decisões do modelo.</t>
  </si>
  <si>
    <t>O artigo não discute esforços para tornar o modelo interpretável.</t>
  </si>
  <si>
    <t>Não há discussão sobre interpretabilidade ou explicabilidade.</t>
  </si>
  <si>
    <t>Modelos baseados em XGBoost são complexos e podem não ser intuitivos para médicos.</t>
  </si>
  <si>
    <t>Não há menção a ferramentas de explicabilidade</t>
  </si>
  <si>
    <t>Nenhuma visualização explicativa foi apresentada.</t>
  </si>
  <si>
    <t>O artigo não menciona se as imagens de raio-X foram coletadas de forma consecutiva ou aleatória.</t>
  </si>
  <si>
    <t>O estudo utiliza um conjunto de dados público ("Covid-19 radiography dataset"), mas não detalha critérios específicos de inclusão/exclusão das imagens.</t>
  </si>
  <si>
    <t>Não há informações sobre exclusões ou perdas de dados durante o pré-processamento.</t>
  </si>
  <si>
    <t>O conjunto de dados inclui imagens de COVID-19, pneumonia e casos normais, mas a origem e diversidade demográfica não são detalhadas.</t>
  </si>
  <si>
    <t>O artigo não fornece informações sobre idade, sexo ou gravidade dos casos.</t>
  </si>
  <si>
    <t>Não há menção sobre cegamento dos avaliadores em relação aos rótulos das imagens.</t>
  </si>
  <si>
    <t>Todas as imagens foram redimensionadas para 128x128 pixels e convertidas para formato numérico, mas não há detalhes sobre variações entre grupos.</t>
  </si>
  <si>
    <t>O estudo usou validação cruzada, mas não realizou validação externa em um conjunto de dados independente.</t>
  </si>
  <si>
    <t>Sua aplicação em tempo real em hospitais com infraestrutura limitada não foi discutida.</t>
  </si>
  <si>
    <t>O artigo descreve as etapas, mas hiperparâmetros detalhados do XGBoost não são fornecidos.</t>
  </si>
  <si>
    <t>O treinamento foi feito em um laptop com GPU básica, mas a viabilidade em ambientes clínicos não é discutida.</t>
  </si>
  <si>
    <t>O conjunto de dados público foi usado como padrão, mas não há detalhes sobre como os rótulos (COVID-19, pneumonia, normal) foram atribuídos.</t>
  </si>
  <si>
    <t>Assume-se que todas as imagens foram processadas igualmente, mas não há confirmação.</t>
  </si>
  <si>
    <t>Não há informações sobre cegamento dos avaliadores.</t>
  </si>
  <si>
    <t>O uso de raio-X para diagnóstico de COVID-19 é válido, mas PCR é o padrão-ouro.</t>
  </si>
  <si>
    <t>Raio-X é útil para triagem, mas menos preciso que PCR para COVID-19.</t>
  </si>
  <si>
    <t>Não está claro se os rótulos do conjunto de dados foram atribuídos com critérios consistentes.</t>
  </si>
  <si>
    <t>O estudo assume que as imagens já estavam rotuladas corretamente no conjunto de dados.</t>
  </si>
  <si>
    <t>Não há informações sobre o tempo entre a coleta das imagens e o diagnóstico.</t>
  </si>
  <si>
    <t>O artigo não menciona exclusões após o pré-processamento.</t>
  </si>
  <si>
    <t>O conjunto de dados é público, mas a origem das imagens (hospitais, países) não é detalhada.</t>
  </si>
  <si>
    <t>O pré-processamento (redimensionamento) é comum</t>
  </si>
  <si>
    <t>Não há informações sobre os operadores clínicos envolvidos na coleta.</t>
  </si>
  <si>
    <t>O conjunto de dados tem 10.192 normais, 3.616 COVID-19 e 1.345 pneumonia, indicando desbalanceamento.</t>
  </si>
  <si>
    <t>O artigo menciona divisão 75%/25% (treino/teste), mas não usa validação cruzada.</t>
  </si>
  <si>
    <t>Não há detalhes sobre como as imagens foram divididas (se aleatoriamente ou por origem).</t>
  </si>
  <si>
    <t>O conjunto de dados pode não capturar variações clínicas (ex.: equipamentos diferentes).</t>
  </si>
  <si>
    <t>O modelo foi treinado para classificação, mas a generalização para novos cenários não é garantida.</t>
  </si>
  <si>
    <t>A proporção de COVID-19/pneumonia/normal pode não refletir a prevalência real.</t>
  </si>
  <si>
    <t>O artigo não discute interpretabilidade ou ferramentas como SHAP/Grad-CAM.</t>
  </si>
  <si>
    <t>Não há análise de features importantes ou explicações das decisões.</t>
  </si>
  <si>
    <t>O foco foi na acurácia, não na interpretabilidade.</t>
  </si>
  <si>
    <t>XGBoost é pouco interpretável, e MobileNetV2 é uma "black box".</t>
  </si>
  <si>
    <t>Não há esforços para tornar o modelo explicável.</t>
  </si>
  <si>
    <t>O artigo não menciona se as radiografias foram coletadas de forma consecutiva ou aleatória.</t>
  </si>
  <si>
    <t>Os critérios de inclusão (pacientes com dentes completos) são mencionados, mas os critérios de exclusão não são detalhados.</t>
  </si>
  <si>
    <t>Não há informações sobre exclusões ou perdas de dados após a coleta.</t>
  </si>
  <si>
    <t>A amostra inclui pacientes de 20–65 anos, mas não há detalhes sobre diversidade étnica ou comorbidades.</t>
  </si>
  <si>
    <t>A distribuição por sexo (82 homens, 66 mulheres) é balanceada, mas a gravidade da doença periodontal não é detalhada.</t>
  </si>
  <si>
    <t>O modelo foi treinado para classificar defeitos intrabony, mas a generalização para outras populações não é discutida.</t>
  </si>
  <si>
    <t>Todas as imagens foram redimensionadas e processadas com técnicas padronizadas, mas variações não são discutidas.</t>
  </si>
  <si>
    <t>O modelo é tecnicamente viável, mas a integração com fluxos clínicos existentes não é detalhada.</t>
  </si>
  <si>
    <t>O artigo descreve as etapas, mas hiperparâmetros detalhados e código completo não são fornecidos.</t>
  </si>
  <si>
    <t>A viabilidade em ambientes clínicos com hardware limitado não é discutida.</t>
  </si>
  <si>
    <t>O ângulo de 37° é baseado em literatura, mas não há detalhes sobre como os rótulos foram atribuídos às imagens.</t>
  </si>
  <si>
    <t>O ângulo de 37° é clinicamente relevante, mas não é o único critério para diagnóstico de doença periodontal.</t>
  </si>
  <si>
    <t>O ângulo intrabony é útil, mas complementar a outros critérios clínicos.</t>
  </si>
  <si>
    <t>Não está claro se os rótulos foram atribuídos com critérios consistentes entre avaliadores.</t>
  </si>
  <si>
    <t>Assume-se que as imagens já estavam rotuladas corretamente, mas não há confirmação.</t>
  </si>
  <si>
    <t>As imagens foram coletadas em um hospital, mas a diversidade de equipamentos não é discutida.</t>
  </si>
  <si>
    <t>O pré-processamento é complexo e pode não ser viável em todos os cenários clínicos.</t>
  </si>
  <si>
    <t>Não há informações sobre os operadores clínicos envolvidos.</t>
  </si>
  <si>
    <t>O conjunto de dados foi aumentado, mas a distribuição original não é detalhada.</t>
  </si>
  <si>
    <t>O estudo usou divisão 80%/20% (treino/validação), mas não menciona validação cruzada.</t>
  </si>
  <si>
    <t>Não há detalhes sobre como as imagens foram divididas (aleatoriedade, origem).</t>
  </si>
  <si>
    <t>A proporção de defeitos intrabony pode não refletir a prevalência real.</t>
  </si>
  <si>
    <t>Não houve foco na interpretabilidade.</t>
  </si>
  <si>
    <t>A ausência de elementos de interpretabilidade dificultam a compreensão para clínicos.</t>
  </si>
  <si>
    <t>O artigo não especifica se a inclusão foi consecutiva ou aleatória, apenas menciona a coleta de amostras de pacientes e doadores saudáveis.</t>
  </si>
  <si>
    <t>Os critérios não são detalhados no texto principal</t>
  </si>
  <si>
    <t>Não há menção a exclusões ou perdas de dados, e a análise parece abranger todas as amostras coletadas (n = 71).</t>
  </si>
  <si>
    <t>A amostra inclui diversos tipos de câncer (mama, gástrico, pulmão) e estágios, mas não há discussão sobre representatividade demográfica ou viés de seleção.</t>
  </si>
  <si>
    <t>O suplemento lista idade e sexo, mas não há análise explícita sobre diversidade ou equilíbrio entre subgrupos.</t>
  </si>
  <si>
    <t>O modelo foi validado em amostras de câncer e controles saudáveis, com alta precisão, indicando representatividade para o propósito.</t>
  </si>
  <si>
    <t>Não há menção a cegamento dos avaliadores durante o teste do modelo</t>
  </si>
  <si>
    <t>O pré-processamento (normalização, aumento de dados) é descrito como padronizado para todas as imagens</t>
  </si>
  <si>
    <t>O artigo menciona validação cruzada (6:2:2 para treino/validação/teste) e uso de técnicas como aumento de dados para reduzir overfitting.</t>
  </si>
  <si>
    <t>O IDDT foi projetado para uso clínico, com baixo volume de amostra (~200 µl) e tempo rápido de análise (&lt;2 s/imagem).</t>
  </si>
  <si>
    <t>Detalhes técnicos (arquitetura Mask R-CNN, ViT, parâmetros de treino) são fornecidos</t>
  </si>
  <si>
    <t>O uso de microscópio de contraste de fase e GPUs comuns sugere compatibilidade com ambientes clínicos.</t>
  </si>
  <si>
    <t>O padrão é baseado em diagnóstico clínico e estágios de câncer, mas não há detalhes sobre como foi validado independentemente.</t>
  </si>
  <si>
    <t>Todos os pacientes passaram pelo mesmo protocolo de coleta, cultivo e análise</t>
  </si>
  <si>
    <t>Não há informação sobre cegamento dos avaliadores em relação aos resultados do modelo.</t>
  </si>
  <si>
    <t>O padrão usa estágios de câncer e ciclos de tratamento, alinhados à prática clínica.</t>
  </si>
  <si>
    <t>O diagnóstico de câncer por biópsia líquida e CTCs é amplamente aceito.</t>
  </si>
  <si>
    <t>Todos os pacientes foram avaliados com os mesmos critérios</t>
  </si>
  <si>
    <t>Todas as amostras passaram pelo IDDT e pelo diagnóstico clínico convencional.</t>
  </si>
  <si>
    <t>O cultivo de 14 dias e análise imediata (&lt;2 s) são clinicamente viáveis.</t>
  </si>
  <si>
    <t>Não há menção a exclusões, e os resultados cobrem todas as amostras.</t>
  </si>
  <si>
    <t>Amostras foram coletadas em tubos EDTA e processadas conforme protocolos clínicos.</t>
  </si>
  <si>
    <t>O uso de biópsia líquida e microfluidics é viável em hospitais.</t>
  </si>
  <si>
    <t>Não há detalhes sobre os operadores (médicos, técnicos).</t>
  </si>
  <si>
    <t>Há mais pacientes com câncer (n = 55) que controles (n = 12), mas técnicas de aumento de dados podem ter mitigado o desbalanceamento.</t>
  </si>
  <si>
    <t>Validação cruzada (6:2:2) e particionamento dos dados são descritos.</t>
  </si>
  <si>
    <t>Os conjuntos de treino, validação e teste foram separados.</t>
  </si>
  <si>
    <t>As imagens foram capturadas em condições padronizadas de microscopia.</t>
  </si>
  <si>
    <t>As amostras representam cânceres variados e estágios clínicos.</t>
  </si>
  <si>
    <t>A proporção de estágios avançados é alta, mas pode refletir a população estudada.</t>
  </si>
  <si>
    <t>O artigo menciona T-SNE para visualização, mas não explica decisões do modelo em detalhe.</t>
  </si>
  <si>
    <t>Não há discussão sobre verificabilidade independente.</t>
  </si>
  <si>
    <t>Não há foco na interpretabilidade.</t>
  </si>
  <si>
    <t>Apesar da alta acurácia, a complexidade do ViT e Mask R-CNN pode limitar a compreensão clínica.</t>
  </si>
  <si>
    <t>Não há ferramentas como Grad-CAM ou heatmaps para explicar decisões.</t>
  </si>
  <si>
    <t>Nenhuma visualização explicativa é mencionada.</t>
  </si>
  <si>
    <t>O modelo foi treinado para classificar COVID-19, pneumonia e casos normais</t>
  </si>
  <si>
    <t>Aparentemente sim.</t>
  </si>
  <si>
    <t>FEITO</t>
  </si>
  <si>
    <t>A FAZER</t>
  </si>
  <si>
    <t>-</t>
  </si>
  <si>
    <t>Validação</t>
  </si>
  <si>
    <t>CV</t>
  </si>
  <si>
    <t>Hold-Out, CV, LOSO</t>
  </si>
  <si>
    <t>Val. Ext.</t>
  </si>
  <si>
    <t>Hold-Out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</si>
</sst>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6" x14ac:knownFonts="1">
    <font>
      <sz val="10"/>
      <name val="Arial"/>
      <charset val="1"/>
    </font>
    <font>
      <b/>
      <sz val="10"/>
      <name val="Arial"/>
      <family val="2"/>
    </font>
    <font>
      <sz val="10"/>
      <name val="Arial"/>
      <family val="2"/>
    </font>
    <font>
      <b/>
      <sz val="10"/>
      <color theme="0"/>
      <name val="Arial"/>
      <family val="2"/>
    </font>
    <font>
      <sz val="10"/>
      <color theme="1"/>
      <name val="Arial"/>
      <family val="2"/>
    </font>
    <font>
      <sz val="10"/>
      <name val="Arial Unicode MS"/>
      <family val="2"/>
    </font>
    <font>
      <sz val="10"/>
      <name val="Arial"/>
      <family val="2"/>
    </font>
    <font>
      <sz val="10"/>
      <color theme="1"/>
      <name val="Arial"/>
      <family val="2"/>
    </font>
    <font>
      <sz val="8"/>
      <name val="Arial"/>
      <family val="2"/>
    </font>
    <font>
      <sz val="10"/>
      <color theme="1"/>
      <name val="Arial"/>
      <family val="2"/>
    </font>
    <font>
      <sz val="10"/>
      <name val="Arial"/>
      <family val="2"/>
      <charset val="1"/>
    </font>
    <font>
      <b/>
      <sz val="10"/>
      <color theme="0"/>
      <name val="Arial"/>
      <family val="2"/>
    </font>
    <font>
      <sz val="9"/>
      <color indexed="81"/>
      <name val="Segoe UI"/>
      <family val="2"/>
    </font>
    <font>
      <b/>
      <sz val="9"/>
      <color indexed="81"/>
      <name val="Segoe UI"/>
      <family val="2"/>
    </font>
    <font>
      <b/>
      <sz val="10"/>
      <name val="Arial"/>
      <family val="2"/>
    </font>
    <font>
      <sz val="10"/>
      <name val="Arial"/>
      <family val="2"/>
    </font>
  </fonts>
  <fills count="1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rgb="FFFF0000"/>
        <bgColor indexed="64"/>
      </patternFill>
    </fill>
    <fill>
      <patternFill patternType="solid">
        <fgColor theme="9"/>
        <bgColor theme="4" tint="0.79998168889431442"/>
      </patternFill>
    </fill>
    <fill>
      <patternFill patternType="solid">
        <fgColor theme="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bgColor indexed="64"/>
      </patternFill>
    </fill>
  </fills>
  <borders count="23">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bottom/>
      <diagonal/>
    </border>
  </borders>
  <cellStyleXfs count="2">
    <xf numFmtId="0" fontId="0" fillId="0" borderId="0" applyNumberFormat="0" applyFill="0" applyBorder="0" applyAlignment="0" applyProtection="0"/>
    <xf numFmtId="9" fontId="2" fillId="0" borderId="0" applyFont="0" applyFill="0" applyBorder="0" applyAlignment="0" applyProtection="0"/>
  </cellStyleXfs>
  <cellXfs count="94">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0" fillId="0" borderId="0" xfId="0" applyFont="1" applyFill="1" applyBorder="1" applyAlignment="1" applyProtection="1"/>
    <xf numFmtId="0" fontId="0" fillId="0" borderId="1" xfId="0" applyBorder="1"/>
    <xf numFmtId="0" fontId="0" fillId="0" borderId="1" xfId="0" pivotButton="1" applyBorder="1"/>
    <xf numFmtId="0" fontId="0" fillId="0" borderId="2"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0" fillId="0" borderId="10" xfId="0" applyBorder="1"/>
    <xf numFmtId="0" fontId="0" fillId="0" borderId="11" xfId="0" applyBorder="1"/>
    <xf numFmtId="0" fontId="0" fillId="0" borderId="12" xfId="0" applyBorder="1"/>
    <xf numFmtId="0" fontId="1" fillId="0" borderId="0" xfId="0" applyFont="1" applyFill="1" applyAlignment="1" applyProtection="1"/>
    <xf numFmtId="0" fontId="0" fillId="0" borderId="0" xfId="0" applyNumberFormat="1"/>
    <xf numFmtId="0" fontId="0" fillId="0" borderId="16" xfId="0" pivotButton="1" applyBorder="1"/>
    <xf numFmtId="0" fontId="0" fillId="0" borderId="16" xfId="0" applyBorder="1"/>
    <xf numFmtId="0" fontId="0" fillId="0" borderId="8" xfId="0" applyBorder="1"/>
    <xf numFmtId="0" fontId="3" fillId="2" borderId="7" xfId="0" applyFont="1" applyFill="1" applyBorder="1" applyAlignment="1"/>
    <xf numFmtId="0" fontId="4" fillId="3" borderId="7" xfId="0" applyFont="1" applyFill="1" applyBorder="1" applyAlignment="1"/>
    <xf numFmtId="0" fontId="4" fillId="0" borderId="7" xfId="0" applyFont="1" applyBorder="1" applyAlignment="1"/>
    <xf numFmtId="0" fontId="6" fillId="0" borderId="0" xfId="0" applyFont="1"/>
    <xf numFmtId="0" fontId="6" fillId="4" borderId="0" xfId="0" applyFont="1" applyFill="1" applyAlignment="1">
      <alignment vertical="center" wrapText="1"/>
    </xf>
    <xf numFmtId="0" fontId="5" fillId="4" borderId="0" xfId="0" applyFont="1" applyFill="1" applyAlignment="1">
      <alignment vertical="center" wrapText="1"/>
    </xf>
    <xf numFmtId="0" fontId="6" fillId="5" borderId="0" xfId="0" applyFont="1" applyFill="1"/>
    <xf numFmtId="0" fontId="0" fillId="5" borderId="0" xfId="0" applyFill="1"/>
    <xf numFmtId="0" fontId="7" fillId="3" borderId="7" xfId="0" applyFont="1" applyFill="1" applyBorder="1" applyAlignment="1"/>
    <xf numFmtId="2" fontId="0" fillId="0" borderId="0" xfId="1" applyNumberFormat="1" applyFont="1"/>
    <xf numFmtId="164" fontId="2" fillId="0" borderId="0" xfId="0" applyNumberFormat="1" applyFont="1" applyFill="1" applyAlignment="1" applyProtection="1"/>
    <xf numFmtId="0" fontId="2" fillId="0" borderId="0" xfId="0" applyFont="1" applyFill="1" applyAlignment="1" applyProtection="1"/>
    <xf numFmtId="0" fontId="2" fillId="0" borderId="0" xfId="0" applyFont="1"/>
    <xf numFmtId="0" fontId="2" fillId="0" borderId="8" xfId="0" applyFont="1" applyBorder="1"/>
    <xf numFmtId="0" fontId="0" fillId="0" borderId="8" xfId="0" applyFill="1" applyBorder="1"/>
    <xf numFmtId="0" fontId="0" fillId="0" borderId="0" xfId="0" applyBorder="1"/>
    <xf numFmtId="0" fontId="10" fillId="0" borderId="0" xfId="0" applyFont="1"/>
    <xf numFmtId="0" fontId="0" fillId="0" borderId="18" xfId="0" applyBorder="1"/>
    <xf numFmtId="0" fontId="9" fillId="0" borderId="19" xfId="0" applyFont="1" applyFill="1" applyBorder="1" applyAlignment="1" applyProtection="1"/>
    <xf numFmtId="0" fontId="0" fillId="0" borderId="0" xfId="0" applyNumberFormat="1" applyBorder="1"/>
    <xf numFmtId="0" fontId="0" fillId="7" borderId="0" xfId="0" applyNumberFormat="1" applyFill="1"/>
    <xf numFmtId="0" fontId="0" fillId="8" borderId="0" xfId="0" applyFill="1"/>
    <xf numFmtId="0" fontId="11" fillId="2" borderId="7" xfId="0" applyFont="1" applyFill="1" applyBorder="1"/>
    <xf numFmtId="0" fontId="9" fillId="0" borderId="7" xfId="0" applyFont="1" applyBorder="1"/>
    <xf numFmtId="0" fontId="9" fillId="3" borderId="7" xfId="0" applyFont="1" applyFill="1" applyBorder="1"/>
    <xf numFmtId="0" fontId="11" fillId="8" borderId="7" xfId="0" applyFont="1" applyFill="1" applyBorder="1"/>
    <xf numFmtId="0" fontId="11" fillId="8" borderId="20" xfId="0" applyFont="1" applyFill="1" applyBorder="1"/>
    <xf numFmtId="2" fontId="9" fillId="3" borderId="7" xfId="1" applyNumberFormat="1" applyFont="1" applyFill="1" applyBorder="1"/>
    <xf numFmtId="0" fontId="9" fillId="3" borderId="7" xfId="0" applyNumberFormat="1" applyFont="1" applyFill="1" applyBorder="1"/>
    <xf numFmtId="0" fontId="9" fillId="7" borderId="7" xfId="0" applyNumberFormat="1" applyFont="1" applyFill="1" applyBorder="1"/>
    <xf numFmtId="0" fontId="9" fillId="7" borderId="20" xfId="0" applyNumberFormat="1" applyFont="1" applyFill="1" applyBorder="1"/>
    <xf numFmtId="2" fontId="9" fillId="0" borderId="7" xfId="1" applyNumberFormat="1" applyFont="1" applyBorder="1"/>
    <xf numFmtId="0" fontId="9" fillId="0" borderId="7" xfId="0" applyNumberFormat="1" applyFont="1" applyBorder="1"/>
    <xf numFmtId="2" fontId="0" fillId="0" borderId="0" xfId="0" applyNumberFormat="1"/>
    <xf numFmtId="165" fontId="0" fillId="0" borderId="0" xfId="0" applyNumberFormat="1"/>
    <xf numFmtId="0" fontId="14" fillId="0" borderId="0" xfId="0" applyFont="1" applyFill="1" applyAlignment="1" applyProtection="1"/>
    <xf numFmtId="0" fontId="0" fillId="0" borderId="0" xfId="0" applyFont="1" applyFill="1" applyAlignment="1" applyProtection="1"/>
    <xf numFmtId="0" fontId="2" fillId="9" borderId="0" xfId="0" applyFont="1" applyFill="1"/>
    <xf numFmtId="0" fontId="0" fillId="4" borderId="9" xfId="0" applyFill="1" applyBorder="1" applyAlignment="1">
      <alignment horizontal="center"/>
    </xf>
    <xf numFmtId="0" fontId="0" fillId="4" borderId="10" xfId="0" applyFill="1" applyBorder="1" applyAlignment="1">
      <alignment horizontal="center"/>
    </xf>
    <xf numFmtId="0" fontId="2" fillId="4" borderId="17" xfId="0" applyFont="1" applyFill="1" applyBorder="1" applyAlignment="1">
      <alignment horizontal="center"/>
    </xf>
    <xf numFmtId="0" fontId="0" fillId="4" borderId="18"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4" borderId="17" xfId="0" applyFill="1" applyBorder="1" applyAlignment="1">
      <alignment horizontal="center"/>
    </xf>
    <xf numFmtId="0" fontId="6" fillId="6" borderId="13" xfId="0" applyFont="1" applyFill="1" applyBorder="1" applyAlignment="1">
      <alignment horizontal="center" vertical="top" wrapText="1"/>
    </xf>
    <xf numFmtId="0" fontId="0" fillId="6" borderId="14" xfId="0" applyFill="1" applyBorder="1" applyAlignment="1">
      <alignment horizontal="center" vertical="top" wrapText="1"/>
    </xf>
    <xf numFmtId="0" fontId="0" fillId="6" borderId="15" xfId="0" applyFill="1" applyBorder="1" applyAlignment="1">
      <alignment horizontal="center" vertical="top" wrapText="1"/>
    </xf>
    <xf numFmtId="166" fontId="0" fillId="0" borderId="0" xfId="0" applyNumberFormat="1"/>
    <xf numFmtId="0" fontId="10" fillId="0" borderId="0" xfId="0" applyFont="1" applyAlignment="1"/>
    <xf numFmtId="0" fontId="0" fillId="0" borderId="0" xfId="0" applyAlignment="1"/>
    <xf numFmtId="0" fontId="10" fillId="0" borderId="0" xfId="0" applyFont="1" applyAlignment="1">
      <alignment horizontal="center"/>
    </xf>
    <xf numFmtId="0" fontId="0" fillId="0" borderId="0" xfId="0" applyAlignment="1">
      <alignment horizontal="center"/>
    </xf>
    <xf numFmtId="0" fontId="2" fillId="0" borderId="0" xfId="0" applyFont="1" applyAlignment="1"/>
    <xf numFmtId="0" fontId="4" fillId="3" borderId="21" xfId="0" applyFont="1" applyFill="1" applyBorder="1" applyAlignment="1"/>
    <xf numFmtId="0" fontId="4" fillId="0" borderId="21" xfId="0" applyFont="1" applyBorder="1" applyAlignment="1"/>
    <xf numFmtId="0" fontId="15" fillId="0" borderId="0" xfId="0" applyFont="1"/>
    <xf numFmtId="0" fontId="4" fillId="10" borderId="21" xfId="0" applyFont="1" applyFill="1" applyBorder="1" applyAlignment="1"/>
    <xf numFmtId="0" fontId="4" fillId="11" borderId="21" xfId="0" applyFont="1" applyFill="1" applyBorder="1" applyAlignment="1"/>
    <xf numFmtId="0" fontId="2" fillId="11" borderId="8" xfId="0" applyFont="1" applyFill="1" applyBorder="1"/>
    <xf numFmtId="0" fontId="2" fillId="12" borderId="0" xfId="0" applyFont="1" applyFill="1"/>
    <xf numFmtId="0" fontId="2" fillId="13" borderId="0" xfId="0" applyFont="1" applyFill="1"/>
    <xf numFmtId="0" fontId="2" fillId="14" borderId="0" xfId="0" applyFont="1" applyFill="1"/>
    <xf numFmtId="0" fontId="2" fillId="6" borderId="0" xfId="0" applyFont="1" applyFill="1"/>
    <xf numFmtId="0" fontId="2" fillId="8" borderId="0" xfId="0" applyFont="1" applyFill="1"/>
    <xf numFmtId="0" fontId="0" fillId="0" borderId="8" xfId="0" applyBorder="1" applyAlignment="1">
      <alignment horizontal="center" vertical="center" wrapText="1"/>
    </xf>
    <xf numFmtId="0" fontId="0" fillId="11" borderId="0" xfId="0" applyFill="1"/>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center" wrapText="1"/>
    </xf>
    <xf numFmtId="0" fontId="2" fillId="0" borderId="1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8" xfId="0" applyFont="1" applyBorder="1" applyAlignment="1">
      <alignment horizontal="center" vertical="center" wrapText="1"/>
    </xf>
  </cellXfs>
  <cellStyles count="2">
    <cellStyle name="Normal" xfId="0" builtinId="0"/>
    <cellStyle name="Porcentagem" xfId="1" builtinId="5"/>
  </cellStyles>
  <dxfs count="53">
    <dxf>
      <numFmt numFmtId="0" formatCode="General"/>
      <fill>
        <patternFill patternType="solid">
          <fgColor indexed="64"/>
          <bgColor rgb="FF92D050"/>
        </patternFill>
      </fill>
    </dxf>
    <dxf>
      <numFmt numFmtId="0" formatCode="General"/>
      <fill>
        <patternFill patternType="none">
          <fgColor indexed="64"/>
          <bgColor auto="1"/>
        </patternFill>
      </fill>
    </dxf>
    <dxf>
      <numFmt numFmtId="0" formatCode="General"/>
      <fill>
        <patternFill patternType="solid">
          <fgColor indexed="64"/>
          <bgColor theme="5" tint="0.39997558519241921"/>
        </patternFill>
      </fill>
    </dxf>
    <dxf>
      <font>
        <b val="0"/>
        <i val="0"/>
        <strike val="0"/>
        <condense val="0"/>
        <extend val="0"/>
        <outline val="0"/>
        <shadow val="0"/>
        <u val="none"/>
        <vertAlign val="baseline"/>
        <sz val="10"/>
        <color auto="1"/>
        <name val="Arial"/>
        <family val="2"/>
        <scheme val="none"/>
      </font>
    </dxf>
    <dxf>
      <fill>
        <patternFill patternType="solid">
          <fgColor indexed="64"/>
          <bgColor theme="9"/>
        </patternFill>
      </fill>
    </dxf>
    <dxf>
      <font>
        <color rgb="FF9C0006"/>
      </font>
      <fill>
        <patternFill>
          <bgColor rgb="FFFFC7CE"/>
        </patternFill>
      </fill>
    </dxf>
    <dxf>
      <font>
        <color rgb="FF006100"/>
      </font>
      <fill>
        <patternFill>
          <bgColor rgb="FFC6EFCE"/>
        </patternFill>
      </fill>
    </dxf>
    <dxf>
      <fill>
        <patternFill>
          <bgColor theme="5" tint="-0.24994659260841701"/>
        </patternFill>
      </fill>
    </dxf>
    <dxf>
      <fill>
        <patternFill>
          <bgColor theme="5" tint="0.39994506668294322"/>
        </patternFill>
      </fill>
    </dxf>
    <dxf>
      <fill>
        <patternFill>
          <bgColor theme="5" tint="0.59996337778862885"/>
        </patternFill>
      </fill>
    </dxf>
    <dxf>
      <fill>
        <patternFill>
          <bgColor theme="5" tint="0.79998168889431442"/>
        </patternFill>
      </fill>
    </dxf>
    <dxf>
      <font>
        <b val="0"/>
        <i val="0"/>
        <strike val="0"/>
        <condense val="0"/>
        <extend val="0"/>
        <outline val="0"/>
        <shadow val="0"/>
        <u val="none"/>
        <vertAlign val="baseline"/>
        <sz val="10"/>
        <color auto="1"/>
        <name val="Arial"/>
        <family val="2"/>
        <scheme val="none"/>
      </font>
      <fill>
        <patternFill patternType="solid">
          <fgColor indexed="64"/>
          <bgColor theme="5"/>
        </patternFill>
      </fill>
    </dxf>
    <dxf>
      <alignment horizontal="general"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92D050"/>
        </patternFill>
      </fill>
    </dxf>
    <dxf>
      <numFmt numFmtId="0" formatCode="General"/>
      <fill>
        <patternFill patternType="solid">
          <fgColor indexed="64"/>
          <bgColor rgb="FF92D050"/>
        </patternFill>
      </fill>
    </dxf>
    <dxf>
      <numFmt numFmtId="0" formatCode="General"/>
      <fill>
        <patternFill patternType="solid">
          <fgColor indexed="64"/>
          <bgColor rgb="FF92D050"/>
        </patternFill>
      </fill>
    </dxf>
    <dxf>
      <numFmt numFmtId="0" formatCode="General"/>
      <fill>
        <patternFill patternType="solid">
          <fgColor indexed="64"/>
          <bgColor rgb="FF92D05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64" formatCode="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[data_extraction_Ultimo.xlsx]Doenças_CAD_fimFase2!Tabela dinâmica13</c:name>
    <c:fmtId val="0"/>
  </c:pivotSource>
  <c:chart>
    <c:autoTitleDeleted val="1"/>
    <c:pivotFmts>
      <c:pivotFmt>
        <c:idx val="0"/>
        <c:spPr>
          <a:solidFill>
            <a:schemeClr val="accent1">
              <a:lumMod val="60000"/>
              <a:lumOff val="40000"/>
            </a:schemeClr>
          </a:soli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sng"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2390437941144012"/>
              <c:y val="0"/>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8093B442-BF00-4412-A7D8-49B07F560F24}"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15:layout>
                <c:manualLayout>
                  <c:w val="0.23110298598415599"/>
                  <c:h val="6.8850574712643678E-2"/>
                </c:manualLayout>
              </c15:layout>
              <c15:dlblFieldTable/>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1F67F0D3-F6CB-45E8-BBDE-B3B945055711}"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layout>
                <c:manualLayout>
                  <c:w val="0.52409506398537475"/>
                  <c:h val="4.5862068965517234E-2"/>
                </c:manualLayout>
              </c15:layout>
              <c15:dlblFieldTable/>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EB830E11-A488-4043-953D-FD0B8755ECA0}"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layout>
                <c:manualLayout>
                  <c:w val="0.30926254876275749"/>
                  <c:h val="9.5670498084291192E-2"/>
                </c:manualLayout>
              </c15:layout>
              <c15:dlblFieldTable/>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48355676-48B6-4672-A33C-F7A39E8A087C}"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157237C0-DCDE-4FCF-AE72-2B0F5F2F8F41}"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2877945558450535"/>
              <c:y val="1.5084321356382177E-7"/>
            </c:manualLayout>
          </c:layout>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E6A52815-17A4-420E-8659-37ACFE168304}"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15:layout>
                <c:manualLayout>
                  <c:w val="0.24572821450335161"/>
                  <c:h val="6.5019157088122601E-2"/>
                </c:manualLayout>
              </c15:layout>
              <c15:dlblFieldTable/>
              <c15:showDataLabelsRange val="1"/>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16960A3B-FDAD-443D-9372-73273A442C27}"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4EB71780-19A7-408C-9873-840B21C91ADE}"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6B5B2FA8-9AEB-4758-B846-B04FF891F2BB}"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3CEF79FD-CCE7-4EA3-8424-6A908205555D}"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AFABFD05-BABF-47C8-B4D3-4388DDC5260F}"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E4CED9D4-3476-46CF-815C-14D2573F7D43}"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186B8AC5-A5A9-49DA-9934-8F8E36030FC7}"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3056A3EC-C047-4808-9A9C-4E7B2A416B9E}"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6B39D483-5155-4089-B5DD-5E01401FC60E}"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7EBBB341-95EB-42A6-9108-CBB092E62715}" type="CELLRANGE">
                  <a:rPr lang="en-US"/>
                  <a:pPr>
                    <a:defRPr/>
                  </a:pPr>
                  <a:t>[INTERVALODACÉLULA]</a:t>
                </a:fld>
                <a:endParaRPr lang="pt-BR"/>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Doenças_CAD_fimFase2!$C$3:$C$18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7-3529-4F1C-A79C-03FCBA939697}"/>
              </c:ext>
            </c:extLst>
          </c:dPt>
          <c:dPt>
            <c:idx val="1"/>
            <c:invertIfNegative val="0"/>
            <c:bubble3D val="0"/>
            <c:extLst>
              <c:ext xmlns:c16="http://schemas.microsoft.com/office/drawing/2014/chart" uri="{C3380CC4-5D6E-409C-BE32-E72D297353CC}">
                <c16:uniqueId val="{00000003-3529-4F1C-A79C-03FCBA939697}"/>
              </c:ext>
            </c:extLst>
          </c:dPt>
          <c:dPt>
            <c:idx val="2"/>
            <c:invertIfNegative val="0"/>
            <c:bubble3D val="0"/>
            <c:extLst>
              <c:ext xmlns:c16="http://schemas.microsoft.com/office/drawing/2014/chart" uri="{C3380CC4-5D6E-409C-BE32-E72D297353CC}">
                <c16:uniqueId val="{00000002-3529-4F1C-A79C-03FCBA939697}"/>
              </c:ext>
            </c:extLst>
          </c:dPt>
          <c:dPt>
            <c:idx val="3"/>
            <c:invertIfNegative val="0"/>
            <c:bubble3D val="0"/>
            <c:extLst>
              <c:ext xmlns:c16="http://schemas.microsoft.com/office/drawing/2014/chart" uri="{C3380CC4-5D6E-409C-BE32-E72D297353CC}">
                <c16:uniqueId val="{00000008-3529-4F1C-A79C-03FCBA939697}"/>
              </c:ext>
            </c:extLst>
          </c:dPt>
          <c:dPt>
            <c:idx val="4"/>
            <c:invertIfNegative val="0"/>
            <c:bubble3D val="0"/>
            <c:extLst>
              <c:ext xmlns:c16="http://schemas.microsoft.com/office/drawing/2014/chart" uri="{C3380CC4-5D6E-409C-BE32-E72D297353CC}">
                <c16:uniqueId val="{00000009-3529-4F1C-A79C-03FCBA939697}"/>
              </c:ext>
            </c:extLst>
          </c:dPt>
          <c:dPt>
            <c:idx val="5"/>
            <c:invertIfNegative val="0"/>
            <c:bubble3D val="0"/>
            <c:extLst>
              <c:ext xmlns:c16="http://schemas.microsoft.com/office/drawing/2014/chart" uri="{C3380CC4-5D6E-409C-BE32-E72D297353CC}">
                <c16:uniqueId val="{0000000A-3529-4F1C-A79C-03FCBA939697}"/>
              </c:ext>
            </c:extLst>
          </c:dPt>
          <c:dPt>
            <c:idx val="6"/>
            <c:invertIfNegative val="0"/>
            <c:bubble3D val="0"/>
            <c:extLst>
              <c:ext xmlns:c16="http://schemas.microsoft.com/office/drawing/2014/chart" uri="{C3380CC4-5D6E-409C-BE32-E72D297353CC}">
                <c16:uniqueId val="{0000000B-3529-4F1C-A79C-03FCBA939697}"/>
              </c:ext>
            </c:extLst>
          </c:dPt>
          <c:dPt>
            <c:idx val="7"/>
            <c:invertIfNegative val="0"/>
            <c:bubble3D val="0"/>
            <c:extLst>
              <c:ext xmlns:c16="http://schemas.microsoft.com/office/drawing/2014/chart" uri="{C3380CC4-5D6E-409C-BE32-E72D297353CC}">
                <c16:uniqueId val="{0000000C-3529-4F1C-A79C-03FCBA939697}"/>
              </c:ext>
            </c:extLst>
          </c:dPt>
          <c:dPt>
            <c:idx val="8"/>
            <c:invertIfNegative val="0"/>
            <c:bubble3D val="0"/>
            <c:extLst>
              <c:ext xmlns:c16="http://schemas.microsoft.com/office/drawing/2014/chart" uri="{C3380CC4-5D6E-409C-BE32-E72D297353CC}">
                <c16:uniqueId val="{00000001-3529-4F1C-A79C-03FCBA939697}"/>
              </c:ext>
            </c:extLst>
          </c:dPt>
          <c:dPt>
            <c:idx val="9"/>
            <c:invertIfNegative val="0"/>
            <c:bubble3D val="0"/>
            <c:extLst>
              <c:ext xmlns:c16="http://schemas.microsoft.com/office/drawing/2014/chart" uri="{C3380CC4-5D6E-409C-BE32-E72D297353CC}">
                <c16:uniqueId val="{0000000D-3529-4F1C-A79C-03FCBA939697}"/>
              </c:ext>
            </c:extLst>
          </c:dPt>
          <c:dPt>
            <c:idx val="10"/>
            <c:invertIfNegative val="0"/>
            <c:bubble3D val="0"/>
            <c:extLst>
              <c:ext xmlns:c16="http://schemas.microsoft.com/office/drawing/2014/chart" uri="{C3380CC4-5D6E-409C-BE32-E72D297353CC}">
                <c16:uniqueId val="{0000000E-3529-4F1C-A79C-03FCBA939697}"/>
              </c:ext>
            </c:extLst>
          </c:dPt>
          <c:dPt>
            <c:idx val="11"/>
            <c:invertIfNegative val="0"/>
            <c:bubble3D val="0"/>
            <c:extLst>
              <c:ext xmlns:c16="http://schemas.microsoft.com/office/drawing/2014/chart" uri="{C3380CC4-5D6E-409C-BE32-E72D297353CC}">
                <c16:uniqueId val="{00000004-3529-4F1C-A79C-03FCBA939697}"/>
              </c:ext>
            </c:extLst>
          </c:dPt>
          <c:dPt>
            <c:idx val="12"/>
            <c:invertIfNegative val="0"/>
            <c:bubble3D val="0"/>
            <c:extLst>
              <c:ext xmlns:c16="http://schemas.microsoft.com/office/drawing/2014/chart" uri="{C3380CC4-5D6E-409C-BE32-E72D297353CC}">
                <c16:uniqueId val="{00000005-3529-4F1C-A79C-03FCBA939697}"/>
              </c:ext>
            </c:extLst>
          </c:dPt>
          <c:dPt>
            <c:idx val="13"/>
            <c:invertIfNegative val="0"/>
            <c:bubble3D val="0"/>
            <c:extLst>
              <c:ext xmlns:c16="http://schemas.microsoft.com/office/drawing/2014/chart" uri="{C3380CC4-5D6E-409C-BE32-E72D297353CC}">
                <c16:uniqueId val="{0000000F-3529-4F1C-A79C-03FCBA939697}"/>
              </c:ext>
            </c:extLst>
          </c:dPt>
          <c:dPt>
            <c:idx val="14"/>
            <c:invertIfNegative val="0"/>
            <c:bubble3D val="0"/>
            <c:extLst>
              <c:ext xmlns:c16="http://schemas.microsoft.com/office/drawing/2014/chart" uri="{C3380CC4-5D6E-409C-BE32-E72D297353CC}">
                <c16:uniqueId val="{00000006-3529-4F1C-A79C-03FCBA939697}"/>
              </c:ext>
            </c:extLst>
          </c:dPt>
          <c:dPt>
            <c:idx val="15"/>
            <c:invertIfNegative val="0"/>
            <c:bubble3D val="0"/>
            <c:extLst>
              <c:ext xmlns:c16="http://schemas.microsoft.com/office/drawing/2014/chart" uri="{C3380CC4-5D6E-409C-BE32-E72D297353CC}">
                <c16:uniqueId val="{00000000-3529-4F1C-A79C-03FCBA939697}"/>
              </c:ext>
            </c:extLst>
          </c:dPt>
          <c:dLbls>
            <c:dLbl>
              <c:idx val="0"/>
              <c:tx>
                <c:rich>
                  <a:bodyPr/>
                  <a:lstStyle/>
                  <a:p>
                    <a:fld id="{4EB71780-19A7-408C-9873-840B21C91ADE}"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529-4F1C-A79C-03FCBA939697}"/>
                </c:ext>
              </c:extLst>
            </c:dLbl>
            <c:dLbl>
              <c:idx val="1"/>
              <c:tx>
                <c:rich>
                  <a:bodyPr/>
                  <a:lstStyle/>
                  <a:p>
                    <a:fld id="{48355676-48B6-4672-A33C-F7A39E8A087C}"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529-4F1C-A79C-03FCBA939697}"/>
                </c:ext>
              </c:extLst>
            </c:dLbl>
            <c:dLbl>
              <c:idx val="2"/>
              <c:tx>
                <c:rich>
                  <a:bodyPr/>
                  <a:lstStyle/>
                  <a:p>
                    <a:fld id="{EB830E11-A488-4043-953D-FD0B8755ECA0}"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layout>
                    <c:manualLayout>
                      <c:w val="0.30926254876275749"/>
                      <c:h val="9.5670498084291192E-2"/>
                    </c:manualLayout>
                  </c15:layout>
                  <c15:dlblFieldTable/>
                  <c15:showDataLabelsRange val="1"/>
                </c:ext>
                <c:ext xmlns:c16="http://schemas.microsoft.com/office/drawing/2014/chart" uri="{C3380CC4-5D6E-409C-BE32-E72D297353CC}">
                  <c16:uniqueId val="{00000002-3529-4F1C-A79C-03FCBA939697}"/>
                </c:ext>
              </c:extLst>
            </c:dLbl>
            <c:dLbl>
              <c:idx val="3"/>
              <c:tx>
                <c:rich>
                  <a:bodyPr/>
                  <a:lstStyle/>
                  <a:p>
                    <a:fld id="{6B5B2FA8-9AEB-4758-B846-B04FF891F2BB}"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3529-4F1C-A79C-03FCBA939697}"/>
                </c:ext>
              </c:extLst>
            </c:dLbl>
            <c:dLbl>
              <c:idx val="4"/>
              <c:tx>
                <c:rich>
                  <a:bodyPr/>
                  <a:lstStyle/>
                  <a:p>
                    <a:fld id="{3CEF79FD-CCE7-4EA3-8424-6A908205555D}"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529-4F1C-A79C-03FCBA939697}"/>
                </c:ext>
              </c:extLst>
            </c:dLbl>
            <c:dLbl>
              <c:idx val="5"/>
              <c:tx>
                <c:rich>
                  <a:bodyPr/>
                  <a:lstStyle/>
                  <a:p>
                    <a:fld id="{AFABFD05-BABF-47C8-B4D3-4388DDC5260F}"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529-4F1C-A79C-03FCBA939697}"/>
                </c:ext>
              </c:extLst>
            </c:dLbl>
            <c:dLbl>
              <c:idx val="6"/>
              <c:tx>
                <c:rich>
                  <a:bodyPr/>
                  <a:lstStyle/>
                  <a:p>
                    <a:fld id="{E4CED9D4-3476-46CF-815C-14D2573F7D43}"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529-4F1C-A79C-03FCBA939697}"/>
                </c:ext>
              </c:extLst>
            </c:dLbl>
            <c:dLbl>
              <c:idx val="7"/>
              <c:tx>
                <c:rich>
                  <a:bodyPr/>
                  <a:lstStyle/>
                  <a:p>
                    <a:fld id="{186B8AC5-A5A9-49DA-9934-8F8E36030FC7}"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529-4F1C-A79C-03FCBA939697}"/>
                </c:ext>
              </c:extLst>
            </c:dLbl>
            <c:dLbl>
              <c:idx val="8"/>
              <c:tx>
                <c:rich>
                  <a:bodyPr/>
                  <a:lstStyle/>
                  <a:p>
                    <a:fld id="{1F67F0D3-F6CB-45E8-BBDE-B3B945055711}"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layout>
                    <c:manualLayout>
                      <c:w val="0.52409506398537475"/>
                      <c:h val="4.5862068965517234E-2"/>
                    </c:manualLayout>
                  </c15:layout>
                  <c15:dlblFieldTable/>
                  <c15:showDataLabelsRange val="1"/>
                </c:ext>
                <c:ext xmlns:c16="http://schemas.microsoft.com/office/drawing/2014/chart" uri="{C3380CC4-5D6E-409C-BE32-E72D297353CC}">
                  <c16:uniqueId val="{00000001-3529-4F1C-A79C-03FCBA939697}"/>
                </c:ext>
              </c:extLst>
            </c:dLbl>
            <c:dLbl>
              <c:idx val="9"/>
              <c:tx>
                <c:rich>
                  <a:bodyPr/>
                  <a:lstStyle/>
                  <a:p>
                    <a:fld id="{3056A3EC-C047-4808-9A9C-4E7B2A416B9E}"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3529-4F1C-A79C-03FCBA939697}"/>
                </c:ext>
              </c:extLst>
            </c:dLbl>
            <c:dLbl>
              <c:idx val="10"/>
              <c:tx>
                <c:rich>
                  <a:bodyPr/>
                  <a:lstStyle/>
                  <a:p>
                    <a:fld id="{6B39D483-5155-4089-B5DD-5E01401FC60E}"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529-4F1C-A79C-03FCBA939697}"/>
                </c:ext>
              </c:extLst>
            </c:dLbl>
            <c:dLbl>
              <c:idx val="11"/>
              <c:tx>
                <c:rich>
                  <a:bodyPr/>
                  <a:lstStyle/>
                  <a:p>
                    <a:fld id="{157237C0-DCDE-4FCF-AE72-2B0F5F2F8F41}"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529-4F1C-A79C-03FCBA939697}"/>
                </c:ext>
              </c:extLst>
            </c:dLbl>
            <c:dLbl>
              <c:idx val="12"/>
              <c:layout>
                <c:manualLayout>
                  <c:x val="-0.22877945558450535"/>
                  <c:y val="1.5084321356382177E-7"/>
                </c:manualLayout>
              </c:layout>
              <c:tx>
                <c:rich>
                  <a:bodyPr/>
                  <a:lstStyle/>
                  <a:p>
                    <a:fld id="{E6A52815-17A4-420E-8659-37ACFE168304}" type="CELLRANGE">
                      <a:rPr lang="en-US"/>
                      <a:pPr/>
                      <a:t>[INTERVALODACÉLULA]</a:t>
                    </a:fld>
                    <a:endParaRPr lang="pt-BR"/>
                  </a:p>
                </c:rich>
              </c:tx>
              <c:dLblPos val="outEnd"/>
              <c:showLegendKey val="0"/>
              <c:showVal val="0"/>
              <c:showCatName val="0"/>
              <c:showSerName val="0"/>
              <c:showPercent val="0"/>
              <c:showBubbleSize val="0"/>
              <c:extLst>
                <c:ext xmlns:c15="http://schemas.microsoft.com/office/drawing/2012/chart" uri="{CE6537A1-D6FC-4f65-9D91-7224C49458BB}">
                  <c15:layout>
                    <c:manualLayout>
                      <c:w val="0.24572821450335161"/>
                      <c:h val="6.5019157088122601E-2"/>
                    </c:manualLayout>
                  </c15:layout>
                  <c15:dlblFieldTable/>
                  <c15:showDataLabelsRange val="1"/>
                </c:ext>
                <c:ext xmlns:c16="http://schemas.microsoft.com/office/drawing/2014/chart" uri="{C3380CC4-5D6E-409C-BE32-E72D297353CC}">
                  <c16:uniqueId val="{00000005-3529-4F1C-A79C-03FCBA939697}"/>
                </c:ext>
              </c:extLst>
            </c:dLbl>
            <c:dLbl>
              <c:idx val="13"/>
              <c:tx>
                <c:rich>
                  <a:bodyPr/>
                  <a:lstStyle/>
                  <a:p>
                    <a:fld id="{7EBBB341-95EB-42A6-9108-CBB092E62715}"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529-4F1C-A79C-03FCBA939697}"/>
                </c:ext>
              </c:extLst>
            </c:dLbl>
            <c:dLbl>
              <c:idx val="14"/>
              <c:tx>
                <c:rich>
                  <a:bodyPr/>
                  <a:lstStyle/>
                  <a:p>
                    <a:fld id="{16960A3B-FDAD-443D-9372-73273A442C27}"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3529-4F1C-A79C-03FCBA939697}"/>
                </c:ext>
              </c:extLst>
            </c:dLbl>
            <c:dLbl>
              <c:idx val="15"/>
              <c:layout>
                <c:manualLayout>
                  <c:x val="-0.22390437941144012"/>
                  <c:y val="0"/>
                </c:manualLayout>
              </c:layout>
              <c:tx>
                <c:rich>
                  <a:bodyPr/>
                  <a:lstStyle/>
                  <a:p>
                    <a:fld id="{8093B442-BF00-4412-A7D8-49B07F560F24}" type="CELLRANGE">
                      <a:rPr lang="en-US"/>
                      <a:pPr/>
                      <a:t>[INTERVALODACÉLULA]</a:t>
                    </a:fld>
                    <a:endParaRPr lang="pt-BR"/>
                  </a:p>
                </c:rich>
              </c:tx>
              <c:dLblPos val="outEnd"/>
              <c:showLegendKey val="0"/>
              <c:showVal val="0"/>
              <c:showCatName val="0"/>
              <c:showSerName val="0"/>
              <c:showPercent val="0"/>
              <c:showBubbleSize val="0"/>
              <c:extLst>
                <c:ext xmlns:c15="http://schemas.microsoft.com/office/drawing/2012/chart" uri="{CE6537A1-D6FC-4f65-9D91-7224C49458BB}">
                  <c15:layout>
                    <c:manualLayout>
                      <c:w val="0.23110298598415599"/>
                      <c:h val="6.8850574712643678E-2"/>
                    </c:manualLayout>
                  </c15:layout>
                  <c15:dlblFieldTable/>
                  <c15:showDataLabelsRange val="1"/>
                </c:ext>
                <c:ext xmlns:c16="http://schemas.microsoft.com/office/drawing/2014/chart" uri="{C3380CC4-5D6E-409C-BE32-E72D297353CC}">
                  <c16:uniqueId val="{00000000-3529-4F1C-A79C-03FCBA93969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Doenças_CAD_fimFase2!$C$3:$C$18</c:f>
              <c:strCache>
                <c:ptCount val="16"/>
                <c:pt idx="0">
                  <c:v>Periodontal</c:v>
                </c:pt>
                <c:pt idx="1">
                  <c:v>Não se aplica</c:v>
                </c:pt>
                <c:pt idx="2">
                  <c:v>Múltiplas</c:v>
                </c:pt>
                <c:pt idx="3">
                  <c:v>Malária</c:v>
                </c:pt>
                <c:pt idx="4">
                  <c:v>Lesão Vertebral</c:v>
                </c:pt>
                <c:pt idx="5">
                  <c:v>Hipoglicemia</c:v>
                </c:pt>
                <c:pt idx="6">
                  <c:v>Glioma</c:v>
                </c:pt>
                <c:pt idx="7">
                  <c:v>Endometrite Crônica</c:v>
                </c:pt>
                <c:pt idx="8">
                  <c:v>Doença arterial coronariana (CAD)</c:v>
                </c:pt>
                <c:pt idx="9">
                  <c:v>Diabetes</c:v>
                </c:pt>
                <c:pt idx="10">
                  <c:v>Câncer Oral</c:v>
                </c:pt>
                <c:pt idx="11">
                  <c:v>Câncer de pele</c:v>
                </c:pt>
                <c:pt idx="12">
                  <c:v>Câncer de mama</c:v>
                </c:pt>
                <c:pt idx="13">
                  <c:v>Câncer de fígado</c:v>
                </c:pt>
                <c:pt idx="14">
                  <c:v>Câncer cerebral</c:v>
                </c:pt>
                <c:pt idx="15">
                  <c:v>Câncer</c:v>
                </c:pt>
              </c:strCache>
            </c:strRef>
          </c:cat>
          <c:val>
            <c:numRef>
              <c:f>Doenças_CAD_fimFase2!$C$3:$C$18</c:f>
              <c:numCache>
                <c:formatCode>General</c:formatCode>
                <c:ptCount val="16"/>
                <c:pt idx="0">
                  <c:v>1</c:v>
                </c:pt>
                <c:pt idx="1">
                  <c:v>3</c:v>
                </c:pt>
                <c:pt idx="2">
                  <c:v>6</c:v>
                </c:pt>
                <c:pt idx="3">
                  <c:v>1</c:v>
                </c:pt>
                <c:pt idx="4">
                  <c:v>1</c:v>
                </c:pt>
                <c:pt idx="5">
                  <c:v>1</c:v>
                </c:pt>
                <c:pt idx="6">
                  <c:v>1</c:v>
                </c:pt>
                <c:pt idx="7">
                  <c:v>1</c:v>
                </c:pt>
                <c:pt idx="8">
                  <c:v>10</c:v>
                </c:pt>
                <c:pt idx="9">
                  <c:v>1</c:v>
                </c:pt>
                <c:pt idx="10">
                  <c:v>1</c:v>
                </c:pt>
                <c:pt idx="11">
                  <c:v>2</c:v>
                </c:pt>
                <c:pt idx="12">
                  <c:v>4</c:v>
                </c:pt>
                <c:pt idx="13">
                  <c:v>1</c:v>
                </c:pt>
                <c:pt idx="14">
                  <c:v>2</c:v>
                </c:pt>
                <c:pt idx="15">
                  <c:v>4</c:v>
                </c:pt>
              </c:numCache>
            </c:numRef>
          </c:val>
          <c:extLst>
            <c:ext xmlns:c15="http://schemas.microsoft.com/office/drawing/2012/chart" uri="{02D57815-91ED-43cb-92C2-25804820EDAC}">
              <c15:datalabelsRange>
                <c15:f>Doenças_CAD_fimFase2!$C$3:$C$18</c15:f>
                <c15:dlblRangeCache>
                  <c:ptCount val="16"/>
                </c15:dlblRangeCache>
              </c15:datalabelsRange>
            </c:ext>
            <c:ext xmlns:c16="http://schemas.microsoft.com/office/drawing/2014/chart" uri="{C3380CC4-5D6E-409C-BE32-E72D297353CC}">
              <c16:uniqueId val="{00000002-FFBB-4A31-B649-AAF9F0B26DC3}"/>
            </c:ext>
          </c:extLst>
        </c:ser>
        <c:dLbls>
          <c:dLblPos val="outEnd"/>
          <c:showLegendKey val="0"/>
          <c:showVal val="1"/>
          <c:showCatName val="0"/>
          <c:showSerName val="0"/>
          <c:showPercent val="0"/>
          <c:showBubbleSize val="0"/>
        </c:dLbls>
        <c:gapWidth val="100"/>
        <c:axId val="702774223"/>
        <c:axId val="702777103"/>
      </c:barChart>
      <c:catAx>
        <c:axId val="70277422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702777103"/>
        <c:crosses val="autoZero"/>
        <c:auto val="1"/>
        <c:lblAlgn val="ctr"/>
        <c:lblOffset val="100"/>
        <c:noMultiLvlLbl val="0"/>
      </c:catAx>
      <c:valAx>
        <c:axId val="7027771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702774223"/>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2">
          <a:lumMod val="15000"/>
          <a:lumOff val="85000"/>
        </a:schemeClr>
      </a:solidFill>
      <a:round/>
    </a:ln>
    <a:effectLst/>
  </c:spPr>
  <c:txPr>
    <a:bodyPr/>
    <a:lstStyle/>
    <a:p>
      <a:pPr>
        <a:defRPr u="none">
          <a:solidFill>
            <a:schemeClr val="bg1"/>
          </a:solidFill>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bar"/>
        <c:grouping val="clustered"/>
        <c:varyColors val="1"/>
        <c:ser>
          <c:idx val="0"/>
          <c:order val="0"/>
          <c:invertIfNegative val="0"/>
          <c:dPt>
            <c:idx val="0"/>
            <c:invertIfNegative val="0"/>
            <c:bubble3D val="0"/>
            <c:explosion val="4"/>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3-89C1-49A1-9FAB-5FBAA6F0F023}"/>
              </c:ext>
            </c:extLst>
          </c:dPt>
          <c:dPt>
            <c:idx val="1"/>
            <c:invertIfNegative val="0"/>
            <c:bubble3D val="0"/>
            <c:explosion val="6"/>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2-89C1-49A1-9FAB-5FBAA6F0F023}"/>
              </c:ext>
            </c:extLst>
          </c:dPt>
          <c:dPt>
            <c:idx val="2"/>
            <c:invertIfNegative val="0"/>
            <c:bubble3D val="0"/>
            <c:explosion val="6"/>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1-89C1-49A1-9FAB-5FBAA6F0F023}"/>
              </c:ext>
            </c:extLst>
          </c:dPt>
          <c:dPt>
            <c:idx val="3"/>
            <c:invertIfNegative val="0"/>
            <c:bubble3D val="0"/>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7-AA92-44B2-A1CA-A446680B8372}"/>
              </c:ext>
            </c:extLst>
          </c:dPt>
          <c:dPt>
            <c:idx val="4"/>
            <c:invertIfNegative val="0"/>
            <c:bubble3D val="0"/>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9-AA92-44B2-A1CA-A446680B8372}"/>
              </c:ext>
            </c:extLst>
          </c:dPt>
          <c:dPt>
            <c:idx val="5"/>
            <c:invertIfNegative val="0"/>
            <c:bubble3D val="0"/>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B-AA92-44B2-A1CA-A446680B83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Técnicas_fimFase2!$E$2:$J$2</c:f>
              <c:strCache>
                <c:ptCount val="6"/>
                <c:pt idx="0">
                  <c:v>ViT</c:v>
                </c:pt>
                <c:pt idx="1">
                  <c:v>BERT</c:v>
                </c:pt>
                <c:pt idx="2">
                  <c:v>RF</c:v>
                </c:pt>
                <c:pt idx="3">
                  <c:v>Other</c:v>
                </c:pt>
                <c:pt idx="4">
                  <c:v>NA</c:v>
                </c:pt>
                <c:pt idx="5">
                  <c:v>CNN</c:v>
                </c:pt>
              </c:strCache>
            </c:strRef>
          </c:cat>
          <c:val>
            <c:numRef>
              <c:f>Técnicas_fimFase2!$E$3:$J$3</c:f>
              <c:numCache>
                <c:formatCode>General</c:formatCode>
                <c:ptCount val="6"/>
                <c:pt idx="0">
                  <c:v>1</c:v>
                </c:pt>
                <c:pt idx="1">
                  <c:v>1</c:v>
                </c:pt>
                <c:pt idx="2">
                  <c:v>5</c:v>
                </c:pt>
                <c:pt idx="3">
                  <c:v>8</c:v>
                </c:pt>
                <c:pt idx="4">
                  <c:v>9</c:v>
                </c:pt>
                <c:pt idx="5">
                  <c:v>16</c:v>
                </c:pt>
              </c:numCache>
            </c:numRef>
          </c:val>
          <c:extLst>
            <c:ext xmlns:c16="http://schemas.microsoft.com/office/drawing/2014/chart" uri="{C3380CC4-5D6E-409C-BE32-E72D297353CC}">
              <c16:uniqueId val="{00000000-89C1-49A1-9FAB-5FBAA6F0F023}"/>
            </c:ext>
          </c:extLst>
        </c:ser>
        <c:dLbls>
          <c:showLegendKey val="0"/>
          <c:showVal val="0"/>
          <c:showCatName val="0"/>
          <c:showSerName val="0"/>
          <c:showPercent val="0"/>
          <c:showBubbleSize val="0"/>
        </c:dLbls>
        <c:gapWidth val="100"/>
        <c:axId val="653957024"/>
        <c:axId val="653959904"/>
      </c:barChart>
      <c:valAx>
        <c:axId val="653959904"/>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crossAx val="653957024"/>
        <c:crosses val="autoZero"/>
        <c:crossBetween val="between"/>
      </c:valAx>
      <c:catAx>
        <c:axId val="65395702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t-BR"/>
          </a:p>
        </c:txPr>
        <c:crossAx val="653959904"/>
        <c:crosses val="autoZero"/>
        <c:auto val="1"/>
        <c:lblAlgn val="ctr"/>
        <c:lblOffset val="100"/>
        <c:noMultiLvlLbl val="0"/>
      </c:cat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Técnicas_fimFase2!$B$1</c:f>
              <c:strCache>
                <c:ptCount val="1"/>
                <c:pt idx="0">
                  <c:v>Quantidade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tx1"/>
              </a:solidFill>
            </a:ln>
            <a:effectLst>
              <a:softEdge rad="0"/>
            </a:effectLst>
          </c:spPr>
          <c:invertIfNegative val="0"/>
          <c:dPt>
            <c:idx val="0"/>
            <c:invertIfNegative val="0"/>
            <c:bubble3D val="0"/>
            <c:explosion val="8"/>
            <c:spPr>
              <a:solidFill>
                <a:schemeClr val="accent5">
                  <a:lumMod val="50000"/>
                </a:schemeClr>
              </a:solidFill>
              <a:ln w="9525">
                <a:solidFill>
                  <a:schemeClr val="tx1"/>
                </a:solidFill>
              </a:ln>
              <a:effectLst>
                <a:softEdge rad="0"/>
              </a:effectLst>
            </c:spPr>
            <c:extLst>
              <c:ext xmlns:c16="http://schemas.microsoft.com/office/drawing/2014/chart" uri="{C3380CC4-5D6E-409C-BE32-E72D297353CC}">
                <c16:uniqueId val="{00000001-3890-4F4D-85A2-7C227C3D9BF2}"/>
              </c:ext>
            </c:extLst>
          </c:dPt>
          <c:dPt>
            <c:idx val="1"/>
            <c:invertIfNegative val="0"/>
            <c:bubble3D val="0"/>
            <c:explosion val="6"/>
            <c:spPr>
              <a:solidFill>
                <a:schemeClr val="accent1">
                  <a:lumMod val="60000"/>
                  <a:lumOff val="40000"/>
                </a:schemeClr>
              </a:solidFill>
              <a:ln w="9525">
                <a:solidFill>
                  <a:schemeClr val="tx1"/>
                </a:solidFill>
              </a:ln>
              <a:effectLst>
                <a:softEdge rad="0"/>
              </a:effectLst>
            </c:spPr>
            <c:extLst>
              <c:ext xmlns:c16="http://schemas.microsoft.com/office/drawing/2014/chart" uri="{C3380CC4-5D6E-409C-BE32-E72D297353CC}">
                <c16:uniqueId val="{00000003-3890-4F4D-85A2-7C227C3D9BF2}"/>
              </c:ext>
            </c:extLst>
          </c:dPt>
          <c:dPt>
            <c:idx val="2"/>
            <c:invertIfNegative val="0"/>
            <c:bubble3D val="0"/>
            <c:explosion val="3"/>
            <c:spPr>
              <a:solidFill>
                <a:schemeClr val="accent5">
                  <a:lumMod val="75000"/>
                </a:schemeClr>
              </a:solidFill>
              <a:ln w="9525">
                <a:solidFill>
                  <a:schemeClr val="tx1"/>
                </a:solidFill>
              </a:ln>
              <a:effectLst>
                <a:softEdge rad="0"/>
              </a:effectLst>
            </c:spPr>
            <c:extLst>
              <c:ext xmlns:c16="http://schemas.microsoft.com/office/drawing/2014/chart" uri="{C3380CC4-5D6E-409C-BE32-E72D297353CC}">
                <c16:uniqueId val="{00000005-3890-4F4D-85A2-7C227C3D9BF2}"/>
              </c:ext>
            </c:extLst>
          </c:dPt>
          <c:dPt>
            <c:idx val="3"/>
            <c:invertIfNegative val="0"/>
            <c:bubble3D val="0"/>
            <c:explosion val="3"/>
            <c:spPr>
              <a:solidFill>
                <a:schemeClr val="accent5">
                  <a:lumMod val="60000"/>
                  <a:lumOff val="40000"/>
                </a:schemeClr>
              </a:solidFill>
              <a:ln w="9525">
                <a:solidFill>
                  <a:schemeClr val="tx1"/>
                </a:solidFill>
              </a:ln>
              <a:effectLst>
                <a:softEdge rad="0"/>
              </a:effectLst>
            </c:spPr>
            <c:extLst>
              <c:ext xmlns:c16="http://schemas.microsoft.com/office/drawing/2014/chart" uri="{C3380CC4-5D6E-409C-BE32-E72D297353CC}">
                <c16:uniqueId val="{00000007-3890-4F4D-85A2-7C227C3D9BF2}"/>
              </c:ext>
            </c:extLst>
          </c:dPt>
          <c:dLbls>
            <c:delete val="1"/>
          </c:dLbls>
          <c:cat>
            <c:strRef>
              <c:f>Técnicas_fimFase2!$A$2:$A$5</c:f>
              <c:strCache>
                <c:ptCount val="4"/>
                <c:pt idx="0">
                  <c:v>DL</c:v>
                </c:pt>
                <c:pt idx="1">
                  <c:v>ML</c:v>
                </c:pt>
                <c:pt idx="2">
                  <c:v>NA</c:v>
                </c:pt>
                <c:pt idx="3">
                  <c:v>TF</c:v>
                </c:pt>
              </c:strCache>
            </c:strRef>
          </c:cat>
          <c:val>
            <c:numRef>
              <c:f>Técnicas_fimFase2!$B$2:$B$5</c:f>
              <c:numCache>
                <c:formatCode>General</c:formatCode>
                <c:ptCount val="4"/>
                <c:pt idx="0">
                  <c:v>16</c:v>
                </c:pt>
                <c:pt idx="1">
                  <c:v>13</c:v>
                </c:pt>
                <c:pt idx="2">
                  <c:v>9</c:v>
                </c:pt>
                <c:pt idx="3">
                  <c:v>2</c:v>
                </c:pt>
              </c:numCache>
            </c:numRef>
          </c:val>
          <c:extLst>
            <c:ext xmlns:c16="http://schemas.microsoft.com/office/drawing/2014/chart" uri="{C3380CC4-5D6E-409C-BE32-E72D297353CC}">
              <c16:uniqueId val="{00000006-3890-4F4D-85A2-7C227C3D9BF2}"/>
            </c:ext>
          </c:extLst>
        </c:ser>
        <c:dLbls>
          <c:dLblPos val="outEnd"/>
          <c:showLegendKey val="0"/>
          <c:showVal val="1"/>
          <c:showCatName val="0"/>
          <c:showSerName val="0"/>
          <c:showPercent val="0"/>
          <c:showBubbleSize val="0"/>
        </c:dLbls>
        <c:gapWidth val="100"/>
        <c:axId val="359738208"/>
        <c:axId val="359736768"/>
      </c:barChart>
      <c:catAx>
        <c:axId val="359738208"/>
        <c:scaling>
          <c:orientation val="minMax"/>
        </c:scaling>
        <c:delete val="1"/>
        <c:axPos val="b"/>
        <c:numFmt formatCode="General" sourceLinked="1"/>
        <c:majorTickMark val="out"/>
        <c:minorTickMark val="none"/>
        <c:tickLblPos val="nextTo"/>
        <c:crossAx val="359736768"/>
        <c:crosses val="autoZero"/>
        <c:auto val="1"/>
        <c:lblAlgn val="ctr"/>
        <c:lblOffset val="100"/>
        <c:noMultiLvlLbl val="0"/>
      </c:catAx>
      <c:valAx>
        <c:axId val="359736768"/>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crossAx val="359738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[data_extraction_Ultimo.xlsx]Doenças_CAD (nota35)!Tabela dinâmica13</c:name>
    <c:fmtId val="13"/>
  </c:pivotSource>
  <c:chart>
    <c:autoTitleDeleted val="1"/>
    <c:pivotFmts>
      <c:pivotFmt>
        <c:idx val="0"/>
        <c:spPr>
          <a:solidFill>
            <a:schemeClr val="accent1">
              <a:lumMod val="60000"/>
              <a:lumOff val="40000"/>
            </a:schemeClr>
          </a:soli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A3F7A32-9578-47FB-9263-B16130E9DA5C}"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F0D09BB-6282-484B-BB44-4B1FC5EAD82C}"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1195E48-3DFA-41A7-B5B1-09DE9CB32778}"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61A5E77E-32C0-4BFE-87ED-A923D0CA6105}"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E3A1E38-D80C-4D98-8B83-C2C74E77C33B}"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2C424B6-D1D6-4601-8787-7EADD12C8415}"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89BF53A-9BBD-4273-B391-2E432FB138C6}"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55C9EC4-4E98-4546-96D6-7A313E03FFAD}" type="CELLRANGE">
                  <a:rPr lang="en-US"/>
                  <a:pPr>
                    <a:defRPr/>
                  </a:pPr>
                  <a:t>[INTERVALODACÉLULA]</a:t>
                </a:fld>
                <a:endParaRPr lang="pt-B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'Doenças_CAD (nota35)'!$C$5:$C$12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7-C684-47E2-BB6F-DDC075F24B52}"/>
              </c:ext>
            </c:extLst>
          </c:dPt>
          <c:dPt>
            <c:idx val="1"/>
            <c:invertIfNegative val="0"/>
            <c:bubble3D val="0"/>
            <c:extLst>
              <c:ext xmlns:c16="http://schemas.microsoft.com/office/drawing/2014/chart" uri="{C3380CC4-5D6E-409C-BE32-E72D297353CC}">
                <c16:uniqueId val="{00000006-C684-47E2-BB6F-DDC075F24B52}"/>
              </c:ext>
            </c:extLst>
          </c:dPt>
          <c:dPt>
            <c:idx val="2"/>
            <c:invertIfNegative val="0"/>
            <c:bubble3D val="0"/>
            <c:extLst>
              <c:ext xmlns:c16="http://schemas.microsoft.com/office/drawing/2014/chart" uri="{C3380CC4-5D6E-409C-BE32-E72D297353CC}">
                <c16:uniqueId val="{00000005-C684-47E2-BB6F-DDC075F24B52}"/>
              </c:ext>
            </c:extLst>
          </c:dPt>
          <c:dPt>
            <c:idx val="3"/>
            <c:invertIfNegative val="0"/>
            <c:bubble3D val="0"/>
            <c:extLst>
              <c:ext xmlns:c16="http://schemas.microsoft.com/office/drawing/2014/chart" uri="{C3380CC4-5D6E-409C-BE32-E72D297353CC}">
                <c16:uniqueId val="{00000004-C684-47E2-BB6F-DDC075F24B52}"/>
              </c:ext>
            </c:extLst>
          </c:dPt>
          <c:dPt>
            <c:idx val="4"/>
            <c:invertIfNegative val="0"/>
            <c:bubble3D val="0"/>
            <c:extLst>
              <c:ext xmlns:c16="http://schemas.microsoft.com/office/drawing/2014/chart" uri="{C3380CC4-5D6E-409C-BE32-E72D297353CC}">
                <c16:uniqueId val="{00000003-C684-47E2-BB6F-DDC075F24B52}"/>
              </c:ext>
            </c:extLst>
          </c:dPt>
          <c:dPt>
            <c:idx val="5"/>
            <c:invertIfNegative val="0"/>
            <c:bubble3D val="0"/>
            <c:extLst>
              <c:ext xmlns:c16="http://schemas.microsoft.com/office/drawing/2014/chart" uri="{C3380CC4-5D6E-409C-BE32-E72D297353CC}">
                <c16:uniqueId val="{00000002-C684-47E2-BB6F-DDC075F24B52}"/>
              </c:ext>
            </c:extLst>
          </c:dPt>
          <c:dPt>
            <c:idx val="6"/>
            <c:invertIfNegative val="0"/>
            <c:bubble3D val="0"/>
            <c:extLst>
              <c:ext xmlns:c16="http://schemas.microsoft.com/office/drawing/2014/chart" uri="{C3380CC4-5D6E-409C-BE32-E72D297353CC}">
                <c16:uniqueId val="{00000001-C684-47E2-BB6F-DDC075F24B52}"/>
              </c:ext>
            </c:extLst>
          </c:dPt>
          <c:dPt>
            <c:idx val="7"/>
            <c:invertIfNegative val="0"/>
            <c:bubble3D val="0"/>
            <c:extLst>
              <c:ext xmlns:c16="http://schemas.microsoft.com/office/drawing/2014/chart" uri="{C3380CC4-5D6E-409C-BE32-E72D297353CC}">
                <c16:uniqueId val="{00000000-C684-47E2-BB6F-DDC075F24B52}"/>
              </c:ext>
            </c:extLst>
          </c:dPt>
          <c:dLbls>
            <c:dLbl>
              <c:idx val="0"/>
              <c:tx>
                <c:rich>
                  <a:bodyPr/>
                  <a:lstStyle/>
                  <a:p>
                    <a:fld id="{855C9EC4-4E98-4546-96D6-7A313E03FFAD}"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684-47E2-BB6F-DDC075F24B52}"/>
                </c:ext>
              </c:extLst>
            </c:dLbl>
            <c:dLbl>
              <c:idx val="1"/>
              <c:tx>
                <c:rich>
                  <a:bodyPr/>
                  <a:lstStyle/>
                  <a:p>
                    <a:fld id="{189BF53A-9BBD-4273-B391-2E432FB138C6}"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684-47E2-BB6F-DDC075F24B52}"/>
                </c:ext>
              </c:extLst>
            </c:dLbl>
            <c:dLbl>
              <c:idx val="2"/>
              <c:tx>
                <c:rich>
                  <a:bodyPr/>
                  <a:lstStyle/>
                  <a:p>
                    <a:fld id="{12C424B6-D1D6-4601-8787-7EADD12C8415}"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684-47E2-BB6F-DDC075F24B52}"/>
                </c:ext>
              </c:extLst>
            </c:dLbl>
            <c:dLbl>
              <c:idx val="3"/>
              <c:tx>
                <c:rich>
                  <a:bodyPr/>
                  <a:lstStyle/>
                  <a:p>
                    <a:fld id="{FE3A1E38-D80C-4D98-8B83-C2C74E77C33B}"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684-47E2-BB6F-DDC075F24B52}"/>
                </c:ext>
              </c:extLst>
            </c:dLbl>
            <c:dLbl>
              <c:idx val="4"/>
              <c:tx>
                <c:rich>
                  <a:bodyPr/>
                  <a:lstStyle/>
                  <a:p>
                    <a:fld id="{61A5E77E-32C0-4BFE-87ED-A923D0CA6105}"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684-47E2-BB6F-DDC075F24B52}"/>
                </c:ext>
              </c:extLst>
            </c:dLbl>
            <c:dLbl>
              <c:idx val="5"/>
              <c:tx>
                <c:rich>
                  <a:bodyPr/>
                  <a:lstStyle/>
                  <a:p>
                    <a:fld id="{91195E48-3DFA-41A7-B5B1-09DE9CB32778}"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684-47E2-BB6F-DDC075F24B52}"/>
                </c:ext>
              </c:extLst>
            </c:dLbl>
            <c:dLbl>
              <c:idx val="6"/>
              <c:tx>
                <c:rich>
                  <a:bodyPr/>
                  <a:lstStyle/>
                  <a:p>
                    <a:fld id="{FF0D09BB-6282-484B-BB44-4B1FC5EAD82C}"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684-47E2-BB6F-DDC075F24B52}"/>
                </c:ext>
              </c:extLst>
            </c:dLbl>
            <c:dLbl>
              <c:idx val="7"/>
              <c:tx>
                <c:rich>
                  <a:bodyPr/>
                  <a:lstStyle/>
                  <a:p>
                    <a:fld id="{3A3F7A32-9578-47FB-9263-B16130E9DA5C}"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684-47E2-BB6F-DDC075F24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B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'Doenças_CAD (nota35)'!$C$5:$C$12</c:f>
              <c:strCache>
                <c:ptCount val="8"/>
                <c:pt idx="0">
                  <c:v>Câncer de mama</c:v>
                </c:pt>
                <c:pt idx="1">
                  <c:v>Câncer de pele</c:v>
                </c:pt>
                <c:pt idx="2">
                  <c:v>Doença arterial coronariana (CAD)</c:v>
                </c:pt>
                <c:pt idx="3">
                  <c:v>Lesão Vertebral</c:v>
                </c:pt>
                <c:pt idx="4">
                  <c:v>Malária</c:v>
                </c:pt>
                <c:pt idx="5">
                  <c:v>Periodontal</c:v>
                </c:pt>
                <c:pt idx="6">
                  <c:v>Câncer</c:v>
                </c:pt>
                <c:pt idx="7">
                  <c:v>Múltiplas</c:v>
                </c:pt>
              </c:strCache>
            </c:strRef>
          </c:cat>
          <c:val>
            <c:numRef>
              <c:f>'Doenças_CAD (nota35)'!$C$5:$C$12</c:f>
              <c:numCache>
                <c:formatCode>General</c:formatCode>
                <c:ptCount val="8"/>
                <c:pt idx="0">
                  <c:v>1</c:v>
                </c:pt>
                <c:pt idx="1">
                  <c:v>2</c:v>
                </c:pt>
                <c:pt idx="2">
                  <c:v>3</c:v>
                </c:pt>
                <c:pt idx="3">
                  <c:v>1</c:v>
                </c:pt>
                <c:pt idx="4">
                  <c:v>1</c:v>
                </c:pt>
                <c:pt idx="5">
                  <c:v>1</c:v>
                </c:pt>
                <c:pt idx="6">
                  <c:v>1</c:v>
                </c:pt>
                <c:pt idx="7">
                  <c:v>3</c:v>
                </c:pt>
              </c:numCache>
            </c:numRef>
          </c:val>
          <c:extLst>
            <c:ext xmlns:c15="http://schemas.microsoft.com/office/drawing/2012/chart" uri="{02D57815-91ED-43cb-92C2-25804820EDAC}">
              <c15:datalabelsRange>
                <c15:f>'Doenças_CAD (nota35)'!$C$5:$C$12</c15:f>
                <c15:dlblRangeCache>
                  <c:ptCount val="8"/>
                  <c:pt idx="0">
                    <c:v>[37]</c:v>
                  </c:pt>
                  <c:pt idx="1">
                    <c:v>[30], [34]</c:v>
                  </c:pt>
                  <c:pt idx="2">
                    <c:v>[29], [33], [38]</c:v>
                  </c:pt>
                  <c:pt idx="3">
                    <c:v>[28]</c:v>
                  </c:pt>
                  <c:pt idx="4">
                    <c:v>[32]</c:v>
                  </c:pt>
                  <c:pt idx="5">
                    <c:v>[39]</c:v>
                  </c:pt>
                  <c:pt idx="6">
                    <c:v>[16]</c:v>
                  </c:pt>
                  <c:pt idx="7">
                    <c:v>[31], [35], [36]</c:v>
                  </c:pt>
                </c15:dlblRangeCache>
              </c15:datalabelsRange>
            </c:ext>
            <c:ext xmlns:c16="http://schemas.microsoft.com/office/drawing/2014/chart" uri="{C3380CC4-5D6E-409C-BE32-E72D297353CC}">
              <c16:uniqueId val="{00000000-E8A8-4C52-8008-C4AC5E0B72D1}"/>
            </c:ext>
          </c:extLst>
        </c:ser>
        <c:dLbls>
          <c:dLblPos val="outEnd"/>
          <c:showLegendKey val="0"/>
          <c:showVal val="1"/>
          <c:showCatName val="0"/>
          <c:showSerName val="0"/>
          <c:showPercent val="0"/>
          <c:showBubbleSize val="0"/>
        </c:dLbls>
        <c:gapWidth val="100"/>
        <c:axId val="702774223"/>
        <c:axId val="702777103"/>
      </c:barChart>
      <c:catAx>
        <c:axId val="70277422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702777103"/>
        <c:crosses val="autoZero"/>
        <c:auto val="1"/>
        <c:lblAlgn val="ctr"/>
        <c:lblOffset val="100"/>
        <c:noMultiLvlLbl val="0"/>
      </c:catAx>
      <c:valAx>
        <c:axId val="7027771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702774223"/>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2">
          <a:lumMod val="15000"/>
          <a:lumOff val="85000"/>
        </a:schemeClr>
      </a:solidFill>
      <a:round/>
    </a:ln>
    <a:effectLst/>
  </c:spPr>
  <c:txPr>
    <a:bodyPr/>
    <a:lstStyle/>
    <a:p>
      <a:pPr>
        <a:defRPr>
          <a:solidFill>
            <a:schemeClr val="bg1"/>
          </a:solidFill>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1-34CF-4CAC-A981-FE8AA7FDB549}"/>
              </c:ext>
            </c:extLst>
          </c:dPt>
          <c:dPt>
            <c:idx val="1"/>
            <c:invertIfNegative val="0"/>
            <c:bubble3D val="0"/>
            <c:extLst>
              <c:ext xmlns:c16="http://schemas.microsoft.com/office/drawing/2014/chart" uri="{C3380CC4-5D6E-409C-BE32-E72D297353CC}">
                <c16:uniqueId val="{00000003-34CF-4CAC-A981-FE8AA7FDB549}"/>
              </c:ext>
            </c:extLst>
          </c:dPt>
          <c:dPt>
            <c:idx val="2"/>
            <c:invertIfNegative val="0"/>
            <c:bubble3D val="0"/>
            <c:extLst>
              <c:ext xmlns:c16="http://schemas.microsoft.com/office/drawing/2014/chart" uri="{C3380CC4-5D6E-409C-BE32-E72D297353CC}">
                <c16:uniqueId val="{00000005-34CF-4CAC-A981-FE8AA7FDB549}"/>
              </c:ext>
            </c:extLst>
          </c:dPt>
          <c:dPt>
            <c:idx val="3"/>
            <c:invertIfNegative val="0"/>
            <c:bubble3D val="0"/>
            <c:extLst>
              <c:ext xmlns:c16="http://schemas.microsoft.com/office/drawing/2014/chart" uri="{C3380CC4-5D6E-409C-BE32-E72D297353CC}">
                <c16:uniqueId val="{00000007-34CF-4CAC-A981-FE8AA7FDB549}"/>
              </c:ext>
            </c:extLst>
          </c:dPt>
          <c:dLbls>
            <c:dLbl>
              <c:idx val="0"/>
              <c:layout>
                <c:manualLayout>
                  <c:x val="1.3459859602896455E-7"/>
                  <c:y val="0.10869896471274426"/>
                </c:manualLayout>
              </c:layout>
              <c:tx>
                <c:rich>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fld id="{C14BCD92-6713-46DC-8EC0-F63586FC5874}" type="CELLRANGE">
                      <a:rPr lang="en-US" sz="800">
                        <a:solidFill>
                          <a:schemeClr val="bg1"/>
                        </a:solidFill>
                      </a:rPr>
                      <a:pPr>
                        <a:defRPr sz="800" b="1">
                          <a:solidFill>
                            <a:schemeClr val="bg1"/>
                          </a:solidFill>
                        </a:defRPr>
                      </a:pPr>
                      <a:t>[INTERVALODACÉLULA]</a:t>
                    </a:fld>
                    <a:endParaRPr lang="pt-BR"/>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pt-BR"/>
                </a:p>
              </c:txPr>
              <c:dLblPos val="outEnd"/>
              <c:showLegendKey val="0"/>
              <c:showVal val="0"/>
              <c:showCatName val="0"/>
              <c:showSerName val="0"/>
              <c:showPercent val="0"/>
              <c:showBubbleSize val="0"/>
              <c:extLst>
                <c:ext xmlns:c15="http://schemas.microsoft.com/office/drawing/2012/chart" uri="{CE6537A1-D6FC-4f65-9D91-7224C49458BB}">
                  <c15:layout>
                    <c:manualLayout>
                      <c:w val="6.7272378295276464E-2"/>
                      <c:h val="0.42101851851851851"/>
                    </c:manualLayout>
                  </c15:layout>
                  <c15:dlblFieldTable/>
                  <c15:showDataLabelsRange val="1"/>
                </c:ext>
                <c:ext xmlns:c16="http://schemas.microsoft.com/office/drawing/2014/chart" uri="{C3380CC4-5D6E-409C-BE32-E72D297353CC}">
                  <c16:uniqueId val="{00000001-34CF-4CAC-A981-FE8AA7FDB549}"/>
                </c:ext>
              </c:extLst>
            </c:dLbl>
            <c:dLbl>
              <c:idx val="1"/>
              <c:tx>
                <c:rich>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fld id="{CCF96EF9-7EF0-474C-802F-74295BA91E81}" type="CELLRANGE">
                      <a:rPr lang="en-US" sz="800">
                        <a:solidFill>
                          <a:schemeClr val="bg1"/>
                        </a:solidFill>
                      </a:rPr>
                      <a:pPr>
                        <a:defRPr sz="800" b="1">
                          <a:solidFill>
                            <a:schemeClr val="bg1"/>
                          </a:solidFill>
                        </a:defRPr>
                      </a:pPr>
                      <a:t>[INTERVALODACÉLULA]</a:t>
                    </a:fld>
                    <a:endParaRPr lang="pt-BR"/>
                  </a:p>
                </c:rich>
              </c:tx>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extLst>
                <c:ext xmlns:c15="http://schemas.microsoft.com/office/drawing/2012/chart" uri="{CE6537A1-D6FC-4f65-9D91-7224C49458BB}">
                  <c15:layout>
                    <c:manualLayout>
                      <c:w val="8.7219890226769028E-2"/>
                      <c:h val="0.20826407115777196"/>
                    </c:manualLayout>
                  </c15:layout>
                  <c15:dlblFieldTable/>
                  <c15:showDataLabelsRange val="1"/>
                </c:ext>
                <c:ext xmlns:c16="http://schemas.microsoft.com/office/drawing/2014/chart" uri="{C3380CC4-5D6E-409C-BE32-E72D297353CC}">
                  <c16:uniqueId val="{00000003-34CF-4CAC-A981-FE8AA7FDB549}"/>
                </c:ext>
              </c:extLst>
            </c:dLbl>
            <c:dLbl>
              <c:idx val="2"/>
              <c:tx>
                <c:rich>
                  <a:bodyPr/>
                  <a:lstStyle/>
                  <a:p>
                    <a:fld id="{9F6A15FD-14E4-4ECE-B7B3-5A1787583064}" type="CELLRANGE">
                      <a:rPr lang="en-US"/>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4CF-4CAC-A981-FE8AA7FDB549}"/>
                </c:ext>
              </c:extLst>
            </c:dLbl>
            <c:dLbl>
              <c:idx val="3"/>
              <c:tx>
                <c:rich>
                  <a:bodyPr/>
                  <a:lstStyle/>
                  <a:p>
                    <a:fld id="{AA0C9BDC-BCB4-4E62-B480-FBCA1CF15B1F}" type="CELLRANGE">
                      <a:rPr lang="pt-BR"/>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4CF-4CAC-A981-FE8AA7FDB549}"/>
                </c:ext>
              </c:extLst>
            </c:dLbl>
            <c:dLbl>
              <c:idx val="4"/>
              <c:tx>
                <c:rich>
                  <a:bodyPr/>
                  <a:lstStyle/>
                  <a:p>
                    <a:fld id="{3994E55F-3871-4A16-BFA4-2F420EFB5599}" type="CELLRANGE">
                      <a:rPr lang="pt-BR"/>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56D-4FC2-8517-E68901BB5FBB}"/>
                </c:ext>
              </c:extLst>
            </c:dLbl>
            <c:dLbl>
              <c:idx val="5"/>
              <c:tx>
                <c:rich>
                  <a:bodyPr/>
                  <a:lstStyle/>
                  <a:p>
                    <a:fld id="{40577670-086C-464C-BB82-5861908C48A6}" type="CELLRANGE">
                      <a:rPr lang="pt-BR"/>
                      <a:pPr/>
                      <a:t>[INTERVALODACÉLULA]</a:t>
                    </a:fld>
                    <a:endParaRPr lang="pt-BR"/>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56D-4FC2-8517-E68901BB5FBB}"/>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pt-BR"/>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'Técnicas(nota35)'!$E$2:$J$2</c:f>
              <c:strCache>
                <c:ptCount val="6"/>
                <c:pt idx="0">
                  <c:v>CNN</c:v>
                </c:pt>
                <c:pt idx="1">
                  <c:v>XGBoost</c:v>
                </c:pt>
                <c:pt idx="2">
                  <c:v>RF</c:v>
                </c:pt>
                <c:pt idx="3">
                  <c:v>PSO + AdaBoost</c:v>
                </c:pt>
                <c:pt idx="4">
                  <c:v>Logistic Regression (LR)</c:v>
                </c:pt>
                <c:pt idx="5">
                  <c:v>ViT</c:v>
                </c:pt>
              </c:strCache>
            </c:strRef>
          </c:cat>
          <c:val>
            <c:numRef>
              <c:f>'Técnicas(nota35)'!$E$3:$J$3</c:f>
              <c:numCache>
                <c:formatCode>General</c:formatCode>
                <c:ptCount val="6"/>
                <c:pt idx="0">
                  <c:v>7</c:v>
                </c:pt>
                <c:pt idx="1">
                  <c:v>2</c:v>
                </c:pt>
                <c:pt idx="2">
                  <c:v>1</c:v>
                </c:pt>
                <c:pt idx="3">
                  <c:v>1</c:v>
                </c:pt>
                <c:pt idx="4">
                  <c:v>1</c:v>
                </c:pt>
                <c:pt idx="5">
                  <c:v>1</c:v>
                </c:pt>
              </c:numCache>
            </c:numRef>
          </c:val>
          <c:extLst>
            <c:ext xmlns:c15="http://schemas.microsoft.com/office/drawing/2012/chart" uri="{02D57815-91ED-43cb-92C2-25804820EDAC}">
              <c15:datalabelsRange>
                <c15:f>'Técnicas(nota35)'!$E$4:$J$4</c15:f>
                <c15:dlblRangeCache>
                  <c:ptCount val="6"/>
                  <c:pt idx="0">
                    <c:v>[30] [31] [32] [34] [35] [36] [39]</c:v>
                  </c:pt>
                  <c:pt idx="1">
                    <c:v>[29] [38]</c:v>
                  </c:pt>
                  <c:pt idx="2">
                    <c:v>[33]</c:v>
                  </c:pt>
                  <c:pt idx="3">
                    <c:v>[28]</c:v>
                  </c:pt>
                  <c:pt idx="4">
                    <c:v>[37]</c:v>
                  </c:pt>
                  <c:pt idx="5">
                    <c:v>[16]</c:v>
                  </c:pt>
                </c15:dlblRangeCache>
              </c15:datalabelsRange>
            </c:ext>
            <c:ext xmlns:c16="http://schemas.microsoft.com/office/drawing/2014/chart" uri="{C3380CC4-5D6E-409C-BE32-E72D297353CC}">
              <c16:uniqueId val="{00000006-34CF-4CAC-A981-FE8AA7FDB549}"/>
            </c:ext>
          </c:extLst>
        </c:ser>
        <c:dLbls>
          <c:showLegendKey val="0"/>
          <c:showVal val="0"/>
          <c:showCatName val="0"/>
          <c:showSerName val="0"/>
          <c:showPercent val="0"/>
          <c:showBubbleSize val="0"/>
        </c:dLbls>
        <c:gapWidth val="219"/>
        <c:axId val="359738688"/>
        <c:axId val="359736288"/>
      </c:barChart>
      <c:catAx>
        <c:axId val="35973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pt-BR"/>
          </a:p>
        </c:txPr>
        <c:crossAx val="359736288"/>
        <c:crosses val="autoZero"/>
        <c:auto val="1"/>
        <c:lblAlgn val="ctr"/>
        <c:lblOffset val="100"/>
        <c:noMultiLvlLbl val="0"/>
      </c:catAx>
      <c:valAx>
        <c:axId val="3597362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59738688"/>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pieChart>
        <c:varyColors val="1"/>
        <c:ser>
          <c:idx val="0"/>
          <c:order val="0"/>
          <c:spPr>
            <a:ln>
              <a:solidFill>
                <a:schemeClr val="tx1"/>
              </a:solidFill>
            </a:ln>
            <a:effectLst>
              <a:softEdge rad="0"/>
            </a:effectLst>
          </c:spPr>
          <c:explosion val="5"/>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solidFill>
                  <a:schemeClr val="tx1"/>
                </a:solidFill>
              </a:ln>
              <a:effectLst>
                <a:softEdge rad="0"/>
              </a:effectLst>
            </c:spPr>
            <c:extLst>
              <c:ext xmlns:c16="http://schemas.microsoft.com/office/drawing/2014/chart" uri="{C3380CC4-5D6E-409C-BE32-E72D297353CC}">
                <c16:uniqueId val="{00000001-CD6E-47A4-A9D3-679FA8F50DC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a:softEdge rad="0"/>
              </a:effectLst>
            </c:spPr>
            <c:extLst>
              <c:ext xmlns:c16="http://schemas.microsoft.com/office/drawing/2014/chart" uri="{C3380CC4-5D6E-409C-BE32-E72D297353CC}">
                <c16:uniqueId val="{00000003-CD6E-47A4-A9D3-679FA8F50DC3}"/>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solidFill>
                  <a:schemeClr val="tx1"/>
                </a:solidFill>
              </a:ln>
              <a:effectLst>
                <a:softEdge rad="0"/>
              </a:effectLst>
            </c:spPr>
            <c:extLst>
              <c:ext xmlns:c16="http://schemas.microsoft.com/office/drawing/2014/chart" uri="{C3380CC4-5D6E-409C-BE32-E72D297353CC}">
                <c16:uniqueId val="{00000005-CD6E-47A4-A9D3-679FA8F50DC3}"/>
              </c:ext>
            </c:extLst>
          </c:dPt>
          <c:dLbls>
            <c:dLbl>
              <c:idx val="0"/>
              <c:tx>
                <c:rich>
                  <a:bodyPr/>
                  <a:lstStyle/>
                  <a:p>
                    <a:fld id="{EA3463CF-D3C6-4679-B059-4DA6820258BB}" type="CELLRANGE">
                      <a:rPr lang="en-US"/>
                      <a:pPr/>
                      <a:t>[INTERVALODACÉLULA]</a:t>
                    </a:fld>
                    <a:r>
                      <a:rPr lang="en-US" baseline="0"/>
                      <a:t>; </a:t>
                    </a:r>
                    <a:fld id="{3D6292DD-CAE0-4986-A7ED-8CC4E8703A5A}" type="PERCENTAGE">
                      <a:rPr lang="en-US" baseline="0"/>
                      <a:pPr/>
                      <a:t>[PORCENTAGEM]</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D6E-47A4-A9D3-679FA8F50DC3}"/>
                </c:ext>
              </c:extLst>
            </c:dLbl>
            <c:dLbl>
              <c:idx val="1"/>
              <c:tx>
                <c:rich>
                  <a:bodyPr/>
                  <a:lstStyle/>
                  <a:p>
                    <a:fld id="{E199E1CD-37C5-4510-A075-A3C1611AED6E}" type="CELLRANGE">
                      <a:rPr lang="en-US"/>
                      <a:pPr/>
                      <a:t>[INTERVALODACÉLULA]</a:t>
                    </a:fld>
                    <a:r>
                      <a:rPr lang="en-US" baseline="0"/>
                      <a:t>; </a:t>
                    </a:r>
                    <a:fld id="{81DE5797-58AE-4B3E-B3A3-6C93FC1C129C}" type="PERCENTAGE">
                      <a:rPr lang="en-US" baseline="0"/>
                      <a:pPr/>
                      <a:t>[PORCENTAGEM]</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6E-47A4-A9D3-679FA8F50DC3}"/>
                </c:ext>
              </c:extLst>
            </c:dLbl>
            <c:dLbl>
              <c:idx val="2"/>
              <c:tx>
                <c:rich>
                  <a:bodyPr/>
                  <a:lstStyle/>
                  <a:p>
                    <a:fld id="{7E8D9BB4-C300-41D6-8C31-03F12978C3D0}" type="CELLRANGE">
                      <a:rPr lang="en-US"/>
                      <a:pPr/>
                      <a:t>[INTERVALODACÉLULA]</a:t>
                    </a:fld>
                    <a:r>
                      <a:rPr lang="en-US" baseline="0"/>
                      <a:t>; </a:t>
                    </a:r>
                    <a:fld id="{D8E4F853-8774-42E7-9743-DFAB43C9E376}" type="PERCENTAGE">
                      <a:rPr lang="en-US" baseline="0"/>
                      <a:pPr/>
                      <a:t>[PORCENTAGEM]</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D6E-47A4-A9D3-679FA8F50DC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howDataLabelsRange val="1"/>
              </c:ext>
            </c:extLst>
          </c:dLbls>
          <c:cat>
            <c:strRef>
              <c:f>'Técnicas(nota35)'!$A$2:$A$4</c:f>
              <c:strCache>
                <c:ptCount val="3"/>
                <c:pt idx="0">
                  <c:v>DL</c:v>
                </c:pt>
                <c:pt idx="1">
                  <c:v>ML</c:v>
                </c:pt>
                <c:pt idx="2">
                  <c:v>TF</c:v>
                </c:pt>
              </c:strCache>
            </c:strRef>
          </c:cat>
          <c:val>
            <c:numRef>
              <c:f>'Técnicas(nota35)'!$B$2:$B$4</c:f>
              <c:numCache>
                <c:formatCode>General</c:formatCode>
                <c:ptCount val="3"/>
                <c:pt idx="0">
                  <c:v>7</c:v>
                </c:pt>
                <c:pt idx="1">
                  <c:v>5</c:v>
                </c:pt>
                <c:pt idx="2">
                  <c:v>1</c:v>
                </c:pt>
              </c:numCache>
            </c:numRef>
          </c:val>
          <c:extLst>
            <c:ext xmlns:c15="http://schemas.microsoft.com/office/drawing/2012/chart" uri="{02D57815-91ED-43cb-92C2-25804820EDAC}">
              <c15:datalabelsRange>
                <c15:f>'Técnicas(nota35)'!$D$2:$D$4</c15:f>
                <c15:dlblRangeCache>
                  <c:ptCount val="3"/>
                  <c:pt idx="0">
                    <c:v>[30], [31], [32], [34], [35], [36], [39]</c:v>
                  </c:pt>
                  <c:pt idx="1">
                    <c:v>[28], [29], [33], [37], [38]</c:v>
                  </c:pt>
                  <c:pt idx="2">
                    <c:v>[16]</c:v>
                  </c:pt>
                </c15:dlblRangeCache>
              </c15:datalabelsRange>
            </c:ext>
            <c:ext xmlns:c16="http://schemas.microsoft.com/office/drawing/2014/chart" uri="{C3380CC4-5D6E-409C-BE32-E72D297353CC}">
              <c16:uniqueId val="{00000006-CD6E-47A4-A9D3-679FA8F50DC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BR"/>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152400</xdr:rowOff>
    </xdr:from>
    <xdr:to>
      <xdr:col>12</xdr:col>
      <xdr:colOff>523875</xdr:colOff>
      <xdr:row>23</xdr:row>
      <xdr:rowOff>66675</xdr:rowOff>
    </xdr:to>
    <xdr:graphicFrame macro="">
      <xdr:nvGraphicFramePr>
        <xdr:cNvPr id="2" name="Gráfico 1">
          <a:extLst>
            <a:ext uri="{FF2B5EF4-FFF2-40B4-BE49-F238E27FC236}">
              <a16:creationId xmlns:a16="http://schemas.microsoft.com/office/drawing/2014/main" id="{E8E35653-3AD7-C2FB-C219-D40636907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470101</xdr:colOff>
      <xdr:row>2</xdr:row>
      <xdr:rowOff>123825</xdr:rowOff>
    </xdr:from>
    <xdr:to>
      <xdr:col>14</xdr:col>
      <xdr:colOff>200025</xdr:colOff>
      <xdr:row>22</xdr:row>
      <xdr:rowOff>9525</xdr:rowOff>
    </xdr:to>
    <xdr:pic>
      <xdr:nvPicPr>
        <xdr:cNvPr id="3" name="Gráfico 2" descr="Seta curva no sentido horário">
          <a:extLst>
            <a:ext uri="{FF2B5EF4-FFF2-40B4-BE49-F238E27FC236}">
              <a16:creationId xmlns:a16="http://schemas.microsoft.com/office/drawing/2014/main" id="{C8CBA527-DDA2-45F8-8E5B-24665526D50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652076" y="447675"/>
          <a:ext cx="949124" cy="3124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285751</xdr:colOff>
      <xdr:row>5</xdr:row>
      <xdr:rowOff>123825</xdr:rowOff>
    </xdr:from>
    <xdr:to>
      <xdr:col>11</xdr:col>
      <xdr:colOff>57150</xdr:colOff>
      <xdr:row>22</xdr:row>
      <xdr:rowOff>114300</xdr:rowOff>
    </xdr:to>
    <xdr:graphicFrame macro="">
      <xdr:nvGraphicFramePr>
        <xdr:cNvPr id="2" name="Gráfico 1">
          <a:extLst>
            <a:ext uri="{FF2B5EF4-FFF2-40B4-BE49-F238E27FC236}">
              <a16:creationId xmlns:a16="http://schemas.microsoft.com/office/drawing/2014/main" id="{23BEE0D7-165C-39AF-36F4-229CF8105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247649</xdr:colOff>
      <xdr:row>5</xdr:row>
      <xdr:rowOff>142875</xdr:rowOff>
    </xdr:from>
    <xdr:to>
      <xdr:col>5</xdr:col>
      <xdr:colOff>352425</xdr:colOff>
      <xdr:row>22</xdr:row>
      <xdr:rowOff>95250</xdr:rowOff>
    </xdr:to>
    <xdr:graphicFrame macro="">
      <xdr:nvGraphicFramePr>
        <xdr:cNvPr id="4" name="Gráfico 3">
          <a:extLst>
            <a:ext uri="{FF2B5EF4-FFF2-40B4-BE49-F238E27FC236}">
              <a16:creationId xmlns:a16="http://schemas.microsoft.com/office/drawing/2014/main" id="{CA07700C-33C5-472A-A524-C568D5530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0</xdr:colOff>
      <xdr:row>2</xdr:row>
      <xdr:rowOff>152400</xdr:rowOff>
    </xdr:from>
    <xdr:to>
      <xdr:col>13</xdr:col>
      <xdr:colOff>304800</xdr:colOff>
      <xdr:row>24</xdr:row>
      <xdr:rowOff>95250</xdr:rowOff>
    </xdr:to>
    <xdr:pic>
      <xdr:nvPicPr>
        <xdr:cNvPr id="3" name="Gráfico 2" descr="Seta curva no sentido horário">
          <a:extLst>
            <a:ext uri="{FF2B5EF4-FFF2-40B4-BE49-F238E27FC236}">
              <a16:creationId xmlns:a16="http://schemas.microsoft.com/office/drawing/2014/main" id="{0528EC5F-8649-400E-8214-1742697F2EA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610600" y="476250"/>
          <a:ext cx="914400" cy="3505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3</xdr:row>
      <xdr:rowOff>0</xdr:rowOff>
    </xdr:from>
    <xdr:to>
      <xdr:col>11</xdr:col>
      <xdr:colOff>76200</xdr:colOff>
      <xdr:row>19</xdr:row>
      <xdr:rowOff>152400</xdr:rowOff>
    </xdr:to>
    <xdr:graphicFrame macro="">
      <xdr:nvGraphicFramePr>
        <xdr:cNvPr id="2" name="Gráfico 1">
          <a:extLst>
            <a:ext uri="{FF2B5EF4-FFF2-40B4-BE49-F238E27FC236}">
              <a16:creationId xmlns:a16="http://schemas.microsoft.com/office/drawing/2014/main" id="{A811BA9E-EFD1-45AB-A3EB-CE9DADEFE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xdr:colOff>
      <xdr:row>3</xdr:row>
      <xdr:rowOff>76200</xdr:rowOff>
    </xdr:from>
    <xdr:to>
      <xdr:col>13</xdr:col>
      <xdr:colOff>314325</xdr:colOff>
      <xdr:row>22</xdr:row>
      <xdr:rowOff>9525</xdr:rowOff>
    </xdr:to>
    <xdr:pic>
      <xdr:nvPicPr>
        <xdr:cNvPr id="3" name="Gráfico 2" descr="Seta curva no sentido horário">
          <a:extLst>
            <a:ext uri="{FF2B5EF4-FFF2-40B4-BE49-F238E27FC236}">
              <a16:creationId xmlns:a16="http://schemas.microsoft.com/office/drawing/2014/main" id="{E58906FB-DA69-4061-BB88-D0C470DE91C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810625" y="561975"/>
          <a:ext cx="914400" cy="3009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247651</xdr:colOff>
      <xdr:row>5</xdr:row>
      <xdr:rowOff>47625</xdr:rowOff>
    </xdr:from>
    <xdr:to>
      <xdr:col>10</xdr:col>
      <xdr:colOff>219075</xdr:colOff>
      <xdr:row>22</xdr:row>
      <xdr:rowOff>38100</xdr:rowOff>
    </xdr:to>
    <xdr:graphicFrame macro="">
      <xdr:nvGraphicFramePr>
        <xdr:cNvPr id="2" name="Gráfico 1">
          <a:extLst>
            <a:ext uri="{FF2B5EF4-FFF2-40B4-BE49-F238E27FC236}">
              <a16:creationId xmlns:a16="http://schemas.microsoft.com/office/drawing/2014/main" id="{462FA2FE-7F07-4341-A405-FABF37F4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504825</xdr:colOff>
      <xdr:row>5</xdr:row>
      <xdr:rowOff>104775</xdr:rowOff>
    </xdr:from>
    <xdr:to>
      <xdr:col>4</xdr:col>
      <xdr:colOff>200024</xdr:colOff>
      <xdr:row>22</xdr:row>
      <xdr:rowOff>95250</xdr:rowOff>
    </xdr:to>
    <xdr:graphicFrame macro="">
      <xdr:nvGraphicFramePr>
        <xdr:cNvPr id="3" name="Gráfico 2">
          <a:extLst>
            <a:ext uri="{FF2B5EF4-FFF2-40B4-BE49-F238E27FC236}">
              <a16:creationId xmlns:a16="http://schemas.microsoft.com/office/drawing/2014/main" id="{C14EB86C-7FA7-4FEE-B0FB-A5752417A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4</xdr:row>
      <xdr:rowOff>9525</xdr:rowOff>
    </xdr:from>
    <xdr:to>
      <xdr:col>12</xdr:col>
      <xdr:colOff>304800</xdr:colOff>
      <xdr:row>22</xdr:row>
      <xdr:rowOff>104775</xdr:rowOff>
    </xdr:to>
    <xdr:pic>
      <xdr:nvPicPr>
        <xdr:cNvPr id="5" name="Gráfico 4" descr="Seta curva no sentido horário">
          <a:extLst>
            <a:ext uri="{FF2B5EF4-FFF2-40B4-BE49-F238E27FC236}">
              <a16:creationId xmlns:a16="http://schemas.microsoft.com/office/drawing/2014/main" id="{3C53DB1A-470C-2CA8-C8AF-B5A9B0ED02E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696325" y="657225"/>
          <a:ext cx="914400" cy="3009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152399</xdr:colOff>
      <xdr:row>5</xdr:row>
      <xdr:rowOff>57150</xdr:rowOff>
    </xdr:from>
    <xdr:to>
      <xdr:col>11</xdr:col>
      <xdr:colOff>514350</xdr:colOff>
      <xdr:row>22</xdr:row>
      <xdr:rowOff>85725</xdr:rowOff>
    </xdr:to>
    <mc:AlternateContent xmlns:mc="http://schemas.openxmlformats.org/markup-compatibility/2006">
      <mc:Choice xmlns:sle15="http://schemas.microsoft.com/office/drawing/2012/slicer" Requires="sle15">
        <xdr:graphicFrame macro="">
          <xdr:nvGraphicFramePr>
            <xdr:cNvPr id="2" name="ID">
              <a:extLst>
                <a:ext uri="{FF2B5EF4-FFF2-40B4-BE49-F238E27FC236}">
                  <a16:creationId xmlns:a16="http://schemas.microsoft.com/office/drawing/2014/main" id="{BCBB1EFD-5341-78C2-A02D-5256E4947B63}"/>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6486524" y="866775"/>
              <a:ext cx="1847851" cy="2781300"/>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lerson" refreshedDate="45792.724162500002" createdVersion="8" refreshedVersion="8" recordCount="40" xr:uid="{9F7631F7-AC5F-4DE3-A203-FD5E27716EBA}">
  <cacheSource type="worksheet">
    <worksheetSource name="Tabela1"/>
  </cacheSource>
  <cacheFields count="11">
    <cacheField name="article" numFmtId="0">
      <sharedItems longText="1"/>
    </cacheField>
    <cacheField name="Doença" numFmtId="0">
      <sharedItems containsBlank="1" count="26">
        <s v="Câncer de mama"/>
        <s v="Múltiplas"/>
        <s v="Doença arterial coronariana (CAD)"/>
        <s v="Câncer"/>
        <s v="Câncer de pele"/>
        <s v="Câncer Oral"/>
        <s v="Glioma"/>
        <s v="Diabetes"/>
        <s v="Não se aplica"/>
        <s v="Câncer de fígado"/>
        <s v="Lesão Vertebral"/>
        <s v="Câncer cerebral"/>
        <s v="Periodontal"/>
        <s v="Hipoglicemia"/>
        <s v="Endometrite Crônica"/>
        <s v="Malária"/>
        <s v="Retina isquêmica" u="1"/>
        <s v="COVID-19 e variantes" u="1"/>
        <s v="Câncer Colorretal,_x000a_Câncer Endometrial,_x000a_Não se aplica (Tempo Gestação)" u="1"/>
        <s v="Câncer de pele, _x000a_degeneração da fóvea relacionada à idade, _x000a_retinopatia diabética, _x000a_glaucoma, _x000a_hipertensão, _x000a_arteriosclerose e neovascularização coroidal" u="1"/>
        <s v="CVD e COVID-19" u="1"/>
        <s v="Doença Arterial Coronária (CAD)" u="1"/>
        <s v="Câncer (geral)" u="1"/>
        <s v="COVID-19 e Pneumonia" u="1"/>
        <m u="1"/>
        <s v="Não se aplica - Restauração dental" u="1"/>
      </sharedItems>
    </cacheField>
    <cacheField name="Técnica Principal" numFmtId="0">
      <sharedItems/>
    </cacheField>
    <cacheField name="Dataset" numFmtId="0">
      <sharedItems longText="1"/>
    </cacheField>
    <cacheField name="Quantidade de amostras treinamento" numFmtId="0">
      <sharedItems/>
    </cacheField>
    <cacheField name="Quantidade de amostras teste" numFmtId="0">
      <sharedItems/>
    </cacheField>
    <cacheField name="Métricas de Desempenho" numFmtId="0">
      <sharedItems longText="1"/>
    </cacheField>
    <cacheField name="Observações" numFmtId="0">
      <sharedItems containsBlank="1" longText="1"/>
    </cacheField>
    <cacheField name="NOTA" numFmtId="164">
      <sharedItems containsSemiMixedTypes="0" containsString="0" containsNumber="1" minValue="0" maxValue="5" count="11">
        <n v="5"/>
        <n v="3"/>
        <n v="2.5"/>
        <n v="1.5"/>
        <n v="2"/>
        <n v="0.5"/>
        <n v="4.5"/>
        <n v="0"/>
        <n v="3.5"/>
        <n v="1"/>
        <n v="4"/>
      </sharedItems>
    </cacheField>
    <cacheField name="Técnica" numFmtId="0">
      <sharedItems/>
    </cacheField>
    <cacheField name="Posição no Artigo" numFmtId="0">
      <sharedItems containsSemiMixedTypes="0" containsString="0" containsNumber="1" containsInteger="1" minValue="25" maxValue="64"/>
    </cacheField>
  </cacheFields>
  <extLst>
    <ext xmlns:x14="http://schemas.microsoft.com/office/spreadsheetml/2009/9/main" uri="{725AE2AE-9491-48be-B2B4-4EB974FC3084}">
      <x14:pivotCacheDefinition pivotCacheId="1815139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CAD} of {BCD} from {Thermal} {Mammogram} {Images} {Using} {Machine} {Learning}"/>
    <x v="0"/>
    <s v="Logistic Regression (LR)"/>
    <s v="Dimensionally-Modeled Relational (DMR) database"/>
    <s v="500"/>
    <s v="350"/>
    <s v="Acurácia = 0.99139; Precisão = 0.9568; Sensibilidade = 0.9838; F-Score = 0.9929; AUC = 0.9917"/>
    <s v="Descreve as principais técnicas de imagens para identificação de câncer de mama, apresenta ilustrações sobre observações de atenção para as alterações na mama."/>
    <x v="0"/>
    <s v="ML"/>
    <n v="47"/>
  </r>
  <r>
    <s v="{CAD}-based machine learning project for reducing human-factor-related errors in medical image analysis"/>
    <x v="1"/>
    <s v="Deep Convolutional Encoder-Decoder (U-Net)"/>
    <s v="DRIVE (Digital Retinal Images for Vessel Extraction) e ISIC 2018"/>
    <s v="0"/>
    <s v="0"/>
    <s v="Dice = 0.8223; PPV = 0.965; Sensibilidade = 0.965; IOU = 0.7223"/>
    <s v="Pouco descritivo"/>
    <x v="1"/>
    <s v="DL"/>
    <n v="57"/>
  </r>
  <r>
    <s v="{CT} {Angiographic} and {Plaque} {Predictors} of {Functionally} {Significant} {Coronary} {Disease} and {Outcome} {Using} {Machine} {Learning}"/>
    <x v="2"/>
    <s v="Machine learning (algoritmo Boruta e clustering hierárquico)"/>
    <s v="Privado"/>
    <s v="709"/>
    <s v="304"/>
    <s v="AUC = 0.706; P-Value &lt; 0.001"/>
    <s v="O artigo visa avaliar características mais relevantes, dentre um conjunto de estudo, para auxiliar na discriminação de risco de eventos cardiovasculares envolvendo a isquemia miocárdica em pacientes."/>
    <x v="2"/>
    <s v="ML"/>
    <n v="29"/>
  </r>
  <r>
    <s v="A {Novel} {Patient} {Similarity} {Network} ({PSN}) {Framework} {Based} on {Multi}-{Model} {Deep} {Learning} for {Precision} {Medicine}"/>
    <x v="1"/>
    <s v="CNN + BERT"/>
    <s v="COVID-19 e CVD"/>
    <s v="0"/>
    <s v="0"/>
    <s v="Dataset_1 =&gt; Acurácia = 0.89;_x000a_Dataset_2 =&gt; Acurácia = 0.96"/>
    <s v="Apresenta ideias futuras interessantes, similares as minhas. Carece de explicações mais detalhadas sobre as estruturas."/>
    <x v="3"/>
    <s v="TF"/>
    <n v="62"/>
  </r>
  <r>
    <s v="Cellular {State} {Transformations} {Using} {Deep} {Learning} for {Precision} {Medicine} {Applications}"/>
    <x v="3"/>
    <s v="GANs"/>
    <s v="GTEx e TCGA"/>
    <s v="745"/>
    <s v="186"/>
    <s v="NA"/>
    <s v="O artigo busca propor novas tratativas de DL para a identificação de genes estatisticamente significativos em avaliações biológicas, de forma específica ao câncer."/>
    <x v="4"/>
    <s v="DL"/>
    <n v="50"/>
  </r>
  <r>
    <s v="Classification {Comparison} of {Machine} {Learning} {Algorithms} {Using} {Two} {Independent} {CAD} {Datasets}"/>
    <x v="2"/>
    <s v="Random Forest"/>
    <s v="NEU Hospital Dataset e Z-Alizadeh Sani Dataset"/>
    <s v="0"/>
    <s v="0"/>
    <s v="3_steps =&gt; AUC  &gt; 75%"/>
    <s v="O estudo visa avaliar a robustez do desempenho de algoritmos de ML tradicionais em relação a variação de datasets. O melhor modelo em consideração as 3 etapas da pesquisa foi o RF. _x000a__x000a_Dataset: O Z-Alizadeh Sani dataset, um dos datasets da pesquisa está disponível em: &lt;https://archive.ics.uci.edu/dataset/412/z+alizadeh+sani&gt;"/>
    <x v="2"/>
    <s v="ML"/>
    <n v="51"/>
  </r>
  <r>
    <s v="D2LFS2Net: Multi‐class skin lesion diagnosis using deep learning and variance‐controlled Marine Predator optimisation: An application for precision medicine"/>
    <x v="4"/>
    <s v="D2LFS2NET = (MobileNetV2, NasNet Mobile) + Marine Predator Optimization"/>
    <s v="HAM10000"/>
    <s v="15006"/>
    <s v="15007"/>
    <s v="Acurácia = 94.4; Sensibilidade = 94.4; Precisão = 94.4; F1-Score = 94.4"/>
    <s v="Melhor resultado com contraste e classificador Cubic SVM; A quantidade de amostras considera a aplicação de data augmentation e a proporção 50 a 50 especificado no artigo"/>
    <x v="0"/>
    <s v="DL"/>
    <n v="35"/>
  </r>
  <r>
    <s v="Deep {Machine} {Learning} for {Oral} {Cancer}: {From} {Precise} {Diagnosis} to {Precision} {Medicine}"/>
    <x v="5"/>
    <s v="Não se aplica"/>
    <s v="Não se aplica"/>
    <s v="0"/>
    <s v="0"/>
    <s v="Não se aplica"/>
    <s v="Revisão de literatura. Apresenta algumas considerações pertinentes e um modelo de apresentação da estrutura de DL interessante para explicação. Destaca que é importante um modelo apresentar bom desempenho em diferentes populações."/>
    <x v="5"/>
    <s v="NA"/>
    <n v="44"/>
  </r>
  <r>
    <s v="Deep {Morphology} {Learning} {Enhances} {Ex} {Vivo} {Drug} {Profiling}-{Based} {Precision} {Medicine}"/>
    <x v="3"/>
    <s v="CNN"/>
    <s v="Privado"/>
    <s v="390"/>
    <s v="66"/>
    <s v="NA"/>
    <s v="As métricas e análises são subjetivas, dados superficiais."/>
    <x v="3"/>
    <s v="DL"/>
    <n v="60"/>
  </r>
  <r>
    <s v="Deep learning facilitates multi-data type analysis and predictive biomarker discovery in cancer precision medicine"/>
    <x v="3"/>
    <s v="Não se aplica"/>
    <s v="Não se aplica"/>
    <s v="0"/>
    <s v="0"/>
    <s v="Não se aplica"/>
    <s v="Revisão de literatura. _x000a__x000a_Tem figuras e temas pertinentes sobre a estrutura básica da medicina de precisão a fim de ilustrar a estrutura personalizada e a respectiva relação com a aprendizagem de máquina."/>
    <x v="5"/>
    <s v="NA"/>
    <n v="58"/>
  </r>
  <r>
    <s v="Deep learning in precision medicine and focus on glioma"/>
    <x v="6"/>
    <s v="Não se aplica"/>
    <s v="Não se aplica"/>
    <s v="0"/>
    <s v="0"/>
    <s v="Não se aplica"/>
    <s v="Artigo de revisão de literatura, apresenta excelentes abordagens conceituais para explicação direta e visual das técnicas de DL, exames de imagens e uma série de datasets com suas respectivas descrições. Também aborda a caracterização dos Transformers como um subconjunto do DL."/>
    <x v="5"/>
    <s v="NA"/>
    <n v="43"/>
  </r>
  <r>
    <s v="Deep learning-based pseudo-mass spectrometry imaging analysis for precision medicine"/>
    <x v="1"/>
    <s v="VGG16"/>
    <s v="MTBLS3444; MTBLS1129; PR000918"/>
    <s v="22500"/>
    <s v="0"/>
    <s v="Gestacional Age =&gt; RMSE = 4.1 semanas; MAE = 2.7 semanas; R² ajustada = 0.79; P-Value &lt; 0.05 _x000a_(foco primário da pesquisa)_x000a__x000a_Câncer Endometrial =&gt; Acurácia = 0.973; Sensibilidade = 0.989; Especificidade = 0.964; Precisão = 0.988; F-Score = 0.988;_x000a_(usou para validação da técnica)_x000a__x000a_Câncer Colorretal =&gt;  Acurácia = 0.878; Sensibilidade = 0.907; Especificidade = 0.672; Precisão = 0.907; F-Score = 0.907; _x000a_(usou para validação da técnica)"/>
    <s v="O melhor ajuste foi para o , os dados de treinamento e teste são do melhor modelo. Utilizou validação cruzada de 5 vezes._x000a__x000a_Precisão e F-Score foram calculados a partir da matriz de confusão._x000a__x000a_Informações dos 3 datasets:_x000a__x000a_The LC–MS data (mzXML format, RPLC-positive mode) for the pregnancy case study were deposited to the NIH Common Fund’s National Metabolomics Data Repository (NMDR) website, the Metabolomics Workbench, and the project ID is PR000918 (https://doi.org/10.21228/M81H58). _x000a__x000a_The first one is an endometrial cancer study using the ID MTBLS3444 (https://www.ebi.ac.uk/metabolights/search)_x000a__x000a_The second one is a colorectal cancer study using the ID MTBLS1129 (https://www.ebi.ac.uk/metabolights/search)"/>
    <x v="2"/>
    <s v="DL"/>
    <n v="54"/>
  </r>
  <r>
    <s v="Deep-{Precognitive} {Diagnosis}: {Preventing} {Future} {Pandemics} by {Novel} {Disease} {Detection} {With} {Biologically}-{Inspired} {Conv}-{Fuzzy} {Network}"/>
    <x v="1"/>
    <s v="Bio-Inspired Conv-Fuzzy Net"/>
    <s v="COVID-Chestxray set e kaggle-chest-xray-dataset"/>
    <s v="471"/>
    <s v="133"/>
    <s v="Acurácia = 90,68; Sensibilidade = 90,70; Precisão = 90,67; F1-Score = 90,63; _x000a_Detecção de novas doenças (Acurácia): COVID-19 = 82,5%; SARS-COV-1 = 100%; MERS-COV = 100%"/>
    <s v="Base interessante para a proposição de novos estudos em termos mais amplos de amostras para eventual desenvolvimento de sistemas CAD com foco em detecção de anomalias e avaliação de novas doenças."/>
    <x v="6"/>
    <s v="DL"/>
    <n v="37"/>
  </r>
  <r>
    <s v="Detection of {Covid}-19 {Using} {CAD} {System} {Depending} on {Chest} {X}-{Ray} and {Machine} {Learning} {Techniques}"/>
    <x v="1"/>
    <s v="MobilNetV2 + XGBoost"/>
    <s v="Covid-19 radiography dataset (Kaggle)"/>
    <s v="11365"/>
    <s v="3788"/>
    <s v="Acurácia = 0.96; Precisão = 0.95; Sensibilidade = 0.94; F-Score = 0.94; (geral)"/>
    <s v="XGBoost detalhado, pode ser interessante para análise de desempenho de otimizadores para outros casos clínicos."/>
    <x v="0"/>
    <s v="DL"/>
    <n v="45"/>
  </r>
  <r>
    <s v="Development of a clinical decision support system for the early detection of {COVID}-19 using deep learning based on chest radiographic images"/>
    <x v="1"/>
    <s v="VGG-16 Modified"/>
    <s v="COVID-chestxray"/>
    <s v="240"/>
    <s v="60"/>
    <s v="Acurácia = 87.5; Sensibilidade = 0.87; Especificidade = 0.93; F-Score = 0.88; AUC = 0.95"/>
    <s v="Link dataset: https://github.com/ieee8023/COVID-chestxray-dataset_x000a__x000a_COVID-19 e Pneumonia"/>
    <x v="0"/>
    <s v="DL"/>
    <n v="42"/>
  </r>
  <r>
    <s v="Effective data-driven precision medicine by cluster-applied deep reinforcement learning"/>
    <x v="7"/>
    <s v="CDQN"/>
    <s v="Registros Eletrônicos de Saúde (EHRs): O dataset utilizado no estudo foi obtido do National Health Insurance Sharing Service (NHISS) da Coreia do Sul, cobrindo o período de 2003 a 2013. O dataset inclui informações de 22.581 pacientes com T2DM, contendo dados demográficos, resultados de exames laboratoriais (como glicose em jejum, pressão arterial, índice de massa corporal - BMI), histórico de prescrições médicas e informações sobre complicações relacionadas ao diabetes."/>
    <s v="0"/>
    <s v="0"/>
    <s v="Taxa de Concordância (C1) = 81,25 ; Taxa de Concordância (C2) =  85,00 ; Taxa de Concordância (C3) = 83,33 ;_x000a_MPR (C1) = 81,09; MPR (C2) = 83,01; MPR (C3) = 83,56;"/>
    <s v="Cluster-applied Deep Reinforcement Learning (CDQN): O modelo proposto combina o algoritmo de clustering K-means com o Deep Q-Network (DQN)"/>
    <x v="4"/>
    <s v="DL"/>
    <n v="36"/>
  </r>
  <r>
    <s v="Expanding {Horizons}: {The} {Realities} of {CAD}, the {Promise} of {Artificial} {Intelligence}, and {Machine} {Learning}’s {Role} in {Breast} {Imaging} beyond {Screening} {Mammography}"/>
    <x v="0"/>
    <s v="Não se aplica"/>
    <s v="Não se aplica"/>
    <s v="0"/>
    <s v="0"/>
    <s v="Não se aplica"/>
    <s v="Destaca a evolução do CAD e das pesquisas em relação a Radiologia, em destaque ao progresso do ML pós 2010. Discute a evolução prática de abordagens mistas, ou seja a fusão de dados clínicos e de imagens. Predição de risco de adquirir/desenvolver doenças."/>
    <x v="7"/>
    <s v="NA"/>
    <n v="32"/>
  </r>
  <r>
    <s v="Explainable {Precision} {Medicine} in {Breast} {MRI}: {A} {Combined} {Radiomics} and {Deep} {Learning} {Approach} for the {Classification} of {Contrast} {Agent} {Uptake}"/>
    <x v="0"/>
    <s v="CNN"/>
    <s v="Privado e Público (EA1141 - MRI)"/>
    <s v="100"/>
    <s v="50"/>
    <s v="Acurácia = 88% (84–91%, 95% CI; p-value &lt; 0.00001)"/>
    <m/>
    <x v="4"/>
    <s v="DL"/>
    <n v="48"/>
  </r>
  <r>
    <s v="Fusion machine learning model predicts {CAD}-{CAM} ceramic colors and the corresponding minimal thicknesses over various clinical backgrounds"/>
    <x v="8"/>
    <s v="ExtraTreesRegressor (ET) + XGBRegressor (XGB)"/>
    <s v="Privado (720 amostras internas e 24 amostras externas)"/>
    <s v="576"/>
    <s v="144"/>
    <s v="R² = 0,9998; RMSE = 0,0286 (dados internos)_x000a_R² = 0,9055; RMSE = 0,3478 (dados externos)"/>
    <s v="Restauração Dental._x000a__x000a_Esse estudo tem a premissa de auxiliar por meio de fusão de técnicas de ML a escolha de materiais para procedimentos estéticos de odontologia. Cita que fusão de técnicas já apresentam bons desempenhos em outros segmentos da saúde como o diagnóstico de câncer, interessante discutir o conceito no artigo."/>
    <x v="4"/>
    <s v="ML"/>
    <n v="39"/>
  </r>
  <r>
    <s v="Identification of key biomarkers for predicting {CAD} progression in inflammatory bowel disease via machine‐learning and bioinformatics strategies"/>
    <x v="2"/>
    <s v="Random Forest + LASSO + SVM-RFE"/>
    <s v="Gene Expression Omnibus (GEO)"/>
    <s v="282"/>
    <s v="157"/>
    <s v="AUC = 0,89"/>
    <s v="https://www.ncbi.  nlm.nih.gov/geo/ =&gt; link dataset"/>
    <x v="4"/>
    <s v="ML"/>
    <n v="27"/>
  </r>
  <r>
    <s v="Interactive precision medicine revolution: unleashing a deep learning framework for drug response and recommendation"/>
    <x v="9"/>
    <s v="Logistic Regression + Gaussian Naive Bayes + Random Forest (Stacking)"/>
    <s v="GDSC"/>
    <s v="0"/>
    <s v="0"/>
    <s v="Acurácia = 0.987"/>
    <s v="Interessante utilizar para embasamento de pesquisas na busca de features biológicas a fim de relacionar a busca por novos fármacos, nesse caso especifico na busca de medicamentos para tratamento do câncer de fígado. Carece de detalhes estruturais."/>
    <x v="2"/>
    <s v="ML"/>
    <n v="46"/>
  </r>
  <r>
    <s v="Machine {Learning} {Algorithm} to {Predict} {Obstructive} {Coronary} {Artery} {Disease}: {Insights} from the {CorLipid} {Trial}"/>
    <x v="2"/>
    <s v="XGBoost"/>
    <s v="CorLipid Trial (NCT04580173)"/>
    <s v="958"/>
    <s v="0"/>
    <s v="Acurácia = 0.728; AUC = 0.725; F-Score = 0.732; Sensibilidade = 0.728; Precisão = 0.738"/>
    <s v="Código: https:// github.com/TheoLiapikos/Syntax_Score_prediction_model_for_CV_patients_using_XGBoost_Classifier_x000a__x000a_O F-Score foi calculado por mim a partir da sensibilidade e precisão do melhor modelo."/>
    <x v="0"/>
    <s v="ML"/>
    <n v="30"/>
  </r>
  <r>
    <s v="Machine learning to predict hemodynamically significant {CAD} based on traditional risk factors, coronary artery calcium and epicardial fat volume"/>
    <x v="2"/>
    <s v="XGBoost"/>
    <s v="Privado"/>
    <s v="128"/>
    <s v="56"/>
    <s v="AUC = 0.88; Sensibilidade = 0.821; Especificidade = 0.875; PPV = 0.834; NPV = 0.863; Acurácia = 0.852"/>
    <m/>
    <x v="8"/>
    <s v="ML"/>
    <n v="49"/>
  </r>
  <r>
    <s v="Machine-{Learning} {Score} {Using} {Stress} {CMR} for {Death} {Prediction} in {Patients} {With} {Suspected} or {Known} {CAD}"/>
    <x v="2"/>
    <s v="Random Survival Forest"/>
    <s v="Dados clínicos e CMR (Ressonância Magnética Cardiáca) - Hospital Privé Jacques Cartier (Massy)"/>
    <s v="28586"/>
    <s v="3176"/>
    <s v="AUC = 0.76 (99.5% CI)"/>
    <s v="Validação Cruzada de 10 vezes."/>
    <x v="4"/>
    <s v="ML"/>
    <n v="25"/>
  </r>
  <r>
    <s v="Microfluidics-based patient-derived disease detection tool for deep learning-assisted precision medicine"/>
    <x v="3"/>
    <s v="Mask R-CNN + Vision Transformer (ViT)"/>
    <s v="Privado (Câncer Gástrico e de Mama)"/>
    <s v="4350"/>
    <s v="1450"/>
    <s v="Acurácia = 0.9876; Precisão = 0.988; Sensibilidade = 0.978; Especificidade = 0.978; F-Score = 0.982_x000a__x000a_F-Score pode ser calculado."/>
    <s v="ViT = Transfer learning. Desenvolver uma nova ferramenta para a identificação de câncer a partir de imagens de microfludos."/>
    <x v="0"/>
    <s v="TF"/>
    <n v="53"/>
  </r>
  <r>
    <s v="MLCAD: A Survey of Research in Machine Learning for CAD Keynote Paper"/>
    <x v="8"/>
    <s v="Não se aplica"/>
    <s v="Não se aplica"/>
    <s v="0"/>
    <s v="0"/>
    <s v="Não se aplica"/>
    <s v="Revisão de Literatura, conceitos, desafios e exemplos lógicos de CAD."/>
    <x v="9"/>
    <s v="NA"/>
    <n v="34"/>
  </r>
  <r>
    <s v="Optimizing {Vertebral} {Lesion} {Diagnosis}: {A} {CAD}-{Driven} {Machine} {Learning} {Classification} {System} {With} {Multi}-{Modal} {MRI} {Texture} {Analysis}"/>
    <x v="10"/>
    <s v="PSO + AdaBoost"/>
    <s v="Não informa"/>
    <s v="43"/>
    <s v="11"/>
    <s v="Acurácia = 95,63; Sensibilidade = 96,35; Especificidade = 99,38; Precisão = 98,87; F1-Score = 96,55; Acurácia Balanceada = 96,67"/>
    <s v="Lesão Vertebral (Benigna vs Maligna) - Seria interessante a expansão, análise em datasets maiores para avaliação de desempenho"/>
    <x v="8"/>
    <s v="ML"/>
    <n v="26"/>
  </r>
  <r>
    <s v="Practical {Application} of {Deep} {Learning} in {Diagnostic} {Neuropathology}—{Reimagining} a {Histological} {Asset} in the {Era} of {Precision} {Medicine}"/>
    <x v="11"/>
    <s v="Não se aplica"/>
    <s v="Não se aplica"/>
    <s v="0"/>
    <s v="0"/>
    <s v="Não se aplica"/>
    <s v="Obstáculos, falta de dados de treinamento -&gt; importante citar no artigo"/>
    <x v="5"/>
    <s v="NA"/>
    <n v="61"/>
  </r>
  <r>
    <s v="Precision {Medicine} {Assessment} of the {Radiographic} {Defect} {Angle} of the {Intrabony} {Defect} in {Periodontal} {Lesions} by {Deep} {Learning} of {Bitewing} {Radiographs}"/>
    <x v="12"/>
    <s v="YOLO + CNN (EfficientNet + Close Canny Edge Detection)"/>
    <s v="Privado"/>
    <s v="105"/>
    <s v="27"/>
    <s v="EfficientNet:_x000a__x000a_Acurácia = 0.9512; Sensibilidade = 0.9512; Precisão = 0.9525; F-Score = 0.9518"/>
    <m/>
    <x v="6"/>
    <s v="DL"/>
    <n v="56"/>
  </r>
  <r>
    <s v="Precision {Medicine} and {Artificial} {Intelligence}: {A} {Pilot} {Study} on {Deep} {Learning} for {Hypoglycemic} {Events} {Detection} based on {ECG}"/>
    <x v="13"/>
    <s v="CNN + RNN"/>
    <s v="Privado"/>
    <s v="0"/>
    <s v="0"/>
    <s v="Não se aplica"/>
    <s v="Não explicitou os resultados. As métricas de desempenho são variáveis conforme as janelas de tempo de classificação pré-definido, a cada 5 e 10 minutos."/>
    <x v="2"/>
    <s v="DL"/>
    <n v="63"/>
  </r>
  <r>
    <s v="Precision {Medicine} for {Chronic} {Endometritis}: {Computer}-{Aided} {Diagnosis} {Using} {Deep} {Learning} {Model}"/>
    <x v="14"/>
    <s v="Não se aplica"/>
    <s v="Não se aplica"/>
    <s v="0"/>
    <s v="0"/>
    <s v="Não se aplica"/>
    <s v="Revisão de literatura, interessante a descrição de modelos simplificados para compreensão das estruturas de CNN como a AlexNet e a VGG16."/>
    <x v="9"/>
    <s v="NA"/>
    <n v="59"/>
  </r>
  <r>
    <s v="Risk factors for high {CAD}-{RADS} scoring in {CAD} patients revealed by machine learning methods: a retrospective study"/>
    <x v="2"/>
    <s v="Random Forest (RF), Support Vector Machine (SVM), Neural Network (NN), K-Nearest Neighbor (KNN), Decision Tree Classification (DTC) e Linear Discriminant Analysis (LDA)."/>
    <s v="442 pacientes CCTA"/>
    <s v="310"/>
    <s v="132"/>
    <s v="Sensibilidade = 0.762; Especificidade = 0.762; Acurácia = 0.773; AUC = 0.832"/>
    <s v="Limitações do ML aplicado em estudos e análises cardiovasculares. Determinar pacientes de alto risco. O modelo RF foi o melhor em relação as métricas estudadas."/>
    <x v="10"/>
    <s v="ML"/>
    <n v="40"/>
  </r>
  <r>
    <s v="Screening of CAD-related secretory genes associated with type II diabetes based on comprehensive bioinformatics analysis and machine learning"/>
    <x v="2"/>
    <s v="GBoost-CV:10 fold + Lasso-CV:10 fold (cutoff:0.75)"/>
    <s v="GEO"/>
    <s v="222"/>
    <s v="139"/>
    <s v="Acurácia Treino: 100%; Acurácia Teste: 60,4% ; C-Index = 0.802"/>
    <s v="Dataset link: GEO Database (http://www.ncbi.nlm.nih.gov/geo) repository (accession number:GSE12288, GSE20680, GSE221911)._x000a__x000a_GSE12288 = treino e GSE20680 = teste."/>
    <x v="1"/>
    <s v="ML"/>
    <n v="28"/>
  </r>
  <r>
    <s v="Skin {Lesion} {Segmentation} {Using} {Recurrent} {Attentional} {Convolutional} {Networks}"/>
    <x v="4"/>
    <s v="O-Net"/>
    <s v="ISIC 2017 e PH2"/>
    <s v="2000"/>
    <s v="600"/>
    <s v="Sensibilidade = 0.8970; Especificidade = 0.9630; Acurácia = 0.9471; Dice = 0.8704; Jac = 0.8036"/>
    <s v="Rever o modelo proposto, interessante aplicação em outras circunstâncias para avaliação e comparação de desempenho."/>
    <x v="6"/>
    <s v="DL"/>
    <n v="41"/>
  </r>
  <r>
    <s v="Smart laser {Sintering}: {Deep} {Learning}-{Powered} powder bed fusion {3D} printing in precision medicine"/>
    <x v="8"/>
    <s v="Deep Ensemble - Redes Neurais (NN)"/>
    <s v="Privado"/>
    <s v="0"/>
    <s v="0"/>
    <s v="Formulation: Acurácia = 0.6731; Log-loss = 4.3512; Brier Score = 0.2444; AUC-ROC = 0.7351;_x000a_MFP: Acurácia = 0.8077; Log-loss = 1.1081; Brier Score = 0.1675; AUC-ROC = 0.8348;_x000a__x000a_Morgan Fingerprint: O MFP é um vetor binário que representa a estrutura molecular dos materiais._x000a_Formulation: Composições medicinais que compõem o dataset utilizado pelo autor."/>
    <s v="Validação Cruzada de 5 vezes. Não é de forma explicita a divisão das amostras."/>
    <x v="1"/>
    <s v="ML"/>
    <n v="64"/>
  </r>
  <r>
    <s v="Stress {Myocardial} {Perfusion} {Imaging} vs {Coronary} {Computed} {Tomographic} {Angiography} for {Diagnosis} of {Invasive} {Vessel}-{Specific} {Coronary} {Physiology}: {Predictive} {Modeling} {Results} {From} the {Computed} {Tomographic} {Evaluation} of {Atherosclerotic} {Determinants} of {Myocardial} {Ischemia} ({CREDENCE}) {Trial}"/>
    <x v="2"/>
    <s v="Não se aplica"/>
    <s v="CREDENCE"/>
    <s v="612"/>
    <s v="0"/>
    <s v="Não se aplica"/>
    <s v="Suas análises partem da premissa comparativa entre técnicas de CAD invasiva e não invasiva, avaliando suas estimativas estatísticas."/>
    <x v="9"/>
    <s v="NA"/>
    <n v="31"/>
  </r>
  <r>
    <s v="The application value of deep learning in the background of precision medicine in glioblastoma"/>
    <x v="11"/>
    <s v="Não se aplica"/>
    <s v="Não se aplica"/>
    <s v="0"/>
    <s v="0"/>
    <s v="Não se aplica"/>
    <s v="Apresenta imagens e explicações interessantes sobre a abordagem mista de input para avaliação de um paciente._x000a__x000a_Revisão de literatura."/>
    <x v="9"/>
    <s v="NA"/>
    <n v="52"/>
  </r>
  <r>
    <s v="The correlation of deep learning-based {CAD}-{RADS} evaluated by coronary computed tomography angiography with breast arterial calcification on mammography"/>
    <x v="2"/>
    <s v="3D U-Net"/>
    <s v="Privado"/>
    <s v="1200"/>
    <s v="400"/>
    <s v="Não mencionado"/>
    <m/>
    <x v="3"/>
    <s v="DL"/>
    <n v="33"/>
  </r>
  <r>
    <s v="Towards precision medicine based on a continuous deep learning optimization and ensemble approach"/>
    <x v="0"/>
    <s v="InceptionResnetV2"/>
    <s v="Privado (Próprio)"/>
    <s v="449"/>
    <s v="112"/>
    <s v="OITDS_1 =&gt; AUC = 0.836; Sensibilidade = 1.0; Especificidade = 0.558; DAPT = 0.446; APTI = 0.633; MDRPT = 0.208; DAPD = 0.423; ADPD = 0.726; MDRPD = 0.138; Total Score = 0.6192;_x000a_OITDS_2 =&gt; AUC = 0.826; Sensibilidade = 0.857; Especificidade = 0.716; DAPT = 0.485; APTI = 0.572; MDRPT = 0.354; DAPD = 0.515; ADPD = 0.759; MDRPD = 0.115; Total Score = 0.7087;_x000a_OITDS_3 =&gt; AUC = 0.840; Sensibilidade = 0.80; Especificidade = 0.80; DAPT = 0.508; APTI = 0.677; MDRPT = 0.200; DAPD = 0.485; ADPD = 0.738; MDRPD = 0.085; Total Score = 0.7403;_x000a_OITDS_4 =&gt; AUC = 0.883; Sensibilidade = 0.857; Especificidade = 0.842; DAPT = 0.469; APTI = 0.674; MDRPT = 0.146; DAPD = 0.492; ADPD = 0.778; MDRPD = 0.069; Total Score = 0.7663;_x000a_OITDS_5 =&gt; AUC = 0.908; Sensibilidade = 0.943; Especificidade = 0.737; DAPT = 0.554; APTI = 0.674; MDRPT = 0.200; DAPD = 0.500; ADPD = 0.767; MDRPD = 0.10; Total Score = 0.7691;_x000a_OITDS_6 =&gt; AUC = 0.87; Sensibilidade = 0.971; Especificidade = 0.633; DAPT = 0.577; APTI = 0.744; MDRPT = 0.11"/>
    <s v="Realizou comparação de desempenho com médicos especialistas de diferentes niveis e tempo de experiência._x000a__x000a_Link do dataset coletado: &lt;https://doi.org/ 10.6084/m9.figshare.21151885&gt;_x000a__x000a_Link do código: &lt;https://github.com/ ER-UIS/CLS&gt;"/>
    <x v="1"/>
    <s v="DL"/>
    <n v="55"/>
  </r>
  <r>
    <s v="Unsupervised {Deep} {Learning} {CAD} {Scheme} for the {Detection} of {Malaria} in {Blood} {Smear} {Microscopic} {Images}"/>
    <x v="15"/>
    <s v="FLANN + SSAE"/>
    <s v="1182 imagens microscópicas"/>
    <s v="0"/>
    <s v="0"/>
    <s v="Acurácia = 89,10%; F-Score = 94,50%; Sensibilidade = 93,90%; Especificidade = 83,10%._x000a__x000a_Precisão pode ser calculada = 95,1%"/>
    <s v="Utilizou Validação Cruzada de 10 vezes."/>
    <x v="0"/>
    <s v="DL"/>
    <n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580EB-CDDF-4F2F-80AB-E913328322D5}" name="Tabela dinâmica13" cacheId="17" dataOnRows="1" applyNumberFormats="0" applyBorderFormats="0" applyFontFormats="0" applyPatternFormats="0" applyAlignmentFormats="0" applyWidthHeightFormats="1" dataCaption="Dados" updatedVersion="8" minRefreshableVersion="3" showMemberPropertyTips="0" useAutoFormatting="1" rowGrandTotals="0" colGrandTotals="0" itemPrintTitles="1" createdVersion="8" indent="0" compact="0" compactData="0" gridDropZones="1" chartFormat="21">
  <location ref="A1:B18" firstHeaderRow="2" firstDataRow="2" firstDataCol="1"/>
  <pivotFields count="11">
    <pivotField compact="0" outline="0" showAll="0" includeNewItemsInFilter="1" defaultSubtotal="0">
      <extLst>
        <ext xmlns:x14="http://schemas.microsoft.com/office/spreadsheetml/2009/9/main" uri="{2946ED86-A175-432a-8AC1-64E0C546D7DE}">
          <x14:pivotField fillDownLabels="1"/>
        </ext>
      </extLst>
    </pivotField>
    <pivotField axis="axisRow" dataField="1" compact="0" outline="0" showAll="0" includeNewItemsInFilter="1" sortType="descending" defaultSubtotal="0">
      <items count="26">
        <item m="1" x="24"/>
        <item m="1" x="16"/>
        <item x="12"/>
        <item m="1" x="25"/>
        <item x="8"/>
        <item x="1"/>
        <item x="15"/>
        <item x="10"/>
        <item x="13"/>
        <item x="6"/>
        <item x="14"/>
        <item x="2"/>
        <item m="1" x="21"/>
        <item x="7"/>
        <item m="1" x="20"/>
        <item m="1" x="17"/>
        <item m="1" x="23"/>
        <item x="5"/>
        <item m="1" x="19"/>
        <item x="4"/>
        <item x="0"/>
        <item x="9"/>
        <item m="1" x="18"/>
        <item x="11"/>
        <item m="1" x="22"/>
        <item x="3"/>
      </items>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1"/>
  </rowFields>
  <rowItems count="16">
    <i>
      <x v="2"/>
    </i>
    <i>
      <x v="4"/>
    </i>
    <i>
      <x v="5"/>
    </i>
    <i>
      <x v="6"/>
    </i>
    <i>
      <x v="7"/>
    </i>
    <i>
      <x v="8"/>
    </i>
    <i>
      <x v="9"/>
    </i>
    <i>
      <x v="10"/>
    </i>
    <i>
      <x v="11"/>
    </i>
    <i>
      <x v="13"/>
    </i>
    <i>
      <x v="17"/>
    </i>
    <i>
      <x v="19"/>
    </i>
    <i>
      <x v="20"/>
    </i>
    <i>
      <x v="21"/>
    </i>
    <i>
      <x v="23"/>
    </i>
    <i>
      <x v="25"/>
    </i>
  </rowItems>
  <colItems count="1">
    <i/>
  </colItems>
  <dataFields count="1">
    <dataField name="Contagem de Doença" fld="1" subtotal="count" baseField="0" baseItem="0"/>
  </dataFields>
  <chartFormats count="18">
    <chartFormat chart="0" format="1" series="1">
      <pivotArea type="data" outline="0" fieldPosition="0"/>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25"/>
          </reference>
        </references>
      </pivotArea>
    </chartFormat>
    <chartFormat chart="0" format="5">
      <pivotArea type="data" outline="0" fieldPosition="0">
        <references count="2">
          <reference field="4294967294" count="1" selected="0">
            <x v="0"/>
          </reference>
          <reference field="1" count="1" selected="0">
            <x v="11"/>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19"/>
          </reference>
        </references>
      </pivotArea>
    </chartFormat>
    <chartFormat chart="0" format="9">
      <pivotArea type="data" outline="0" fieldPosition="0">
        <references count="2">
          <reference field="4294967294" count="1" selected="0">
            <x v="0"/>
          </reference>
          <reference field="1" count="1" selected="0">
            <x v="20"/>
          </reference>
        </references>
      </pivotArea>
    </chartFormat>
    <chartFormat chart="0" format="10">
      <pivotArea type="data" outline="0" fieldPosition="0">
        <references count="2">
          <reference field="4294967294" count="1" selected="0">
            <x v="0"/>
          </reference>
          <reference field="1" count="1" selected="0">
            <x v="23"/>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6"/>
          </reference>
        </references>
      </pivotArea>
    </chartFormat>
    <chartFormat chart="0" format="13">
      <pivotArea type="data" outline="0" fieldPosition="0">
        <references count="2">
          <reference field="4294967294" count="1" selected="0">
            <x v="0"/>
          </reference>
          <reference field="1" count="1" selected="0">
            <x v="7"/>
          </reference>
        </references>
      </pivotArea>
    </chartFormat>
    <chartFormat chart="0" format="14">
      <pivotArea type="data" outline="0" fieldPosition="0">
        <references count="2">
          <reference field="4294967294" count="1" selected="0">
            <x v="0"/>
          </reference>
          <reference field="1" count="1" selected="0">
            <x v="8"/>
          </reference>
        </references>
      </pivotArea>
    </chartFormat>
    <chartFormat chart="0" format="15">
      <pivotArea type="data" outline="0" fieldPosition="0">
        <references count="2">
          <reference field="4294967294" count="1" selected="0">
            <x v="0"/>
          </reference>
          <reference field="1" count="1" selected="0">
            <x v="9"/>
          </reference>
        </references>
      </pivotArea>
    </chartFormat>
    <chartFormat chart="0" format="16">
      <pivotArea type="data" outline="0" fieldPosition="0">
        <references count="2">
          <reference field="4294967294" count="1" selected="0">
            <x v="0"/>
          </reference>
          <reference field="1" count="1" selected="0">
            <x v="10"/>
          </reference>
        </references>
      </pivotArea>
    </chartFormat>
    <chartFormat chart="0" format="17">
      <pivotArea type="data" outline="0" fieldPosition="0">
        <references count="2">
          <reference field="4294967294" count="1" selected="0">
            <x v="0"/>
          </reference>
          <reference field="1" count="1" selected="0">
            <x v="13"/>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2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B33BF-C1F7-4960-9BC9-A3DA4A4B36F3}" name="Tabela dinâmica13" cacheId="17" dataOnRows="1" applyNumberFormats="0" applyBorderFormats="0" applyFontFormats="0" applyPatternFormats="0" applyAlignmentFormats="0" applyWidthHeightFormats="1" dataCaption="Dados" updatedVersion="8" minRefreshableVersion="3" showMemberPropertyTips="0" useAutoFormatting="1" rowGrandTotals="0" colGrandTotals="0" itemPrintTitles="1" createdVersion="8" indent="0" compact="0" compactData="0" gridDropZones="1" chartFormat="14">
  <location ref="A3:B12" firstHeaderRow="2" firstDataRow="2" firstDataCol="1" rowPageCount="1" colPageCount="1"/>
  <pivotFields count="11">
    <pivotField compact="0" outline="0" showAll="0" includeNewItemsInFilter="1" defaultSubtotal="0">
      <extLst>
        <ext xmlns:x14="http://schemas.microsoft.com/office/spreadsheetml/2009/9/main" uri="{2946ED86-A175-432a-8AC1-64E0C546D7DE}">
          <x14:pivotField fillDownLabels="1"/>
        </ext>
      </extLst>
    </pivotField>
    <pivotField axis="axisRow" dataField="1" compact="0" outline="0" showAll="0" includeNewItemsInFilter="1" defaultSubtotal="0">
      <items count="26">
        <item x="0"/>
        <item x="4"/>
        <item m="1" x="23"/>
        <item m="1" x="17"/>
        <item x="7"/>
        <item x="2"/>
        <item x="10"/>
        <item x="15"/>
        <item x="8"/>
        <item m="1" x="25"/>
        <item m="1" x="24"/>
        <item m="1" x="22"/>
        <item m="1" x="18"/>
        <item x="12"/>
        <item m="1" x="19"/>
        <item x="3"/>
        <item x="6"/>
        <item x="14"/>
        <item m="1" x="16"/>
        <item x="11"/>
        <item m="1" x="20"/>
        <item m="1" x="21"/>
        <item x="13"/>
        <item x="5"/>
        <item x="9"/>
        <item x="1"/>
      </items>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compact="0" outline="0" showAll="0" includeNewItemsInFilter="1" defaultSubtotal="0">
      <extLst>
        <ext xmlns:x14="http://schemas.microsoft.com/office/spreadsheetml/2009/9/main" uri="{2946ED86-A175-432a-8AC1-64E0C546D7DE}">
          <x14:pivotField fillDownLabels="1"/>
        </ext>
      </extLst>
    </pivotField>
    <pivotField axis="axisPage" compact="0" outline="0" multipleItemSelectionAllowed="1" showAll="0">
      <items count="12">
        <item h="1" x="7"/>
        <item h="1" x="9"/>
        <item h="1" x="3"/>
        <item h="1" x="4"/>
        <item h="1" x="2"/>
        <item h="1" x="1"/>
        <item x="8"/>
        <item x="10"/>
        <item x="6"/>
        <item x="0"/>
        <item h="1" x="5"/>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
    <field x="1"/>
  </rowFields>
  <rowItems count="8">
    <i>
      <x/>
    </i>
    <i>
      <x v="1"/>
    </i>
    <i>
      <x v="5"/>
    </i>
    <i>
      <x v="6"/>
    </i>
    <i>
      <x v="7"/>
    </i>
    <i>
      <x v="13"/>
    </i>
    <i>
      <x v="15"/>
    </i>
    <i>
      <x v="25"/>
    </i>
  </rowItems>
  <colItems count="1">
    <i/>
  </colItems>
  <pageFields count="1">
    <pageField fld="8" hier="-1"/>
  </pageFields>
  <dataFields count="1">
    <dataField name="Contagem de Doença" fld="1" subtotal="count" baseField="0" baseItem="0"/>
  </dataFields>
  <chartFormats count="11">
    <chartFormat chart="0" format="1" series="1">
      <pivotArea type="data" outline="0" fieldPosition="0"/>
    </chartFormat>
    <chartFormat chart="0"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25"/>
          </reference>
        </references>
      </pivotArea>
    </chartFormat>
    <chartFormat chart="13" format="6">
      <pivotArea type="data" outline="0" fieldPosition="0">
        <references count="2">
          <reference field="4294967294" count="1" selected="0">
            <x v="0"/>
          </reference>
          <reference field="1" count="1" selected="0">
            <x v="15"/>
          </reference>
        </references>
      </pivotArea>
    </chartFormat>
    <chartFormat chart="13" format="7">
      <pivotArea type="data" outline="0" fieldPosition="0">
        <references count="2">
          <reference field="4294967294" count="1" selected="0">
            <x v="0"/>
          </reference>
          <reference field="1" count="1" selected="0">
            <x v="13"/>
          </reference>
        </references>
      </pivotArea>
    </chartFormat>
    <chartFormat chart="13" format="8">
      <pivotArea type="data" outline="0" fieldPosition="0">
        <references count="2">
          <reference field="4294967294" count="1" selected="0">
            <x v="0"/>
          </reference>
          <reference field="1" count="1" selected="0">
            <x v="7"/>
          </reference>
        </references>
      </pivotArea>
    </chartFormat>
    <chartFormat chart="13" format="9">
      <pivotArea type="data" outline="0" fieldPosition="0">
        <references count="2">
          <reference field="4294967294" count="1" selected="0">
            <x v="0"/>
          </reference>
          <reference field="1" count="1" selected="0">
            <x v="6"/>
          </reference>
        </references>
      </pivotArea>
    </chartFormat>
    <chartFormat chart="13" format="10">
      <pivotArea type="data" outline="0" fieldPosition="0">
        <references count="2">
          <reference field="4294967294" count="1" selected="0">
            <x v="0"/>
          </reference>
          <reference field="1" count="1" selected="0">
            <x v="5"/>
          </reference>
        </references>
      </pivotArea>
    </chartFormat>
    <chartFormat chart="13" format="11">
      <pivotArea type="data" outline="0" fieldPosition="0">
        <references count="2">
          <reference field="4294967294" count="1" selected="0">
            <x v="0"/>
          </reference>
          <reference field="1" count="1" selected="0">
            <x v="1"/>
          </reference>
        </references>
      </pivotArea>
    </chartFormat>
    <chartFormat chart="13" format="12">
      <pivotArea type="data" outline="0" fieldPosition="0">
        <references count="2">
          <reference field="4294967294" count="1" selected="0">
            <x v="0"/>
          </reference>
          <reference field="1"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3" xr16:uid="{C99CB164-2DCF-4478-B4BE-1EC76FA690C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2" connectionId="1" xr16:uid="{A1BE1512-AF87-46B5-B0EA-E537618BA0D4}" autoFormatId="16" applyNumberFormats="0" applyBorderFormats="0" applyFontFormats="0" applyPatternFormats="0" applyAlignmentFormats="0" applyWidthHeightFormats="0">
  <queryTableRefresh nextId="8">
    <queryTableFields count="7">
      <queryTableField id="1" name="tecnica" tableColumnId="1"/>
      <queryTableField id="2" name="metrica" tableColumnId="2"/>
      <queryTableField id="3" name="media_ponderada" tableColumnId="3"/>
      <queryTableField id="4" name="erro_padrao" tableColumnId="4"/>
      <queryTableField id="5" name="IC_95%_min" tableColumnId="5"/>
      <queryTableField id="6" name="IC_95%_max" tableColumnId="6"/>
      <queryTableField id="7" name="tau²"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ID" xr10:uid="{CEEA071D-517E-493F-9802-29AF61448E5C}" sourceName="ID">
  <extLst>
    <x:ext xmlns:x15="http://schemas.microsoft.com/office/spreadsheetml/2010/11/main" uri="{2F2917AC-EB37-4324-AD4E-5DD8C200BD13}">
      <x15:tableSlicerCache tableId="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3C5936D0-733C-441E-B045-053AB836B0CC}" cache="SegmentaçãodeDados_ID" caption="Filtro: ID == Key " rowHeight="225425"/>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378966-9FB8-40EF-8918-1AAA005EB8A0}" name="Tabela2" displayName="Tabela2" ref="A1:B5" totalsRowShown="0">
  <autoFilter ref="A1:B5" xr:uid="{3A378966-9FB8-40EF-8918-1AAA005EB8A0}"/>
  <tableColumns count="2">
    <tableColumn id="1" xr3:uid="{20FBED9C-172F-4547-BEA5-1986C3748737}" name="Tipo Técnica"/>
    <tableColumn id="2" xr3:uid="{44517C6F-510F-4C65-A7BE-F7314B5FA44D}" name="Quantidad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CB15FE3-FB1A-42F4-923C-D0CE78AD0B50}" name="Tabela11" displayName="Tabela11" ref="Q1:R2" totalsRowShown="0" headerRowDxfId="3">
  <autoFilter ref="Q1:R2" xr:uid="{0CB15FE3-FB1A-42F4-923C-D0CE78AD0B50}"/>
  <tableColumns count="2">
    <tableColumn id="1" xr3:uid="{8BA43AA6-AF1D-4DE5-A10A-1A2E1FC61FDC}" name="FEITO" dataDxfId="4"/>
    <tableColumn id="2" xr3:uid="{7C3E0B0A-804A-4C35-B9B4-6ED4E56777DB}" name="A FAZ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B44F36-2A07-4504-863B-4B81B6AC9C49}" name="Tabela1" displayName="Tabela1" ref="A1:K41" totalsRowShown="0" headerRowDxfId="52" dataDxfId="51">
  <autoFilter ref="A1:K41" xr:uid="{FEB44F36-2A07-4504-863B-4B81B6AC9C49}">
    <filterColumn colId="8">
      <filters>
        <filter val="3,5"/>
        <filter val="4,0"/>
        <filter val="4,5"/>
        <filter val="5,0"/>
      </filters>
    </filterColumn>
  </autoFilter>
  <sortState xmlns:xlrd2="http://schemas.microsoft.com/office/spreadsheetml/2017/richdata2" ref="A2:J41">
    <sortCondition ref="A1:A41"/>
  </sortState>
  <tableColumns count="11">
    <tableColumn id="1" xr3:uid="{5D16A86A-BE58-424C-9455-D0411DEB218E}" name="article" dataDxfId="50"/>
    <tableColumn id="2" xr3:uid="{61879649-686D-44C1-89F7-781FB9B39715}" name="Doença" dataDxfId="49"/>
    <tableColumn id="3" xr3:uid="{C90E9467-07AC-4A0F-BBD9-EBD01E010394}" name="Técnica Principal" dataDxfId="48"/>
    <tableColumn id="4" xr3:uid="{A0576211-D1AD-4BA6-A1EA-9F939F910FB5}" name="Dataset" dataDxfId="47"/>
    <tableColumn id="5" xr3:uid="{C0AE2178-6B82-443A-9255-D92C2C61F856}" name="Quantidade de amostras treinamento" dataDxfId="46"/>
    <tableColumn id="6" xr3:uid="{10A24BF5-E11A-435A-A107-6867CC4603E5}" name="Quantidade de amostras teste" dataDxfId="45"/>
    <tableColumn id="7" xr3:uid="{2675A9CE-56F4-46CE-B7A7-686EE076AC7C}" name="Métricas de Desempenho" dataDxfId="44"/>
    <tableColumn id="8" xr3:uid="{13AEB1CB-4B30-46AE-A404-829DBCCD0ADF}" name="Observações" dataDxfId="43"/>
    <tableColumn id="9" xr3:uid="{31A00CB6-A77C-4475-9361-EB2E0F758A7B}" name="NOTA" dataDxfId="42"/>
    <tableColumn id="10" xr3:uid="{1037BE22-AAFB-4FE7-9794-9B50FAB44814}" name="Técnica" dataDxfId="41"/>
    <tableColumn id="11" xr3:uid="{A68203E0-C37E-4CDF-9BF9-5822F00C2726}" name="Posição no Artigo" dataDxfId="4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5C991D-B0F6-4943-B756-4E0132F29890}" name="Tabela26" displayName="Tabela26" ref="A1:B4" totalsRowShown="0">
  <autoFilter ref="A1:B4" xr:uid="{3A378966-9FB8-40EF-8918-1AAA005EB8A0}"/>
  <tableColumns count="2">
    <tableColumn id="1" xr3:uid="{FA847588-553E-4708-A044-44ECF792EA86}" name="Tipo Técnica"/>
    <tableColumn id="2" xr3:uid="{8EC3E530-0A8F-48E3-9DA8-66AD2333AD76}" name="Quantida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A21DC2-FD27-4854-99E9-B4FF800AB291}" name="Tabela6" displayName="Tabela6" ref="A1:T14" totalsRowShown="0" tableBorderDxfId="39">
  <autoFilter ref="A1:T14" xr:uid="{C5A21DC2-FD27-4854-99E9-B4FF800AB291}"/>
  <tableColumns count="20">
    <tableColumn id="1" xr3:uid="{AC1F935A-5B90-418A-BB8D-2B5F6853719C}" name="article" dataDxfId="38"/>
    <tableColumn id="2" xr3:uid="{60168F6B-7E83-4984-999C-878379CF9A18}" name="Métricas de Desempenho" dataDxfId="37"/>
    <tableColumn id="3" xr3:uid="{0BF19069-2873-4508-948E-D5E58F686158}" name="Acurácia"/>
    <tableColumn id="4" xr3:uid="{E5515BA9-1D90-4772-8E94-D74F7AF7CF77}" name="Sensibilidade"/>
    <tableColumn id="5" xr3:uid="{15AC3D83-922B-4BE8-B400-F317F34406FA}" name="Precisão"/>
    <tableColumn id="6" xr3:uid="{5E401061-99AB-4304-A698-D7D0F7FAD9B4}" name="F-Score"/>
    <tableColumn id="9" xr3:uid="{132A6614-D232-4C13-8512-3E86F559AB9E}" name="SE(Acurácia)" dataDxfId="36">
      <calculatedColumnFormula>SQRT((C2*(1-C2))/K2)</calculatedColumnFormula>
    </tableColumn>
    <tableColumn id="10" xr3:uid="{FA763280-6628-4272-86F1-50BA31FA0702}" name="SE(Sensibilidade)" dataDxfId="35">
      <calculatedColumnFormula>SQRT((D2*(1-D2))/K2)</calculatedColumnFormula>
    </tableColumn>
    <tableColumn id="11" xr3:uid="{F8BF99A4-C682-4A70-8586-D5D90217A1D9}" name="SE(Precisão)" dataDxfId="34">
      <calculatedColumnFormula>SQRT((E2*(1-E2))/K2)</calculatedColumnFormula>
    </tableColumn>
    <tableColumn id="12" xr3:uid="{809657B9-B759-4A3C-B79E-124BB8771757}" name="SE(F-Score)" dataDxfId="33">
      <calculatedColumnFormula>SQRT((F2*(1-F2))/K2)</calculatedColumnFormula>
    </tableColumn>
    <tableColumn id="13" xr3:uid="{593AC71D-CA08-4C0F-B8BE-A1B3DB82FF9C}" name="N(amostra)"/>
    <tableColumn id="14" xr3:uid="{09AA3BE6-A7FC-4013-9F39-F3222E174305}" name="Key" dataDxfId="32"/>
    <tableColumn id="15" xr3:uid="{51DBFE2C-E6F9-4961-8D56-692F36E0D109}" name="Study" dataDxfId="31"/>
    <tableColumn id="7" xr3:uid="{BB769D33-DF57-4828-BDA7-C5374AA05109}" name="FN" dataDxfId="30"/>
    <tableColumn id="8" xr3:uid="{5DC62738-7AEB-4ABF-9FCD-AC6FEF31089D}" name="FP" dataDxfId="29"/>
    <tableColumn id="16" xr3:uid="{5D5D74FB-2F2C-4289-B0E4-EA5AC510B396}" name="TN" dataDxfId="28"/>
    <tableColumn id="17" xr3:uid="{AEC7B67E-0797-4982-BC6E-6731EE874833}" name="TP" dataDxfId="27"/>
    <tableColumn id="18" xr3:uid="{BFA147BC-B939-4777-82CF-16B1837F0BFA}" name="Posição no artigo" dataDxfId="2"/>
    <tableColumn id="19" xr3:uid="{CFF734F6-D226-4A39-92B6-56504A628685}" name="Validação" dataDxfId="1"/>
    <tableColumn id="20" xr3:uid="{C8E5C5A5-3C56-41E3-85F0-806359A3F269}" name="Coluna1"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4C8364-EEA1-464D-9A41-5BDDF325C291}" name="PubMed_Timeline_Results_by_Year" displayName="PubMed_Timeline_Results_by_Year" ref="A1:B78" tableType="queryTable" totalsRowShown="0">
  <autoFilter ref="A1:B78" xr:uid="{9E4C8364-EEA1-464D-9A41-5BDDF325C291}"/>
  <tableColumns count="2">
    <tableColumn id="1" xr3:uid="{E8167A5E-81D3-45AA-B986-70421C0E6682}" uniqueName="1" name="Column1" queryTableFieldId="1" dataDxfId="26"/>
    <tableColumn id="2" xr3:uid="{89D4F8B9-0967-4913-AE93-31BCA5F08F79}" uniqueName="2" name="Column2" queryTableFieldId="2" dataDxfId="2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858991-D260-4175-9DE1-252E8F2A3A4D}" name="desempenho_por_tecnica" displayName="desempenho_por_tecnica" ref="A1:G25" tableType="queryTable" totalsRowShown="0">
  <autoFilter ref="A1:G25" xr:uid="{3E858991-D260-4175-9DE1-252E8F2A3A4D}"/>
  <tableColumns count="7">
    <tableColumn id="1" xr3:uid="{17E1DC44-FC98-4E78-AD2B-6AE705A64639}" uniqueName="1" name="tecnica" queryTableFieldId="1" dataDxfId="24"/>
    <tableColumn id="2" xr3:uid="{D76E51CA-01FB-4AD6-91B1-0AC3AF99826F}" uniqueName="2" name="metrica" queryTableFieldId="2" dataDxfId="23"/>
    <tableColumn id="3" xr3:uid="{3686ECA3-26BC-4211-BBEC-9BE55A80D2F0}" uniqueName="3" name="media_ponderada" queryTableFieldId="3" dataDxfId="22"/>
    <tableColumn id="4" xr3:uid="{ED8AF38A-CF35-4C0A-B966-A2CCB76CCC5D}" uniqueName="4" name="erro_padrao" queryTableFieldId="4" dataDxfId="21"/>
    <tableColumn id="5" xr3:uid="{1BE01A05-2D02-446D-9A44-2BFB8D6699CB}" uniqueName="5" name="IC_95%_min" queryTableFieldId="5" dataDxfId="20"/>
    <tableColumn id="6" xr3:uid="{39FA55A7-AA06-4A92-B00C-9D6EB3D104A4}" uniqueName="6" name="IC_95%_max" queryTableFieldId="6" dataDxfId="19"/>
    <tableColumn id="7" xr3:uid="{74C86D34-1971-413F-A498-9E924E9E91C0}" uniqueName="7" name="tau²" queryTableFieldId="7" dataDxfId="1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B5FB7AF-DFB3-44B8-A1DE-6FA236381279}" name="Tabela8" displayName="Tabela8" ref="A1:H469" totalsRowShown="0">
  <autoFilter ref="A1:H469" xr:uid="{8B5FB7AF-DFB3-44B8-A1DE-6FA236381279}"/>
  <tableColumns count="8">
    <tableColumn id="1" xr3:uid="{7C8635BF-D3BE-408C-9F66-3546CEB5B149}" name="ID"/>
    <tableColumn id="2" xr3:uid="{0C47884C-478E-4C78-A684-21F4A5814575}" name="Título"/>
    <tableColumn id="3" xr3:uid="{9918C6AA-522B-4243-9E49-2E957AE2E1D0}" name="Ano"/>
    <tableColumn id="8" xr3:uid="{2A1E041C-6982-4858-A273-66315584BFAF}" name="Contexto - Domínio"/>
    <tableColumn id="4" xr3:uid="{35AEA771-C65D-4EC3-93FD-43C88294B436}" name="Domínio" dataDxfId="13"/>
    <tableColumn id="5" xr3:uid="{6E921686-A295-4ADE-8720-68F027070DB7}" name="Pergunta" dataDxfId="12"/>
    <tableColumn id="6" xr3:uid="{8A11E21A-F64C-4241-A29B-05CB5410BDD3}" name="Resposta"/>
    <tableColumn id="7" xr3:uid="{6836C193-B57B-4AB0-80B3-F53EA6B56ADD}" name="Justificativa"/>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0242FDA-0482-4F65-BA66-A7DB3E7CE180}" name="Tabela9" displayName="Tabela9" ref="K1:K5" totalsRowShown="0" headerRowDxfId="11" dataDxfId="15">
  <autoFilter ref="K1:K5" xr:uid="{10242FDA-0482-4F65-BA66-A7DB3E7CE180}"/>
  <tableColumns count="1">
    <tableColumn id="1" xr3:uid="{779EFDC5-FC3A-484E-A2A3-9A0D3681DC4B}" name="Classification" dataDxfId="14"/>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22A04D3-D1F0-4102-A8E3-18C64540CEC4}" name="Tabela10" displayName="Tabela10" ref="M1:O14" totalsRowShown="0" headerRowDxfId="16">
  <autoFilter ref="M1:O14" xr:uid="{722A04D3-D1F0-4102-A8E3-18C64540CEC4}"/>
  <tableColumns count="3">
    <tableColumn id="1" xr3:uid="{ECAD94B6-40C0-4D30-ADF8-0C81B68CB684}" name="Nome" dataDxfId="17"/>
    <tableColumn id="2" xr3:uid="{28F7258B-04F6-4221-8CAF-D1088DF9D2C8}" name="Ano"/>
    <tableColumn id="3" xr3:uid="{C3D47A09-6DBC-480D-ACB6-6A6599BD2440}" name="Key"/>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7"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1CE94-BF0B-40BA-9636-D715FDF77B81}">
  <dimension ref="A1:N18"/>
  <sheetViews>
    <sheetView workbookViewId="0">
      <selection activeCell="D21" sqref="D21"/>
    </sheetView>
  </sheetViews>
  <sheetFormatPr defaultRowHeight="12.75" x14ac:dyDescent="0.2"/>
  <cols>
    <col min="1" max="1" width="29.85546875" bestFit="1" customWidth="1"/>
    <col min="2" max="2" width="5" bestFit="1" customWidth="1"/>
    <col min="3" max="3" width="8.5703125" bestFit="1" customWidth="1"/>
  </cols>
  <sheetData>
    <row r="1" spans="1:14" x14ac:dyDescent="0.2">
      <c r="A1" s="5" t="s">
        <v>121</v>
      </c>
      <c r="B1" s="6"/>
      <c r="M1" s="58" t="s">
        <v>134</v>
      </c>
      <c r="N1" s="60" t="s">
        <v>437</v>
      </c>
    </row>
    <row r="2" spans="1:14" x14ac:dyDescent="0.2">
      <c r="A2" s="5" t="s">
        <v>1</v>
      </c>
      <c r="B2" s="6" t="s">
        <v>122</v>
      </c>
      <c r="M2" s="59"/>
      <c r="N2" s="61"/>
    </row>
    <row r="3" spans="1:14" x14ac:dyDescent="0.2">
      <c r="A3" s="4" t="s">
        <v>402</v>
      </c>
      <c r="B3" s="7">
        <v>1</v>
      </c>
    </row>
    <row r="4" spans="1:14" x14ac:dyDescent="0.2">
      <c r="A4" s="8" t="s">
        <v>9</v>
      </c>
      <c r="B4" s="9">
        <v>3</v>
      </c>
    </row>
    <row r="5" spans="1:14" x14ac:dyDescent="0.2">
      <c r="A5" s="8" t="s">
        <v>427</v>
      </c>
      <c r="B5" s="9">
        <v>6</v>
      </c>
    </row>
    <row r="6" spans="1:14" x14ac:dyDescent="0.2">
      <c r="A6" s="8" t="s">
        <v>42</v>
      </c>
      <c r="B6" s="9">
        <v>1</v>
      </c>
    </row>
    <row r="7" spans="1:14" x14ac:dyDescent="0.2">
      <c r="A7" s="8" t="s">
        <v>27</v>
      </c>
      <c r="B7" s="9">
        <v>1</v>
      </c>
    </row>
    <row r="8" spans="1:14" x14ac:dyDescent="0.2">
      <c r="A8" s="8" t="s">
        <v>421</v>
      </c>
      <c r="B8" s="9">
        <v>1</v>
      </c>
    </row>
    <row r="9" spans="1:14" x14ac:dyDescent="0.2">
      <c r="A9" s="8" t="s">
        <v>410</v>
      </c>
      <c r="B9" s="9">
        <v>1</v>
      </c>
    </row>
    <row r="10" spans="1:14" x14ac:dyDescent="0.2">
      <c r="A10" s="8" t="s">
        <v>412</v>
      </c>
      <c r="B10" s="9">
        <v>1</v>
      </c>
    </row>
    <row r="11" spans="1:14" x14ac:dyDescent="0.2">
      <c r="A11" s="8" t="s">
        <v>72</v>
      </c>
      <c r="B11" s="9">
        <v>10</v>
      </c>
    </row>
    <row r="12" spans="1:14" x14ac:dyDescent="0.2">
      <c r="A12" s="8" t="s">
        <v>21</v>
      </c>
      <c r="B12" s="9">
        <v>1</v>
      </c>
    </row>
    <row r="13" spans="1:14" x14ac:dyDescent="0.2">
      <c r="A13" s="8" t="s">
        <v>423</v>
      </c>
      <c r="B13" s="9">
        <v>1</v>
      </c>
    </row>
    <row r="14" spans="1:14" x14ac:dyDescent="0.2">
      <c r="A14" s="8" t="s">
        <v>13</v>
      </c>
      <c r="B14" s="9">
        <v>2</v>
      </c>
    </row>
    <row r="15" spans="1:14" x14ac:dyDescent="0.2">
      <c r="A15" s="8" t="s">
        <v>400</v>
      </c>
      <c r="B15" s="9">
        <v>4</v>
      </c>
    </row>
    <row r="16" spans="1:14" x14ac:dyDescent="0.2">
      <c r="A16" s="8" t="s">
        <v>426</v>
      </c>
      <c r="B16" s="9">
        <v>1</v>
      </c>
    </row>
    <row r="17" spans="1:2" x14ac:dyDescent="0.2">
      <c r="A17" s="8" t="s">
        <v>417</v>
      </c>
      <c r="B17" s="9">
        <v>2</v>
      </c>
    </row>
    <row r="18" spans="1:2" x14ac:dyDescent="0.2">
      <c r="A18" s="10" t="s">
        <v>406</v>
      </c>
      <c r="B18" s="11">
        <v>4</v>
      </c>
    </row>
  </sheetData>
  <mergeCells count="2">
    <mergeCell ref="M1:M2"/>
    <mergeCell ref="N1:N2"/>
  </mergeCells>
  <pageMargins left="0.511811024" right="0.511811024" top="0.78740157499999996" bottom="0.78740157499999996" header="0.31496062000000002" footer="0.31496062000000002"/>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D182E-E3C6-4D95-8E7B-CC6A79DF8175}">
  <dimension ref="A1:G25"/>
  <sheetViews>
    <sheetView workbookViewId="0">
      <selection activeCell="J4" sqref="J4"/>
    </sheetView>
  </sheetViews>
  <sheetFormatPr defaultRowHeight="12.75" x14ac:dyDescent="0.2"/>
  <cols>
    <col min="1" max="1" width="21.7109375" bestFit="1" customWidth="1"/>
    <col min="2" max="2" width="11.7109375" bestFit="1" customWidth="1"/>
    <col min="3" max="3" width="20.140625" bestFit="1" customWidth="1"/>
    <col min="4" max="4" width="14.42578125" bestFit="1" customWidth="1"/>
    <col min="5" max="5" width="14" bestFit="1" customWidth="1"/>
    <col min="6" max="6" width="14.5703125" bestFit="1" customWidth="1"/>
    <col min="7" max="7" width="8.5703125" bestFit="1" customWidth="1"/>
  </cols>
  <sheetData>
    <row r="1" spans="1:7" x14ac:dyDescent="0.2">
      <c r="A1" t="s">
        <v>463</v>
      </c>
      <c r="B1" t="s">
        <v>464</v>
      </c>
      <c r="C1" t="s">
        <v>465</v>
      </c>
      <c r="D1" t="s">
        <v>466</v>
      </c>
      <c r="E1" t="s">
        <v>467</v>
      </c>
      <c r="F1" t="s">
        <v>468</v>
      </c>
      <c r="G1" t="s">
        <v>469</v>
      </c>
    </row>
    <row r="2" spans="1:7" x14ac:dyDescent="0.2">
      <c r="A2" s="16" t="s">
        <v>124</v>
      </c>
      <c r="B2" s="16" t="s">
        <v>470</v>
      </c>
      <c r="C2" s="16" t="s">
        <v>471</v>
      </c>
      <c r="D2" s="16" t="s">
        <v>472</v>
      </c>
      <c r="E2" s="16" t="s">
        <v>473</v>
      </c>
      <c r="F2" s="16" t="s">
        <v>474</v>
      </c>
      <c r="G2" s="16" t="s">
        <v>475</v>
      </c>
    </row>
    <row r="3" spans="1:7" x14ac:dyDescent="0.2">
      <c r="A3" s="16" t="s">
        <v>124</v>
      </c>
      <c r="B3" s="16" t="s">
        <v>476</v>
      </c>
      <c r="C3" s="16" t="s">
        <v>477</v>
      </c>
      <c r="D3" s="16" t="s">
        <v>478</v>
      </c>
      <c r="E3" s="16" t="s">
        <v>479</v>
      </c>
      <c r="F3" s="16" t="s">
        <v>480</v>
      </c>
      <c r="G3" s="16" t="s">
        <v>481</v>
      </c>
    </row>
    <row r="4" spans="1:7" x14ac:dyDescent="0.2">
      <c r="A4" s="16" t="s">
        <v>124</v>
      </c>
      <c r="B4" s="16" t="s">
        <v>482</v>
      </c>
      <c r="C4" s="16" t="s">
        <v>483</v>
      </c>
      <c r="D4" s="16" t="s">
        <v>484</v>
      </c>
      <c r="E4" s="16" t="s">
        <v>485</v>
      </c>
      <c r="F4" s="16" t="s">
        <v>486</v>
      </c>
      <c r="G4" s="16" t="s">
        <v>487</v>
      </c>
    </row>
    <row r="5" spans="1:7" x14ac:dyDescent="0.2">
      <c r="A5" s="16" t="s">
        <v>124</v>
      </c>
      <c r="B5" s="16" t="s">
        <v>488</v>
      </c>
      <c r="C5" s="16" t="s">
        <v>489</v>
      </c>
      <c r="D5" s="16" t="s">
        <v>490</v>
      </c>
      <c r="E5" s="16" t="s">
        <v>491</v>
      </c>
      <c r="F5" s="16" t="s">
        <v>492</v>
      </c>
      <c r="G5" s="16" t="s">
        <v>493</v>
      </c>
    </row>
    <row r="6" spans="1:7" x14ac:dyDescent="0.2">
      <c r="A6" s="16" t="s">
        <v>353</v>
      </c>
      <c r="B6" s="16" t="s">
        <v>470</v>
      </c>
      <c r="C6" s="16" t="s">
        <v>494</v>
      </c>
      <c r="D6" s="16" t="s">
        <v>495</v>
      </c>
      <c r="E6" s="16" t="s">
        <v>496</v>
      </c>
      <c r="F6" s="16" t="s">
        <v>497</v>
      </c>
      <c r="G6" s="16" t="s">
        <v>498</v>
      </c>
    </row>
    <row r="7" spans="1:7" x14ac:dyDescent="0.2">
      <c r="A7" s="16" t="s">
        <v>353</v>
      </c>
      <c r="B7" s="16" t="s">
        <v>476</v>
      </c>
      <c r="C7" s="16" t="s">
        <v>499</v>
      </c>
      <c r="D7" s="16" t="s">
        <v>500</v>
      </c>
      <c r="E7" s="16" t="s">
        <v>501</v>
      </c>
      <c r="F7" s="16" t="s">
        <v>502</v>
      </c>
      <c r="G7" s="16" t="s">
        <v>498</v>
      </c>
    </row>
    <row r="8" spans="1:7" x14ac:dyDescent="0.2">
      <c r="A8" s="16" t="s">
        <v>353</v>
      </c>
      <c r="B8" s="16" t="s">
        <v>482</v>
      </c>
      <c r="C8" s="16" t="s">
        <v>503</v>
      </c>
      <c r="D8" s="16" t="s">
        <v>504</v>
      </c>
      <c r="E8" s="16" t="s">
        <v>505</v>
      </c>
      <c r="F8" s="16" t="s">
        <v>506</v>
      </c>
      <c r="G8" s="16" t="s">
        <v>498</v>
      </c>
    </row>
    <row r="9" spans="1:7" x14ac:dyDescent="0.2">
      <c r="A9" s="16" t="s">
        <v>353</v>
      </c>
      <c r="B9" s="16" t="s">
        <v>488</v>
      </c>
      <c r="C9" s="16" t="s">
        <v>507</v>
      </c>
      <c r="D9" s="16" t="s">
        <v>508</v>
      </c>
      <c r="E9" s="16" t="s">
        <v>509</v>
      </c>
      <c r="F9" s="16" t="s">
        <v>510</v>
      </c>
      <c r="G9" s="16" t="s">
        <v>498</v>
      </c>
    </row>
    <row r="10" spans="1:7" x14ac:dyDescent="0.2">
      <c r="A10" s="16" t="s">
        <v>28</v>
      </c>
      <c r="B10" s="16" t="s">
        <v>470</v>
      </c>
      <c r="C10" s="16" t="s">
        <v>511</v>
      </c>
      <c r="D10" s="16" t="s">
        <v>512</v>
      </c>
      <c r="E10" s="16" t="s">
        <v>513</v>
      </c>
      <c r="F10" s="16" t="s">
        <v>514</v>
      </c>
      <c r="G10" s="16" t="s">
        <v>498</v>
      </c>
    </row>
    <row r="11" spans="1:7" x14ac:dyDescent="0.2">
      <c r="A11" s="16" t="s">
        <v>28</v>
      </c>
      <c r="B11" s="16" t="s">
        <v>476</v>
      </c>
      <c r="C11" s="16" t="s">
        <v>515</v>
      </c>
      <c r="D11" s="16" t="s">
        <v>516</v>
      </c>
      <c r="E11" s="16" t="s">
        <v>517</v>
      </c>
      <c r="F11" s="16" t="s">
        <v>518</v>
      </c>
      <c r="G11" s="16" t="s">
        <v>498</v>
      </c>
    </row>
    <row r="12" spans="1:7" x14ac:dyDescent="0.2">
      <c r="A12" s="16" t="s">
        <v>28</v>
      </c>
      <c r="B12" s="16" t="s">
        <v>482</v>
      </c>
      <c r="C12" s="16" t="s">
        <v>519</v>
      </c>
      <c r="D12" s="16" t="s">
        <v>520</v>
      </c>
      <c r="E12" s="16" t="s">
        <v>521</v>
      </c>
      <c r="F12" s="16" t="s">
        <v>522</v>
      </c>
      <c r="G12" s="16" t="s">
        <v>498</v>
      </c>
    </row>
    <row r="13" spans="1:7" x14ac:dyDescent="0.2">
      <c r="A13" s="16" t="s">
        <v>28</v>
      </c>
      <c r="B13" s="16" t="s">
        <v>488</v>
      </c>
      <c r="C13" s="16" t="s">
        <v>523</v>
      </c>
      <c r="D13" s="16" t="s">
        <v>524</v>
      </c>
      <c r="E13" s="16" t="s">
        <v>525</v>
      </c>
      <c r="F13" s="16" t="s">
        <v>526</v>
      </c>
      <c r="G13" s="16" t="s">
        <v>498</v>
      </c>
    </row>
    <row r="14" spans="1:7" x14ac:dyDescent="0.2">
      <c r="A14" s="16" t="s">
        <v>171</v>
      </c>
      <c r="B14" s="16" t="s">
        <v>470</v>
      </c>
      <c r="C14" s="16" t="s">
        <v>527</v>
      </c>
      <c r="D14" s="16" t="s">
        <v>528</v>
      </c>
      <c r="E14" s="16" t="s">
        <v>529</v>
      </c>
      <c r="F14" s="16" t="s">
        <v>530</v>
      </c>
      <c r="G14" s="16" t="s">
        <v>498</v>
      </c>
    </row>
    <row r="15" spans="1:7" x14ac:dyDescent="0.2">
      <c r="A15" s="16" t="s">
        <v>171</v>
      </c>
      <c r="B15" s="16" t="s">
        <v>476</v>
      </c>
      <c r="C15" s="16" t="s">
        <v>531</v>
      </c>
      <c r="D15" s="16" t="s">
        <v>532</v>
      </c>
      <c r="E15" s="16" t="s">
        <v>533</v>
      </c>
      <c r="F15" s="16" t="s">
        <v>534</v>
      </c>
      <c r="G15" s="16" t="s">
        <v>498</v>
      </c>
    </row>
    <row r="16" spans="1:7" x14ac:dyDescent="0.2">
      <c r="A16" s="16" t="s">
        <v>171</v>
      </c>
      <c r="B16" s="16" t="s">
        <v>482</v>
      </c>
      <c r="C16" s="16" t="s">
        <v>535</v>
      </c>
      <c r="D16" s="16" t="s">
        <v>536</v>
      </c>
      <c r="E16" s="16" t="s">
        <v>537</v>
      </c>
      <c r="F16" s="16" t="s">
        <v>538</v>
      </c>
      <c r="G16" s="16" t="s">
        <v>498</v>
      </c>
    </row>
    <row r="17" spans="1:7" x14ac:dyDescent="0.2">
      <c r="A17" s="16" t="s">
        <v>171</v>
      </c>
      <c r="B17" s="16" t="s">
        <v>488</v>
      </c>
      <c r="C17" s="16" t="s">
        <v>539</v>
      </c>
      <c r="D17" s="16" t="s">
        <v>540</v>
      </c>
      <c r="E17" s="16" t="s">
        <v>541</v>
      </c>
      <c r="F17" s="16" t="s">
        <v>542</v>
      </c>
      <c r="G17" s="16" t="s">
        <v>498</v>
      </c>
    </row>
    <row r="18" spans="1:7" x14ac:dyDescent="0.2">
      <c r="A18" s="16" t="s">
        <v>429</v>
      </c>
      <c r="B18" s="16" t="s">
        <v>470</v>
      </c>
      <c r="C18" s="16" t="s">
        <v>543</v>
      </c>
      <c r="D18" s="16" t="s">
        <v>544</v>
      </c>
      <c r="E18" s="16" t="s">
        <v>545</v>
      </c>
      <c r="F18" s="16" t="s">
        <v>546</v>
      </c>
      <c r="G18" s="16" t="s">
        <v>498</v>
      </c>
    </row>
    <row r="19" spans="1:7" x14ac:dyDescent="0.2">
      <c r="A19" s="16" t="s">
        <v>429</v>
      </c>
      <c r="B19" s="16" t="s">
        <v>476</v>
      </c>
      <c r="C19" s="16" t="s">
        <v>547</v>
      </c>
      <c r="D19" s="16" t="s">
        <v>548</v>
      </c>
      <c r="E19" s="16" t="s">
        <v>549</v>
      </c>
      <c r="F19" s="16" t="s">
        <v>550</v>
      </c>
      <c r="G19" s="16" t="s">
        <v>498</v>
      </c>
    </row>
    <row r="20" spans="1:7" x14ac:dyDescent="0.2">
      <c r="A20" s="16" t="s">
        <v>429</v>
      </c>
      <c r="B20" s="16" t="s">
        <v>482</v>
      </c>
      <c r="C20" s="16" t="s">
        <v>551</v>
      </c>
      <c r="D20" s="16" t="s">
        <v>552</v>
      </c>
      <c r="E20" s="16" t="s">
        <v>553</v>
      </c>
      <c r="F20" s="16" t="s">
        <v>554</v>
      </c>
      <c r="G20" s="16" t="s">
        <v>498</v>
      </c>
    </row>
    <row r="21" spans="1:7" x14ac:dyDescent="0.2">
      <c r="A21" s="16" t="s">
        <v>429</v>
      </c>
      <c r="B21" s="16" t="s">
        <v>488</v>
      </c>
      <c r="C21" s="16" t="s">
        <v>555</v>
      </c>
      <c r="D21" s="16" t="s">
        <v>556</v>
      </c>
      <c r="E21" s="16" t="s">
        <v>557</v>
      </c>
      <c r="F21" s="16" t="s">
        <v>558</v>
      </c>
      <c r="G21" s="16" t="s">
        <v>498</v>
      </c>
    </row>
    <row r="22" spans="1:7" x14ac:dyDescent="0.2">
      <c r="A22" s="16" t="s">
        <v>100</v>
      </c>
      <c r="B22" s="16" t="s">
        <v>470</v>
      </c>
      <c r="C22" s="16" t="s">
        <v>559</v>
      </c>
      <c r="D22" s="16" t="s">
        <v>560</v>
      </c>
      <c r="E22" s="16" t="s">
        <v>561</v>
      </c>
      <c r="F22" s="16" t="s">
        <v>562</v>
      </c>
      <c r="G22" s="16" t="s">
        <v>563</v>
      </c>
    </row>
    <row r="23" spans="1:7" x14ac:dyDescent="0.2">
      <c r="A23" s="16" t="s">
        <v>100</v>
      </c>
      <c r="B23" s="16" t="s">
        <v>476</v>
      </c>
      <c r="C23" s="16" t="s">
        <v>564</v>
      </c>
      <c r="D23" s="16" t="s">
        <v>565</v>
      </c>
      <c r="E23" s="16" t="s">
        <v>566</v>
      </c>
      <c r="F23" s="16" t="s">
        <v>567</v>
      </c>
      <c r="G23" s="16" t="s">
        <v>568</v>
      </c>
    </row>
    <row r="24" spans="1:7" x14ac:dyDescent="0.2">
      <c r="A24" s="16" t="s">
        <v>100</v>
      </c>
      <c r="B24" s="16" t="s">
        <v>482</v>
      </c>
      <c r="C24" s="16" t="s">
        <v>569</v>
      </c>
      <c r="D24" s="16" t="s">
        <v>570</v>
      </c>
      <c r="E24" s="16" t="s">
        <v>571</v>
      </c>
      <c r="F24" s="16" t="s">
        <v>572</v>
      </c>
      <c r="G24" s="16" t="s">
        <v>573</v>
      </c>
    </row>
    <row r="25" spans="1:7" x14ac:dyDescent="0.2">
      <c r="A25" s="16" t="s">
        <v>100</v>
      </c>
      <c r="B25" s="16" t="s">
        <v>488</v>
      </c>
      <c r="C25" s="16" t="s">
        <v>574</v>
      </c>
      <c r="D25" s="16" t="s">
        <v>575</v>
      </c>
      <c r="E25" s="16" t="s">
        <v>576</v>
      </c>
      <c r="F25" s="16" t="s">
        <v>577</v>
      </c>
      <c r="G25" s="16" t="s">
        <v>578</v>
      </c>
    </row>
  </sheetData>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47F1-7C6F-4AE3-95EB-73C4B2A3FE97}">
  <dimension ref="A1:R483"/>
  <sheetViews>
    <sheetView tabSelected="1" zoomScaleNormal="100" workbookViewId="0">
      <selection sqref="A1:XFD1048576"/>
    </sheetView>
  </sheetViews>
  <sheetFormatPr defaultRowHeight="12.75" x14ac:dyDescent="0.2"/>
  <cols>
    <col min="1" max="1" width="9.140625" customWidth="1"/>
    <col min="5" max="5" width="10.7109375" customWidth="1"/>
    <col min="6" max="6" width="11.42578125" customWidth="1"/>
    <col min="7" max="7" width="11.28515625" customWidth="1"/>
    <col min="8" max="8" width="15" customWidth="1"/>
    <col min="9" max="9" width="10" customWidth="1"/>
    <col min="10" max="10" width="7.85546875" customWidth="1"/>
    <col min="11" max="11" width="14.42578125" customWidth="1"/>
    <col min="18" max="18" width="10.85546875" customWidth="1"/>
  </cols>
  <sheetData>
    <row r="1" spans="1:18" x14ac:dyDescent="0.2">
      <c r="A1" t="s">
        <v>579</v>
      </c>
      <c r="B1" t="s">
        <v>580</v>
      </c>
      <c r="C1" t="s">
        <v>581</v>
      </c>
      <c r="D1" s="36" t="s">
        <v>592</v>
      </c>
      <c r="E1" t="s">
        <v>582</v>
      </c>
      <c r="F1" t="s">
        <v>583</v>
      </c>
      <c r="G1" t="s">
        <v>584</v>
      </c>
      <c r="H1" t="s">
        <v>585</v>
      </c>
      <c r="I1" s="80" t="s">
        <v>170</v>
      </c>
      <c r="K1" s="83" t="s">
        <v>590</v>
      </c>
      <c r="M1" s="32" t="s">
        <v>637</v>
      </c>
      <c r="N1" s="32" t="s">
        <v>581</v>
      </c>
      <c r="O1" s="32" t="s">
        <v>161</v>
      </c>
      <c r="Q1" s="32" t="s">
        <v>1081</v>
      </c>
      <c r="R1" s="32" t="s">
        <v>1082</v>
      </c>
    </row>
    <row r="2" spans="1:18" ht="12.75" customHeight="1" x14ac:dyDescent="0.2">
      <c r="A2">
        <v>1</v>
      </c>
      <c r="B2" t="s">
        <v>12</v>
      </c>
      <c r="C2">
        <v>2023</v>
      </c>
      <c r="D2" s="36" t="s">
        <v>593</v>
      </c>
      <c r="E2" s="72" t="s">
        <v>595</v>
      </c>
      <c r="F2" s="74" t="s">
        <v>601</v>
      </c>
      <c r="G2" s="77" t="s">
        <v>589</v>
      </c>
      <c r="H2" s="70" t="s">
        <v>639</v>
      </c>
      <c r="I2" s="88" t="s">
        <v>589</v>
      </c>
      <c r="K2" s="82" t="s">
        <v>589</v>
      </c>
      <c r="M2" s="78" t="s">
        <v>12</v>
      </c>
      <c r="N2">
        <v>2023</v>
      </c>
      <c r="O2">
        <v>1</v>
      </c>
      <c r="Q2" s="87"/>
    </row>
    <row r="3" spans="1:18" x14ac:dyDescent="0.2">
      <c r="A3">
        <v>1</v>
      </c>
      <c r="B3" t="s">
        <v>12</v>
      </c>
      <c r="C3">
        <v>2023</v>
      </c>
      <c r="D3" s="36" t="s">
        <v>593</v>
      </c>
      <c r="E3" s="72" t="str">
        <f>$E2</f>
        <v>D1</v>
      </c>
      <c r="F3" s="74" t="s">
        <v>602</v>
      </c>
      <c r="G3" t="s">
        <v>587</v>
      </c>
      <c r="H3" s="36" t="s">
        <v>638</v>
      </c>
      <c r="I3" s="89"/>
      <c r="K3" s="81" t="s">
        <v>586</v>
      </c>
      <c r="M3" s="79" t="s">
        <v>26</v>
      </c>
      <c r="N3">
        <v>2024</v>
      </c>
      <c r="O3">
        <v>2</v>
      </c>
    </row>
    <row r="4" spans="1:18" x14ac:dyDescent="0.2">
      <c r="A4">
        <v>1</v>
      </c>
      <c r="B4" t="s">
        <v>12</v>
      </c>
      <c r="C4">
        <v>2023</v>
      </c>
      <c r="D4" s="36" t="s">
        <v>593</v>
      </c>
      <c r="E4" s="72" t="str">
        <f t="shared" ref="E4:E7" si="0">$E3</f>
        <v>D1</v>
      </c>
      <c r="F4" s="74" t="s">
        <v>603</v>
      </c>
      <c r="G4" t="s">
        <v>589</v>
      </c>
      <c r="H4" s="70" t="s">
        <v>640</v>
      </c>
      <c r="I4" s="90"/>
      <c r="K4" s="84" t="s">
        <v>587</v>
      </c>
      <c r="M4" s="78" t="s">
        <v>34</v>
      </c>
      <c r="N4">
        <v>2022</v>
      </c>
      <c r="O4">
        <v>3</v>
      </c>
    </row>
    <row r="5" spans="1:18" ht="12.75" customHeight="1" x14ac:dyDescent="0.2">
      <c r="A5">
        <v>1</v>
      </c>
      <c r="B5" t="s">
        <v>12</v>
      </c>
      <c r="C5">
        <v>2023</v>
      </c>
      <c r="D5" s="32" t="s">
        <v>594</v>
      </c>
      <c r="E5" s="72" t="str">
        <f t="shared" si="0"/>
        <v>D1</v>
      </c>
      <c r="F5" s="71" t="s">
        <v>604</v>
      </c>
      <c r="G5" t="s">
        <v>586</v>
      </c>
      <c r="H5" s="36" t="s">
        <v>641</v>
      </c>
      <c r="I5" s="88" t="s">
        <v>587</v>
      </c>
      <c r="K5" s="85" t="s">
        <v>588</v>
      </c>
      <c r="M5" s="79" t="s">
        <v>41</v>
      </c>
      <c r="N5">
        <v>2020</v>
      </c>
      <c r="O5">
        <v>4</v>
      </c>
    </row>
    <row r="6" spans="1:18" ht="12.75" customHeight="1" x14ac:dyDescent="0.2">
      <c r="A6">
        <v>1</v>
      </c>
      <c r="B6" t="s">
        <v>12</v>
      </c>
      <c r="C6">
        <v>2023</v>
      </c>
      <c r="D6" s="32" t="s">
        <v>594</v>
      </c>
      <c r="E6" s="72" t="str">
        <f t="shared" si="0"/>
        <v>D1</v>
      </c>
      <c r="F6" s="71" t="s">
        <v>605</v>
      </c>
      <c r="G6" t="s">
        <v>589</v>
      </c>
      <c r="H6" s="36" t="s">
        <v>642</v>
      </c>
      <c r="I6" s="89"/>
      <c r="M6" s="78" t="s">
        <v>71</v>
      </c>
      <c r="N6">
        <v>2023</v>
      </c>
      <c r="O6">
        <v>5</v>
      </c>
    </row>
    <row r="7" spans="1:18" ht="12.75" customHeight="1" x14ac:dyDescent="0.2">
      <c r="A7">
        <v>1</v>
      </c>
      <c r="B7" t="s">
        <v>12</v>
      </c>
      <c r="C7">
        <v>2023</v>
      </c>
      <c r="D7" s="32" t="s">
        <v>594</v>
      </c>
      <c r="E7" s="72" t="str">
        <f t="shared" si="0"/>
        <v>D1</v>
      </c>
      <c r="F7" s="71" t="s">
        <v>606</v>
      </c>
      <c r="G7" t="s">
        <v>587</v>
      </c>
      <c r="H7" s="36" t="s">
        <v>643</v>
      </c>
      <c r="I7" s="90"/>
      <c r="M7" s="79" t="s">
        <v>86</v>
      </c>
      <c r="N7">
        <v>2022</v>
      </c>
      <c r="O7">
        <v>6</v>
      </c>
    </row>
    <row r="8" spans="1:18" x14ac:dyDescent="0.2">
      <c r="A8">
        <v>1</v>
      </c>
      <c r="B8" t="s">
        <v>12</v>
      </c>
      <c r="C8">
        <v>2023</v>
      </c>
      <c r="D8" s="36" t="s">
        <v>593</v>
      </c>
      <c r="E8" s="72" t="s">
        <v>596</v>
      </c>
      <c r="F8" s="71" t="s">
        <v>607</v>
      </c>
      <c r="G8" t="s">
        <v>589</v>
      </c>
      <c r="H8" s="36" t="s">
        <v>644</v>
      </c>
      <c r="I8" s="91" t="s">
        <v>589</v>
      </c>
      <c r="M8" s="78" t="s">
        <v>99</v>
      </c>
      <c r="N8">
        <v>2022</v>
      </c>
      <c r="O8">
        <v>7</v>
      </c>
    </row>
    <row r="9" spans="1:18" x14ac:dyDescent="0.2">
      <c r="A9">
        <v>1</v>
      </c>
      <c r="B9" t="s">
        <v>12</v>
      </c>
      <c r="C9">
        <v>2023</v>
      </c>
      <c r="D9" s="36" t="s">
        <v>593</v>
      </c>
      <c r="E9" s="73" t="str">
        <f>$E8</f>
        <v>D2</v>
      </c>
      <c r="F9" s="71" t="s">
        <v>608</v>
      </c>
      <c r="G9" t="s">
        <v>586</v>
      </c>
      <c r="H9" s="36" t="s">
        <v>645</v>
      </c>
      <c r="I9" s="92"/>
      <c r="M9" s="79" t="s">
        <v>111</v>
      </c>
      <c r="N9">
        <v>2020</v>
      </c>
      <c r="O9">
        <v>8</v>
      </c>
    </row>
    <row r="10" spans="1:18" x14ac:dyDescent="0.2">
      <c r="A10">
        <v>1</v>
      </c>
      <c r="B10" t="s">
        <v>12</v>
      </c>
      <c r="C10">
        <v>2023</v>
      </c>
      <c r="D10" s="36" t="s">
        <v>593</v>
      </c>
      <c r="E10" s="73" t="str">
        <f t="shared" ref="E10:E13" si="1">$E9</f>
        <v>D2</v>
      </c>
      <c r="F10" s="71" t="s">
        <v>609</v>
      </c>
      <c r="G10" t="s">
        <v>589</v>
      </c>
      <c r="H10" s="36" t="s">
        <v>646</v>
      </c>
      <c r="I10" s="93"/>
      <c r="M10" s="78" t="s">
        <v>404</v>
      </c>
      <c r="N10">
        <v>2022</v>
      </c>
      <c r="O10">
        <v>9</v>
      </c>
    </row>
    <row r="11" spans="1:18" ht="12.75" customHeight="1" x14ac:dyDescent="0.2">
      <c r="A11">
        <v>1</v>
      </c>
      <c r="B11" t="s">
        <v>12</v>
      </c>
      <c r="C11">
        <v>2023</v>
      </c>
      <c r="D11" s="32" t="s">
        <v>594</v>
      </c>
      <c r="E11" s="73" t="str">
        <f t="shared" si="1"/>
        <v>D2</v>
      </c>
      <c r="F11" s="71" t="s">
        <v>610</v>
      </c>
      <c r="G11" t="s">
        <v>587</v>
      </c>
      <c r="H11" s="36" t="s">
        <v>647</v>
      </c>
      <c r="I11" s="88" t="s">
        <v>587</v>
      </c>
      <c r="M11" s="79" t="s">
        <v>408</v>
      </c>
      <c r="N11">
        <v>2023</v>
      </c>
      <c r="O11">
        <v>10</v>
      </c>
    </row>
    <row r="12" spans="1:18" ht="12.75" customHeight="1" x14ac:dyDescent="0.2">
      <c r="A12">
        <v>1</v>
      </c>
      <c r="B12" t="s">
        <v>12</v>
      </c>
      <c r="C12">
        <v>2023</v>
      </c>
      <c r="D12" s="32" t="s">
        <v>594</v>
      </c>
      <c r="E12" s="73" t="str">
        <f t="shared" si="1"/>
        <v>D2</v>
      </c>
      <c r="F12" s="71" t="s">
        <v>611</v>
      </c>
      <c r="G12" t="s">
        <v>586</v>
      </c>
      <c r="H12" s="36" t="s">
        <v>648</v>
      </c>
      <c r="I12" s="89"/>
      <c r="M12" s="78" t="s">
        <v>398</v>
      </c>
      <c r="N12">
        <v>2022</v>
      </c>
      <c r="O12">
        <v>11</v>
      </c>
    </row>
    <row r="13" spans="1:18" ht="12.75" customHeight="1" x14ac:dyDescent="0.2">
      <c r="A13">
        <v>1</v>
      </c>
      <c r="B13" t="s">
        <v>12</v>
      </c>
      <c r="C13">
        <v>2023</v>
      </c>
      <c r="D13" s="32" t="s">
        <v>594</v>
      </c>
      <c r="E13" s="73" t="str">
        <f t="shared" si="1"/>
        <v>D2</v>
      </c>
      <c r="F13" s="71" t="s">
        <v>612</v>
      </c>
      <c r="G13" t="s">
        <v>589</v>
      </c>
      <c r="H13" s="32" t="s">
        <v>649</v>
      </c>
      <c r="I13" s="90"/>
      <c r="M13" s="79" t="s">
        <v>401</v>
      </c>
      <c r="N13">
        <v>2025</v>
      </c>
      <c r="O13">
        <v>12</v>
      </c>
    </row>
    <row r="14" spans="1:18" x14ac:dyDescent="0.2">
      <c r="A14">
        <v>1</v>
      </c>
      <c r="B14" t="s">
        <v>12</v>
      </c>
      <c r="C14">
        <v>2023</v>
      </c>
      <c r="D14" s="36" t="s">
        <v>593</v>
      </c>
      <c r="E14" s="72" t="s">
        <v>597</v>
      </c>
      <c r="F14" s="71" t="s">
        <v>613</v>
      </c>
      <c r="G14" t="s">
        <v>586</v>
      </c>
      <c r="H14" s="36" t="s">
        <v>650</v>
      </c>
      <c r="I14" s="88" t="s">
        <v>586</v>
      </c>
      <c r="M14" s="78" t="s">
        <v>396</v>
      </c>
      <c r="N14">
        <v>2024</v>
      </c>
      <c r="O14">
        <v>13</v>
      </c>
    </row>
    <row r="15" spans="1:18" x14ac:dyDescent="0.2">
      <c r="A15">
        <v>1</v>
      </c>
      <c r="B15" t="s">
        <v>12</v>
      </c>
      <c r="C15">
        <v>2023</v>
      </c>
      <c r="D15" s="36" t="s">
        <v>593</v>
      </c>
      <c r="E15" s="73" t="str">
        <f>$E14</f>
        <v>D3</v>
      </c>
      <c r="F15" s="71" t="s">
        <v>614</v>
      </c>
      <c r="G15" t="s">
        <v>586</v>
      </c>
      <c r="H15" s="36" t="s">
        <v>651</v>
      </c>
      <c r="I15" s="89"/>
    </row>
    <row r="16" spans="1:18" x14ac:dyDescent="0.2">
      <c r="A16">
        <v>1</v>
      </c>
      <c r="B16" t="s">
        <v>12</v>
      </c>
      <c r="C16">
        <v>2023</v>
      </c>
      <c r="D16" s="36" t="s">
        <v>593</v>
      </c>
      <c r="E16" s="73" t="str">
        <f t="shared" ref="E16:E19" si="2">$E15</f>
        <v>D3</v>
      </c>
      <c r="F16" s="71" t="s">
        <v>615</v>
      </c>
      <c r="G16" t="s">
        <v>589</v>
      </c>
      <c r="H16" s="36" t="s">
        <v>652</v>
      </c>
      <c r="I16" s="90"/>
    </row>
    <row r="17" spans="1:9" ht="12.75" customHeight="1" x14ac:dyDescent="0.2">
      <c r="A17">
        <v>1</v>
      </c>
      <c r="B17" t="s">
        <v>12</v>
      </c>
      <c r="C17">
        <v>2023</v>
      </c>
      <c r="D17" s="32" t="s">
        <v>594</v>
      </c>
      <c r="E17" s="73" t="str">
        <f t="shared" si="2"/>
        <v>D3</v>
      </c>
      <c r="F17" s="71" t="s">
        <v>616</v>
      </c>
      <c r="G17" t="s">
        <v>586</v>
      </c>
      <c r="H17" s="36" t="s">
        <v>653</v>
      </c>
      <c r="I17" s="88" t="s">
        <v>586</v>
      </c>
    </row>
    <row r="18" spans="1:9" ht="12.75" customHeight="1" x14ac:dyDescent="0.2">
      <c r="A18">
        <v>1</v>
      </c>
      <c r="B18" t="s">
        <v>12</v>
      </c>
      <c r="C18">
        <v>2023</v>
      </c>
      <c r="D18" s="32" t="s">
        <v>594</v>
      </c>
      <c r="E18" s="73" t="str">
        <f t="shared" si="2"/>
        <v>D3</v>
      </c>
      <c r="F18" s="71" t="s">
        <v>617</v>
      </c>
      <c r="G18" t="s">
        <v>586</v>
      </c>
      <c r="H18" s="36" t="s">
        <v>654</v>
      </c>
      <c r="I18" s="89"/>
    </row>
    <row r="19" spans="1:9" ht="12.75" customHeight="1" x14ac:dyDescent="0.2">
      <c r="A19">
        <v>1</v>
      </c>
      <c r="B19" t="s">
        <v>12</v>
      </c>
      <c r="C19">
        <v>2023</v>
      </c>
      <c r="D19" s="32" t="s">
        <v>594</v>
      </c>
      <c r="E19" s="73" t="str">
        <f t="shared" si="2"/>
        <v>D3</v>
      </c>
      <c r="F19" s="71" t="s">
        <v>618</v>
      </c>
      <c r="G19" t="s">
        <v>586</v>
      </c>
      <c r="H19" s="36" t="s">
        <v>655</v>
      </c>
      <c r="I19" s="90"/>
    </row>
    <row r="20" spans="1:9" x14ac:dyDescent="0.2">
      <c r="A20">
        <v>1</v>
      </c>
      <c r="B20" t="s">
        <v>12</v>
      </c>
      <c r="C20">
        <v>2023</v>
      </c>
      <c r="D20" s="36" t="s">
        <v>593</v>
      </c>
      <c r="E20" s="72" t="s">
        <v>598</v>
      </c>
      <c r="F20" s="71" t="s">
        <v>619</v>
      </c>
      <c r="G20" t="s">
        <v>586</v>
      </c>
      <c r="H20" s="36" t="s">
        <v>656</v>
      </c>
      <c r="I20" s="88" t="s">
        <v>586</v>
      </c>
    </row>
    <row r="21" spans="1:9" x14ac:dyDescent="0.2">
      <c r="A21">
        <v>1</v>
      </c>
      <c r="B21" t="s">
        <v>12</v>
      </c>
      <c r="C21">
        <v>2023</v>
      </c>
      <c r="D21" s="36" t="s">
        <v>593</v>
      </c>
      <c r="E21" s="73" t="str">
        <f>$E20</f>
        <v>D4</v>
      </c>
      <c r="F21" s="71" t="s">
        <v>620</v>
      </c>
      <c r="G21" t="s">
        <v>589</v>
      </c>
      <c r="H21" s="36" t="s">
        <v>657</v>
      </c>
      <c r="I21" s="89"/>
    </row>
    <row r="22" spans="1:9" x14ac:dyDescent="0.2">
      <c r="A22">
        <v>1</v>
      </c>
      <c r="B22" t="s">
        <v>12</v>
      </c>
      <c r="C22">
        <v>2023</v>
      </c>
      <c r="D22" s="36" t="s">
        <v>593</v>
      </c>
      <c r="E22" s="73" t="str">
        <f t="shared" ref="E22:E25" si="3">$E21</f>
        <v>D4</v>
      </c>
      <c r="F22" s="71" t="s">
        <v>621</v>
      </c>
      <c r="G22" t="s">
        <v>586</v>
      </c>
      <c r="H22" s="36" t="s">
        <v>658</v>
      </c>
      <c r="I22" s="90"/>
    </row>
    <row r="23" spans="1:9" ht="12.75" customHeight="1" x14ac:dyDescent="0.2">
      <c r="A23">
        <v>1</v>
      </c>
      <c r="B23" t="s">
        <v>12</v>
      </c>
      <c r="C23">
        <v>2023</v>
      </c>
      <c r="D23" s="32" t="s">
        <v>594</v>
      </c>
      <c r="E23" s="73" t="str">
        <f t="shared" si="3"/>
        <v>D4</v>
      </c>
      <c r="F23" s="71" t="s">
        <v>622</v>
      </c>
      <c r="G23" t="s">
        <v>586</v>
      </c>
      <c r="H23" s="36" t="s">
        <v>659</v>
      </c>
      <c r="I23" s="88" t="s">
        <v>586</v>
      </c>
    </row>
    <row r="24" spans="1:9" ht="12.75" customHeight="1" x14ac:dyDescent="0.2">
      <c r="A24">
        <v>1</v>
      </c>
      <c r="B24" t="s">
        <v>12</v>
      </c>
      <c r="C24">
        <v>2023</v>
      </c>
      <c r="D24" s="32" t="s">
        <v>594</v>
      </c>
      <c r="E24" s="73" t="str">
        <f t="shared" si="3"/>
        <v>D4</v>
      </c>
      <c r="F24" s="71" t="s">
        <v>623</v>
      </c>
      <c r="G24" t="s">
        <v>586</v>
      </c>
      <c r="H24" s="36" t="s">
        <v>660</v>
      </c>
      <c r="I24" s="89"/>
    </row>
    <row r="25" spans="1:9" ht="12.75" customHeight="1" x14ac:dyDescent="0.2">
      <c r="A25">
        <v>1</v>
      </c>
      <c r="B25" t="s">
        <v>12</v>
      </c>
      <c r="C25">
        <v>2023</v>
      </c>
      <c r="D25" s="32" t="s">
        <v>594</v>
      </c>
      <c r="E25" s="73" t="str">
        <f t="shared" si="3"/>
        <v>D4</v>
      </c>
      <c r="F25" s="71" t="s">
        <v>624</v>
      </c>
      <c r="G25" t="s">
        <v>589</v>
      </c>
      <c r="H25" s="36" t="s">
        <v>661</v>
      </c>
      <c r="I25" s="90"/>
    </row>
    <row r="26" spans="1:9" x14ac:dyDescent="0.2">
      <c r="A26">
        <v>1</v>
      </c>
      <c r="B26" t="s">
        <v>12</v>
      </c>
      <c r="C26">
        <v>2023</v>
      </c>
      <c r="D26" s="36" t="s">
        <v>593</v>
      </c>
      <c r="E26" s="72" t="s">
        <v>599</v>
      </c>
      <c r="F26" s="71" t="s">
        <v>625</v>
      </c>
      <c r="G26" t="s">
        <v>588</v>
      </c>
      <c r="H26" s="36" t="s">
        <v>662</v>
      </c>
      <c r="I26" s="88" t="s">
        <v>586</v>
      </c>
    </row>
    <row r="27" spans="1:9" x14ac:dyDescent="0.2">
      <c r="A27">
        <v>1</v>
      </c>
      <c r="B27" t="s">
        <v>12</v>
      </c>
      <c r="C27">
        <v>2023</v>
      </c>
      <c r="D27" s="36" t="s">
        <v>593</v>
      </c>
      <c r="E27" s="73" t="str">
        <f>$E26</f>
        <v>D5</v>
      </c>
      <c r="F27" s="71" t="s">
        <v>626</v>
      </c>
      <c r="G27" t="s">
        <v>586</v>
      </c>
      <c r="H27" s="36" t="s">
        <v>663</v>
      </c>
      <c r="I27" s="89"/>
    </row>
    <row r="28" spans="1:9" x14ac:dyDescent="0.2">
      <c r="A28">
        <v>1</v>
      </c>
      <c r="B28" t="s">
        <v>12</v>
      </c>
      <c r="C28">
        <v>2023</v>
      </c>
      <c r="D28" s="36" t="s">
        <v>593</v>
      </c>
      <c r="E28" s="73" t="str">
        <f t="shared" ref="E28:E31" si="4">$E27</f>
        <v>D5</v>
      </c>
      <c r="F28" s="71" t="s">
        <v>627</v>
      </c>
      <c r="G28" t="s">
        <v>586</v>
      </c>
      <c r="H28" s="36" t="s">
        <v>664</v>
      </c>
      <c r="I28" s="90"/>
    </row>
    <row r="29" spans="1:9" ht="12.75" customHeight="1" x14ac:dyDescent="0.2">
      <c r="A29">
        <v>1</v>
      </c>
      <c r="B29" t="s">
        <v>12</v>
      </c>
      <c r="C29">
        <v>2023</v>
      </c>
      <c r="D29" s="32" t="s">
        <v>594</v>
      </c>
      <c r="E29" s="73" t="str">
        <f t="shared" si="4"/>
        <v>D5</v>
      </c>
      <c r="F29" s="71" t="s">
        <v>628</v>
      </c>
      <c r="G29" t="s">
        <v>586</v>
      </c>
      <c r="H29" s="32" t="s">
        <v>665</v>
      </c>
      <c r="I29" s="88" t="s">
        <v>586</v>
      </c>
    </row>
    <row r="30" spans="1:9" ht="12.75" customHeight="1" x14ac:dyDescent="0.2">
      <c r="A30">
        <v>1</v>
      </c>
      <c r="B30" t="s">
        <v>12</v>
      </c>
      <c r="C30">
        <v>2023</v>
      </c>
      <c r="D30" s="32" t="s">
        <v>594</v>
      </c>
      <c r="E30" s="73" t="str">
        <f t="shared" si="4"/>
        <v>D5</v>
      </c>
      <c r="F30" s="71" t="s">
        <v>629</v>
      </c>
      <c r="G30" t="s">
        <v>586</v>
      </c>
      <c r="H30" s="36" t="s">
        <v>666</v>
      </c>
      <c r="I30" s="89"/>
    </row>
    <row r="31" spans="1:9" ht="12.75" customHeight="1" x14ac:dyDescent="0.2">
      <c r="A31">
        <v>1</v>
      </c>
      <c r="B31" t="s">
        <v>12</v>
      </c>
      <c r="C31">
        <v>2023</v>
      </c>
      <c r="D31" s="32" t="s">
        <v>594</v>
      </c>
      <c r="E31" s="73" t="str">
        <f t="shared" si="4"/>
        <v>D5</v>
      </c>
      <c r="F31" s="71" t="s">
        <v>630</v>
      </c>
      <c r="G31" t="s">
        <v>588</v>
      </c>
      <c r="H31" s="36" t="s">
        <v>667</v>
      </c>
      <c r="I31" s="90"/>
    </row>
    <row r="32" spans="1:9" x14ac:dyDescent="0.2">
      <c r="A32">
        <v>1</v>
      </c>
      <c r="B32" t="s">
        <v>12</v>
      </c>
      <c r="C32">
        <v>2023</v>
      </c>
      <c r="D32" s="36" t="s">
        <v>593</v>
      </c>
      <c r="E32" s="72" t="s">
        <v>600</v>
      </c>
      <c r="F32" s="71" t="s">
        <v>631</v>
      </c>
      <c r="G32" t="s">
        <v>586</v>
      </c>
      <c r="H32" s="36" t="s">
        <v>668</v>
      </c>
      <c r="I32" s="88" t="s">
        <v>586</v>
      </c>
    </row>
    <row r="33" spans="1:9" x14ac:dyDescent="0.2">
      <c r="A33">
        <v>1</v>
      </c>
      <c r="B33" t="s">
        <v>12</v>
      </c>
      <c r="C33">
        <v>2023</v>
      </c>
      <c r="D33" s="36" t="s">
        <v>593</v>
      </c>
      <c r="E33" s="73" t="str">
        <f>$E32</f>
        <v>D6</v>
      </c>
      <c r="F33" s="71" t="s">
        <v>632</v>
      </c>
      <c r="G33" t="s">
        <v>586</v>
      </c>
      <c r="H33" s="36" t="s">
        <v>669</v>
      </c>
      <c r="I33" s="89"/>
    </row>
    <row r="34" spans="1:9" x14ac:dyDescent="0.2">
      <c r="A34">
        <v>1</v>
      </c>
      <c r="B34" t="s">
        <v>12</v>
      </c>
      <c r="C34">
        <v>2023</v>
      </c>
      <c r="D34" s="36" t="s">
        <v>593</v>
      </c>
      <c r="E34" s="73" t="str">
        <f t="shared" ref="E34:E37" si="5">$E33</f>
        <v>D6</v>
      </c>
      <c r="F34" s="71" t="s">
        <v>633</v>
      </c>
      <c r="G34" t="s">
        <v>586</v>
      </c>
      <c r="H34" s="36" t="s">
        <v>670</v>
      </c>
      <c r="I34" s="90"/>
    </row>
    <row r="35" spans="1:9" x14ac:dyDescent="0.2">
      <c r="A35">
        <v>1</v>
      </c>
      <c r="B35" t="s">
        <v>12</v>
      </c>
      <c r="C35">
        <v>2023</v>
      </c>
      <c r="D35" s="32" t="s">
        <v>594</v>
      </c>
      <c r="E35" s="73" t="str">
        <f t="shared" si="5"/>
        <v>D6</v>
      </c>
      <c r="F35" s="71" t="s">
        <v>634</v>
      </c>
      <c r="G35" t="s">
        <v>587</v>
      </c>
      <c r="H35" s="36" t="s">
        <v>671</v>
      </c>
      <c r="I35" s="86" t="s">
        <v>587</v>
      </c>
    </row>
    <row r="36" spans="1:9" x14ac:dyDescent="0.2">
      <c r="A36">
        <v>1</v>
      </c>
      <c r="B36" t="s">
        <v>12</v>
      </c>
      <c r="C36">
        <v>2023</v>
      </c>
      <c r="D36" s="32" t="s">
        <v>594</v>
      </c>
      <c r="E36" s="73" t="str">
        <f t="shared" si="5"/>
        <v>D6</v>
      </c>
      <c r="F36" s="71" t="s">
        <v>635</v>
      </c>
      <c r="G36" t="s">
        <v>587</v>
      </c>
      <c r="H36" s="36" t="s">
        <v>672</v>
      </c>
      <c r="I36" s="86"/>
    </row>
    <row r="37" spans="1:9" x14ac:dyDescent="0.2">
      <c r="A37">
        <v>1</v>
      </c>
      <c r="B37" t="s">
        <v>12</v>
      </c>
      <c r="C37">
        <v>2023</v>
      </c>
      <c r="D37" s="32" t="s">
        <v>594</v>
      </c>
      <c r="E37" s="73" t="str">
        <f t="shared" si="5"/>
        <v>D6</v>
      </c>
      <c r="F37" s="71" t="s">
        <v>636</v>
      </c>
      <c r="G37" t="s">
        <v>586</v>
      </c>
      <c r="H37" s="36" t="s">
        <v>673</v>
      </c>
      <c r="I37" s="86"/>
    </row>
    <row r="38" spans="1:9" x14ac:dyDescent="0.2">
      <c r="A38">
        <v>2</v>
      </c>
      <c r="B38" t="s">
        <v>26</v>
      </c>
      <c r="C38">
        <v>2024</v>
      </c>
      <c r="D38" s="36" t="s">
        <v>593</v>
      </c>
      <c r="E38" s="72" t="s">
        <v>595</v>
      </c>
      <c r="F38" s="74" t="s">
        <v>601</v>
      </c>
      <c r="G38" s="77" t="s">
        <v>589</v>
      </c>
      <c r="H38" t="s">
        <v>674</v>
      </c>
      <c r="I38" s="86" t="s">
        <v>589</v>
      </c>
    </row>
    <row r="39" spans="1:9" x14ac:dyDescent="0.2">
      <c r="A39">
        <v>2</v>
      </c>
      <c r="B39" t="s">
        <v>26</v>
      </c>
      <c r="C39">
        <f>$C38</f>
        <v>2024</v>
      </c>
      <c r="D39" s="36" t="s">
        <v>593</v>
      </c>
      <c r="E39" s="72" t="str">
        <f>$E38</f>
        <v>D1</v>
      </c>
      <c r="F39" s="74" t="s">
        <v>602</v>
      </c>
      <c r="G39" t="s">
        <v>587</v>
      </c>
      <c r="H39" t="s">
        <v>675</v>
      </c>
      <c r="I39" s="86"/>
    </row>
    <row r="40" spans="1:9" x14ac:dyDescent="0.2">
      <c r="A40">
        <v>2</v>
      </c>
      <c r="B40" t="s">
        <v>26</v>
      </c>
      <c r="C40">
        <f t="shared" ref="C40:C73" si="6">$C39</f>
        <v>2024</v>
      </c>
      <c r="D40" s="36" t="s">
        <v>593</v>
      </c>
      <c r="E40" s="72" t="str">
        <f t="shared" ref="E40:E43" si="7">$E39</f>
        <v>D1</v>
      </c>
      <c r="F40" s="74" t="s">
        <v>603</v>
      </c>
      <c r="G40" t="s">
        <v>589</v>
      </c>
      <c r="H40" t="s">
        <v>676</v>
      </c>
      <c r="I40" s="86"/>
    </row>
    <row r="41" spans="1:9" x14ac:dyDescent="0.2">
      <c r="A41">
        <v>2</v>
      </c>
      <c r="B41" t="s">
        <v>26</v>
      </c>
      <c r="C41">
        <f t="shared" si="6"/>
        <v>2024</v>
      </c>
      <c r="D41" s="32" t="s">
        <v>594</v>
      </c>
      <c r="E41" s="72" t="str">
        <f t="shared" si="7"/>
        <v>D1</v>
      </c>
      <c r="F41" s="71" t="s">
        <v>604</v>
      </c>
      <c r="G41" t="s">
        <v>587</v>
      </c>
      <c r="H41" t="s">
        <v>677</v>
      </c>
      <c r="I41" s="86" t="s">
        <v>587</v>
      </c>
    </row>
    <row r="42" spans="1:9" x14ac:dyDescent="0.2">
      <c r="A42">
        <v>2</v>
      </c>
      <c r="B42" t="s">
        <v>26</v>
      </c>
      <c r="C42">
        <f t="shared" si="6"/>
        <v>2024</v>
      </c>
      <c r="D42" s="32" t="s">
        <v>594</v>
      </c>
      <c r="E42" s="72" t="str">
        <f t="shared" si="7"/>
        <v>D1</v>
      </c>
      <c r="F42" s="71" t="s">
        <v>605</v>
      </c>
      <c r="G42" t="s">
        <v>588</v>
      </c>
      <c r="H42" t="s">
        <v>678</v>
      </c>
      <c r="I42" s="86"/>
    </row>
    <row r="43" spans="1:9" x14ac:dyDescent="0.2">
      <c r="A43">
        <v>2</v>
      </c>
      <c r="B43" t="s">
        <v>26</v>
      </c>
      <c r="C43">
        <f t="shared" si="6"/>
        <v>2024</v>
      </c>
      <c r="D43" s="32" t="s">
        <v>594</v>
      </c>
      <c r="E43" s="72" t="str">
        <f t="shared" si="7"/>
        <v>D1</v>
      </c>
      <c r="F43" s="71" t="s">
        <v>606</v>
      </c>
      <c r="G43" t="s">
        <v>587</v>
      </c>
      <c r="H43" t="s">
        <v>679</v>
      </c>
      <c r="I43" s="86"/>
    </row>
    <row r="44" spans="1:9" x14ac:dyDescent="0.2">
      <c r="A44">
        <v>2</v>
      </c>
      <c r="B44" t="s">
        <v>26</v>
      </c>
      <c r="C44">
        <f t="shared" si="6"/>
        <v>2024</v>
      </c>
      <c r="D44" s="36" t="s">
        <v>593</v>
      </c>
      <c r="E44" s="72" t="s">
        <v>596</v>
      </c>
      <c r="F44" s="71" t="s">
        <v>607</v>
      </c>
      <c r="G44" t="s">
        <v>589</v>
      </c>
      <c r="H44" t="s">
        <v>680</v>
      </c>
      <c r="I44" s="86" t="s">
        <v>587</v>
      </c>
    </row>
    <row r="45" spans="1:9" x14ac:dyDescent="0.2">
      <c r="A45">
        <v>2</v>
      </c>
      <c r="B45" t="s">
        <v>26</v>
      </c>
      <c r="C45">
        <f t="shared" si="6"/>
        <v>2024</v>
      </c>
      <c r="D45" s="36" t="s">
        <v>593</v>
      </c>
      <c r="E45" s="73" t="str">
        <f>$E44</f>
        <v>D2</v>
      </c>
      <c r="F45" s="71" t="s">
        <v>608</v>
      </c>
      <c r="G45" t="s">
        <v>586</v>
      </c>
      <c r="H45" t="s">
        <v>681</v>
      </c>
      <c r="I45" s="86"/>
    </row>
    <row r="46" spans="1:9" x14ac:dyDescent="0.2">
      <c r="A46">
        <v>2</v>
      </c>
      <c r="B46" t="s">
        <v>26</v>
      </c>
      <c r="C46">
        <f t="shared" si="6"/>
        <v>2024</v>
      </c>
      <c r="D46" s="36" t="s">
        <v>593</v>
      </c>
      <c r="E46" s="73" t="str">
        <f t="shared" ref="E46:E49" si="8">$E45</f>
        <v>D2</v>
      </c>
      <c r="F46" s="71" t="s">
        <v>609</v>
      </c>
      <c r="G46" t="s">
        <v>587</v>
      </c>
      <c r="H46" s="36" t="s">
        <v>707</v>
      </c>
      <c r="I46" s="86"/>
    </row>
    <row r="47" spans="1:9" x14ac:dyDescent="0.2">
      <c r="A47">
        <v>2</v>
      </c>
      <c r="B47" t="s">
        <v>26</v>
      </c>
      <c r="C47">
        <f t="shared" si="6"/>
        <v>2024</v>
      </c>
      <c r="D47" s="32" t="s">
        <v>594</v>
      </c>
      <c r="E47" s="73" t="str">
        <f t="shared" si="8"/>
        <v>D2</v>
      </c>
      <c r="F47" s="71" t="s">
        <v>610</v>
      </c>
      <c r="G47" t="s">
        <v>587</v>
      </c>
      <c r="H47" t="s">
        <v>682</v>
      </c>
      <c r="I47" s="86" t="s">
        <v>587</v>
      </c>
    </row>
    <row r="48" spans="1:9" x14ac:dyDescent="0.2">
      <c r="A48">
        <v>2</v>
      </c>
      <c r="B48" t="s">
        <v>26</v>
      </c>
      <c r="C48">
        <f t="shared" si="6"/>
        <v>2024</v>
      </c>
      <c r="D48" s="32" t="s">
        <v>594</v>
      </c>
      <c r="E48" s="73" t="str">
        <f t="shared" si="8"/>
        <v>D2</v>
      </c>
      <c r="F48" s="71" t="s">
        <v>611</v>
      </c>
      <c r="G48" t="s">
        <v>586</v>
      </c>
      <c r="H48" t="s">
        <v>683</v>
      </c>
      <c r="I48" s="86"/>
    </row>
    <row r="49" spans="1:9" x14ac:dyDescent="0.2">
      <c r="A49">
        <v>2</v>
      </c>
      <c r="B49" t="s">
        <v>26</v>
      </c>
      <c r="C49">
        <f t="shared" si="6"/>
        <v>2024</v>
      </c>
      <c r="D49" s="32" t="s">
        <v>594</v>
      </c>
      <c r="E49" s="73" t="str">
        <f t="shared" si="8"/>
        <v>D2</v>
      </c>
      <c r="F49" s="71" t="s">
        <v>612</v>
      </c>
      <c r="G49" t="s">
        <v>589</v>
      </c>
      <c r="H49" t="s">
        <v>684</v>
      </c>
      <c r="I49" s="86"/>
    </row>
    <row r="50" spans="1:9" x14ac:dyDescent="0.2">
      <c r="A50">
        <v>2</v>
      </c>
      <c r="B50" t="s">
        <v>26</v>
      </c>
      <c r="C50">
        <f t="shared" si="6"/>
        <v>2024</v>
      </c>
      <c r="D50" s="36" t="s">
        <v>593</v>
      </c>
      <c r="E50" s="72" t="s">
        <v>597</v>
      </c>
      <c r="F50" s="71" t="s">
        <v>613</v>
      </c>
      <c r="G50" t="s">
        <v>586</v>
      </c>
      <c r="H50" t="s">
        <v>685</v>
      </c>
      <c r="I50" s="86" t="s">
        <v>586</v>
      </c>
    </row>
    <row r="51" spans="1:9" x14ac:dyDescent="0.2">
      <c r="A51">
        <v>2</v>
      </c>
      <c r="B51" t="s">
        <v>26</v>
      </c>
      <c r="C51">
        <f t="shared" si="6"/>
        <v>2024</v>
      </c>
      <c r="D51" s="36" t="s">
        <v>593</v>
      </c>
      <c r="E51" s="73" t="str">
        <f>$E50</f>
        <v>D3</v>
      </c>
      <c r="F51" s="71" t="s">
        <v>614</v>
      </c>
      <c r="G51" t="s">
        <v>586</v>
      </c>
      <c r="H51" t="s">
        <v>686</v>
      </c>
      <c r="I51" s="86"/>
    </row>
    <row r="52" spans="1:9" x14ac:dyDescent="0.2">
      <c r="A52">
        <v>2</v>
      </c>
      <c r="B52" t="s">
        <v>26</v>
      </c>
      <c r="C52">
        <f t="shared" si="6"/>
        <v>2024</v>
      </c>
      <c r="D52" s="36" t="s">
        <v>593</v>
      </c>
      <c r="E52" s="73" t="str">
        <f t="shared" ref="E52:E55" si="9">$E51</f>
        <v>D3</v>
      </c>
      <c r="F52" s="71" t="s">
        <v>615</v>
      </c>
      <c r="G52" t="s">
        <v>589</v>
      </c>
      <c r="H52" t="s">
        <v>687</v>
      </c>
      <c r="I52" s="86"/>
    </row>
    <row r="53" spans="1:9" x14ac:dyDescent="0.2">
      <c r="A53">
        <v>2</v>
      </c>
      <c r="B53" t="s">
        <v>26</v>
      </c>
      <c r="C53">
        <f t="shared" si="6"/>
        <v>2024</v>
      </c>
      <c r="D53" s="32" t="s">
        <v>594</v>
      </c>
      <c r="E53" s="73" t="str">
        <f t="shared" si="9"/>
        <v>D3</v>
      </c>
      <c r="F53" s="71" t="s">
        <v>616</v>
      </c>
      <c r="G53" t="s">
        <v>586</v>
      </c>
      <c r="H53" t="s">
        <v>688</v>
      </c>
      <c r="I53" s="86" t="s">
        <v>586</v>
      </c>
    </row>
    <row r="54" spans="1:9" x14ac:dyDescent="0.2">
      <c r="A54">
        <v>2</v>
      </c>
      <c r="B54" t="s">
        <v>26</v>
      </c>
      <c r="C54">
        <f t="shared" si="6"/>
        <v>2024</v>
      </c>
      <c r="D54" s="32" t="s">
        <v>594</v>
      </c>
      <c r="E54" s="73" t="str">
        <f t="shared" si="9"/>
        <v>D3</v>
      </c>
      <c r="F54" s="71" t="s">
        <v>617</v>
      </c>
      <c r="G54" t="s">
        <v>586</v>
      </c>
      <c r="H54" t="s">
        <v>689</v>
      </c>
      <c r="I54" s="86"/>
    </row>
    <row r="55" spans="1:9" x14ac:dyDescent="0.2">
      <c r="A55">
        <v>2</v>
      </c>
      <c r="B55" t="s">
        <v>26</v>
      </c>
      <c r="C55">
        <f t="shared" si="6"/>
        <v>2024</v>
      </c>
      <c r="D55" s="32" t="s">
        <v>594</v>
      </c>
      <c r="E55" s="73" t="str">
        <f t="shared" si="9"/>
        <v>D3</v>
      </c>
      <c r="F55" s="71" t="s">
        <v>618</v>
      </c>
      <c r="G55" t="s">
        <v>586</v>
      </c>
      <c r="H55" t="s">
        <v>690</v>
      </c>
      <c r="I55" s="86"/>
    </row>
    <row r="56" spans="1:9" x14ac:dyDescent="0.2">
      <c r="A56">
        <v>2</v>
      </c>
      <c r="B56" t="s">
        <v>26</v>
      </c>
      <c r="C56">
        <f t="shared" si="6"/>
        <v>2024</v>
      </c>
      <c r="D56" s="36" t="s">
        <v>593</v>
      </c>
      <c r="E56" s="72" t="s">
        <v>598</v>
      </c>
      <c r="F56" s="71" t="s">
        <v>619</v>
      </c>
      <c r="G56" t="s">
        <v>586</v>
      </c>
      <c r="H56" t="s">
        <v>691</v>
      </c>
      <c r="I56" s="86" t="s">
        <v>586</v>
      </c>
    </row>
    <row r="57" spans="1:9" x14ac:dyDescent="0.2">
      <c r="A57">
        <v>2</v>
      </c>
      <c r="B57" t="s">
        <v>26</v>
      </c>
      <c r="C57">
        <f t="shared" si="6"/>
        <v>2024</v>
      </c>
      <c r="D57" s="36" t="s">
        <v>593</v>
      </c>
      <c r="E57" s="73" t="str">
        <f>$E56</f>
        <v>D4</v>
      </c>
      <c r="F57" s="71" t="s">
        <v>620</v>
      </c>
      <c r="G57" t="s">
        <v>586</v>
      </c>
      <c r="H57" t="s">
        <v>692</v>
      </c>
      <c r="I57" s="86"/>
    </row>
    <row r="58" spans="1:9" x14ac:dyDescent="0.2">
      <c r="A58">
        <v>2</v>
      </c>
      <c r="B58" t="s">
        <v>26</v>
      </c>
      <c r="C58">
        <f t="shared" si="6"/>
        <v>2024</v>
      </c>
      <c r="D58" s="36" t="s">
        <v>593</v>
      </c>
      <c r="E58" s="73" t="str">
        <f t="shared" ref="E58:E61" si="10">$E57</f>
        <v>D4</v>
      </c>
      <c r="F58" s="71" t="s">
        <v>621</v>
      </c>
      <c r="G58" t="s">
        <v>586</v>
      </c>
      <c r="H58" t="s">
        <v>693</v>
      </c>
      <c r="I58" s="86"/>
    </row>
    <row r="59" spans="1:9" x14ac:dyDescent="0.2">
      <c r="A59">
        <v>2</v>
      </c>
      <c r="B59" t="s">
        <v>26</v>
      </c>
      <c r="C59">
        <f t="shared" si="6"/>
        <v>2024</v>
      </c>
      <c r="D59" s="32" t="s">
        <v>594</v>
      </c>
      <c r="E59" s="73" t="str">
        <f t="shared" si="10"/>
        <v>D4</v>
      </c>
      <c r="F59" s="71" t="s">
        <v>622</v>
      </c>
      <c r="G59" t="s">
        <v>587</v>
      </c>
      <c r="H59" t="s">
        <v>694</v>
      </c>
      <c r="I59" s="86" t="s">
        <v>587</v>
      </c>
    </row>
    <row r="60" spans="1:9" x14ac:dyDescent="0.2">
      <c r="A60">
        <v>2</v>
      </c>
      <c r="B60" t="s">
        <v>26</v>
      </c>
      <c r="C60">
        <f t="shared" si="6"/>
        <v>2024</v>
      </c>
      <c r="D60" s="32" t="s">
        <v>594</v>
      </c>
      <c r="E60" s="73" t="str">
        <f t="shared" si="10"/>
        <v>D4</v>
      </c>
      <c r="F60" s="71" t="s">
        <v>623</v>
      </c>
      <c r="G60" t="s">
        <v>586</v>
      </c>
      <c r="H60" t="s">
        <v>695</v>
      </c>
      <c r="I60" s="86"/>
    </row>
    <row r="61" spans="1:9" x14ac:dyDescent="0.2">
      <c r="A61">
        <v>2</v>
      </c>
      <c r="B61" t="s">
        <v>26</v>
      </c>
      <c r="C61">
        <f t="shared" si="6"/>
        <v>2024</v>
      </c>
      <c r="D61" s="32" t="s">
        <v>594</v>
      </c>
      <c r="E61" s="73" t="str">
        <f t="shared" si="10"/>
        <v>D4</v>
      </c>
      <c r="F61" s="71" t="s">
        <v>624</v>
      </c>
      <c r="G61" t="s">
        <v>589</v>
      </c>
      <c r="H61" t="s">
        <v>696</v>
      </c>
      <c r="I61" s="86"/>
    </row>
    <row r="62" spans="1:9" x14ac:dyDescent="0.2">
      <c r="A62">
        <v>2</v>
      </c>
      <c r="B62" t="s">
        <v>26</v>
      </c>
      <c r="C62">
        <f t="shared" si="6"/>
        <v>2024</v>
      </c>
      <c r="D62" s="36" t="s">
        <v>593</v>
      </c>
      <c r="E62" s="72" t="s">
        <v>599</v>
      </c>
      <c r="F62" s="71" t="s">
        <v>625</v>
      </c>
      <c r="G62" t="s">
        <v>589</v>
      </c>
      <c r="H62" s="36" t="s">
        <v>708</v>
      </c>
      <c r="I62" s="86" t="s">
        <v>586</v>
      </c>
    </row>
    <row r="63" spans="1:9" x14ac:dyDescent="0.2">
      <c r="A63">
        <v>2</v>
      </c>
      <c r="B63" t="s">
        <v>26</v>
      </c>
      <c r="C63">
        <f t="shared" si="6"/>
        <v>2024</v>
      </c>
      <c r="D63" s="36" t="s">
        <v>593</v>
      </c>
      <c r="E63" s="73" t="str">
        <f>$E62</f>
        <v>D5</v>
      </c>
      <c r="F63" s="71" t="s">
        <v>626</v>
      </c>
      <c r="G63" t="s">
        <v>586</v>
      </c>
      <c r="H63" s="36" t="s">
        <v>709</v>
      </c>
      <c r="I63" s="86"/>
    </row>
    <row r="64" spans="1:9" x14ac:dyDescent="0.2">
      <c r="A64">
        <v>2</v>
      </c>
      <c r="B64" t="s">
        <v>26</v>
      </c>
      <c r="C64">
        <f t="shared" si="6"/>
        <v>2024</v>
      </c>
      <c r="D64" s="36" t="s">
        <v>593</v>
      </c>
      <c r="E64" s="73" t="str">
        <f t="shared" ref="E64:E67" si="11">$E63</f>
        <v>D5</v>
      </c>
      <c r="F64" s="71" t="s">
        <v>627</v>
      </c>
      <c r="G64" t="s">
        <v>586</v>
      </c>
      <c r="H64" t="s">
        <v>697</v>
      </c>
      <c r="I64" s="86"/>
    </row>
    <row r="65" spans="1:9" x14ac:dyDescent="0.2">
      <c r="A65">
        <v>2</v>
      </c>
      <c r="B65" t="s">
        <v>26</v>
      </c>
      <c r="C65">
        <f t="shared" si="6"/>
        <v>2024</v>
      </c>
      <c r="D65" s="32" t="s">
        <v>594</v>
      </c>
      <c r="E65" s="73" t="str">
        <f t="shared" si="11"/>
        <v>D5</v>
      </c>
      <c r="F65" s="71" t="s">
        <v>628</v>
      </c>
      <c r="G65" t="s">
        <v>587</v>
      </c>
      <c r="H65" t="s">
        <v>698</v>
      </c>
      <c r="I65" s="86" t="s">
        <v>587</v>
      </c>
    </row>
    <row r="66" spans="1:9" x14ac:dyDescent="0.2">
      <c r="A66">
        <v>2</v>
      </c>
      <c r="B66" t="s">
        <v>26</v>
      </c>
      <c r="C66">
        <f t="shared" si="6"/>
        <v>2024</v>
      </c>
      <c r="D66" s="32" t="s">
        <v>594</v>
      </c>
      <c r="E66" s="73" t="str">
        <f t="shared" si="11"/>
        <v>D5</v>
      </c>
      <c r="F66" s="71" t="s">
        <v>629</v>
      </c>
      <c r="G66" t="s">
        <v>586</v>
      </c>
      <c r="H66" t="s">
        <v>699</v>
      </c>
      <c r="I66" s="86"/>
    </row>
    <row r="67" spans="1:9" x14ac:dyDescent="0.2">
      <c r="A67">
        <v>2</v>
      </c>
      <c r="B67" t="s">
        <v>26</v>
      </c>
      <c r="C67">
        <f t="shared" si="6"/>
        <v>2024</v>
      </c>
      <c r="D67" s="32" t="s">
        <v>594</v>
      </c>
      <c r="E67" s="73" t="str">
        <f t="shared" si="11"/>
        <v>D5</v>
      </c>
      <c r="F67" s="71" t="s">
        <v>630</v>
      </c>
      <c r="G67" t="s">
        <v>589</v>
      </c>
      <c r="H67" t="s">
        <v>700</v>
      </c>
      <c r="I67" s="86"/>
    </row>
    <row r="68" spans="1:9" x14ac:dyDescent="0.2">
      <c r="A68">
        <v>2</v>
      </c>
      <c r="B68" t="s">
        <v>26</v>
      </c>
      <c r="C68">
        <f t="shared" si="6"/>
        <v>2024</v>
      </c>
      <c r="D68" s="36" t="s">
        <v>593</v>
      </c>
      <c r="E68" s="72" t="s">
        <v>600</v>
      </c>
      <c r="F68" s="71" t="s">
        <v>631</v>
      </c>
      <c r="G68" t="s">
        <v>586</v>
      </c>
      <c r="H68" t="s">
        <v>701</v>
      </c>
      <c r="I68" s="86" t="s">
        <v>587</v>
      </c>
    </row>
    <row r="69" spans="1:9" x14ac:dyDescent="0.2">
      <c r="A69">
        <v>2</v>
      </c>
      <c r="B69" t="s">
        <v>26</v>
      </c>
      <c r="C69">
        <f t="shared" si="6"/>
        <v>2024</v>
      </c>
      <c r="D69" s="36" t="s">
        <v>593</v>
      </c>
      <c r="E69" s="73" t="str">
        <f>$E68</f>
        <v>D6</v>
      </c>
      <c r="F69" s="71" t="s">
        <v>632</v>
      </c>
      <c r="G69" t="s">
        <v>587</v>
      </c>
      <c r="H69" t="s">
        <v>702</v>
      </c>
      <c r="I69" s="86"/>
    </row>
    <row r="70" spans="1:9" x14ac:dyDescent="0.2">
      <c r="A70">
        <v>2</v>
      </c>
      <c r="B70" t="s">
        <v>26</v>
      </c>
      <c r="C70">
        <f t="shared" si="6"/>
        <v>2024</v>
      </c>
      <c r="D70" s="36" t="s">
        <v>593</v>
      </c>
      <c r="E70" s="73" t="str">
        <f t="shared" ref="E70:E73" si="12">$E69</f>
        <v>D6</v>
      </c>
      <c r="F70" s="71" t="s">
        <v>633</v>
      </c>
      <c r="G70" t="s">
        <v>587</v>
      </c>
      <c r="H70" t="s">
        <v>703</v>
      </c>
      <c r="I70" s="86"/>
    </row>
    <row r="71" spans="1:9" x14ac:dyDescent="0.2">
      <c r="A71">
        <v>2</v>
      </c>
      <c r="B71" t="s">
        <v>26</v>
      </c>
      <c r="C71">
        <f t="shared" si="6"/>
        <v>2024</v>
      </c>
      <c r="D71" s="32" t="s">
        <v>594</v>
      </c>
      <c r="E71" s="73" t="str">
        <f t="shared" si="12"/>
        <v>D6</v>
      </c>
      <c r="F71" s="71" t="s">
        <v>634</v>
      </c>
      <c r="G71" t="s">
        <v>587</v>
      </c>
      <c r="H71" t="s">
        <v>704</v>
      </c>
      <c r="I71" s="86" t="s">
        <v>588</v>
      </c>
    </row>
    <row r="72" spans="1:9" x14ac:dyDescent="0.2">
      <c r="A72">
        <v>2</v>
      </c>
      <c r="B72" t="s">
        <v>26</v>
      </c>
      <c r="C72">
        <f t="shared" si="6"/>
        <v>2024</v>
      </c>
      <c r="D72" s="32" t="s">
        <v>594</v>
      </c>
      <c r="E72" s="73" t="str">
        <f t="shared" si="12"/>
        <v>D6</v>
      </c>
      <c r="F72" s="71" t="s">
        <v>635</v>
      </c>
      <c r="G72" t="s">
        <v>588</v>
      </c>
      <c r="H72" t="s">
        <v>705</v>
      </c>
      <c r="I72" s="86"/>
    </row>
    <row r="73" spans="1:9" x14ac:dyDescent="0.2">
      <c r="A73">
        <v>2</v>
      </c>
      <c r="B73" t="s">
        <v>26</v>
      </c>
      <c r="C73">
        <f t="shared" si="6"/>
        <v>2024</v>
      </c>
      <c r="D73" s="32" t="s">
        <v>594</v>
      </c>
      <c r="E73" s="73" t="str">
        <f t="shared" si="12"/>
        <v>D6</v>
      </c>
      <c r="F73" s="71" t="s">
        <v>636</v>
      </c>
      <c r="G73" t="s">
        <v>588</v>
      </c>
      <c r="H73" t="s">
        <v>706</v>
      </c>
      <c r="I73" s="86"/>
    </row>
    <row r="74" spans="1:9" x14ac:dyDescent="0.2">
      <c r="A74">
        <v>3</v>
      </c>
      <c r="B74" t="s">
        <v>34</v>
      </c>
      <c r="C74">
        <v>2022</v>
      </c>
      <c r="D74" s="36" t="s">
        <v>593</v>
      </c>
      <c r="E74" s="72" t="s">
        <v>595</v>
      </c>
      <c r="F74" s="74" t="s">
        <v>601</v>
      </c>
      <c r="G74" s="77" t="s">
        <v>589</v>
      </c>
      <c r="H74" t="s">
        <v>746</v>
      </c>
      <c r="I74" s="86" t="s">
        <v>589</v>
      </c>
    </row>
    <row r="75" spans="1:9" x14ac:dyDescent="0.2">
      <c r="A75">
        <v>3</v>
      </c>
      <c r="B75" t="str">
        <f>IF(EXACT($B$74,$M$4),  $M$4,  0)</f>
        <v>Deep-{Precognitive} {Diagnosis}: {Preventing} {Future} {Pandemics} by {Novel} {Disease} {Detection} {With} {Biologically}-{Inspired} {Conv}-{Fuzzy} {Network}</v>
      </c>
      <c r="C75">
        <f>IF(EXACT($C$74,$N$4),  $N$4,  0)</f>
        <v>2022</v>
      </c>
      <c r="D75" s="36" t="s">
        <v>593</v>
      </c>
      <c r="E75" s="72" t="str">
        <f>$E74</f>
        <v>D1</v>
      </c>
      <c r="F75" s="74" t="s">
        <v>602</v>
      </c>
      <c r="G75" t="s">
        <v>589</v>
      </c>
      <c r="H75" s="36" t="s">
        <v>779</v>
      </c>
      <c r="I75" s="86"/>
    </row>
    <row r="76" spans="1:9" x14ac:dyDescent="0.2">
      <c r="A76">
        <v>3</v>
      </c>
      <c r="B76" t="str">
        <f>IF(EXACT($B$74,$M$4),  $M$4,  0)</f>
        <v>Deep-{Precognitive} {Diagnosis}: {Preventing} {Future} {Pandemics} by {Novel} {Disease} {Detection} {With} {Biologically}-{Inspired} {Conv}-{Fuzzy} {Network}</v>
      </c>
      <c r="C76">
        <f>IF(EXACT($C$74,$N$4),  $N$4,  0)</f>
        <v>2022</v>
      </c>
      <c r="D76" s="36" t="s">
        <v>593</v>
      </c>
      <c r="E76" s="72" t="str">
        <f t="shared" ref="E76:E79" si="13">$E75</f>
        <v>D1</v>
      </c>
      <c r="F76" s="74" t="s">
        <v>603</v>
      </c>
      <c r="G76" t="s">
        <v>589</v>
      </c>
      <c r="H76" t="s">
        <v>747</v>
      </c>
      <c r="I76" s="86"/>
    </row>
    <row r="77" spans="1:9" x14ac:dyDescent="0.2">
      <c r="A77">
        <v>3</v>
      </c>
      <c r="B77" t="str">
        <f>IF(EXACT($B$74,$M$4),  $M$4,  0)</f>
        <v>Deep-{Precognitive} {Diagnosis}: {Preventing} {Future} {Pandemics} by {Novel} {Disease} {Detection} {With} {Biologically}-{Inspired} {Conv}-{Fuzzy} {Network}</v>
      </c>
      <c r="C77">
        <f>IF(EXACT($C$74,$N$4),  $N$4,  0)</f>
        <v>2022</v>
      </c>
      <c r="D77" s="32" t="s">
        <v>594</v>
      </c>
      <c r="E77" s="72" t="str">
        <f t="shared" si="13"/>
        <v>D1</v>
      </c>
      <c r="F77" s="71" t="s">
        <v>604</v>
      </c>
      <c r="G77" t="s">
        <v>587</v>
      </c>
      <c r="H77" t="s">
        <v>748</v>
      </c>
      <c r="I77" s="86" t="s">
        <v>587</v>
      </c>
    </row>
    <row r="78" spans="1:9" x14ac:dyDescent="0.2">
      <c r="A78">
        <v>3</v>
      </c>
      <c r="B78" t="str">
        <f>IF(EXACT($B$74,$M$4),  $M$4,  0)</f>
        <v>Deep-{Precognitive} {Diagnosis}: {Preventing} {Future} {Pandemics} by {Novel} {Disease} {Detection} {With} {Biologically}-{Inspired} {Conv}-{Fuzzy} {Network}</v>
      </c>
      <c r="C78">
        <f>IF(EXACT($C$74,$N$4),  $N$4,  0)</f>
        <v>2022</v>
      </c>
      <c r="D78" s="32" t="s">
        <v>594</v>
      </c>
      <c r="E78" s="72" t="str">
        <f t="shared" si="13"/>
        <v>D1</v>
      </c>
      <c r="F78" s="71" t="s">
        <v>605</v>
      </c>
      <c r="G78" t="s">
        <v>589</v>
      </c>
      <c r="H78" t="s">
        <v>749</v>
      </c>
      <c r="I78" s="86"/>
    </row>
    <row r="79" spans="1:9" x14ac:dyDescent="0.2">
      <c r="A79">
        <v>3</v>
      </c>
      <c r="B79" t="str">
        <f>IF(EXACT($B$74,$M$4),  $M$4,  0)</f>
        <v>Deep-{Precognitive} {Diagnosis}: {Preventing} {Future} {Pandemics} by {Novel} {Disease} {Detection} {With} {Biologically}-{Inspired} {Conv}-{Fuzzy} {Network}</v>
      </c>
      <c r="C79">
        <f>IF(EXACT($C$74,$N$4),  $N$4,  0)</f>
        <v>2022</v>
      </c>
      <c r="D79" s="32" t="s">
        <v>594</v>
      </c>
      <c r="E79" s="72" t="str">
        <f t="shared" si="13"/>
        <v>D1</v>
      </c>
      <c r="F79" s="71" t="s">
        <v>606</v>
      </c>
      <c r="G79" t="s">
        <v>587</v>
      </c>
      <c r="H79" t="s">
        <v>750</v>
      </c>
      <c r="I79" s="86"/>
    </row>
    <row r="80" spans="1:9" x14ac:dyDescent="0.2">
      <c r="A80">
        <v>3</v>
      </c>
      <c r="B80" t="str">
        <f>IF(EXACT($B$74,$M$4),  $M$4,  0)</f>
        <v>Deep-{Precognitive} {Diagnosis}: {Preventing} {Future} {Pandemics} by {Novel} {Disease} {Detection} {With} {Biologically}-{Inspired} {Conv}-{Fuzzy} {Network}</v>
      </c>
      <c r="C80">
        <f>IF(EXACT($C$74,$N$4),  $N$4,  0)</f>
        <v>2022</v>
      </c>
      <c r="D80" s="36" t="s">
        <v>593</v>
      </c>
      <c r="E80" s="72" t="s">
        <v>596</v>
      </c>
      <c r="F80" s="71" t="s">
        <v>607</v>
      </c>
      <c r="G80" t="s">
        <v>589</v>
      </c>
      <c r="H80" t="s">
        <v>751</v>
      </c>
      <c r="I80" s="86" t="s">
        <v>587</v>
      </c>
    </row>
    <row r="81" spans="1:9" x14ac:dyDescent="0.2">
      <c r="A81">
        <v>3</v>
      </c>
      <c r="B81" t="str">
        <f>IF(EXACT($B$74,$M$4),  $M$4,  0)</f>
        <v>Deep-{Precognitive} {Diagnosis}: {Preventing} {Future} {Pandemics} by {Novel} {Disease} {Detection} {With} {Biologically}-{Inspired} {Conv}-{Fuzzy} {Network}</v>
      </c>
      <c r="C81">
        <f>IF(EXACT($C$74,$N$4),  $N$4,  0)</f>
        <v>2022</v>
      </c>
      <c r="D81" s="36" t="s">
        <v>593</v>
      </c>
      <c r="E81" s="73" t="str">
        <f>$E80</f>
        <v>D2</v>
      </c>
      <c r="F81" s="71" t="s">
        <v>608</v>
      </c>
      <c r="G81" t="s">
        <v>586</v>
      </c>
      <c r="H81" t="s">
        <v>752</v>
      </c>
      <c r="I81" s="86"/>
    </row>
    <row r="82" spans="1:9" x14ac:dyDescent="0.2">
      <c r="A82">
        <v>3</v>
      </c>
      <c r="B82" t="str">
        <f>IF(EXACT($B$74,$M$4),  $M$4,  0)</f>
        <v>Deep-{Precognitive} {Diagnosis}: {Preventing} {Future} {Pandemics} by {Novel} {Disease} {Detection} {With} {Biologically}-{Inspired} {Conv}-{Fuzzy} {Network}</v>
      </c>
      <c r="C82">
        <f>IF(EXACT($C$74,$N$4),  $N$4,  0)</f>
        <v>2022</v>
      </c>
      <c r="D82" s="36" t="s">
        <v>593</v>
      </c>
      <c r="E82" s="73" t="str">
        <f t="shared" ref="E82:E85" si="14">$E81</f>
        <v>D2</v>
      </c>
      <c r="F82" s="71" t="s">
        <v>609</v>
      </c>
      <c r="G82" t="s">
        <v>587</v>
      </c>
      <c r="H82" t="s">
        <v>753</v>
      </c>
      <c r="I82" s="86"/>
    </row>
    <row r="83" spans="1:9" x14ac:dyDescent="0.2">
      <c r="A83">
        <v>3</v>
      </c>
      <c r="B83" t="str">
        <f>IF(EXACT($B$74,$M$4),  $M$4,  0)</f>
        <v>Deep-{Precognitive} {Diagnosis}: {Preventing} {Future} {Pandemics} by {Novel} {Disease} {Detection} {With} {Biologically}-{Inspired} {Conv}-{Fuzzy} {Network}</v>
      </c>
      <c r="C83">
        <f>IF(EXACT($C$74,$N$4),  $N$4,  0)</f>
        <v>2022</v>
      </c>
      <c r="D83" s="32" t="s">
        <v>594</v>
      </c>
      <c r="E83" s="73" t="str">
        <f t="shared" si="14"/>
        <v>D2</v>
      </c>
      <c r="F83" s="71" t="s">
        <v>610</v>
      </c>
      <c r="G83" t="s">
        <v>587</v>
      </c>
      <c r="H83" t="s">
        <v>754</v>
      </c>
      <c r="I83" s="86" t="s">
        <v>587</v>
      </c>
    </row>
    <row r="84" spans="1:9" x14ac:dyDescent="0.2">
      <c r="A84">
        <v>3</v>
      </c>
      <c r="B84" t="str">
        <f>IF(EXACT($B$74,$M$4),  $M$4,  0)</f>
        <v>Deep-{Precognitive} {Diagnosis}: {Preventing} {Future} {Pandemics} by {Novel} {Disease} {Detection} {With} {Biologically}-{Inspired} {Conv}-{Fuzzy} {Network}</v>
      </c>
      <c r="C84">
        <f>IF(EXACT($C$74,$N$4),  $N$4,  0)</f>
        <v>2022</v>
      </c>
      <c r="D84" s="32" t="s">
        <v>594</v>
      </c>
      <c r="E84" s="73" t="str">
        <f t="shared" si="14"/>
        <v>D2</v>
      </c>
      <c r="F84" s="71" t="s">
        <v>611</v>
      </c>
      <c r="G84" t="s">
        <v>586</v>
      </c>
      <c r="H84" t="s">
        <v>755</v>
      </c>
      <c r="I84" s="86"/>
    </row>
    <row r="85" spans="1:9" x14ac:dyDescent="0.2">
      <c r="A85">
        <v>3</v>
      </c>
      <c r="B85" t="str">
        <f>IF(EXACT($B$74,$M$4),  $M$4,  0)</f>
        <v>Deep-{Precognitive} {Diagnosis}: {Preventing} {Future} {Pandemics} by {Novel} {Disease} {Detection} {With} {Biologically}-{Inspired} {Conv}-{Fuzzy} {Network}</v>
      </c>
      <c r="C85">
        <f>IF(EXACT($C$74,$N$4),  $N$4,  0)</f>
        <v>2022</v>
      </c>
      <c r="D85" s="32" t="s">
        <v>594</v>
      </c>
      <c r="E85" s="73" t="str">
        <f t="shared" si="14"/>
        <v>D2</v>
      </c>
      <c r="F85" s="71" t="s">
        <v>612</v>
      </c>
      <c r="G85" t="s">
        <v>589</v>
      </c>
      <c r="H85" t="s">
        <v>756</v>
      </c>
      <c r="I85" s="86"/>
    </row>
    <row r="86" spans="1:9" x14ac:dyDescent="0.2">
      <c r="A86">
        <v>3</v>
      </c>
      <c r="B86" t="str">
        <f>IF(EXACT($B$74,$M$4),  $M$4,  0)</f>
        <v>Deep-{Precognitive} {Diagnosis}: {Preventing} {Future} {Pandemics} by {Novel} {Disease} {Detection} {With} {Biologically}-{Inspired} {Conv}-{Fuzzy} {Network}</v>
      </c>
      <c r="C86">
        <f>IF(EXACT($C$74,$N$4),  $N$4,  0)</f>
        <v>2022</v>
      </c>
      <c r="D86" s="36" t="s">
        <v>593</v>
      </c>
      <c r="E86" s="72" t="s">
        <v>597</v>
      </c>
      <c r="F86" s="71" t="s">
        <v>613</v>
      </c>
      <c r="G86" t="s">
        <v>587</v>
      </c>
      <c r="H86" t="s">
        <v>757</v>
      </c>
      <c r="I86" s="86" t="s">
        <v>587</v>
      </c>
    </row>
    <row r="87" spans="1:9" x14ac:dyDescent="0.2">
      <c r="A87">
        <v>3</v>
      </c>
      <c r="B87" t="str">
        <f>IF(EXACT($B$74,$M$4),  $M$4,  0)</f>
        <v>Deep-{Precognitive} {Diagnosis}: {Preventing} {Future} {Pandemics} by {Novel} {Disease} {Detection} {With} {Biologically}-{Inspired} {Conv}-{Fuzzy} {Network}</v>
      </c>
      <c r="C87">
        <f>IF(EXACT($C$74,$N$4),  $N$4,  0)</f>
        <v>2022</v>
      </c>
      <c r="D87" s="36" t="s">
        <v>593</v>
      </c>
      <c r="E87" s="73" t="str">
        <f>$E86</f>
        <v>D3</v>
      </c>
      <c r="F87" s="71" t="s">
        <v>614</v>
      </c>
      <c r="G87" t="s">
        <v>586</v>
      </c>
      <c r="H87" t="s">
        <v>758</v>
      </c>
      <c r="I87" s="86"/>
    </row>
    <row r="88" spans="1:9" x14ac:dyDescent="0.2">
      <c r="A88">
        <v>3</v>
      </c>
      <c r="B88" t="str">
        <f>IF(EXACT($B$74,$M$4),  $M$4,  0)</f>
        <v>Deep-{Precognitive} {Diagnosis}: {Preventing} {Future} {Pandemics} by {Novel} {Disease} {Detection} {With} {Biologically}-{Inspired} {Conv}-{Fuzzy} {Network}</v>
      </c>
      <c r="C88">
        <f>IF(EXACT($C$74,$N$4),  $N$4,  0)</f>
        <v>2022</v>
      </c>
      <c r="D88" s="36" t="s">
        <v>593</v>
      </c>
      <c r="E88" s="73" t="str">
        <f t="shared" ref="E88:E91" si="15">$E87</f>
        <v>D3</v>
      </c>
      <c r="F88" s="71" t="s">
        <v>615</v>
      </c>
      <c r="G88" t="s">
        <v>589</v>
      </c>
      <c r="H88" t="s">
        <v>759</v>
      </c>
      <c r="I88" s="86"/>
    </row>
    <row r="89" spans="1:9" x14ac:dyDescent="0.2">
      <c r="A89">
        <v>3</v>
      </c>
      <c r="B89" t="str">
        <f>IF(EXACT($B$74,$M$4),  $M$4,  0)</f>
        <v>Deep-{Precognitive} {Diagnosis}: {Preventing} {Future} {Pandemics} by {Novel} {Disease} {Detection} {With} {Biologically}-{Inspired} {Conv}-{Fuzzy} {Network}</v>
      </c>
      <c r="C89">
        <f>IF(EXACT($C$74,$N$4),  $N$4,  0)</f>
        <v>2022</v>
      </c>
      <c r="D89" s="32" t="s">
        <v>594</v>
      </c>
      <c r="E89" s="73" t="str">
        <f t="shared" si="15"/>
        <v>D3</v>
      </c>
      <c r="F89" s="71" t="s">
        <v>616</v>
      </c>
      <c r="G89" t="s">
        <v>586</v>
      </c>
      <c r="H89" t="s">
        <v>760</v>
      </c>
      <c r="I89" s="86" t="s">
        <v>586</v>
      </c>
    </row>
    <row r="90" spans="1:9" x14ac:dyDescent="0.2">
      <c r="A90">
        <v>3</v>
      </c>
      <c r="B90" t="str">
        <f>IF(EXACT($B$74,$M$4),  $M$4,  0)</f>
        <v>Deep-{Precognitive} {Diagnosis}: {Preventing} {Future} {Pandemics} by {Novel} {Disease} {Detection} {With} {Biologically}-{Inspired} {Conv}-{Fuzzy} {Network}</v>
      </c>
      <c r="C90">
        <f>IF(EXACT($C$74,$N$4),  $N$4,  0)</f>
        <v>2022</v>
      </c>
      <c r="D90" s="32" t="s">
        <v>594</v>
      </c>
      <c r="E90" s="73" t="str">
        <f t="shared" si="15"/>
        <v>D3</v>
      </c>
      <c r="F90" s="71" t="s">
        <v>617</v>
      </c>
      <c r="G90" t="s">
        <v>586</v>
      </c>
      <c r="H90" t="s">
        <v>761</v>
      </c>
      <c r="I90" s="86"/>
    </row>
    <row r="91" spans="1:9" x14ac:dyDescent="0.2">
      <c r="A91">
        <v>3</v>
      </c>
      <c r="B91" t="str">
        <f>IF(EXACT($B$74,$M$4),  $M$4,  0)</f>
        <v>Deep-{Precognitive} {Diagnosis}: {Preventing} {Future} {Pandemics} by {Novel} {Disease} {Detection} {With} {Biologically}-{Inspired} {Conv}-{Fuzzy} {Network}</v>
      </c>
      <c r="C91">
        <f>IF(EXACT($C$74,$N$4),  $N$4,  0)</f>
        <v>2022</v>
      </c>
      <c r="D91" s="32" t="s">
        <v>594</v>
      </c>
      <c r="E91" s="73" t="str">
        <f t="shared" si="15"/>
        <v>D3</v>
      </c>
      <c r="F91" s="71" t="s">
        <v>618</v>
      </c>
      <c r="G91" t="s">
        <v>586</v>
      </c>
      <c r="H91" t="s">
        <v>762</v>
      </c>
      <c r="I91" s="86"/>
    </row>
    <row r="92" spans="1:9" x14ac:dyDescent="0.2">
      <c r="A92">
        <v>3</v>
      </c>
      <c r="B92" t="str">
        <f>IF(EXACT($B$74,$M$4),  $M$4,  0)</f>
        <v>Deep-{Precognitive} {Diagnosis}: {Preventing} {Future} {Pandemics} by {Novel} {Disease} {Detection} {With} {Biologically}-{Inspired} {Conv}-{Fuzzy} {Network}</v>
      </c>
      <c r="C92">
        <f>IF(EXACT($C$74,$N$4),  $N$4,  0)</f>
        <v>2022</v>
      </c>
      <c r="D92" s="36" t="s">
        <v>593</v>
      </c>
      <c r="E92" s="72" t="s">
        <v>598</v>
      </c>
      <c r="F92" s="71" t="s">
        <v>619</v>
      </c>
      <c r="G92" t="s">
        <v>586</v>
      </c>
      <c r="H92" t="s">
        <v>763</v>
      </c>
      <c r="I92" s="86" t="s">
        <v>586</v>
      </c>
    </row>
    <row r="93" spans="1:9" x14ac:dyDescent="0.2">
      <c r="A93">
        <v>3</v>
      </c>
      <c r="B93" t="str">
        <f>IF(EXACT($B$74,$M$4),  $M$4,  0)</f>
        <v>Deep-{Precognitive} {Diagnosis}: {Preventing} {Future} {Pandemics} by {Novel} {Disease} {Detection} {With} {Biologically}-{Inspired} {Conv}-{Fuzzy} {Network}</v>
      </c>
      <c r="C93">
        <f>IF(EXACT($C$74,$N$4),  $N$4,  0)</f>
        <v>2022</v>
      </c>
      <c r="D93" s="36" t="s">
        <v>593</v>
      </c>
      <c r="E93" s="73" t="str">
        <f>$E92</f>
        <v>D4</v>
      </c>
      <c r="F93" s="71" t="s">
        <v>620</v>
      </c>
      <c r="G93" t="s">
        <v>586</v>
      </c>
      <c r="H93" t="s">
        <v>764</v>
      </c>
      <c r="I93" s="86"/>
    </row>
    <row r="94" spans="1:9" x14ac:dyDescent="0.2">
      <c r="A94">
        <v>3</v>
      </c>
      <c r="B94" t="str">
        <f>IF(EXACT($B$74,$M$4),  $M$4,  0)</f>
        <v>Deep-{Precognitive} {Diagnosis}: {Preventing} {Future} {Pandemics} by {Novel} {Disease} {Detection} {With} {Biologically}-{Inspired} {Conv}-{Fuzzy} {Network}</v>
      </c>
      <c r="C94">
        <f>IF(EXACT($C$74,$N$4),  $N$4,  0)</f>
        <v>2022</v>
      </c>
      <c r="D94" s="36" t="s">
        <v>593</v>
      </c>
      <c r="E94" s="73" t="str">
        <f t="shared" ref="E94:E97" si="16">$E93</f>
        <v>D4</v>
      </c>
      <c r="F94" s="71" t="s">
        <v>621</v>
      </c>
      <c r="G94" t="s">
        <v>586</v>
      </c>
      <c r="H94" t="s">
        <v>765</v>
      </c>
      <c r="I94" s="86"/>
    </row>
    <row r="95" spans="1:9" x14ac:dyDescent="0.2">
      <c r="A95">
        <v>3</v>
      </c>
      <c r="B95" t="str">
        <f>IF(EXACT($B$74,$M$4),  $M$4,  0)</f>
        <v>Deep-{Precognitive} {Diagnosis}: {Preventing} {Future} {Pandemics} by {Novel} {Disease} {Detection} {With} {Biologically}-{Inspired} {Conv}-{Fuzzy} {Network}</v>
      </c>
      <c r="C95">
        <f>IF(EXACT($C$74,$N$4),  $N$4,  0)</f>
        <v>2022</v>
      </c>
      <c r="D95" s="32" t="s">
        <v>594</v>
      </c>
      <c r="E95" s="73" t="str">
        <f t="shared" si="16"/>
        <v>D4</v>
      </c>
      <c r="F95" s="71" t="s">
        <v>622</v>
      </c>
      <c r="G95" t="s">
        <v>587</v>
      </c>
      <c r="H95" t="s">
        <v>766</v>
      </c>
      <c r="I95" s="86" t="s">
        <v>587</v>
      </c>
    </row>
    <row r="96" spans="1:9" x14ac:dyDescent="0.2">
      <c r="A96">
        <v>3</v>
      </c>
      <c r="B96" t="str">
        <f>IF(EXACT($B$74,$M$4),  $M$4,  0)</f>
        <v>Deep-{Precognitive} {Diagnosis}: {Preventing} {Future} {Pandemics} by {Novel} {Disease} {Detection} {With} {Biologically}-{Inspired} {Conv}-{Fuzzy} {Network}</v>
      </c>
      <c r="C96">
        <f>IF(EXACT($C$74,$N$4),  $N$4,  0)</f>
        <v>2022</v>
      </c>
      <c r="D96" s="32" t="s">
        <v>594</v>
      </c>
      <c r="E96" s="73" t="str">
        <f t="shared" si="16"/>
        <v>D4</v>
      </c>
      <c r="F96" s="71" t="s">
        <v>623</v>
      </c>
      <c r="G96" t="s">
        <v>586</v>
      </c>
      <c r="H96" t="s">
        <v>767</v>
      </c>
      <c r="I96" s="86"/>
    </row>
    <row r="97" spans="1:9" x14ac:dyDescent="0.2">
      <c r="A97">
        <v>3</v>
      </c>
      <c r="B97" t="str">
        <f>IF(EXACT($B$74,$M$4),  $M$4,  0)</f>
        <v>Deep-{Precognitive} {Diagnosis}: {Preventing} {Future} {Pandemics} by {Novel} {Disease} {Detection} {With} {Biologically}-{Inspired} {Conv}-{Fuzzy} {Network}</v>
      </c>
      <c r="C97">
        <f>IF(EXACT($C$74,$N$4),  $N$4,  0)</f>
        <v>2022</v>
      </c>
      <c r="D97" s="32" t="s">
        <v>594</v>
      </c>
      <c r="E97" s="73" t="str">
        <f t="shared" si="16"/>
        <v>D4</v>
      </c>
      <c r="F97" s="71" t="s">
        <v>624</v>
      </c>
      <c r="G97" t="s">
        <v>589</v>
      </c>
      <c r="H97" t="s">
        <v>768</v>
      </c>
      <c r="I97" s="86"/>
    </row>
    <row r="98" spans="1:9" x14ac:dyDescent="0.2">
      <c r="A98">
        <v>3</v>
      </c>
      <c r="B98" t="str">
        <f>IF(EXACT($B$74,$M$4),  $M$4,  0)</f>
        <v>Deep-{Precognitive} {Diagnosis}: {Preventing} {Future} {Pandemics} by {Novel} {Disease} {Detection} {With} {Biologically}-{Inspired} {Conv}-{Fuzzy} {Network}</v>
      </c>
      <c r="C98">
        <f>IF(EXACT($C$74,$N$4),  $N$4,  0)</f>
        <v>2022</v>
      </c>
      <c r="D98" s="36" t="s">
        <v>593</v>
      </c>
      <c r="E98" s="72" t="s">
        <v>599</v>
      </c>
      <c r="F98" s="71" t="s">
        <v>625</v>
      </c>
      <c r="G98" t="s">
        <v>586</v>
      </c>
      <c r="H98" t="s">
        <v>769</v>
      </c>
      <c r="I98" s="86" t="s">
        <v>586</v>
      </c>
    </row>
    <row r="99" spans="1:9" x14ac:dyDescent="0.2">
      <c r="A99">
        <v>3</v>
      </c>
      <c r="B99" t="str">
        <f>IF(EXACT($B$74,$M$4),  $M$4,  0)</f>
        <v>Deep-{Precognitive} {Diagnosis}: {Preventing} {Future} {Pandemics} by {Novel} {Disease} {Detection} {With} {Biologically}-{Inspired} {Conv}-{Fuzzy} {Network}</v>
      </c>
      <c r="C99">
        <f>IF(EXACT($C$74,$N$4),  $N$4,  0)</f>
        <v>2022</v>
      </c>
      <c r="D99" s="36" t="s">
        <v>593</v>
      </c>
      <c r="E99" s="73" t="str">
        <f>$E98</f>
        <v>D5</v>
      </c>
      <c r="F99" s="71" t="s">
        <v>626</v>
      </c>
      <c r="G99" t="s">
        <v>586</v>
      </c>
      <c r="H99" t="s">
        <v>770</v>
      </c>
      <c r="I99" s="86"/>
    </row>
    <row r="100" spans="1:9" x14ac:dyDescent="0.2">
      <c r="A100">
        <v>3</v>
      </c>
      <c r="B100" t="str">
        <f>IF(EXACT($B$74,$M$4),  $M$4,  0)</f>
        <v>Deep-{Precognitive} {Diagnosis}: {Preventing} {Future} {Pandemics} by {Novel} {Disease} {Detection} {With} {Biologically}-{Inspired} {Conv}-{Fuzzy} {Network}</v>
      </c>
      <c r="C100">
        <f>IF(EXACT($C$74,$N$4),  $N$4,  0)</f>
        <v>2022</v>
      </c>
      <c r="D100" s="36" t="s">
        <v>593</v>
      </c>
      <c r="E100" s="73" t="str">
        <f t="shared" ref="E100:E103" si="17">$E99</f>
        <v>D5</v>
      </c>
      <c r="F100" s="71" t="s">
        <v>627</v>
      </c>
      <c r="G100" t="s">
        <v>586</v>
      </c>
      <c r="H100" t="s">
        <v>771</v>
      </c>
      <c r="I100" s="86"/>
    </row>
    <row r="101" spans="1:9" x14ac:dyDescent="0.2">
      <c r="A101">
        <v>3</v>
      </c>
      <c r="B101" t="str">
        <f>IF(EXACT($B$74,$M$4),  $M$4,  0)</f>
        <v>Deep-{Precognitive} {Diagnosis}: {Preventing} {Future} {Pandemics} by {Novel} {Disease} {Detection} {With} {Biologically}-{Inspired} {Conv}-{Fuzzy} {Network}</v>
      </c>
      <c r="C101">
        <f>IF(EXACT($C$74,$N$4),  $N$4,  0)</f>
        <v>2022</v>
      </c>
      <c r="D101" s="32" t="s">
        <v>594</v>
      </c>
      <c r="E101" s="73" t="str">
        <f t="shared" si="17"/>
        <v>D5</v>
      </c>
      <c r="F101" s="71" t="s">
        <v>628</v>
      </c>
      <c r="G101" t="s">
        <v>587</v>
      </c>
      <c r="H101" t="s">
        <v>772</v>
      </c>
      <c r="I101" s="86" t="s">
        <v>587</v>
      </c>
    </row>
    <row r="102" spans="1:9" x14ac:dyDescent="0.2">
      <c r="A102">
        <v>3</v>
      </c>
      <c r="B102" t="str">
        <f>IF(EXACT($B$74,$M$4),  $M$4,  0)</f>
        <v>Deep-{Precognitive} {Diagnosis}: {Preventing} {Future} {Pandemics} by {Novel} {Disease} {Detection} {With} {Biologically}-{Inspired} {Conv}-{Fuzzy} {Network}</v>
      </c>
      <c r="C102">
        <f>IF(EXACT($C$74,$N$4),  $N$4,  0)</f>
        <v>2022</v>
      </c>
      <c r="D102" s="32" t="s">
        <v>594</v>
      </c>
      <c r="E102" s="73" t="str">
        <f t="shared" si="17"/>
        <v>D5</v>
      </c>
      <c r="F102" s="71" t="s">
        <v>629</v>
      </c>
      <c r="G102" t="s">
        <v>586</v>
      </c>
      <c r="H102" t="s">
        <v>773</v>
      </c>
      <c r="I102" s="86"/>
    </row>
    <row r="103" spans="1:9" x14ac:dyDescent="0.2">
      <c r="A103">
        <v>3</v>
      </c>
      <c r="B103" t="str">
        <f>IF(EXACT($B$74,$M$4),  $M$4,  0)</f>
        <v>Deep-{Precognitive} {Diagnosis}: {Preventing} {Future} {Pandemics} by {Novel} {Disease} {Detection} {With} {Biologically}-{Inspired} {Conv}-{Fuzzy} {Network}</v>
      </c>
      <c r="C103">
        <f>IF(EXACT($C$74,$N$4),  $N$4,  0)</f>
        <v>2022</v>
      </c>
      <c r="D103" s="32" t="s">
        <v>594</v>
      </c>
      <c r="E103" s="73" t="str">
        <f t="shared" si="17"/>
        <v>D5</v>
      </c>
      <c r="F103" s="71" t="s">
        <v>630</v>
      </c>
      <c r="G103" t="s">
        <v>587</v>
      </c>
      <c r="H103" t="s">
        <v>774</v>
      </c>
      <c r="I103" s="86"/>
    </row>
    <row r="104" spans="1:9" x14ac:dyDescent="0.2">
      <c r="A104">
        <v>3</v>
      </c>
      <c r="B104" t="str">
        <f>IF(EXACT($B$74,$M$4),  $M$4,  0)</f>
        <v>Deep-{Precognitive} {Diagnosis}: {Preventing} {Future} {Pandemics} by {Novel} {Disease} {Detection} {With} {Biologically}-{Inspired} {Conv}-{Fuzzy} {Network}</v>
      </c>
      <c r="C104">
        <f>IF(EXACT($C$74,$N$4),  $N$4,  0)</f>
        <v>2022</v>
      </c>
      <c r="D104" s="36" t="s">
        <v>593</v>
      </c>
      <c r="E104" s="72" t="s">
        <v>600</v>
      </c>
      <c r="F104" s="71" t="s">
        <v>631</v>
      </c>
      <c r="G104" t="s">
        <v>586</v>
      </c>
      <c r="H104" t="s">
        <v>775</v>
      </c>
      <c r="I104" s="86" t="s">
        <v>586</v>
      </c>
    </row>
    <row r="105" spans="1:9" x14ac:dyDescent="0.2">
      <c r="A105">
        <v>3</v>
      </c>
      <c r="B105" t="str">
        <f>IF(EXACT($B$74,$M$4),  $M$4,  0)</f>
        <v>Deep-{Precognitive} {Diagnosis}: {Preventing} {Future} {Pandemics} by {Novel} {Disease} {Detection} {With} {Biologically}-{Inspired} {Conv}-{Fuzzy} {Network}</v>
      </c>
      <c r="C105">
        <f>IF(EXACT($C$74,$N$4),  $N$4,  0)</f>
        <v>2022</v>
      </c>
      <c r="D105" s="36" t="s">
        <v>593</v>
      </c>
      <c r="E105" s="73" t="str">
        <f>$E104</f>
        <v>D6</v>
      </c>
      <c r="F105" s="71" t="s">
        <v>632</v>
      </c>
      <c r="G105" t="s">
        <v>586</v>
      </c>
      <c r="H105" s="36" t="s">
        <v>780</v>
      </c>
      <c r="I105" s="86"/>
    </row>
    <row r="106" spans="1:9" x14ac:dyDescent="0.2">
      <c r="A106">
        <v>3</v>
      </c>
      <c r="B106" t="str">
        <f>IF(EXACT($B$74,$M$4),  $M$4,  0)</f>
        <v>Deep-{Precognitive} {Diagnosis}: {Preventing} {Future} {Pandemics} by {Novel} {Disease} {Detection} {With} {Biologically}-{Inspired} {Conv}-{Fuzzy} {Network}</v>
      </c>
      <c r="C106">
        <f>IF(EXACT($C$74,$N$4),  $N$4,  0)</f>
        <v>2022</v>
      </c>
      <c r="D106" s="36" t="s">
        <v>593</v>
      </c>
      <c r="E106" s="73" t="str">
        <f t="shared" ref="E106:E109" si="18">$E105</f>
        <v>D6</v>
      </c>
      <c r="F106" s="71" t="s">
        <v>633</v>
      </c>
      <c r="G106" t="s">
        <v>587</v>
      </c>
      <c r="H106" t="s">
        <v>776</v>
      </c>
      <c r="I106" s="86"/>
    </row>
    <row r="107" spans="1:9" x14ac:dyDescent="0.2">
      <c r="A107">
        <v>3</v>
      </c>
      <c r="B107" t="str">
        <f>IF(EXACT($B$74,$M$4),  $M$4,  0)</f>
        <v>Deep-{Precognitive} {Diagnosis}: {Preventing} {Future} {Pandemics} by {Novel} {Disease} {Detection} {With} {Biologically}-{Inspired} {Conv}-{Fuzzy} {Network}</v>
      </c>
      <c r="C107">
        <f>IF(EXACT($C$74,$N$4),  $N$4,  0)</f>
        <v>2022</v>
      </c>
      <c r="D107" s="32" t="s">
        <v>594</v>
      </c>
      <c r="E107" s="73" t="str">
        <f t="shared" si="18"/>
        <v>D6</v>
      </c>
      <c r="F107" s="71" t="s">
        <v>634</v>
      </c>
      <c r="G107" t="s">
        <v>587</v>
      </c>
      <c r="H107" t="s">
        <v>777</v>
      </c>
      <c r="I107" s="86" t="s">
        <v>587</v>
      </c>
    </row>
    <row r="108" spans="1:9" x14ac:dyDescent="0.2">
      <c r="A108">
        <v>3</v>
      </c>
      <c r="B108" t="str">
        <f>IF(EXACT($B$74,$M$4),  $M$4,  0)</f>
        <v>Deep-{Precognitive} {Diagnosis}: {Preventing} {Future} {Pandemics} by {Novel} {Disease} {Detection} {With} {Biologically}-{Inspired} {Conv}-{Fuzzy} {Network}</v>
      </c>
      <c r="C108">
        <f>IF(EXACT($C$74,$N$4),  $N$4,  0)</f>
        <v>2022</v>
      </c>
      <c r="D108" s="32" t="s">
        <v>594</v>
      </c>
      <c r="E108" s="73" t="str">
        <f t="shared" si="18"/>
        <v>D6</v>
      </c>
      <c r="F108" s="71" t="s">
        <v>635</v>
      </c>
      <c r="G108" t="s">
        <v>586</v>
      </c>
      <c r="H108" t="s">
        <v>778</v>
      </c>
      <c r="I108" s="86"/>
    </row>
    <row r="109" spans="1:9" x14ac:dyDescent="0.2">
      <c r="A109">
        <v>3</v>
      </c>
      <c r="B109" t="str">
        <f>IF(EXACT($B$74,$M$4),  $M$4,  0)</f>
        <v>Deep-{Precognitive} {Diagnosis}: {Preventing} {Future} {Pandemics} by {Novel} {Disease} {Detection} {With} {Biologically}-{Inspired} {Conv}-{Fuzzy} {Network}</v>
      </c>
      <c r="C109">
        <f>IF(EXACT($C$74,$N$4),  $N$4,  0)</f>
        <v>2022</v>
      </c>
      <c r="D109" s="32" t="s">
        <v>594</v>
      </c>
      <c r="E109" s="73" t="str">
        <f t="shared" si="18"/>
        <v>D6</v>
      </c>
      <c r="F109" s="71" t="s">
        <v>636</v>
      </c>
      <c r="G109" t="s">
        <v>588</v>
      </c>
      <c r="H109" s="36" t="s">
        <v>781</v>
      </c>
      <c r="I109" s="86"/>
    </row>
    <row r="110" spans="1:9" x14ac:dyDescent="0.2">
      <c r="A110">
        <v>4</v>
      </c>
      <c r="B110" s="76" t="s">
        <v>41</v>
      </c>
      <c r="C110">
        <v>2020</v>
      </c>
      <c r="D110" s="36" t="s">
        <v>593</v>
      </c>
      <c r="E110" s="72" t="s">
        <v>595</v>
      </c>
      <c r="F110" s="74" t="s">
        <v>601</v>
      </c>
      <c r="G110" s="77" t="s">
        <v>589</v>
      </c>
      <c r="H110" s="36" t="s">
        <v>818</v>
      </c>
      <c r="I110" s="86" t="s">
        <v>589</v>
      </c>
    </row>
    <row r="111" spans="1:9" x14ac:dyDescent="0.2">
      <c r="A111">
        <v>4</v>
      </c>
      <c r="B111" t="str">
        <f>IF(EXACT($B$110,$M$5),  $M$5,  0)</f>
        <v>Unsupervised {Deep} {Learning} {CAD} {Scheme} for the {Detection} of {Malaria} in {Blood} {Smear} {Microscopic} {Images}</v>
      </c>
      <c r="C111">
        <f>IF(EXACT($C$110,$N$5),  $N$5,  0)</f>
        <v>2020</v>
      </c>
      <c r="D111" s="36" t="s">
        <v>593</v>
      </c>
      <c r="E111" s="72" t="str">
        <f>$E110</f>
        <v>D1</v>
      </c>
      <c r="F111" s="74" t="s">
        <v>602</v>
      </c>
      <c r="G111" t="s">
        <v>589</v>
      </c>
      <c r="H111" s="36" t="s">
        <v>819</v>
      </c>
      <c r="I111" s="86"/>
    </row>
    <row r="112" spans="1:9" x14ac:dyDescent="0.2">
      <c r="A112">
        <v>4</v>
      </c>
      <c r="B112" t="str">
        <f>IF(EXACT($B$110,$M$5),  $M$5,  0)</f>
        <v>Unsupervised {Deep} {Learning} {CAD} {Scheme} for the {Detection} of {Malaria} in {Blood} {Smear} {Microscopic} {Images}</v>
      </c>
      <c r="C112">
        <f>IF(EXACT($C$110,$N$5),  $N$5,  0)</f>
        <v>2020</v>
      </c>
      <c r="D112" s="36" t="s">
        <v>593</v>
      </c>
      <c r="E112" s="72" t="str">
        <f t="shared" ref="E112:E115" si="19">$E111</f>
        <v>D1</v>
      </c>
      <c r="F112" s="74" t="s">
        <v>603</v>
      </c>
      <c r="G112" t="s">
        <v>589</v>
      </c>
      <c r="H112" s="36" t="s">
        <v>820</v>
      </c>
      <c r="I112" s="86"/>
    </row>
    <row r="113" spans="1:9" x14ac:dyDescent="0.2">
      <c r="A113">
        <v>4</v>
      </c>
      <c r="B113" t="str">
        <f>IF(EXACT($B$110,$M$5),  $M$5,  0)</f>
        <v>Unsupervised {Deep} {Learning} {CAD} {Scheme} for the {Detection} of {Malaria} in {Blood} {Smear} {Microscopic} {Images}</v>
      </c>
      <c r="C113">
        <f>IF(EXACT($C$110,$N$5),  $N$5,  0)</f>
        <v>2020</v>
      </c>
      <c r="D113" s="32" t="s">
        <v>594</v>
      </c>
      <c r="E113" s="72" t="str">
        <f t="shared" si="19"/>
        <v>D1</v>
      </c>
      <c r="F113" s="71" t="s">
        <v>604</v>
      </c>
      <c r="G113" t="s">
        <v>587</v>
      </c>
      <c r="H113" s="36" t="s">
        <v>821</v>
      </c>
      <c r="I113" s="86" t="s">
        <v>587</v>
      </c>
    </row>
    <row r="114" spans="1:9" x14ac:dyDescent="0.2">
      <c r="A114">
        <v>4</v>
      </c>
      <c r="B114" t="str">
        <f>IF(EXACT($B$110,$M$5),  $M$5,  0)</f>
        <v>Unsupervised {Deep} {Learning} {CAD} {Scheme} for the {Detection} of {Malaria} in {Blood} {Smear} {Microscopic} {Images}</v>
      </c>
      <c r="C114">
        <f>IF(EXACT($C$110,$N$5),  $N$5,  0)</f>
        <v>2020</v>
      </c>
      <c r="D114" s="32" t="s">
        <v>594</v>
      </c>
      <c r="E114" s="72" t="str">
        <f t="shared" si="19"/>
        <v>D1</v>
      </c>
      <c r="F114" s="71" t="s">
        <v>605</v>
      </c>
      <c r="G114" t="s">
        <v>589</v>
      </c>
      <c r="H114" s="36" t="s">
        <v>822</v>
      </c>
      <c r="I114" s="86"/>
    </row>
    <row r="115" spans="1:9" x14ac:dyDescent="0.2">
      <c r="A115">
        <v>4</v>
      </c>
      <c r="B115" t="str">
        <f>IF(EXACT($B$110,$M$5),  $M$5,  0)</f>
        <v>Unsupervised {Deep} {Learning} {CAD} {Scheme} for the {Detection} of {Malaria} in {Blood} {Smear} {Microscopic} {Images}</v>
      </c>
      <c r="C115">
        <f>IF(EXACT($C$110,$N$5),  $N$5,  0)</f>
        <v>2020</v>
      </c>
      <c r="D115" s="32" t="s">
        <v>594</v>
      </c>
      <c r="E115" s="72" t="str">
        <f t="shared" si="19"/>
        <v>D1</v>
      </c>
      <c r="F115" s="71" t="s">
        <v>606</v>
      </c>
      <c r="G115" t="s">
        <v>587</v>
      </c>
      <c r="H115" s="36" t="s">
        <v>823</v>
      </c>
      <c r="I115" s="86"/>
    </row>
    <row r="116" spans="1:9" x14ac:dyDescent="0.2">
      <c r="A116">
        <v>4</v>
      </c>
      <c r="B116" t="str">
        <f>IF(EXACT($B$110,$M$5),  $M$5,  0)</f>
        <v>Unsupervised {Deep} {Learning} {CAD} {Scheme} for the {Detection} of {Malaria} in {Blood} {Smear} {Microscopic} {Images}</v>
      </c>
      <c r="C116">
        <f>IF(EXACT($C$110,$N$5),  $N$5,  0)</f>
        <v>2020</v>
      </c>
      <c r="D116" s="36" t="s">
        <v>593</v>
      </c>
      <c r="E116" s="72" t="s">
        <v>596</v>
      </c>
      <c r="F116" s="71" t="s">
        <v>607</v>
      </c>
      <c r="G116" t="s">
        <v>589</v>
      </c>
      <c r="H116" s="36" t="s">
        <v>788</v>
      </c>
      <c r="I116" s="86" t="s">
        <v>587</v>
      </c>
    </row>
    <row r="117" spans="1:9" x14ac:dyDescent="0.2">
      <c r="A117">
        <v>4</v>
      </c>
      <c r="B117" t="str">
        <f>IF(EXACT($B$110,$M$5),  $M$5,  0)</f>
        <v>Unsupervised {Deep} {Learning} {CAD} {Scheme} for the {Detection} of {Malaria} in {Blood} {Smear} {Microscopic} {Images}</v>
      </c>
      <c r="C117">
        <f>IF(EXACT($C$110,$N$5),  $N$5,  0)</f>
        <v>2020</v>
      </c>
      <c r="D117" s="36" t="s">
        <v>593</v>
      </c>
      <c r="E117" s="73" t="str">
        <f>$E116</f>
        <v>D2</v>
      </c>
      <c r="F117" s="71" t="s">
        <v>608</v>
      </c>
      <c r="G117" t="s">
        <v>587</v>
      </c>
      <c r="H117" s="36" t="s">
        <v>824</v>
      </c>
      <c r="I117" s="86"/>
    </row>
    <row r="118" spans="1:9" x14ac:dyDescent="0.2">
      <c r="A118">
        <v>4</v>
      </c>
      <c r="B118" t="str">
        <f>IF(EXACT($B$110,$M$5),  $M$5,  0)</f>
        <v>Unsupervised {Deep} {Learning} {CAD} {Scheme} for the {Detection} of {Malaria} in {Blood} {Smear} {Microscopic} {Images}</v>
      </c>
      <c r="C118">
        <f>IF(EXACT($C$110,$N$5),  $N$5,  0)</f>
        <v>2020</v>
      </c>
      <c r="D118" s="36" t="s">
        <v>593</v>
      </c>
      <c r="E118" s="73" t="str">
        <f t="shared" ref="E118:E121" si="20">$E117</f>
        <v>D2</v>
      </c>
      <c r="F118" s="71" t="s">
        <v>609</v>
      </c>
      <c r="G118" t="s">
        <v>587</v>
      </c>
      <c r="H118" s="36" t="s">
        <v>825</v>
      </c>
      <c r="I118" s="86"/>
    </row>
    <row r="119" spans="1:9" x14ac:dyDescent="0.2">
      <c r="A119">
        <v>4</v>
      </c>
      <c r="B119" t="str">
        <f>IF(EXACT($B$110,$M$5),  $M$5,  0)</f>
        <v>Unsupervised {Deep} {Learning} {CAD} {Scheme} for the {Detection} of {Malaria} in {Blood} {Smear} {Microscopic} {Images}</v>
      </c>
      <c r="C119">
        <f>IF(EXACT($C$110,$N$5),  $N$5,  0)</f>
        <v>2020</v>
      </c>
      <c r="D119" s="32" t="s">
        <v>594</v>
      </c>
      <c r="E119" s="73" t="str">
        <f t="shared" si="20"/>
        <v>D2</v>
      </c>
      <c r="F119" s="71" t="s">
        <v>610</v>
      </c>
      <c r="G119" t="s">
        <v>587</v>
      </c>
      <c r="H119" s="36" t="s">
        <v>826</v>
      </c>
      <c r="I119" s="86" t="s">
        <v>587</v>
      </c>
    </row>
    <row r="120" spans="1:9" x14ac:dyDescent="0.2">
      <c r="A120">
        <v>4</v>
      </c>
      <c r="B120" t="str">
        <f>IF(EXACT($B$110,$M$5),  $M$5,  0)</f>
        <v>Unsupervised {Deep} {Learning} {CAD} {Scheme} for the {Detection} of {Malaria} in {Blood} {Smear} {Microscopic} {Images}</v>
      </c>
      <c r="C120">
        <f>IF(EXACT($C$110,$N$5),  $N$5,  0)</f>
        <v>2020</v>
      </c>
      <c r="D120" s="32" t="s">
        <v>594</v>
      </c>
      <c r="E120" s="73" t="str">
        <f t="shared" si="20"/>
        <v>D2</v>
      </c>
      <c r="F120" s="71" t="s">
        <v>611</v>
      </c>
      <c r="G120" t="s">
        <v>587</v>
      </c>
      <c r="H120" s="36" t="s">
        <v>827</v>
      </c>
      <c r="I120" s="86"/>
    </row>
    <row r="121" spans="1:9" x14ac:dyDescent="0.2">
      <c r="A121">
        <v>4</v>
      </c>
      <c r="B121" t="str">
        <f>IF(EXACT($B$110,$M$5),  $M$5,  0)</f>
        <v>Unsupervised {Deep} {Learning} {CAD} {Scheme} for the {Detection} of {Malaria} in {Blood} {Smear} {Microscopic} {Images}</v>
      </c>
      <c r="C121">
        <f>IF(EXACT($C$110,$N$5),  $N$5,  0)</f>
        <v>2020</v>
      </c>
      <c r="D121" s="32" t="s">
        <v>594</v>
      </c>
      <c r="E121" s="73" t="str">
        <f t="shared" si="20"/>
        <v>D2</v>
      </c>
      <c r="F121" s="71" t="s">
        <v>612</v>
      </c>
      <c r="G121" t="s">
        <v>587</v>
      </c>
      <c r="H121" s="36" t="s">
        <v>828</v>
      </c>
      <c r="I121" s="86"/>
    </row>
    <row r="122" spans="1:9" x14ac:dyDescent="0.2">
      <c r="A122">
        <v>4</v>
      </c>
      <c r="B122" t="str">
        <f>IF(EXACT($B$110,$M$5),  $M$5,  0)</f>
        <v>Unsupervised {Deep} {Learning} {CAD} {Scheme} for the {Detection} of {Malaria} in {Blood} {Smear} {Microscopic} {Images}</v>
      </c>
      <c r="C122">
        <f>IF(EXACT($C$110,$N$5),  $N$5,  0)</f>
        <v>2020</v>
      </c>
      <c r="D122" s="36" t="s">
        <v>593</v>
      </c>
      <c r="E122" s="72" t="s">
        <v>597</v>
      </c>
      <c r="F122" s="71" t="s">
        <v>613</v>
      </c>
      <c r="G122" t="s">
        <v>587</v>
      </c>
      <c r="H122" s="36" t="s">
        <v>829</v>
      </c>
      <c r="I122" s="86" t="s">
        <v>589</v>
      </c>
    </row>
    <row r="123" spans="1:9" x14ac:dyDescent="0.2">
      <c r="A123">
        <v>4</v>
      </c>
      <c r="B123" t="str">
        <f>IF(EXACT($B$110,$M$5),  $M$5,  0)</f>
        <v>Unsupervised {Deep} {Learning} {CAD} {Scheme} for the {Detection} of {Malaria} in {Blood} {Smear} {Microscopic} {Images}</v>
      </c>
      <c r="C123">
        <f>IF(EXACT($C$110,$N$5),  $N$5,  0)</f>
        <v>2020</v>
      </c>
      <c r="D123" s="36" t="s">
        <v>593</v>
      </c>
      <c r="E123" s="73" t="str">
        <f>$E122</f>
        <v>D3</v>
      </c>
      <c r="F123" s="71" t="s">
        <v>614</v>
      </c>
      <c r="G123" t="s">
        <v>589</v>
      </c>
      <c r="H123" s="36" t="s">
        <v>830</v>
      </c>
      <c r="I123" s="86"/>
    </row>
    <row r="124" spans="1:9" x14ac:dyDescent="0.2">
      <c r="A124">
        <v>4</v>
      </c>
      <c r="B124" t="str">
        <f>IF(EXACT($B$110,$M$5),  $M$5,  0)</f>
        <v>Unsupervised {Deep} {Learning} {CAD} {Scheme} for the {Detection} of {Malaria} in {Blood} {Smear} {Microscopic} {Images}</v>
      </c>
      <c r="C124">
        <f>IF(EXACT($C$110,$N$5),  $N$5,  0)</f>
        <v>2020</v>
      </c>
      <c r="D124" s="36" t="s">
        <v>593</v>
      </c>
      <c r="E124" s="73" t="str">
        <f t="shared" ref="E124:E127" si="21">$E123</f>
        <v>D3</v>
      </c>
      <c r="F124" s="71" t="s">
        <v>615</v>
      </c>
      <c r="G124" t="s">
        <v>589</v>
      </c>
      <c r="H124" s="36" t="s">
        <v>796</v>
      </c>
      <c r="I124" s="86"/>
    </row>
    <row r="125" spans="1:9" x14ac:dyDescent="0.2">
      <c r="A125">
        <v>4</v>
      </c>
      <c r="B125" t="str">
        <f>IF(EXACT($B$110,$M$5),  $M$5,  0)</f>
        <v>Unsupervised {Deep} {Learning} {CAD} {Scheme} for the {Detection} of {Malaria} in {Blood} {Smear} {Microscopic} {Images}</v>
      </c>
      <c r="C125">
        <f>IF(EXACT($C$110,$N$5),  $N$5,  0)</f>
        <v>2020</v>
      </c>
      <c r="D125" s="32" t="s">
        <v>594</v>
      </c>
      <c r="E125" s="73" t="str">
        <f t="shared" si="21"/>
        <v>D3</v>
      </c>
      <c r="F125" s="71" t="s">
        <v>616</v>
      </c>
      <c r="G125" t="s">
        <v>587</v>
      </c>
      <c r="H125" s="36" t="s">
        <v>831</v>
      </c>
      <c r="I125" s="86" t="s">
        <v>587</v>
      </c>
    </row>
    <row r="126" spans="1:9" x14ac:dyDescent="0.2">
      <c r="A126">
        <v>4</v>
      </c>
      <c r="B126" t="str">
        <f>IF(EXACT($B$110,$M$5),  $M$5,  0)</f>
        <v>Unsupervised {Deep} {Learning} {CAD} {Scheme} for the {Detection} of {Malaria} in {Blood} {Smear} {Microscopic} {Images}</v>
      </c>
      <c r="C126">
        <f>IF(EXACT($C$110,$N$5),  $N$5,  0)</f>
        <v>2020</v>
      </c>
      <c r="D126" s="32" t="s">
        <v>594</v>
      </c>
      <c r="E126" s="73" t="str">
        <f t="shared" si="21"/>
        <v>D3</v>
      </c>
      <c r="F126" s="71" t="s">
        <v>617</v>
      </c>
      <c r="G126" t="s">
        <v>587</v>
      </c>
      <c r="H126" s="36" t="s">
        <v>832</v>
      </c>
      <c r="I126" s="86"/>
    </row>
    <row r="127" spans="1:9" x14ac:dyDescent="0.2">
      <c r="A127">
        <v>4</v>
      </c>
      <c r="B127" t="str">
        <f>IF(EXACT($B$110,$M$5),  $M$5,  0)</f>
        <v>Unsupervised {Deep} {Learning} {CAD} {Scheme} for the {Detection} of {Malaria} in {Blood} {Smear} {Microscopic} {Images}</v>
      </c>
      <c r="C127">
        <f>IF(EXACT($C$110,$N$5),  $N$5,  0)</f>
        <v>2020</v>
      </c>
      <c r="D127" s="32" t="s">
        <v>594</v>
      </c>
      <c r="E127" s="73" t="str">
        <f t="shared" si="21"/>
        <v>D3</v>
      </c>
      <c r="F127" s="71" t="s">
        <v>618</v>
      </c>
      <c r="G127" t="s">
        <v>589</v>
      </c>
      <c r="H127" s="36" t="s">
        <v>830</v>
      </c>
      <c r="I127" s="86"/>
    </row>
    <row r="128" spans="1:9" x14ac:dyDescent="0.2">
      <c r="A128">
        <v>4</v>
      </c>
      <c r="B128" t="str">
        <f>IF(EXACT($B$110,$M$5),  $M$5,  0)</f>
        <v>Unsupervised {Deep} {Learning} {CAD} {Scheme} for the {Detection} of {Malaria} in {Blood} {Smear} {Microscopic} {Images}</v>
      </c>
      <c r="C128">
        <f>IF(EXACT($C$110,$N$5),  $N$5,  0)</f>
        <v>2020</v>
      </c>
      <c r="D128" s="36" t="s">
        <v>593</v>
      </c>
      <c r="E128" s="72" t="s">
        <v>598</v>
      </c>
      <c r="F128" s="71" t="s">
        <v>619</v>
      </c>
      <c r="G128" t="s">
        <v>589</v>
      </c>
      <c r="H128" s="36" t="s">
        <v>830</v>
      </c>
      <c r="I128" s="86" t="s">
        <v>589</v>
      </c>
    </row>
    <row r="129" spans="1:9" x14ac:dyDescent="0.2">
      <c r="A129">
        <v>4</v>
      </c>
      <c r="B129" t="str">
        <f>IF(EXACT($B$110,$M$5),  $M$5,  0)</f>
        <v>Unsupervised {Deep} {Learning} {CAD} {Scheme} for the {Detection} of {Malaria} in {Blood} {Smear} {Microscopic} {Images}</v>
      </c>
      <c r="C129">
        <f>IF(EXACT($C$110,$N$5),  $N$5,  0)</f>
        <v>2020</v>
      </c>
      <c r="D129" s="36" t="s">
        <v>593</v>
      </c>
      <c r="E129" s="73" t="str">
        <f>$E128</f>
        <v>D4</v>
      </c>
      <c r="F129" s="71" t="s">
        <v>620</v>
      </c>
      <c r="G129" t="s">
        <v>589</v>
      </c>
      <c r="H129" s="36" t="s">
        <v>830</v>
      </c>
      <c r="I129" s="86"/>
    </row>
    <row r="130" spans="1:9" x14ac:dyDescent="0.2">
      <c r="A130">
        <v>4</v>
      </c>
      <c r="B130" t="str">
        <f>IF(EXACT($B$110,$M$5),  $M$5,  0)</f>
        <v>Unsupervised {Deep} {Learning} {CAD} {Scheme} for the {Detection} of {Malaria} in {Blood} {Smear} {Microscopic} {Images}</v>
      </c>
      <c r="C130">
        <f>IF(EXACT($C$110,$N$5),  $N$5,  0)</f>
        <v>2020</v>
      </c>
      <c r="D130" s="36" t="s">
        <v>593</v>
      </c>
      <c r="E130" s="73" t="str">
        <f t="shared" ref="E130:E133" si="22">$E129</f>
        <v>D4</v>
      </c>
      <c r="F130" s="71" t="s">
        <v>621</v>
      </c>
      <c r="G130" t="s">
        <v>589</v>
      </c>
      <c r="H130" s="36" t="s">
        <v>830</v>
      </c>
      <c r="I130" s="86"/>
    </row>
    <row r="131" spans="1:9" x14ac:dyDescent="0.2">
      <c r="A131">
        <v>4</v>
      </c>
      <c r="B131" t="str">
        <f>IF(EXACT($B$110,$M$5),  $M$5,  0)</f>
        <v>Unsupervised {Deep} {Learning} {CAD} {Scheme} for the {Detection} of {Malaria} in {Blood} {Smear} {Microscopic} {Images}</v>
      </c>
      <c r="C131">
        <f>IF(EXACT($C$110,$N$5),  $N$5,  0)</f>
        <v>2020</v>
      </c>
      <c r="D131" s="32" t="s">
        <v>594</v>
      </c>
      <c r="E131" s="73" t="str">
        <f t="shared" si="22"/>
        <v>D4</v>
      </c>
      <c r="F131" s="71" t="s">
        <v>622</v>
      </c>
      <c r="G131" t="s">
        <v>587</v>
      </c>
      <c r="H131" s="36" t="s">
        <v>833</v>
      </c>
      <c r="I131" s="86" t="s">
        <v>587</v>
      </c>
    </row>
    <row r="132" spans="1:9" x14ac:dyDescent="0.2">
      <c r="A132">
        <v>4</v>
      </c>
      <c r="B132" t="str">
        <f>IF(EXACT($B$110,$M$5),  $M$5,  0)</f>
        <v>Unsupervised {Deep} {Learning} {CAD} {Scheme} for the {Detection} of {Malaria} in {Blood} {Smear} {Microscopic} {Images}</v>
      </c>
      <c r="C132">
        <f>IF(EXACT($C$110,$N$5),  $N$5,  0)</f>
        <v>2020</v>
      </c>
      <c r="D132" s="32" t="s">
        <v>594</v>
      </c>
      <c r="E132" s="73" t="str">
        <f t="shared" si="22"/>
        <v>D4</v>
      </c>
      <c r="F132" s="71" t="s">
        <v>623</v>
      </c>
      <c r="G132" t="s">
        <v>587</v>
      </c>
      <c r="H132" s="36" t="s">
        <v>834</v>
      </c>
      <c r="I132" s="86"/>
    </row>
    <row r="133" spans="1:9" x14ac:dyDescent="0.2">
      <c r="A133">
        <v>4</v>
      </c>
      <c r="B133" t="str">
        <f>IF(EXACT($B$110,$M$5),  $M$5,  0)</f>
        <v>Unsupervised {Deep} {Learning} {CAD} {Scheme} for the {Detection} of {Malaria} in {Blood} {Smear} {Microscopic} {Images}</v>
      </c>
      <c r="C133">
        <f>IF(EXACT($C$110,$N$5),  $N$5,  0)</f>
        <v>2020</v>
      </c>
      <c r="D133" s="32" t="s">
        <v>594</v>
      </c>
      <c r="E133" s="73" t="str">
        <f t="shared" si="22"/>
        <v>D4</v>
      </c>
      <c r="F133" s="71" t="s">
        <v>624</v>
      </c>
      <c r="G133" t="s">
        <v>589</v>
      </c>
      <c r="H133" s="36" t="s">
        <v>805</v>
      </c>
      <c r="I133" s="86"/>
    </row>
    <row r="134" spans="1:9" x14ac:dyDescent="0.2">
      <c r="A134">
        <v>4</v>
      </c>
      <c r="B134" t="str">
        <f>IF(EXACT($B$110,$M$5),  $M$5,  0)</f>
        <v>Unsupervised {Deep} {Learning} {CAD} {Scheme} for the {Detection} of {Malaria} in {Blood} {Smear} {Microscopic} {Images}</v>
      </c>
      <c r="C134">
        <f>IF(EXACT($C$110,$N$5),  $N$5,  0)</f>
        <v>2020</v>
      </c>
      <c r="D134" s="36" t="s">
        <v>593</v>
      </c>
      <c r="E134" s="72" t="s">
        <v>599</v>
      </c>
      <c r="F134" s="71" t="s">
        <v>625</v>
      </c>
      <c r="G134" t="s">
        <v>589</v>
      </c>
      <c r="H134" s="36" t="s">
        <v>835</v>
      </c>
      <c r="I134" s="86" t="s">
        <v>587</v>
      </c>
    </row>
    <row r="135" spans="1:9" x14ac:dyDescent="0.2">
      <c r="A135">
        <v>4</v>
      </c>
      <c r="B135" t="str">
        <f>IF(EXACT($B$110,$M$5),  $M$5,  0)</f>
        <v>Unsupervised {Deep} {Learning} {CAD} {Scheme} for the {Detection} of {Malaria} in {Blood} {Smear} {Microscopic} {Images}</v>
      </c>
      <c r="C135">
        <f>IF(EXACT($C$110,$N$5),  $N$5,  0)</f>
        <v>2020</v>
      </c>
      <c r="D135" s="36" t="s">
        <v>593</v>
      </c>
      <c r="E135" s="73" t="str">
        <f>$E134</f>
        <v>D5</v>
      </c>
      <c r="F135" s="71" t="s">
        <v>626</v>
      </c>
      <c r="G135" t="s">
        <v>586</v>
      </c>
      <c r="H135" s="36" t="s">
        <v>807</v>
      </c>
      <c r="I135" s="86"/>
    </row>
    <row r="136" spans="1:9" x14ac:dyDescent="0.2">
      <c r="A136">
        <v>4</v>
      </c>
      <c r="B136" t="str">
        <f>IF(EXACT($B$110,$M$5),  $M$5,  0)</f>
        <v>Unsupervised {Deep} {Learning} {CAD} {Scheme} for the {Detection} of {Malaria} in {Blood} {Smear} {Microscopic} {Images}</v>
      </c>
      <c r="C136">
        <f>IF(EXACT($C$110,$N$5),  $N$5,  0)</f>
        <v>2020</v>
      </c>
      <c r="D136" s="36" t="s">
        <v>593</v>
      </c>
      <c r="E136" s="73" t="str">
        <f t="shared" ref="E136:E139" si="23">$E135</f>
        <v>D5</v>
      </c>
      <c r="F136" s="71" t="s">
        <v>627</v>
      </c>
      <c r="G136" t="s">
        <v>587</v>
      </c>
      <c r="H136" s="36" t="s">
        <v>836</v>
      </c>
      <c r="I136" s="86"/>
    </row>
    <row r="137" spans="1:9" x14ac:dyDescent="0.2">
      <c r="A137">
        <v>4</v>
      </c>
      <c r="B137" t="str">
        <f>IF(EXACT($B$110,$M$5),  $M$5,  0)</f>
        <v>Unsupervised {Deep} {Learning} {CAD} {Scheme} for the {Detection} of {Malaria} in {Blood} {Smear} {Microscopic} {Images}</v>
      </c>
      <c r="C137">
        <f>IF(EXACT($C$110,$N$5),  $N$5,  0)</f>
        <v>2020</v>
      </c>
      <c r="D137" s="32" t="s">
        <v>594</v>
      </c>
      <c r="E137" s="73" t="str">
        <f t="shared" si="23"/>
        <v>D5</v>
      </c>
      <c r="F137" s="71" t="s">
        <v>628</v>
      </c>
      <c r="G137" t="s">
        <v>587</v>
      </c>
      <c r="H137" s="36" t="s">
        <v>837</v>
      </c>
      <c r="I137" s="86" t="s">
        <v>587</v>
      </c>
    </row>
    <row r="138" spans="1:9" x14ac:dyDescent="0.2">
      <c r="A138">
        <v>4</v>
      </c>
      <c r="B138" t="str">
        <f>IF(EXACT($B$110,$M$5),  $M$5,  0)</f>
        <v>Unsupervised {Deep} {Learning} {CAD} {Scheme} for the {Detection} of {Malaria} in {Blood} {Smear} {Microscopic} {Images}</v>
      </c>
      <c r="C138">
        <f>IF(EXACT($C$110,$N$5),  $N$5,  0)</f>
        <v>2020</v>
      </c>
      <c r="D138" s="32" t="s">
        <v>594</v>
      </c>
      <c r="E138" s="73" t="str">
        <f t="shared" si="23"/>
        <v>D5</v>
      </c>
      <c r="F138" s="71" t="s">
        <v>629</v>
      </c>
      <c r="G138" t="s">
        <v>587</v>
      </c>
      <c r="H138" s="36" t="s">
        <v>838</v>
      </c>
      <c r="I138" s="86"/>
    </row>
    <row r="139" spans="1:9" x14ac:dyDescent="0.2">
      <c r="A139">
        <v>4</v>
      </c>
      <c r="B139" t="str">
        <f>IF(EXACT($B$110,$M$5),  $M$5,  0)</f>
        <v>Unsupervised {Deep} {Learning} {CAD} {Scheme} for the {Detection} of {Malaria} in {Blood} {Smear} {Microscopic} {Images}</v>
      </c>
      <c r="C139">
        <f>IF(EXACT($C$110,$N$5),  $N$5,  0)</f>
        <v>2020</v>
      </c>
      <c r="D139" s="32" t="s">
        <v>594</v>
      </c>
      <c r="E139" s="73" t="str">
        <f t="shared" si="23"/>
        <v>D5</v>
      </c>
      <c r="F139" s="71" t="s">
        <v>630</v>
      </c>
      <c r="G139" t="s">
        <v>587</v>
      </c>
      <c r="H139" s="36" t="s">
        <v>839</v>
      </c>
      <c r="I139" s="86"/>
    </row>
    <row r="140" spans="1:9" x14ac:dyDescent="0.2">
      <c r="A140">
        <v>4</v>
      </c>
      <c r="B140" t="str">
        <f>IF(EXACT($B$110,$M$5),  $M$5,  0)</f>
        <v>Unsupervised {Deep} {Learning} {CAD} {Scheme} for the {Detection} of {Malaria} in {Blood} {Smear} {Microscopic} {Images}</v>
      </c>
      <c r="C140">
        <f>IF(EXACT($C$110,$N$5),  $N$5,  0)</f>
        <v>2020</v>
      </c>
      <c r="D140" s="36" t="s">
        <v>593</v>
      </c>
      <c r="E140" s="72" t="s">
        <v>600</v>
      </c>
      <c r="F140" s="71" t="s">
        <v>631</v>
      </c>
      <c r="G140" t="s">
        <v>587</v>
      </c>
      <c r="H140" s="36" t="s">
        <v>840</v>
      </c>
      <c r="I140" s="86" t="s">
        <v>588</v>
      </c>
    </row>
    <row r="141" spans="1:9" x14ac:dyDescent="0.2">
      <c r="A141">
        <v>4</v>
      </c>
      <c r="B141" t="str">
        <f>IF(EXACT($B$110,$M$5),  $M$5,  0)</f>
        <v>Unsupervised {Deep} {Learning} {CAD} {Scheme} for the {Detection} of {Malaria} in {Blood} {Smear} {Microscopic} {Images}</v>
      </c>
      <c r="C141">
        <f>IF(EXACT($C$110,$N$5),  $N$5,  0)</f>
        <v>2020</v>
      </c>
      <c r="D141" s="36" t="s">
        <v>593</v>
      </c>
      <c r="E141" s="73" t="str">
        <f>$E140</f>
        <v>D6</v>
      </c>
      <c r="F141" s="71" t="s">
        <v>632</v>
      </c>
      <c r="G141" t="s">
        <v>588</v>
      </c>
      <c r="H141" s="36" t="s">
        <v>813</v>
      </c>
      <c r="I141" s="86"/>
    </row>
    <row r="142" spans="1:9" x14ac:dyDescent="0.2">
      <c r="A142">
        <v>4</v>
      </c>
      <c r="B142" t="str">
        <f>IF(EXACT($B$110,$M$5),  $M$5,  0)</f>
        <v>Unsupervised {Deep} {Learning} {CAD} {Scheme} for the {Detection} of {Malaria} in {Blood} {Smear} {Microscopic} {Images}</v>
      </c>
      <c r="C142">
        <f>IF(EXACT($C$110,$N$5),  $N$5,  0)</f>
        <v>2020</v>
      </c>
      <c r="D142" s="36" t="s">
        <v>593</v>
      </c>
      <c r="E142" s="73" t="str">
        <f t="shared" ref="E142:E145" si="24">$E141</f>
        <v>D6</v>
      </c>
      <c r="F142" s="71" t="s">
        <v>633</v>
      </c>
      <c r="G142" t="s">
        <v>588</v>
      </c>
      <c r="H142" s="36" t="s">
        <v>830</v>
      </c>
      <c r="I142" s="86"/>
    </row>
    <row r="143" spans="1:9" x14ac:dyDescent="0.2">
      <c r="A143">
        <v>4</v>
      </c>
      <c r="B143" t="str">
        <f>IF(EXACT($B$110,$M$5),  $M$5,  0)</f>
        <v>Unsupervised {Deep} {Learning} {CAD} {Scheme} for the {Detection} of {Malaria} in {Blood} {Smear} {Microscopic} {Images}</v>
      </c>
      <c r="C143">
        <f>IF(EXACT($C$110,$N$5),  $N$5,  0)</f>
        <v>2020</v>
      </c>
      <c r="D143" s="32" t="s">
        <v>594</v>
      </c>
      <c r="E143" s="73" t="str">
        <f t="shared" si="24"/>
        <v>D6</v>
      </c>
      <c r="F143" s="71" t="s">
        <v>634</v>
      </c>
      <c r="G143" t="s">
        <v>587</v>
      </c>
      <c r="H143" s="36" t="s">
        <v>815</v>
      </c>
      <c r="I143" s="86" t="s">
        <v>587</v>
      </c>
    </row>
    <row r="144" spans="1:9" x14ac:dyDescent="0.2">
      <c r="A144">
        <v>4</v>
      </c>
      <c r="B144" t="str">
        <f>IF(EXACT($B$110,$M$5),  $M$5,  0)</f>
        <v>Unsupervised {Deep} {Learning} {CAD} {Scheme} for the {Detection} of {Malaria} in {Blood} {Smear} {Microscopic} {Images}</v>
      </c>
      <c r="C144">
        <f>IF(EXACT($C$110,$N$5),  $N$5,  0)</f>
        <v>2020</v>
      </c>
      <c r="D144" s="32" t="s">
        <v>594</v>
      </c>
      <c r="E144" s="73" t="str">
        <f t="shared" si="24"/>
        <v>D6</v>
      </c>
      <c r="F144" s="71" t="s">
        <v>635</v>
      </c>
      <c r="G144" t="s">
        <v>588</v>
      </c>
      <c r="H144" s="36" t="s">
        <v>816</v>
      </c>
      <c r="I144" s="86"/>
    </row>
    <row r="145" spans="1:9" x14ac:dyDescent="0.2">
      <c r="A145">
        <v>4</v>
      </c>
      <c r="B145" t="str">
        <f>IF(EXACT($B$110,$M$5),  $M$5,  0)</f>
        <v>Unsupervised {Deep} {Learning} {CAD} {Scheme} for the {Detection} of {Malaria} in {Blood} {Smear} {Microscopic} {Images}</v>
      </c>
      <c r="C145">
        <f>IF(EXACT($C$110,$N$5),  $N$5,  0)</f>
        <v>2020</v>
      </c>
      <c r="D145" s="32" t="s">
        <v>594</v>
      </c>
      <c r="E145" s="73" t="str">
        <f t="shared" si="24"/>
        <v>D6</v>
      </c>
      <c r="F145" s="71" t="s">
        <v>636</v>
      </c>
      <c r="G145" t="s">
        <v>589</v>
      </c>
      <c r="H145" s="36" t="s">
        <v>817</v>
      </c>
      <c r="I145" s="86"/>
    </row>
    <row r="146" spans="1:9" x14ac:dyDescent="0.2">
      <c r="A146">
        <v>5</v>
      </c>
      <c r="B146" s="75" t="s">
        <v>71</v>
      </c>
      <c r="C146">
        <v>2023</v>
      </c>
      <c r="D146" s="36" t="s">
        <v>593</v>
      </c>
      <c r="E146" s="72" t="s">
        <v>595</v>
      </c>
      <c r="F146" s="74" t="s">
        <v>601</v>
      </c>
      <c r="G146" s="77" t="s">
        <v>587</v>
      </c>
      <c r="H146" s="36" t="s">
        <v>782</v>
      </c>
      <c r="I146" s="86" t="s">
        <v>586</v>
      </c>
    </row>
    <row r="147" spans="1:9" x14ac:dyDescent="0.2">
      <c r="A147">
        <v>5</v>
      </c>
      <c r="B147" t="str">
        <f>IF(EXACT($B$146,$M$6),  $M$6,  0)</f>
        <v>Risk factors for high {CAD}-{RADS} scoring in {CAD} patients revealed by machine learning methods: a retrospective study</v>
      </c>
      <c r="C147">
        <f>IF(EXACT($C$146,$N$6),  $N$6,  0)</f>
        <v>2023</v>
      </c>
      <c r="D147" s="36" t="s">
        <v>593</v>
      </c>
      <c r="E147" s="72" t="str">
        <f>$E146</f>
        <v>D1</v>
      </c>
      <c r="F147" s="74" t="s">
        <v>602</v>
      </c>
      <c r="G147" t="s">
        <v>586</v>
      </c>
      <c r="H147" s="36" t="s">
        <v>784</v>
      </c>
      <c r="I147" s="86"/>
    </row>
    <row r="148" spans="1:9" x14ac:dyDescent="0.2">
      <c r="A148">
        <v>5</v>
      </c>
      <c r="B148" t="str">
        <f>IF(EXACT($B$146,$M$6),  $M$6,  0)</f>
        <v>Risk factors for high {CAD}-{RADS} scoring in {CAD} patients revealed by machine learning methods: a retrospective study</v>
      </c>
      <c r="C148">
        <f>IF(EXACT($C$146,$N$6),  $N$6,  0)</f>
        <v>2023</v>
      </c>
      <c r="D148" s="36" t="s">
        <v>593</v>
      </c>
      <c r="E148" s="72" t="str">
        <f t="shared" ref="E148:E151" si="25">$E147</f>
        <v>D1</v>
      </c>
      <c r="F148" s="74" t="s">
        <v>603</v>
      </c>
      <c r="G148" t="s">
        <v>586</v>
      </c>
      <c r="H148" s="36" t="s">
        <v>783</v>
      </c>
      <c r="I148" s="86"/>
    </row>
    <row r="149" spans="1:9" x14ac:dyDescent="0.2">
      <c r="A149">
        <v>5</v>
      </c>
      <c r="B149" t="str">
        <f>IF(EXACT($B$146,$M$6),  $M$6,  0)</f>
        <v>Risk factors for high {CAD}-{RADS} scoring in {CAD} patients revealed by machine learning methods: a retrospective study</v>
      </c>
      <c r="C149">
        <f>IF(EXACT($C$146,$N$6),  $N$6,  0)</f>
        <v>2023</v>
      </c>
      <c r="D149" s="32" t="s">
        <v>594</v>
      </c>
      <c r="E149" s="72" t="str">
        <f t="shared" si="25"/>
        <v>D1</v>
      </c>
      <c r="F149" s="71" t="s">
        <v>604</v>
      </c>
      <c r="G149" t="s">
        <v>586</v>
      </c>
      <c r="H149" s="36" t="s">
        <v>785</v>
      </c>
      <c r="I149" s="86" t="s">
        <v>586</v>
      </c>
    </row>
    <row r="150" spans="1:9" x14ac:dyDescent="0.2">
      <c r="A150">
        <v>5</v>
      </c>
      <c r="B150" t="str">
        <f>IF(EXACT($B$146,$M$6),  $M$6,  0)</f>
        <v>Risk factors for high {CAD}-{RADS} scoring in {CAD} patients revealed by machine learning methods: a retrospective study</v>
      </c>
      <c r="C150">
        <f>IF(EXACT($C$146,$N$6),  $N$6,  0)</f>
        <v>2023</v>
      </c>
      <c r="D150" s="32" t="s">
        <v>594</v>
      </c>
      <c r="E150" s="72" t="str">
        <f t="shared" si="25"/>
        <v>D1</v>
      </c>
      <c r="F150" s="71" t="s">
        <v>605</v>
      </c>
      <c r="G150" t="s">
        <v>587</v>
      </c>
      <c r="H150" s="36" t="s">
        <v>786</v>
      </c>
      <c r="I150" s="86"/>
    </row>
    <row r="151" spans="1:9" x14ac:dyDescent="0.2">
      <c r="A151">
        <v>5</v>
      </c>
      <c r="B151" t="str">
        <f>IF(EXACT($B$146,$M$6),  $M$6,  0)</f>
        <v>Risk factors for high {CAD}-{RADS} scoring in {CAD} patients revealed by machine learning methods: a retrospective study</v>
      </c>
      <c r="C151">
        <f>IF(EXACT($C$146,$N$6),  $N$6,  0)</f>
        <v>2023</v>
      </c>
      <c r="D151" s="32" t="s">
        <v>594</v>
      </c>
      <c r="E151" s="72" t="str">
        <f t="shared" si="25"/>
        <v>D1</v>
      </c>
      <c r="F151" s="71" t="s">
        <v>606</v>
      </c>
      <c r="G151" t="s">
        <v>586</v>
      </c>
      <c r="H151" s="36" t="s">
        <v>787</v>
      </c>
      <c r="I151" s="86"/>
    </row>
    <row r="152" spans="1:9" x14ac:dyDescent="0.2">
      <c r="A152">
        <v>5</v>
      </c>
      <c r="B152" t="str">
        <f>IF(EXACT($B$146,$M$6),  $M$6,  0)</f>
        <v>Risk factors for high {CAD}-{RADS} scoring in {CAD} patients revealed by machine learning methods: a retrospective study</v>
      </c>
      <c r="C152">
        <f>IF(EXACT($C$146,$N$6),  $N$6,  0)</f>
        <v>2023</v>
      </c>
      <c r="D152" s="36" t="s">
        <v>593</v>
      </c>
      <c r="E152" s="72" t="s">
        <v>596</v>
      </c>
      <c r="F152" s="71" t="s">
        <v>607</v>
      </c>
      <c r="G152" t="s">
        <v>589</v>
      </c>
      <c r="H152" s="36" t="s">
        <v>788</v>
      </c>
      <c r="I152" s="86" t="s">
        <v>587</v>
      </c>
    </row>
    <row r="153" spans="1:9" x14ac:dyDescent="0.2">
      <c r="A153">
        <v>5</v>
      </c>
      <c r="B153" t="str">
        <f>IF(EXACT($B$146,$M$6),  $M$6,  0)</f>
        <v>Risk factors for high {CAD}-{RADS} scoring in {CAD} patients revealed by machine learning methods: a retrospective study</v>
      </c>
      <c r="C153">
        <f>IF(EXACT($C$146,$N$6),  $N$6,  0)</f>
        <v>2023</v>
      </c>
      <c r="D153" s="36" t="s">
        <v>593</v>
      </c>
      <c r="E153" s="73" t="str">
        <f>$E152</f>
        <v>D2</v>
      </c>
      <c r="F153" s="71" t="s">
        <v>608</v>
      </c>
      <c r="G153" t="s">
        <v>586</v>
      </c>
      <c r="H153" s="36" t="s">
        <v>789</v>
      </c>
      <c r="I153" s="86"/>
    </row>
    <row r="154" spans="1:9" x14ac:dyDescent="0.2">
      <c r="A154">
        <v>5</v>
      </c>
      <c r="B154" t="str">
        <f>IF(EXACT($B$146,$M$6),  $M$6,  0)</f>
        <v>Risk factors for high {CAD}-{RADS} scoring in {CAD} patients revealed by machine learning methods: a retrospective study</v>
      </c>
      <c r="C154">
        <f>IF(EXACT($C$146,$N$6),  $N$6,  0)</f>
        <v>2023</v>
      </c>
      <c r="D154" s="36" t="s">
        <v>593</v>
      </c>
      <c r="E154" s="73" t="str">
        <f t="shared" ref="E154:E157" si="26">$E153</f>
        <v>D2</v>
      </c>
      <c r="F154" s="71" t="s">
        <v>609</v>
      </c>
      <c r="G154" t="s">
        <v>587</v>
      </c>
      <c r="H154" s="36" t="s">
        <v>790</v>
      </c>
      <c r="I154" s="86"/>
    </row>
    <row r="155" spans="1:9" x14ac:dyDescent="0.2">
      <c r="A155">
        <v>5</v>
      </c>
      <c r="B155" t="str">
        <f>IF(EXACT($B$146,$M$6),  $M$6,  0)</f>
        <v>Risk factors for high {CAD}-{RADS} scoring in {CAD} patients revealed by machine learning methods: a retrospective study</v>
      </c>
      <c r="C155">
        <f>IF(EXACT($C$146,$N$6),  $N$6,  0)</f>
        <v>2023</v>
      </c>
      <c r="D155" s="32" t="s">
        <v>594</v>
      </c>
      <c r="E155" s="73" t="str">
        <f t="shared" si="26"/>
        <v>D2</v>
      </c>
      <c r="F155" s="71" t="s">
        <v>610</v>
      </c>
      <c r="G155" t="s">
        <v>587</v>
      </c>
      <c r="H155" s="36" t="s">
        <v>791</v>
      </c>
      <c r="I155" s="86" t="s">
        <v>587</v>
      </c>
    </row>
    <row r="156" spans="1:9" x14ac:dyDescent="0.2">
      <c r="A156">
        <v>5</v>
      </c>
      <c r="B156" t="str">
        <f>IF(EXACT($B$146,$M$6),  $M$6,  0)</f>
        <v>Risk factors for high {CAD}-{RADS} scoring in {CAD} patients revealed by machine learning methods: a retrospective study</v>
      </c>
      <c r="C156">
        <f>IF(EXACT($C$146,$N$6),  $N$6,  0)</f>
        <v>2023</v>
      </c>
      <c r="D156" s="32" t="s">
        <v>594</v>
      </c>
      <c r="E156" s="73" t="str">
        <f t="shared" si="26"/>
        <v>D2</v>
      </c>
      <c r="F156" s="71" t="s">
        <v>611</v>
      </c>
      <c r="G156" t="s">
        <v>586</v>
      </c>
      <c r="H156" s="36" t="s">
        <v>792</v>
      </c>
      <c r="I156" s="86"/>
    </row>
    <row r="157" spans="1:9" x14ac:dyDescent="0.2">
      <c r="A157">
        <v>5</v>
      </c>
      <c r="B157" t="str">
        <f>IF(EXACT($B$146,$M$6),  $M$6,  0)</f>
        <v>Risk factors for high {CAD}-{RADS} scoring in {CAD} patients revealed by machine learning methods: a retrospective study</v>
      </c>
      <c r="C157">
        <f>IF(EXACT($C$146,$N$6),  $N$6,  0)</f>
        <v>2023</v>
      </c>
      <c r="D157" s="32" t="s">
        <v>594</v>
      </c>
      <c r="E157" s="73" t="str">
        <f t="shared" si="26"/>
        <v>D2</v>
      </c>
      <c r="F157" s="71" t="s">
        <v>612</v>
      </c>
      <c r="G157" t="s">
        <v>587</v>
      </c>
      <c r="H157" s="36" t="s">
        <v>793</v>
      </c>
      <c r="I157" s="86"/>
    </row>
    <row r="158" spans="1:9" x14ac:dyDescent="0.2">
      <c r="A158">
        <v>5</v>
      </c>
      <c r="B158" t="str">
        <f>IF(EXACT($B$146,$M$6),  $M$6,  0)</f>
        <v>Risk factors for high {CAD}-{RADS} scoring in {CAD} patients revealed by machine learning methods: a retrospective study</v>
      </c>
      <c r="C158">
        <f>IF(EXACT($C$146,$N$6),  $N$6,  0)</f>
        <v>2023</v>
      </c>
      <c r="D158" s="36" t="s">
        <v>593</v>
      </c>
      <c r="E158" s="72" t="s">
        <v>597</v>
      </c>
      <c r="F158" s="71" t="s">
        <v>613</v>
      </c>
      <c r="G158" t="s">
        <v>586</v>
      </c>
      <c r="H158" s="36" t="s">
        <v>794</v>
      </c>
      <c r="I158" s="86" t="s">
        <v>586</v>
      </c>
    </row>
    <row r="159" spans="1:9" x14ac:dyDescent="0.2">
      <c r="A159">
        <v>5</v>
      </c>
      <c r="B159" t="str">
        <f>IF(EXACT($B$146,$M$6),  $M$6,  0)</f>
        <v>Risk factors for high {CAD}-{RADS} scoring in {CAD} patients revealed by machine learning methods: a retrospective study</v>
      </c>
      <c r="C159">
        <f>IF(EXACT($C$146,$N$6),  $N$6,  0)</f>
        <v>2023</v>
      </c>
      <c r="D159" s="36" t="s">
        <v>593</v>
      </c>
      <c r="E159" s="73" t="str">
        <f>$E158</f>
        <v>D3</v>
      </c>
      <c r="F159" s="71" t="s">
        <v>614</v>
      </c>
      <c r="G159" t="s">
        <v>586</v>
      </c>
      <c r="H159" s="36" t="s">
        <v>795</v>
      </c>
      <c r="I159" s="86"/>
    </row>
    <row r="160" spans="1:9" x14ac:dyDescent="0.2">
      <c r="A160">
        <v>5</v>
      </c>
      <c r="B160" t="str">
        <f>IF(EXACT($B$146,$M$6),  $M$6,  0)</f>
        <v>Risk factors for high {CAD}-{RADS} scoring in {CAD} patients revealed by machine learning methods: a retrospective study</v>
      </c>
      <c r="C160">
        <f>IF(EXACT($C$146,$N$6),  $N$6,  0)</f>
        <v>2023</v>
      </c>
      <c r="D160" s="36" t="s">
        <v>593</v>
      </c>
      <c r="E160" s="73" t="str">
        <f t="shared" ref="E160:E163" si="27">$E159</f>
        <v>D3</v>
      </c>
      <c r="F160" s="71" t="s">
        <v>615</v>
      </c>
      <c r="G160" t="s">
        <v>589</v>
      </c>
      <c r="H160" s="36" t="s">
        <v>796</v>
      </c>
      <c r="I160" s="86"/>
    </row>
    <row r="161" spans="1:9" x14ac:dyDescent="0.2">
      <c r="A161">
        <v>5</v>
      </c>
      <c r="B161" t="str">
        <f>IF(EXACT($B$146,$M$6),  $M$6,  0)</f>
        <v>Risk factors for high {CAD}-{RADS} scoring in {CAD} patients revealed by machine learning methods: a retrospective study</v>
      </c>
      <c r="C161">
        <f>IF(EXACT($C$146,$N$6),  $N$6,  0)</f>
        <v>2023</v>
      </c>
      <c r="D161" s="32" t="s">
        <v>594</v>
      </c>
      <c r="E161" s="73" t="str">
        <f t="shared" si="27"/>
        <v>D3</v>
      </c>
      <c r="F161" s="71" t="s">
        <v>616</v>
      </c>
      <c r="G161" t="s">
        <v>586</v>
      </c>
      <c r="H161" s="36" t="s">
        <v>797</v>
      </c>
      <c r="I161" s="86" t="s">
        <v>586</v>
      </c>
    </row>
    <row r="162" spans="1:9" x14ac:dyDescent="0.2">
      <c r="A162">
        <v>5</v>
      </c>
      <c r="B162" t="str">
        <f>IF(EXACT($B$146,$M$6),  $M$6,  0)</f>
        <v>Risk factors for high {CAD}-{RADS} scoring in {CAD} patients revealed by machine learning methods: a retrospective study</v>
      </c>
      <c r="C162">
        <f>IF(EXACT($C$146,$N$6),  $N$6,  0)</f>
        <v>2023</v>
      </c>
      <c r="D162" s="32" t="s">
        <v>594</v>
      </c>
      <c r="E162" s="73" t="str">
        <f t="shared" si="27"/>
        <v>D3</v>
      </c>
      <c r="F162" s="71" t="s">
        <v>617</v>
      </c>
      <c r="G162" t="s">
        <v>586</v>
      </c>
      <c r="H162" s="36" t="s">
        <v>798</v>
      </c>
      <c r="I162" s="86"/>
    </row>
    <row r="163" spans="1:9" x14ac:dyDescent="0.2">
      <c r="A163">
        <v>5</v>
      </c>
      <c r="B163" t="str">
        <f>IF(EXACT($B$146,$M$6),  $M$6,  0)</f>
        <v>Risk factors for high {CAD}-{RADS} scoring in {CAD} patients revealed by machine learning methods: a retrospective study</v>
      </c>
      <c r="C163">
        <f>IF(EXACT($C$146,$N$6),  $N$6,  0)</f>
        <v>2023</v>
      </c>
      <c r="D163" s="32" t="s">
        <v>594</v>
      </c>
      <c r="E163" s="73" t="str">
        <f t="shared" si="27"/>
        <v>D3</v>
      </c>
      <c r="F163" s="71" t="s">
        <v>618</v>
      </c>
      <c r="G163" t="s">
        <v>586</v>
      </c>
      <c r="H163" s="36" t="s">
        <v>799</v>
      </c>
      <c r="I163" s="86"/>
    </row>
    <row r="164" spans="1:9" x14ac:dyDescent="0.2">
      <c r="A164">
        <v>5</v>
      </c>
      <c r="B164" t="str">
        <f>IF(EXACT($B$146,$M$6),  $M$6,  0)</f>
        <v>Risk factors for high {CAD}-{RADS} scoring in {CAD} patients revealed by machine learning methods: a retrospective study</v>
      </c>
      <c r="C164">
        <f>IF(EXACT($C$146,$N$6),  $N$6,  0)</f>
        <v>2023</v>
      </c>
      <c r="D164" s="36" t="s">
        <v>593</v>
      </c>
      <c r="E164" s="72" t="s">
        <v>598</v>
      </c>
      <c r="F164" s="71" t="s">
        <v>619</v>
      </c>
      <c r="G164" t="s">
        <v>586</v>
      </c>
      <c r="H164" s="36" t="s">
        <v>800</v>
      </c>
      <c r="I164" s="86" t="s">
        <v>586</v>
      </c>
    </row>
    <row r="165" spans="1:9" x14ac:dyDescent="0.2">
      <c r="A165">
        <v>5</v>
      </c>
      <c r="B165" t="str">
        <f>IF(EXACT($B$146,$M$6),  $M$6,  0)</f>
        <v>Risk factors for high {CAD}-{RADS} scoring in {CAD} patients revealed by machine learning methods: a retrospective study</v>
      </c>
      <c r="C165">
        <f>IF(EXACT($C$146,$N$6),  $N$6,  0)</f>
        <v>2023</v>
      </c>
      <c r="D165" s="36" t="s">
        <v>593</v>
      </c>
      <c r="E165" s="73" t="str">
        <f>$E164</f>
        <v>D4</v>
      </c>
      <c r="F165" s="71" t="s">
        <v>620</v>
      </c>
      <c r="G165" t="s">
        <v>586</v>
      </c>
      <c r="H165" s="36" t="s">
        <v>801</v>
      </c>
      <c r="I165" s="86"/>
    </row>
    <row r="166" spans="1:9" x14ac:dyDescent="0.2">
      <c r="A166">
        <v>5</v>
      </c>
      <c r="B166" t="str">
        <f>IF(EXACT($B$146,$M$6),  $M$6,  0)</f>
        <v>Risk factors for high {CAD}-{RADS} scoring in {CAD} patients revealed by machine learning methods: a retrospective study</v>
      </c>
      <c r="C166">
        <f>IF(EXACT($C$146,$N$6),  $N$6,  0)</f>
        <v>2023</v>
      </c>
      <c r="D166" s="36" t="s">
        <v>593</v>
      </c>
      <c r="E166" s="73" t="str">
        <f t="shared" ref="E166:E169" si="28">$E165</f>
        <v>D4</v>
      </c>
      <c r="F166" s="71" t="s">
        <v>621</v>
      </c>
      <c r="G166" t="s">
        <v>587</v>
      </c>
      <c r="H166" s="36" t="s">
        <v>802</v>
      </c>
      <c r="I166" s="86"/>
    </row>
    <row r="167" spans="1:9" x14ac:dyDescent="0.2">
      <c r="A167">
        <v>5</v>
      </c>
      <c r="B167" t="str">
        <f>IF(EXACT($B$146,$M$6),  $M$6,  0)</f>
        <v>Risk factors for high {CAD}-{RADS} scoring in {CAD} patients revealed by machine learning methods: a retrospective study</v>
      </c>
      <c r="C167">
        <f>IF(EXACT($C$146,$N$6),  $N$6,  0)</f>
        <v>2023</v>
      </c>
      <c r="D167" s="32" t="s">
        <v>594</v>
      </c>
      <c r="E167" s="73" t="str">
        <f t="shared" si="28"/>
        <v>D4</v>
      </c>
      <c r="F167" s="71" t="s">
        <v>622</v>
      </c>
      <c r="G167" t="s">
        <v>586</v>
      </c>
      <c r="H167" s="36" t="s">
        <v>803</v>
      </c>
      <c r="I167" s="86" t="s">
        <v>586</v>
      </c>
    </row>
    <row r="168" spans="1:9" x14ac:dyDescent="0.2">
      <c r="A168">
        <v>5</v>
      </c>
      <c r="B168" t="str">
        <f>IF(EXACT($B$146,$M$6),  $M$6,  0)</f>
        <v>Risk factors for high {CAD}-{RADS} scoring in {CAD} patients revealed by machine learning methods: a retrospective study</v>
      </c>
      <c r="C168">
        <f>IF(EXACT($C$146,$N$6),  $N$6,  0)</f>
        <v>2023</v>
      </c>
      <c r="D168" s="32" t="s">
        <v>594</v>
      </c>
      <c r="E168" s="73" t="str">
        <f t="shared" si="28"/>
        <v>D4</v>
      </c>
      <c r="F168" s="71" t="s">
        <v>623</v>
      </c>
      <c r="G168" t="s">
        <v>586</v>
      </c>
      <c r="H168" s="36" t="s">
        <v>804</v>
      </c>
      <c r="I168" s="86"/>
    </row>
    <row r="169" spans="1:9" x14ac:dyDescent="0.2">
      <c r="A169">
        <v>5</v>
      </c>
      <c r="B169" t="str">
        <f>IF(EXACT($B$146,$M$6),  $M$6,  0)</f>
        <v>Risk factors for high {CAD}-{RADS} scoring in {CAD} patients revealed by machine learning methods: a retrospective study</v>
      </c>
      <c r="C169">
        <f>IF(EXACT($C$146,$N$6),  $N$6,  0)</f>
        <v>2023</v>
      </c>
      <c r="D169" s="32" t="s">
        <v>594</v>
      </c>
      <c r="E169" s="73" t="str">
        <f t="shared" si="28"/>
        <v>D4</v>
      </c>
      <c r="F169" s="71" t="s">
        <v>624</v>
      </c>
      <c r="G169" t="s">
        <v>589</v>
      </c>
      <c r="H169" s="36" t="s">
        <v>805</v>
      </c>
      <c r="I169" s="86"/>
    </row>
    <row r="170" spans="1:9" x14ac:dyDescent="0.2">
      <c r="A170">
        <v>5</v>
      </c>
      <c r="B170" t="str">
        <f>IF(EXACT($B$146,$M$6),  $M$6,  0)</f>
        <v>Risk factors for high {CAD}-{RADS} scoring in {CAD} patients revealed by machine learning methods: a retrospective study</v>
      </c>
      <c r="C170">
        <f>IF(EXACT($C$146,$N$6),  $N$6,  0)</f>
        <v>2023</v>
      </c>
      <c r="D170" s="36" t="s">
        <v>593</v>
      </c>
      <c r="E170" s="72" t="s">
        <v>599</v>
      </c>
      <c r="F170" s="71" t="s">
        <v>625</v>
      </c>
      <c r="G170" t="s">
        <v>587</v>
      </c>
      <c r="H170" s="36" t="s">
        <v>806</v>
      </c>
      <c r="I170" s="86" t="s">
        <v>587</v>
      </c>
    </row>
    <row r="171" spans="1:9" x14ac:dyDescent="0.2">
      <c r="A171">
        <v>5</v>
      </c>
      <c r="B171" t="str">
        <f>IF(EXACT($B$146,$M$6),  $M$6,  0)</f>
        <v>Risk factors for high {CAD}-{RADS} scoring in {CAD} patients revealed by machine learning methods: a retrospective study</v>
      </c>
      <c r="C171">
        <f>IF(EXACT($C$146,$N$6),  $N$6,  0)</f>
        <v>2023</v>
      </c>
      <c r="D171" s="36" t="s">
        <v>593</v>
      </c>
      <c r="E171" s="73" t="str">
        <f>$E170</f>
        <v>D5</v>
      </c>
      <c r="F171" s="71" t="s">
        <v>626</v>
      </c>
      <c r="G171" t="s">
        <v>586</v>
      </c>
      <c r="H171" s="36" t="s">
        <v>807</v>
      </c>
      <c r="I171" s="86"/>
    </row>
    <row r="172" spans="1:9" x14ac:dyDescent="0.2">
      <c r="A172">
        <v>5</v>
      </c>
      <c r="B172" t="str">
        <f>IF(EXACT($B$146,$M$6),  $M$6,  0)</f>
        <v>Risk factors for high {CAD}-{RADS} scoring in {CAD} patients revealed by machine learning methods: a retrospective study</v>
      </c>
      <c r="C172">
        <f>IF(EXACT($C$146,$N$6),  $N$6,  0)</f>
        <v>2023</v>
      </c>
      <c r="D172" s="36" t="s">
        <v>593</v>
      </c>
      <c r="E172" s="73" t="str">
        <f t="shared" ref="E172:E175" si="29">$E171</f>
        <v>D5</v>
      </c>
      <c r="F172" s="71" t="s">
        <v>627</v>
      </c>
      <c r="G172" t="s">
        <v>587</v>
      </c>
      <c r="H172" s="36" t="s">
        <v>808</v>
      </c>
      <c r="I172" s="86"/>
    </row>
    <row r="173" spans="1:9" x14ac:dyDescent="0.2">
      <c r="A173">
        <v>5</v>
      </c>
      <c r="B173" t="str">
        <f>IF(EXACT($B$146,$M$6),  $M$6,  0)</f>
        <v>Risk factors for high {CAD}-{RADS} scoring in {CAD} patients revealed by machine learning methods: a retrospective study</v>
      </c>
      <c r="C173">
        <f>IF(EXACT($C$146,$N$6),  $N$6,  0)</f>
        <v>2023</v>
      </c>
      <c r="D173" s="32" t="s">
        <v>594</v>
      </c>
      <c r="E173" s="73" t="str">
        <f t="shared" si="29"/>
        <v>D5</v>
      </c>
      <c r="F173" s="71" t="s">
        <v>628</v>
      </c>
      <c r="G173" t="s">
        <v>586</v>
      </c>
      <c r="H173" s="36" t="s">
        <v>809</v>
      </c>
      <c r="I173" s="86" t="s">
        <v>586</v>
      </c>
    </row>
    <row r="174" spans="1:9" x14ac:dyDescent="0.2">
      <c r="A174">
        <v>5</v>
      </c>
      <c r="B174" t="str">
        <f>IF(EXACT($B$146,$M$6),  $M$6,  0)</f>
        <v>Risk factors for high {CAD}-{RADS} scoring in {CAD} patients revealed by machine learning methods: a retrospective study</v>
      </c>
      <c r="C174">
        <f>IF(EXACT($C$146,$N$6),  $N$6,  0)</f>
        <v>2023</v>
      </c>
      <c r="D174" s="32" t="s">
        <v>594</v>
      </c>
      <c r="E174" s="73" t="str">
        <f t="shared" si="29"/>
        <v>D5</v>
      </c>
      <c r="F174" s="71" t="s">
        <v>629</v>
      </c>
      <c r="G174" t="s">
        <v>586</v>
      </c>
      <c r="H174" s="36" t="s">
        <v>810</v>
      </c>
      <c r="I174" s="86"/>
    </row>
    <row r="175" spans="1:9" x14ac:dyDescent="0.2">
      <c r="A175">
        <v>5</v>
      </c>
      <c r="B175" t="str">
        <f>IF(EXACT($B$146,$M$6),  $M$6,  0)</f>
        <v>Risk factors for high {CAD}-{RADS} scoring in {CAD} patients revealed by machine learning methods: a retrospective study</v>
      </c>
      <c r="C175">
        <f>IF(EXACT($C$146,$N$6),  $N$6,  0)</f>
        <v>2023</v>
      </c>
      <c r="D175" s="32" t="s">
        <v>594</v>
      </c>
      <c r="E175" s="73" t="str">
        <f t="shared" si="29"/>
        <v>D5</v>
      </c>
      <c r="F175" s="71" t="s">
        <v>630</v>
      </c>
      <c r="G175" t="s">
        <v>587</v>
      </c>
      <c r="H175" s="36" t="s">
        <v>811</v>
      </c>
      <c r="I175" s="86"/>
    </row>
    <row r="176" spans="1:9" x14ac:dyDescent="0.2">
      <c r="A176">
        <v>5</v>
      </c>
      <c r="B176" t="str">
        <f>IF(EXACT($B$146,$M$6),  $M$6,  0)</f>
        <v>Risk factors for high {CAD}-{RADS} scoring in {CAD} patients revealed by machine learning methods: a retrospective study</v>
      </c>
      <c r="C176">
        <f>IF(EXACT($C$146,$N$6),  $N$6,  0)</f>
        <v>2023</v>
      </c>
      <c r="D176" s="36" t="s">
        <v>593</v>
      </c>
      <c r="E176" s="72" t="s">
        <v>600</v>
      </c>
      <c r="F176" s="71" t="s">
        <v>631</v>
      </c>
      <c r="G176" t="s">
        <v>586</v>
      </c>
      <c r="H176" s="36" t="s">
        <v>812</v>
      </c>
      <c r="I176" s="86" t="s">
        <v>587</v>
      </c>
    </row>
    <row r="177" spans="1:9" x14ac:dyDescent="0.2">
      <c r="A177">
        <v>5</v>
      </c>
      <c r="B177" t="str">
        <f>IF(EXACT($B$146,$M$6),  $M$6,  0)</f>
        <v>Risk factors for high {CAD}-{RADS} scoring in {CAD} patients revealed by machine learning methods: a retrospective study</v>
      </c>
      <c r="C177">
        <f>IF(EXACT($C$146,$N$6),  $N$6,  0)</f>
        <v>2023</v>
      </c>
      <c r="D177" s="36" t="s">
        <v>593</v>
      </c>
      <c r="E177" s="73" t="str">
        <f>$E176</f>
        <v>D6</v>
      </c>
      <c r="F177" s="71" t="s">
        <v>632</v>
      </c>
      <c r="G177" t="s">
        <v>588</v>
      </c>
      <c r="H177" s="36" t="s">
        <v>813</v>
      </c>
      <c r="I177" s="86"/>
    </row>
    <row r="178" spans="1:9" x14ac:dyDescent="0.2">
      <c r="A178">
        <v>5</v>
      </c>
      <c r="B178" t="str">
        <f>IF(EXACT($B$146,$M$6),  $M$6,  0)</f>
        <v>Risk factors for high {CAD}-{RADS} scoring in {CAD} patients revealed by machine learning methods: a retrospective study</v>
      </c>
      <c r="C178">
        <f>IF(EXACT($C$146,$N$6),  $N$6,  0)</f>
        <v>2023</v>
      </c>
      <c r="D178" s="36" t="s">
        <v>593</v>
      </c>
      <c r="E178" s="73" t="str">
        <f t="shared" ref="E178:E181" si="30">$E177</f>
        <v>D6</v>
      </c>
      <c r="F178" s="71" t="s">
        <v>633</v>
      </c>
      <c r="G178" t="s">
        <v>587</v>
      </c>
      <c r="H178" s="36" t="s">
        <v>814</v>
      </c>
      <c r="I178" s="86"/>
    </row>
    <row r="179" spans="1:9" x14ac:dyDescent="0.2">
      <c r="A179">
        <v>5</v>
      </c>
      <c r="B179" t="str">
        <f>IF(EXACT($B$146,$M$6),  $M$6,  0)</f>
        <v>Risk factors for high {CAD}-{RADS} scoring in {CAD} patients revealed by machine learning methods: a retrospective study</v>
      </c>
      <c r="C179">
        <f>IF(EXACT($C$146,$N$6),  $N$6,  0)</f>
        <v>2023</v>
      </c>
      <c r="D179" s="32" t="s">
        <v>594</v>
      </c>
      <c r="E179" s="73" t="str">
        <f t="shared" si="30"/>
        <v>D6</v>
      </c>
      <c r="F179" s="71" t="s">
        <v>634</v>
      </c>
      <c r="G179" t="s">
        <v>587</v>
      </c>
      <c r="H179" s="36" t="s">
        <v>815</v>
      </c>
      <c r="I179" s="86" t="s">
        <v>587</v>
      </c>
    </row>
    <row r="180" spans="1:9" x14ac:dyDescent="0.2">
      <c r="A180">
        <v>5</v>
      </c>
      <c r="B180" t="str">
        <f>IF(EXACT($B$146,$M$6),  $M$6,  0)</f>
        <v>Risk factors for high {CAD}-{RADS} scoring in {CAD} patients revealed by machine learning methods: a retrospective study</v>
      </c>
      <c r="C180">
        <f>IF(EXACT($C$146,$N$6),  $N$6,  0)</f>
        <v>2023</v>
      </c>
      <c r="D180" s="32" t="s">
        <v>594</v>
      </c>
      <c r="E180" s="73" t="str">
        <f t="shared" si="30"/>
        <v>D6</v>
      </c>
      <c r="F180" s="71" t="s">
        <v>635</v>
      </c>
      <c r="G180" t="s">
        <v>588</v>
      </c>
      <c r="H180" s="36" t="s">
        <v>816</v>
      </c>
      <c r="I180" s="86"/>
    </row>
    <row r="181" spans="1:9" x14ac:dyDescent="0.2">
      <c r="A181">
        <v>5</v>
      </c>
      <c r="B181" t="str">
        <f>IF(EXACT($B$146,$M$6),  $M$6,  0)</f>
        <v>Risk factors for high {CAD}-{RADS} scoring in {CAD} patients revealed by machine learning methods: a retrospective study</v>
      </c>
      <c r="C181">
        <f>IF(EXACT($C$146,$N$6),  $N$6,  0)</f>
        <v>2023</v>
      </c>
      <c r="D181" s="32" t="s">
        <v>594</v>
      </c>
      <c r="E181" s="73" t="str">
        <f t="shared" si="30"/>
        <v>D6</v>
      </c>
      <c r="F181" s="71" t="s">
        <v>636</v>
      </c>
      <c r="G181" t="s">
        <v>589</v>
      </c>
      <c r="H181" s="36" t="s">
        <v>817</v>
      </c>
      <c r="I181" s="86"/>
    </row>
    <row r="182" spans="1:9" x14ac:dyDescent="0.2">
      <c r="A182">
        <v>6</v>
      </c>
      <c r="B182" s="76" t="s">
        <v>86</v>
      </c>
      <c r="C182">
        <v>2022</v>
      </c>
      <c r="D182" s="36" t="s">
        <v>593</v>
      </c>
      <c r="E182" s="72" t="s">
        <v>595</v>
      </c>
      <c r="F182" s="74" t="s">
        <v>601</v>
      </c>
      <c r="G182" s="77" t="s">
        <v>589</v>
      </c>
      <c r="H182" t="s">
        <v>710</v>
      </c>
      <c r="I182" s="86" t="s">
        <v>589</v>
      </c>
    </row>
    <row r="183" spans="1:9" x14ac:dyDescent="0.2">
      <c r="A183">
        <v>6</v>
      </c>
      <c r="B183" s="76" t="s">
        <v>86</v>
      </c>
      <c r="C183">
        <v>2022</v>
      </c>
      <c r="D183" s="36" t="s">
        <v>593</v>
      </c>
      <c r="E183" s="72" t="str">
        <f>$E182</f>
        <v>D1</v>
      </c>
      <c r="F183" s="74" t="s">
        <v>602</v>
      </c>
      <c r="G183" t="s">
        <v>586</v>
      </c>
      <c r="H183" t="s">
        <v>711</v>
      </c>
      <c r="I183" s="86"/>
    </row>
    <row r="184" spans="1:9" x14ac:dyDescent="0.2">
      <c r="A184">
        <v>6</v>
      </c>
      <c r="B184" s="76" t="s">
        <v>86</v>
      </c>
      <c r="C184">
        <v>2022</v>
      </c>
      <c r="D184" s="36" t="s">
        <v>593</v>
      </c>
      <c r="E184" s="72" t="str">
        <f t="shared" ref="E184:E187" si="31">$E183</f>
        <v>D1</v>
      </c>
      <c r="F184" s="74" t="s">
        <v>603</v>
      </c>
      <c r="G184" t="s">
        <v>589</v>
      </c>
      <c r="H184" t="s">
        <v>712</v>
      </c>
      <c r="I184" s="86"/>
    </row>
    <row r="185" spans="1:9" x14ac:dyDescent="0.2">
      <c r="A185">
        <v>6</v>
      </c>
      <c r="B185" s="76" t="s">
        <v>86</v>
      </c>
      <c r="C185">
        <v>2022</v>
      </c>
      <c r="D185" s="32" t="s">
        <v>594</v>
      </c>
      <c r="E185" s="72" t="str">
        <f t="shared" si="31"/>
        <v>D1</v>
      </c>
      <c r="F185" s="71" t="s">
        <v>604</v>
      </c>
      <c r="G185" t="s">
        <v>587</v>
      </c>
      <c r="H185" t="s">
        <v>713</v>
      </c>
      <c r="I185" s="86" t="s">
        <v>587</v>
      </c>
    </row>
    <row r="186" spans="1:9" x14ac:dyDescent="0.2">
      <c r="A186">
        <v>6</v>
      </c>
      <c r="B186" s="76" t="s">
        <v>86</v>
      </c>
      <c r="C186">
        <v>2022</v>
      </c>
      <c r="D186" s="32" t="s">
        <v>594</v>
      </c>
      <c r="E186" s="72" t="str">
        <f t="shared" si="31"/>
        <v>D1</v>
      </c>
      <c r="F186" s="71" t="s">
        <v>605</v>
      </c>
      <c r="G186" t="s">
        <v>589</v>
      </c>
      <c r="H186" t="s">
        <v>714</v>
      </c>
      <c r="I186" s="86"/>
    </row>
    <row r="187" spans="1:9" x14ac:dyDescent="0.2">
      <c r="A187">
        <v>6</v>
      </c>
      <c r="B187" s="76" t="s">
        <v>86</v>
      </c>
      <c r="C187">
        <v>2022</v>
      </c>
      <c r="D187" s="32" t="s">
        <v>594</v>
      </c>
      <c r="E187" s="72" t="str">
        <f t="shared" si="31"/>
        <v>D1</v>
      </c>
      <c r="F187" s="71" t="s">
        <v>606</v>
      </c>
      <c r="G187" t="s">
        <v>586</v>
      </c>
      <c r="H187" t="s">
        <v>715</v>
      </c>
      <c r="I187" s="86"/>
    </row>
    <row r="188" spans="1:9" x14ac:dyDescent="0.2">
      <c r="A188">
        <v>6</v>
      </c>
      <c r="B188" s="76" t="s">
        <v>86</v>
      </c>
      <c r="C188">
        <v>2022</v>
      </c>
      <c r="D188" s="36" t="s">
        <v>593</v>
      </c>
      <c r="E188" s="72" t="s">
        <v>596</v>
      </c>
      <c r="F188" s="71" t="s">
        <v>607</v>
      </c>
      <c r="G188" t="s">
        <v>589</v>
      </c>
      <c r="H188" t="s">
        <v>716</v>
      </c>
      <c r="I188" s="86" t="s">
        <v>587</v>
      </c>
    </row>
    <row r="189" spans="1:9" x14ac:dyDescent="0.2">
      <c r="A189">
        <v>6</v>
      </c>
      <c r="B189" s="76" t="s">
        <v>86</v>
      </c>
      <c r="C189">
        <v>2022</v>
      </c>
      <c r="D189" s="36" t="s">
        <v>593</v>
      </c>
      <c r="E189" s="73" t="str">
        <f>$E188</f>
        <v>D2</v>
      </c>
      <c r="F189" s="71" t="s">
        <v>608</v>
      </c>
      <c r="G189" t="s">
        <v>586</v>
      </c>
      <c r="H189" t="s">
        <v>717</v>
      </c>
      <c r="I189" s="86"/>
    </row>
    <row r="190" spans="1:9" x14ac:dyDescent="0.2">
      <c r="A190">
        <v>6</v>
      </c>
      <c r="B190" s="76" t="s">
        <v>86</v>
      </c>
      <c r="C190">
        <v>2022</v>
      </c>
      <c r="D190" s="36" t="s">
        <v>593</v>
      </c>
      <c r="E190" s="73" t="str">
        <f t="shared" ref="E190:E193" si="32">$E189</f>
        <v>D2</v>
      </c>
      <c r="F190" s="71" t="s">
        <v>609</v>
      </c>
      <c r="G190" t="s">
        <v>587</v>
      </c>
      <c r="H190" t="s">
        <v>718</v>
      </c>
      <c r="I190" s="86"/>
    </row>
    <row r="191" spans="1:9" x14ac:dyDescent="0.2">
      <c r="A191">
        <v>6</v>
      </c>
      <c r="B191" s="76" t="s">
        <v>86</v>
      </c>
      <c r="C191">
        <v>2022</v>
      </c>
      <c r="D191" s="32" t="s">
        <v>594</v>
      </c>
      <c r="E191" s="73" t="str">
        <f t="shared" si="32"/>
        <v>D2</v>
      </c>
      <c r="F191" s="71" t="s">
        <v>610</v>
      </c>
      <c r="G191" t="s">
        <v>587</v>
      </c>
      <c r="H191" t="s">
        <v>719</v>
      </c>
      <c r="I191" s="86" t="s">
        <v>587</v>
      </c>
    </row>
    <row r="192" spans="1:9" x14ac:dyDescent="0.2">
      <c r="A192">
        <v>6</v>
      </c>
      <c r="B192" s="76" t="s">
        <v>86</v>
      </c>
      <c r="C192">
        <v>2022</v>
      </c>
      <c r="D192" s="32" t="s">
        <v>594</v>
      </c>
      <c r="E192" s="73" t="str">
        <f t="shared" si="32"/>
        <v>D2</v>
      </c>
      <c r="F192" s="71" t="s">
        <v>611</v>
      </c>
      <c r="G192" t="s">
        <v>586</v>
      </c>
      <c r="H192" s="36" t="s">
        <v>745</v>
      </c>
      <c r="I192" s="86"/>
    </row>
    <row r="193" spans="1:9" x14ac:dyDescent="0.2">
      <c r="A193">
        <v>6</v>
      </c>
      <c r="B193" s="76" t="s">
        <v>86</v>
      </c>
      <c r="C193">
        <v>2022</v>
      </c>
      <c r="D193" s="32" t="s">
        <v>594</v>
      </c>
      <c r="E193" s="73" t="str">
        <f t="shared" si="32"/>
        <v>D2</v>
      </c>
      <c r="F193" s="71" t="s">
        <v>612</v>
      </c>
      <c r="G193" t="s">
        <v>589</v>
      </c>
      <c r="H193" t="s">
        <v>720</v>
      </c>
      <c r="I193" s="86"/>
    </row>
    <row r="194" spans="1:9" x14ac:dyDescent="0.2">
      <c r="A194">
        <v>6</v>
      </c>
      <c r="B194" s="76" t="s">
        <v>86</v>
      </c>
      <c r="C194">
        <v>2022</v>
      </c>
      <c r="D194" s="36" t="s">
        <v>593</v>
      </c>
      <c r="E194" s="72" t="s">
        <v>597</v>
      </c>
      <c r="F194" s="71" t="s">
        <v>613</v>
      </c>
      <c r="G194" t="s">
        <v>586</v>
      </c>
      <c r="H194" t="s">
        <v>721</v>
      </c>
      <c r="I194" s="86" t="s">
        <v>586</v>
      </c>
    </row>
    <row r="195" spans="1:9" x14ac:dyDescent="0.2">
      <c r="A195">
        <v>6</v>
      </c>
      <c r="B195" s="76" t="s">
        <v>86</v>
      </c>
      <c r="C195">
        <v>2022</v>
      </c>
      <c r="D195" s="36" t="s">
        <v>593</v>
      </c>
      <c r="E195" s="73" t="str">
        <f>$E194</f>
        <v>D3</v>
      </c>
      <c r="F195" s="71" t="s">
        <v>614</v>
      </c>
      <c r="G195" t="s">
        <v>586</v>
      </c>
      <c r="H195" t="s">
        <v>722</v>
      </c>
      <c r="I195" s="86"/>
    </row>
    <row r="196" spans="1:9" x14ac:dyDescent="0.2">
      <c r="A196">
        <v>6</v>
      </c>
      <c r="B196" s="76" t="s">
        <v>86</v>
      </c>
      <c r="C196">
        <v>2022</v>
      </c>
      <c r="D196" s="36" t="s">
        <v>593</v>
      </c>
      <c r="E196" s="73" t="str">
        <f t="shared" ref="E196:E199" si="33">$E195</f>
        <v>D3</v>
      </c>
      <c r="F196" s="71" t="s">
        <v>615</v>
      </c>
      <c r="G196" t="s">
        <v>589</v>
      </c>
      <c r="H196" t="s">
        <v>723</v>
      </c>
      <c r="I196" s="86"/>
    </row>
    <row r="197" spans="1:9" x14ac:dyDescent="0.2">
      <c r="A197">
        <v>6</v>
      </c>
      <c r="B197" s="76" t="s">
        <v>86</v>
      </c>
      <c r="C197">
        <v>2022</v>
      </c>
      <c r="D197" s="32" t="s">
        <v>594</v>
      </c>
      <c r="E197" s="73" t="str">
        <f t="shared" si="33"/>
        <v>D3</v>
      </c>
      <c r="F197" s="71" t="s">
        <v>616</v>
      </c>
      <c r="G197" t="s">
        <v>586</v>
      </c>
      <c r="H197" t="s">
        <v>724</v>
      </c>
      <c r="I197" s="86" t="s">
        <v>586</v>
      </c>
    </row>
    <row r="198" spans="1:9" x14ac:dyDescent="0.2">
      <c r="A198">
        <v>6</v>
      </c>
      <c r="B198" s="76" t="s">
        <v>86</v>
      </c>
      <c r="C198">
        <v>2022</v>
      </c>
      <c r="D198" s="32" t="s">
        <v>594</v>
      </c>
      <c r="E198" s="73" t="str">
        <f t="shared" si="33"/>
        <v>D3</v>
      </c>
      <c r="F198" s="71" t="s">
        <v>617</v>
      </c>
      <c r="G198" t="s">
        <v>586</v>
      </c>
      <c r="H198" t="s">
        <v>725</v>
      </c>
      <c r="I198" s="86"/>
    </row>
    <row r="199" spans="1:9" x14ac:dyDescent="0.2">
      <c r="A199">
        <v>6</v>
      </c>
      <c r="B199" s="76" t="s">
        <v>86</v>
      </c>
      <c r="C199">
        <v>2022</v>
      </c>
      <c r="D199" s="32" t="s">
        <v>594</v>
      </c>
      <c r="E199" s="73" t="str">
        <f t="shared" si="33"/>
        <v>D3</v>
      </c>
      <c r="F199" s="71" t="s">
        <v>618</v>
      </c>
      <c r="G199" t="s">
        <v>586</v>
      </c>
      <c r="H199" t="s">
        <v>726</v>
      </c>
      <c r="I199" s="86"/>
    </row>
    <row r="200" spans="1:9" x14ac:dyDescent="0.2">
      <c r="A200">
        <v>6</v>
      </c>
      <c r="B200" s="76" t="s">
        <v>86</v>
      </c>
      <c r="C200">
        <v>2022</v>
      </c>
      <c r="D200" s="36" t="s">
        <v>593</v>
      </c>
      <c r="E200" s="72" t="s">
        <v>598</v>
      </c>
      <c r="F200" s="71" t="s">
        <v>619</v>
      </c>
      <c r="G200" t="s">
        <v>586</v>
      </c>
      <c r="H200" t="s">
        <v>727</v>
      </c>
      <c r="I200" s="86" t="s">
        <v>586</v>
      </c>
    </row>
    <row r="201" spans="1:9" x14ac:dyDescent="0.2">
      <c r="A201">
        <v>6</v>
      </c>
      <c r="B201" s="76" t="s">
        <v>86</v>
      </c>
      <c r="C201">
        <v>2022</v>
      </c>
      <c r="D201" s="36" t="s">
        <v>593</v>
      </c>
      <c r="E201" s="73" t="str">
        <f>$E200</f>
        <v>D4</v>
      </c>
      <c r="F201" s="71" t="s">
        <v>620</v>
      </c>
      <c r="G201" t="s">
        <v>586</v>
      </c>
      <c r="H201" t="s">
        <v>728</v>
      </c>
      <c r="I201" s="86"/>
    </row>
    <row r="202" spans="1:9" x14ac:dyDescent="0.2">
      <c r="A202">
        <v>6</v>
      </c>
      <c r="B202" s="76" t="s">
        <v>86</v>
      </c>
      <c r="C202">
        <v>2022</v>
      </c>
      <c r="D202" s="36" t="s">
        <v>593</v>
      </c>
      <c r="E202" s="73" t="str">
        <f t="shared" ref="E202:E205" si="34">$E201</f>
        <v>D4</v>
      </c>
      <c r="F202" s="71" t="s">
        <v>621</v>
      </c>
      <c r="G202" t="s">
        <v>586</v>
      </c>
      <c r="H202" t="s">
        <v>729</v>
      </c>
      <c r="I202" s="86"/>
    </row>
    <row r="203" spans="1:9" x14ac:dyDescent="0.2">
      <c r="A203">
        <v>6</v>
      </c>
      <c r="B203" s="76" t="s">
        <v>86</v>
      </c>
      <c r="C203">
        <v>2022</v>
      </c>
      <c r="D203" s="32" t="s">
        <v>594</v>
      </c>
      <c r="E203" s="73" t="str">
        <f t="shared" si="34"/>
        <v>D4</v>
      </c>
      <c r="F203" s="71" t="s">
        <v>622</v>
      </c>
      <c r="G203" t="s">
        <v>587</v>
      </c>
      <c r="H203" t="s">
        <v>730</v>
      </c>
      <c r="I203" s="86" t="s">
        <v>587</v>
      </c>
    </row>
    <row r="204" spans="1:9" x14ac:dyDescent="0.2">
      <c r="A204">
        <v>6</v>
      </c>
      <c r="B204" s="76" t="s">
        <v>86</v>
      </c>
      <c r="C204">
        <v>2022</v>
      </c>
      <c r="D204" s="32" t="s">
        <v>594</v>
      </c>
      <c r="E204" s="73" t="str">
        <f t="shared" si="34"/>
        <v>D4</v>
      </c>
      <c r="F204" s="71" t="s">
        <v>623</v>
      </c>
      <c r="G204" t="s">
        <v>586</v>
      </c>
      <c r="H204" t="s">
        <v>731</v>
      </c>
      <c r="I204" s="86"/>
    </row>
    <row r="205" spans="1:9" x14ac:dyDescent="0.2">
      <c r="A205">
        <v>6</v>
      </c>
      <c r="B205" s="76" t="s">
        <v>86</v>
      </c>
      <c r="C205">
        <v>2022</v>
      </c>
      <c r="D205" s="32" t="s">
        <v>594</v>
      </c>
      <c r="E205" s="73" t="str">
        <f t="shared" si="34"/>
        <v>D4</v>
      </c>
      <c r="F205" s="71" t="s">
        <v>624</v>
      </c>
      <c r="G205" t="s">
        <v>589</v>
      </c>
      <c r="H205" t="s">
        <v>732</v>
      </c>
      <c r="I205" s="86"/>
    </row>
    <row r="206" spans="1:9" x14ac:dyDescent="0.2">
      <c r="A206">
        <v>6</v>
      </c>
      <c r="B206" s="76" t="s">
        <v>86</v>
      </c>
      <c r="C206">
        <v>2022</v>
      </c>
      <c r="D206" s="36" t="s">
        <v>593</v>
      </c>
      <c r="E206" s="72" t="s">
        <v>599</v>
      </c>
      <c r="F206" s="71" t="s">
        <v>625</v>
      </c>
      <c r="G206" t="s">
        <v>587</v>
      </c>
      <c r="H206" t="s">
        <v>733</v>
      </c>
      <c r="I206" s="86" t="s">
        <v>587</v>
      </c>
    </row>
    <row r="207" spans="1:9" x14ac:dyDescent="0.2">
      <c r="A207">
        <v>6</v>
      </c>
      <c r="B207" s="76" t="s">
        <v>86</v>
      </c>
      <c r="C207">
        <v>2022</v>
      </c>
      <c r="D207" s="36" t="s">
        <v>593</v>
      </c>
      <c r="E207" s="73" t="str">
        <f>$E206</f>
        <v>D5</v>
      </c>
      <c r="F207" s="71" t="s">
        <v>626</v>
      </c>
      <c r="G207" t="s">
        <v>588</v>
      </c>
      <c r="H207" t="s">
        <v>734</v>
      </c>
      <c r="I207" s="86"/>
    </row>
    <row r="208" spans="1:9" x14ac:dyDescent="0.2">
      <c r="A208">
        <v>6</v>
      </c>
      <c r="B208" s="76" t="s">
        <v>86</v>
      </c>
      <c r="C208">
        <v>2022</v>
      </c>
      <c r="D208" s="36" t="s">
        <v>593</v>
      </c>
      <c r="E208" s="73" t="str">
        <f t="shared" ref="E208:E211" si="35">$E207</f>
        <v>D5</v>
      </c>
      <c r="F208" s="71" t="s">
        <v>627</v>
      </c>
      <c r="G208" t="s">
        <v>586</v>
      </c>
      <c r="H208" t="s">
        <v>735</v>
      </c>
      <c r="I208" s="86"/>
    </row>
    <row r="209" spans="1:9" x14ac:dyDescent="0.2">
      <c r="A209">
        <v>6</v>
      </c>
      <c r="B209" s="76" t="s">
        <v>86</v>
      </c>
      <c r="C209">
        <v>2022</v>
      </c>
      <c r="D209" s="32" t="s">
        <v>594</v>
      </c>
      <c r="E209" s="73" t="str">
        <f t="shared" si="35"/>
        <v>D5</v>
      </c>
      <c r="F209" s="71" t="s">
        <v>628</v>
      </c>
      <c r="G209" t="s">
        <v>587</v>
      </c>
      <c r="H209" t="s">
        <v>736</v>
      </c>
      <c r="I209" s="86" t="s">
        <v>587</v>
      </c>
    </row>
    <row r="210" spans="1:9" x14ac:dyDescent="0.2">
      <c r="A210">
        <v>6</v>
      </c>
      <c r="B210" s="76" t="s">
        <v>86</v>
      </c>
      <c r="C210">
        <v>2022</v>
      </c>
      <c r="D210" s="32" t="s">
        <v>594</v>
      </c>
      <c r="E210" s="73" t="str">
        <f t="shared" si="35"/>
        <v>D5</v>
      </c>
      <c r="F210" s="71" t="s">
        <v>629</v>
      </c>
      <c r="G210" t="s">
        <v>586</v>
      </c>
      <c r="H210" t="s">
        <v>737</v>
      </c>
      <c r="I210" s="86"/>
    </row>
    <row r="211" spans="1:9" x14ac:dyDescent="0.2">
      <c r="A211">
        <v>6</v>
      </c>
      <c r="B211" s="76" t="s">
        <v>86</v>
      </c>
      <c r="C211">
        <v>2022</v>
      </c>
      <c r="D211" s="32" t="s">
        <v>594</v>
      </c>
      <c r="E211" s="73" t="str">
        <f t="shared" si="35"/>
        <v>D5</v>
      </c>
      <c r="F211" s="71" t="s">
        <v>630</v>
      </c>
      <c r="G211" t="s">
        <v>587</v>
      </c>
      <c r="H211" t="s">
        <v>738</v>
      </c>
      <c r="I211" s="86"/>
    </row>
    <row r="212" spans="1:9" x14ac:dyDescent="0.2">
      <c r="A212">
        <v>6</v>
      </c>
      <c r="B212" s="76" t="s">
        <v>86</v>
      </c>
      <c r="C212">
        <v>2022</v>
      </c>
      <c r="D212" s="36" t="s">
        <v>593</v>
      </c>
      <c r="E212" s="72" t="s">
        <v>600</v>
      </c>
      <c r="F212" s="71" t="s">
        <v>631</v>
      </c>
      <c r="G212" t="s">
        <v>588</v>
      </c>
      <c r="H212" t="s">
        <v>739</v>
      </c>
      <c r="I212" s="86" t="s">
        <v>588</v>
      </c>
    </row>
    <row r="213" spans="1:9" x14ac:dyDescent="0.2">
      <c r="A213">
        <v>6</v>
      </c>
      <c r="B213" s="76" t="s">
        <v>86</v>
      </c>
      <c r="C213">
        <v>2022</v>
      </c>
      <c r="D213" s="36" t="s">
        <v>593</v>
      </c>
      <c r="E213" s="73" t="str">
        <f>$E212</f>
        <v>D6</v>
      </c>
      <c r="F213" s="71" t="s">
        <v>632</v>
      </c>
      <c r="G213" t="s">
        <v>587</v>
      </c>
      <c r="H213" t="s">
        <v>740</v>
      </c>
      <c r="I213" s="86"/>
    </row>
    <row r="214" spans="1:9" x14ac:dyDescent="0.2">
      <c r="A214">
        <v>6</v>
      </c>
      <c r="B214" s="76" t="s">
        <v>86</v>
      </c>
      <c r="C214">
        <v>2022</v>
      </c>
      <c r="D214" s="36" t="s">
        <v>593</v>
      </c>
      <c r="E214" s="73" t="str">
        <f t="shared" ref="E214:E217" si="36">$E213</f>
        <v>D6</v>
      </c>
      <c r="F214" s="71" t="s">
        <v>633</v>
      </c>
      <c r="G214" t="s">
        <v>588</v>
      </c>
      <c r="H214" t="s">
        <v>741</v>
      </c>
      <c r="I214" s="86"/>
    </row>
    <row r="215" spans="1:9" x14ac:dyDescent="0.2">
      <c r="A215">
        <v>6</v>
      </c>
      <c r="B215" s="76" t="s">
        <v>86</v>
      </c>
      <c r="C215">
        <v>2022</v>
      </c>
      <c r="D215" s="32" t="s">
        <v>594</v>
      </c>
      <c r="E215" s="73" t="str">
        <f t="shared" si="36"/>
        <v>D6</v>
      </c>
      <c r="F215" s="71" t="s">
        <v>634</v>
      </c>
      <c r="G215" t="s">
        <v>587</v>
      </c>
      <c r="H215" t="s">
        <v>742</v>
      </c>
      <c r="I215" s="86" t="s">
        <v>588</v>
      </c>
    </row>
    <row r="216" spans="1:9" x14ac:dyDescent="0.2">
      <c r="A216">
        <v>6</v>
      </c>
      <c r="B216" s="76" t="s">
        <v>86</v>
      </c>
      <c r="C216">
        <v>2022</v>
      </c>
      <c r="D216" s="32" t="s">
        <v>594</v>
      </c>
      <c r="E216" s="73" t="str">
        <f t="shared" si="36"/>
        <v>D6</v>
      </c>
      <c r="F216" s="71" t="s">
        <v>635</v>
      </c>
      <c r="G216" t="s">
        <v>588</v>
      </c>
      <c r="H216" t="s">
        <v>743</v>
      </c>
      <c r="I216" s="86"/>
    </row>
    <row r="217" spans="1:9" x14ac:dyDescent="0.2">
      <c r="A217">
        <v>6</v>
      </c>
      <c r="B217" s="76" t="s">
        <v>86</v>
      </c>
      <c r="C217">
        <v>2022</v>
      </c>
      <c r="D217" s="32" t="s">
        <v>594</v>
      </c>
      <c r="E217" s="73" t="str">
        <f t="shared" si="36"/>
        <v>D6</v>
      </c>
      <c r="F217" s="71" t="s">
        <v>636</v>
      </c>
      <c r="G217" t="s">
        <v>588</v>
      </c>
      <c r="H217" t="s">
        <v>744</v>
      </c>
      <c r="I217" s="86"/>
    </row>
    <row r="218" spans="1:9" x14ac:dyDescent="0.2">
      <c r="A218">
        <v>7</v>
      </c>
      <c r="B218" s="75" t="s">
        <v>99</v>
      </c>
      <c r="C218">
        <v>2022</v>
      </c>
      <c r="D218" s="36" t="s">
        <v>593</v>
      </c>
      <c r="E218" s="72" t="s">
        <v>595</v>
      </c>
      <c r="F218" s="74" t="s">
        <v>601</v>
      </c>
      <c r="G218" t="s">
        <v>587</v>
      </c>
      <c r="H218" s="36" t="s">
        <v>949</v>
      </c>
      <c r="I218" s="86" t="s">
        <v>587</v>
      </c>
    </row>
    <row r="219" spans="1:9" x14ac:dyDescent="0.2">
      <c r="A219">
        <v>7</v>
      </c>
      <c r="B219" s="75" t="s">
        <v>99</v>
      </c>
      <c r="C219">
        <v>2022</v>
      </c>
      <c r="D219" s="36" t="s">
        <v>593</v>
      </c>
      <c r="E219" s="72" t="str">
        <f t="shared" ref="E219:E259" si="37">$E218</f>
        <v>D1</v>
      </c>
      <c r="F219" s="74" t="s">
        <v>602</v>
      </c>
      <c r="G219" t="s">
        <v>587</v>
      </c>
      <c r="H219" s="36" t="s">
        <v>950</v>
      </c>
      <c r="I219" s="86"/>
    </row>
    <row r="220" spans="1:9" x14ac:dyDescent="0.2">
      <c r="A220">
        <v>7</v>
      </c>
      <c r="B220" s="75" t="s">
        <v>99</v>
      </c>
      <c r="C220">
        <v>2022</v>
      </c>
      <c r="D220" s="36" t="s">
        <v>593</v>
      </c>
      <c r="E220" s="72" t="str">
        <f t="shared" si="37"/>
        <v>D1</v>
      </c>
      <c r="F220" s="74" t="s">
        <v>603</v>
      </c>
      <c r="G220" t="s">
        <v>588</v>
      </c>
      <c r="H220" s="36" t="s">
        <v>951</v>
      </c>
      <c r="I220" s="86"/>
    </row>
    <row r="221" spans="1:9" x14ac:dyDescent="0.2">
      <c r="A221">
        <v>7</v>
      </c>
      <c r="B221" s="75" t="s">
        <v>99</v>
      </c>
      <c r="C221">
        <v>2022</v>
      </c>
      <c r="D221" s="32" t="s">
        <v>594</v>
      </c>
      <c r="E221" s="72" t="str">
        <f t="shared" si="37"/>
        <v>D1</v>
      </c>
      <c r="F221" s="71" t="s">
        <v>604</v>
      </c>
      <c r="G221" t="s">
        <v>588</v>
      </c>
      <c r="H221" s="36" t="s">
        <v>952</v>
      </c>
      <c r="I221" s="86" t="s">
        <v>588</v>
      </c>
    </row>
    <row r="222" spans="1:9" x14ac:dyDescent="0.2">
      <c r="A222">
        <v>7</v>
      </c>
      <c r="B222" s="75" t="s">
        <v>99</v>
      </c>
      <c r="C222">
        <v>2022</v>
      </c>
      <c r="D222" s="32" t="s">
        <v>594</v>
      </c>
      <c r="E222" s="72" t="str">
        <f t="shared" si="37"/>
        <v>D1</v>
      </c>
      <c r="F222" s="71" t="s">
        <v>605</v>
      </c>
      <c r="G222" t="s">
        <v>588</v>
      </c>
      <c r="H222" s="36" t="s">
        <v>953</v>
      </c>
      <c r="I222" s="86"/>
    </row>
    <row r="223" spans="1:9" x14ac:dyDescent="0.2">
      <c r="A223">
        <v>7</v>
      </c>
      <c r="B223" s="75" t="s">
        <v>99</v>
      </c>
      <c r="C223">
        <v>2022</v>
      </c>
      <c r="D223" s="32" t="s">
        <v>594</v>
      </c>
      <c r="E223" s="72" t="str">
        <f t="shared" si="37"/>
        <v>D1</v>
      </c>
      <c r="F223" s="71" t="s">
        <v>606</v>
      </c>
      <c r="G223" t="s">
        <v>587</v>
      </c>
      <c r="H223" s="36" t="s">
        <v>954</v>
      </c>
      <c r="I223" s="86"/>
    </row>
    <row r="224" spans="1:9" x14ac:dyDescent="0.2">
      <c r="A224">
        <v>7</v>
      </c>
      <c r="B224" s="75" t="s">
        <v>99</v>
      </c>
      <c r="C224">
        <v>2022</v>
      </c>
      <c r="D224" s="36" t="s">
        <v>593</v>
      </c>
      <c r="E224" s="72" t="s">
        <v>596</v>
      </c>
      <c r="F224" s="71" t="s">
        <v>607</v>
      </c>
      <c r="G224" t="s">
        <v>589</v>
      </c>
      <c r="H224" s="36" t="s">
        <v>955</v>
      </c>
      <c r="I224" s="86" t="s">
        <v>587</v>
      </c>
    </row>
    <row r="225" spans="1:9" x14ac:dyDescent="0.2">
      <c r="A225">
        <v>7</v>
      </c>
      <c r="B225" s="75" t="s">
        <v>99</v>
      </c>
      <c r="C225">
        <v>2022</v>
      </c>
      <c r="D225" s="36" t="s">
        <v>593</v>
      </c>
      <c r="E225" s="73" t="str">
        <f t="shared" ref="E225:E265" si="38">$E224</f>
        <v>D2</v>
      </c>
      <c r="F225" s="71" t="s">
        <v>608</v>
      </c>
      <c r="G225" t="s">
        <v>587</v>
      </c>
      <c r="H225" s="36" t="s">
        <v>956</v>
      </c>
      <c r="I225" s="86"/>
    </row>
    <row r="226" spans="1:9" x14ac:dyDescent="0.2">
      <c r="A226">
        <v>7</v>
      </c>
      <c r="B226" s="75" t="s">
        <v>99</v>
      </c>
      <c r="C226">
        <v>2022</v>
      </c>
      <c r="D226" s="36" t="s">
        <v>593</v>
      </c>
      <c r="E226" s="73" t="str">
        <f t="shared" si="38"/>
        <v>D2</v>
      </c>
      <c r="F226" s="71" t="s">
        <v>609</v>
      </c>
      <c r="G226" t="s">
        <v>587</v>
      </c>
      <c r="H226" s="36" t="s">
        <v>957</v>
      </c>
      <c r="I226" s="86"/>
    </row>
    <row r="227" spans="1:9" x14ac:dyDescent="0.2">
      <c r="A227">
        <v>7</v>
      </c>
      <c r="B227" s="75" t="s">
        <v>99</v>
      </c>
      <c r="C227">
        <v>2022</v>
      </c>
      <c r="D227" s="32" t="s">
        <v>594</v>
      </c>
      <c r="E227" s="73" t="str">
        <f t="shared" si="38"/>
        <v>D2</v>
      </c>
      <c r="F227" s="71" t="s">
        <v>610</v>
      </c>
      <c r="G227" t="s">
        <v>587</v>
      </c>
      <c r="H227" s="36" t="s">
        <v>958</v>
      </c>
      <c r="I227" s="86" t="s">
        <v>587</v>
      </c>
    </row>
    <row r="228" spans="1:9" x14ac:dyDescent="0.2">
      <c r="A228">
        <v>7</v>
      </c>
      <c r="B228" s="75" t="s">
        <v>99</v>
      </c>
      <c r="C228">
        <v>2022</v>
      </c>
      <c r="D228" s="32" t="s">
        <v>594</v>
      </c>
      <c r="E228" s="73" t="str">
        <f t="shared" si="38"/>
        <v>D2</v>
      </c>
      <c r="F228" s="71" t="s">
        <v>611</v>
      </c>
      <c r="G228" t="s">
        <v>586</v>
      </c>
      <c r="H228" s="36" t="s">
        <v>959</v>
      </c>
      <c r="I228" s="86"/>
    </row>
    <row r="229" spans="1:9" x14ac:dyDescent="0.2">
      <c r="A229">
        <v>7</v>
      </c>
      <c r="B229" s="75" t="s">
        <v>99</v>
      </c>
      <c r="C229">
        <v>2022</v>
      </c>
      <c r="D229" s="32" t="s">
        <v>594</v>
      </c>
      <c r="E229" s="73" t="str">
        <f t="shared" si="38"/>
        <v>D2</v>
      </c>
      <c r="F229" s="71" t="s">
        <v>612</v>
      </c>
      <c r="G229" t="s">
        <v>587</v>
      </c>
      <c r="H229" s="36" t="s">
        <v>960</v>
      </c>
      <c r="I229" s="86"/>
    </row>
    <row r="230" spans="1:9" x14ac:dyDescent="0.2">
      <c r="A230">
        <v>7</v>
      </c>
      <c r="B230" s="75" t="s">
        <v>99</v>
      </c>
      <c r="C230">
        <v>2022</v>
      </c>
      <c r="D230" s="36" t="s">
        <v>593</v>
      </c>
      <c r="E230" s="72" t="s">
        <v>597</v>
      </c>
      <c r="F230" s="71" t="s">
        <v>613</v>
      </c>
      <c r="G230" t="s">
        <v>587</v>
      </c>
      <c r="H230" s="36" t="s">
        <v>961</v>
      </c>
      <c r="I230" s="86" t="s">
        <v>587</v>
      </c>
    </row>
    <row r="231" spans="1:9" x14ac:dyDescent="0.2">
      <c r="A231">
        <v>7</v>
      </c>
      <c r="B231" s="75" t="s">
        <v>99</v>
      </c>
      <c r="C231">
        <v>2022</v>
      </c>
      <c r="D231" s="36" t="s">
        <v>593</v>
      </c>
      <c r="E231" s="73" t="str">
        <f t="shared" ref="E231:E271" si="39">$E230</f>
        <v>D3</v>
      </c>
      <c r="F231" s="71" t="s">
        <v>614</v>
      </c>
      <c r="G231" t="s">
        <v>587</v>
      </c>
      <c r="H231" s="36" t="s">
        <v>962</v>
      </c>
      <c r="I231" s="86"/>
    </row>
    <row r="232" spans="1:9" x14ac:dyDescent="0.2">
      <c r="A232">
        <v>7</v>
      </c>
      <c r="B232" s="75" t="s">
        <v>99</v>
      </c>
      <c r="C232">
        <v>2022</v>
      </c>
      <c r="D232" s="36" t="s">
        <v>593</v>
      </c>
      <c r="E232" s="73" t="str">
        <f t="shared" si="39"/>
        <v>D3</v>
      </c>
      <c r="F232" s="71" t="s">
        <v>615</v>
      </c>
      <c r="G232" t="s">
        <v>589</v>
      </c>
      <c r="H232" s="36" t="s">
        <v>963</v>
      </c>
      <c r="I232" s="86"/>
    </row>
    <row r="233" spans="1:9" x14ac:dyDescent="0.2">
      <c r="A233">
        <v>7</v>
      </c>
      <c r="B233" s="75" t="s">
        <v>99</v>
      </c>
      <c r="C233">
        <v>2022</v>
      </c>
      <c r="D233" s="32" t="s">
        <v>594</v>
      </c>
      <c r="E233" s="73" t="str">
        <f t="shared" si="39"/>
        <v>D3</v>
      </c>
      <c r="F233" s="71" t="s">
        <v>616</v>
      </c>
      <c r="G233" t="s">
        <v>586</v>
      </c>
      <c r="H233" s="36" t="s">
        <v>964</v>
      </c>
      <c r="I233" s="86" t="s">
        <v>586</v>
      </c>
    </row>
    <row r="234" spans="1:9" x14ac:dyDescent="0.2">
      <c r="A234">
        <v>7</v>
      </c>
      <c r="B234" s="75" t="s">
        <v>99</v>
      </c>
      <c r="C234">
        <v>2022</v>
      </c>
      <c r="D234" s="32" t="s">
        <v>594</v>
      </c>
      <c r="E234" s="73" t="str">
        <f t="shared" si="39"/>
        <v>D3</v>
      </c>
      <c r="F234" s="71" t="s">
        <v>617</v>
      </c>
      <c r="G234" t="s">
        <v>586</v>
      </c>
      <c r="H234" s="36" t="s">
        <v>965</v>
      </c>
      <c r="I234" s="86"/>
    </row>
    <row r="235" spans="1:9" x14ac:dyDescent="0.2">
      <c r="A235">
        <v>7</v>
      </c>
      <c r="B235" s="75" t="s">
        <v>99</v>
      </c>
      <c r="C235">
        <v>2022</v>
      </c>
      <c r="D235" s="32" t="s">
        <v>594</v>
      </c>
      <c r="E235" s="73" t="str">
        <f t="shared" si="39"/>
        <v>D3</v>
      </c>
      <c r="F235" s="71" t="s">
        <v>618</v>
      </c>
      <c r="G235" t="s">
        <v>587</v>
      </c>
      <c r="H235" s="36" t="s">
        <v>966</v>
      </c>
      <c r="I235" s="86"/>
    </row>
    <row r="236" spans="1:9" x14ac:dyDescent="0.2">
      <c r="A236">
        <v>7</v>
      </c>
      <c r="B236" s="75" t="s">
        <v>99</v>
      </c>
      <c r="C236">
        <v>2022</v>
      </c>
      <c r="D236" s="36" t="s">
        <v>593</v>
      </c>
      <c r="E236" s="72" t="s">
        <v>598</v>
      </c>
      <c r="F236" s="71" t="s">
        <v>619</v>
      </c>
      <c r="G236" t="s">
        <v>586</v>
      </c>
      <c r="H236" s="36" t="s">
        <v>967</v>
      </c>
      <c r="I236" s="86" t="s">
        <v>587</v>
      </c>
    </row>
    <row r="237" spans="1:9" x14ac:dyDescent="0.2">
      <c r="A237">
        <v>7</v>
      </c>
      <c r="B237" s="75" t="s">
        <v>99</v>
      </c>
      <c r="C237">
        <v>2022</v>
      </c>
      <c r="D237" s="36" t="s">
        <v>593</v>
      </c>
      <c r="E237" s="73" t="str">
        <f t="shared" ref="E237:E277" si="40">$E236</f>
        <v>D4</v>
      </c>
      <c r="F237" s="71" t="s">
        <v>620</v>
      </c>
      <c r="G237" t="s">
        <v>587</v>
      </c>
      <c r="H237" s="36" t="s">
        <v>968</v>
      </c>
      <c r="I237" s="86"/>
    </row>
    <row r="238" spans="1:9" x14ac:dyDescent="0.2">
      <c r="A238">
        <v>7</v>
      </c>
      <c r="B238" s="75" t="s">
        <v>99</v>
      </c>
      <c r="C238">
        <v>2022</v>
      </c>
      <c r="D238" s="36" t="s">
        <v>593</v>
      </c>
      <c r="E238" s="73" t="str">
        <f t="shared" si="40"/>
        <v>D4</v>
      </c>
      <c r="F238" s="71" t="s">
        <v>621</v>
      </c>
      <c r="G238" t="s">
        <v>587</v>
      </c>
      <c r="H238" s="36" t="s">
        <v>969</v>
      </c>
      <c r="I238" s="86"/>
    </row>
    <row r="239" spans="1:9" x14ac:dyDescent="0.2">
      <c r="A239">
        <v>7</v>
      </c>
      <c r="B239" s="75" t="s">
        <v>99</v>
      </c>
      <c r="C239">
        <v>2022</v>
      </c>
      <c r="D239" s="32" t="s">
        <v>594</v>
      </c>
      <c r="E239" s="73" t="str">
        <f t="shared" si="40"/>
        <v>D4</v>
      </c>
      <c r="F239" s="71" t="s">
        <v>622</v>
      </c>
      <c r="G239" t="s">
        <v>587</v>
      </c>
      <c r="H239" s="36" t="s">
        <v>970</v>
      </c>
      <c r="I239" s="86" t="s">
        <v>587</v>
      </c>
    </row>
    <row r="240" spans="1:9" x14ac:dyDescent="0.2">
      <c r="A240">
        <v>7</v>
      </c>
      <c r="B240" s="75" t="s">
        <v>99</v>
      </c>
      <c r="C240">
        <v>2022</v>
      </c>
      <c r="D240" s="32" t="s">
        <v>594</v>
      </c>
      <c r="E240" s="73" t="str">
        <f t="shared" si="40"/>
        <v>D4</v>
      </c>
      <c r="F240" s="71" t="s">
        <v>623</v>
      </c>
      <c r="G240" t="s">
        <v>586</v>
      </c>
      <c r="H240" s="36" t="s">
        <v>971</v>
      </c>
      <c r="I240" s="86"/>
    </row>
    <row r="241" spans="1:9" x14ac:dyDescent="0.2">
      <c r="A241">
        <v>7</v>
      </c>
      <c r="B241" s="75" t="s">
        <v>99</v>
      </c>
      <c r="C241">
        <v>2022</v>
      </c>
      <c r="D241" s="32" t="s">
        <v>594</v>
      </c>
      <c r="E241" s="73" t="str">
        <f t="shared" si="40"/>
        <v>D4</v>
      </c>
      <c r="F241" s="71" t="s">
        <v>624</v>
      </c>
      <c r="G241" t="s">
        <v>587</v>
      </c>
      <c r="H241" s="36" t="s">
        <v>972</v>
      </c>
      <c r="I241" s="86"/>
    </row>
    <row r="242" spans="1:9" x14ac:dyDescent="0.2">
      <c r="A242">
        <v>7</v>
      </c>
      <c r="B242" s="75" t="s">
        <v>99</v>
      </c>
      <c r="C242">
        <v>2022</v>
      </c>
      <c r="D242" s="36" t="s">
        <v>593</v>
      </c>
      <c r="E242" s="72" t="s">
        <v>599</v>
      </c>
      <c r="F242" s="71" t="s">
        <v>625</v>
      </c>
      <c r="G242" t="s">
        <v>587</v>
      </c>
      <c r="H242" s="36" t="s">
        <v>973</v>
      </c>
      <c r="I242" s="86" t="s">
        <v>587</v>
      </c>
    </row>
    <row r="243" spans="1:9" x14ac:dyDescent="0.2">
      <c r="A243">
        <v>7</v>
      </c>
      <c r="B243" s="75" t="s">
        <v>99</v>
      </c>
      <c r="C243">
        <v>2022</v>
      </c>
      <c r="D243" s="36" t="s">
        <v>593</v>
      </c>
      <c r="E243" s="73" t="str">
        <f t="shared" ref="E243:E289" si="41">$E242</f>
        <v>D5</v>
      </c>
      <c r="F243" s="71" t="s">
        <v>626</v>
      </c>
      <c r="G243" t="s">
        <v>586</v>
      </c>
      <c r="H243" s="36" t="s">
        <v>974</v>
      </c>
      <c r="I243" s="86"/>
    </row>
    <row r="244" spans="1:9" x14ac:dyDescent="0.2">
      <c r="A244">
        <v>7</v>
      </c>
      <c r="B244" s="75" t="s">
        <v>99</v>
      </c>
      <c r="C244">
        <v>2022</v>
      </c>
      <c r="D244" s="36" t="s">
        <v>593</v>
      </c>
      <c r="E244" s="73" t="str">
        <f t="shared" si="41"/>
        <v>D5</v>
      </c>
      <c r="F244" s="71" t="s">
        <v>627</v>
      </c>
      <c r="G244" t="s">
        <v>587</v>
      </c>
      <c r="H244" s="36" t="s">
        <v>975</v>
      </c>
      <c r="I244" s="86"/>
    </row>
    <row r="245" spans="1:9" x14ac:dyDescent="0.2">
      <c r="A245">
        <v>7</v>
      </c>
      <c r="B245" s="75" t="s">
        <v>99</v>
      </c>
      <c r="C245">
        <v>2022</v>
      </c>
      <c r="D245" s="32" t="s">
        <v>594</v>
      </c>
      <c r="E245" s="73" t="str">
        <f t="shared" si="41"/>
        <v>D5</v>
      </c>
      <c r="F245" s="71" t="s">
        <v>628</v>
      </c>
      <c r="G245" t="s">
        <v>587</v>
      </c>
      <c r="H245" s="36" t="s">
        <v>976</v>
      </c>
      <c r="I245" s="86" t="s">
        <v>587</v>
      </c>
    </row>
    <row r="246" spans="1:9" x14ac:dyDescent="0.2">
      <c r="A246">
        <v>7</v>
      </c>
      <c r="B246" s="75" t="s">
        <v>99</v>
      </c>
      <c r="C246">
        <v>2022</v>
      </c>
      <c r="D246" s="32" t="s">
        <v>594</v>
      </c>
      <c r="E246" s="73" t="str">
        <f t="shared" si="41"/>
        <v>D5</v>
      </c>
      <c r="F246" s="71" t="s">
        <v>629</v>
      </c>
      <c r="G246" t="s">
        <v>587</v>
      </c>
      <c r="H246" s="36" t="s">
        <v>977</v>
      </c>
      <c r="I246" s="86"/>
    </row>
    <row r="247" spans="1:9" x14ac:dyDescent="0.2">
      <c r="A247">
        <v>7</v>
      </c>
      <c r="B247" s="75" t="s">
        <v>99</v>
      </c>
      <c r="C247">
        <v>2022</v>
      </c>
      <c r="D247" s="32" t="s">
        <v>594</v>
      </c>
      <c r="E247" s="73" t="str">
        <f t="shared" si="41"/>
        <v>D5</v>
      </c>
      <c r="F247" s="71" t="s">
        <v>630</v>
      </c>
      <c r="G247" t="s">
        <v>587</v>
      </c>
      <c r="H247" s="36" t="s">
        <v>978</v>
      </c>
      <c r="I247" s="86"/>
    </row>
    <row r="248" spans="1:9" x14ac:dyDescent="0.2">
      <c r="A248">
        <v>7</v>
      </c>
      <c r="B248" s="75" t="s">
        <v>99</v>
      </c>
      <c r="C248">
        <v>2022</v>
      </c>
      <c r="D248" s="36" t="s">
        <v>593</v>
      </c>
      <c r="E248" s="72" t="s">
        <v>600</v>
      </c>
      <c r="F248" s="71" t="s">
        <v>631</v>
      </c>
      <c r="G248" t="s">
        <v>589</v>
      </c>
      <c r="H248" s="36" t="s">
        <v>981</v>
      </c>
      <c r="I248" s="86" t="s">
        <v>589</v>
      </c>
    </row>
    <row r="249" spans="1:9" x14ac:dyDescent="0.2">
      <c r="A249">
        <v>7</v>
      </c>
      <c r="B249" s="75" t="s">
        <v>99</v>
      </c>
      <c r="C249">
        <v>2022</v>
      </c>
      <c r="D249" s="36" t="s">
        <v>593</v>
      </c>
      <c r="E249" s="73" t="str">
        <f t="shared" ref="E249:E289" si="42">$E248</f>
        <v>D6</v>
      </c>
      <c r="F249" s="71" t="s">
        <v>632</v>
      </c>
      <c r="G249" t="s">
        <v>589</v>
      </c>
      <c r="H249" s="36" t="s">
        <v>979</v>
      </c>
      <c r="I249" s="86"/>
    </row>
    <row r="250" spans="1:9" x14ac:dyDescent="0.2">
      <c r="A250">
        <v>7</v>
      </c>
      <c r="B250" s="75" t="s">
        <v>99</v>
      </c>
      <c r="C250">
        <v>2022</v>
      </c>
      <c r="D250" s="36" t="s">
        <v>593</v>
      </c>
      <c r="E250" s="73" t="str">
        <f t="shared" si="42"/>
        <v>D6</v>
      </c>
      <c r="F250" s="71" t="s">
        <v>633</v>
      </c>
      <c r="G250" t="s">
        <v>589</v>
      </c>
      <c r="H250" s="36" t="s">
        <v>980</v>
      </c>
      <c r="I250" s="86"/>
    </row>
    <row r="251" spans="1:9" x14ac:dyDescent="0.2">
      <c r="A251">
        <v>7</v>
      </c>
      <c r="B251" s="75" t="s">
        <v>99</v>
      </c>
      <c r="C251">
        <v>2022</v>
      </c>
      <c r="D251" s="32" t="s">
        <v>594</v>
      </c>
      <c r="E251" s="73" t="str">
        <f t="shared" si="42"/>
        <v>D6</v>
      </c>
      <c r="F251" s="71" t="s">
        <v>634</v>
      </c>
      <c r="G251" t="s">
        <v>587</v>
      </c>
      <c r="H251" s="36" t="s">
        <v>982</v>
      </c>
      <c r="I251" s="86" t="s">
        <v>589</v>
      </c>
    </row>
    <row r="252" spans="1:9" x14ac:dyDescent="0.2">
      <c r="A252">
        <v>7</v>
      </c>
      <c r="B252" s="75" t="s">
        <v>99</v>
      </c>
      <c r="C252">
        <v>2022</v>
      </c>
      <c r="D252" s="32" t="s">
        <v>594</v>
      </c>
      <c r="E252" s="73" t="str">
        <f t="shared" si="42"/>
        <v>D6</v>
      </c>
      <c r="F252" s="71" t="s">
        <v>635</v>
      </c>
      <c r="G252" t="s">
        <v>589</v>
      </c>
      <c r="H252" s="36" t="s">
        <v>983</v>
      </c>
      <c r="I252" s="86"/>
    </row>
    <row r="253" spans="1:9" x14ac:dyDescent="0.2">
      <c r="A253">
        <v>7</v>
      </c>
      <c r="B253" s="75" t="s">
        <v>99</v>
      </c>
      <c r="C253">
        <v>2022</v>
      </c>
      <c r="D253" s="32" t="s">
        <v>594</v>
      </c>
      <c r="E253" s="73" t="str">
        <f t="shared" si="42"/>
        <v>D6</v>
      </c>
      <c r="F253" s="71" t="s">
        <v>636</v>
      </c>
      <c r="G253" t="s">
        <v>589</v>
      </c>
      <c r="H253" s="36" t="s">
        <v>984</v>
      </c>
      <c r="I253" s="86"/>
    </row>
    <row r="254" spans="1:9" x14ac:dyDescent="0.2">
      <c r="A254">
        <v>8</v>
      </c>
      <c r="B254" s="76" t="s">
        <v>111</v>
      </c>
      <c r="C254">
        <v>2020</v>
      </c>
      <c r="D254" s="36" t="s">
        <v>593</v>
      </c>
      <c r="E254" s="72" t="s">
        <v>595</v>
      </c>
      <c r="F254" s="74" t="s">
        <v>601</v>
      </c>
      <c r="G254" s="77" t="s">
        <v>589</v>
      </c>
      <c r="H254" s="36" t="s">
        <v>841</v>
      </c>
      <c r="I254" s="86" t="s">
        <v>589</v>
      </c>
    </row>
    <row r="255" spans="1:9" x14ac:dyDescent="0.2">
      <c r="A255">
        <v>8</v>
      </c>
      <c r="B255" s="76" t="s">
        <v>111</v>
      </c>
      <c r="C255">
        <v>2020</v>
      </c>
      <c r="D255" s="36" t="s">
        <v>593</v>
      </c>
      <c r="E255" s="72" t="str">
        <f t="shared" ref="E255:E289" si="43">$E254</f>
        <v>D1</v>
      </c>
      <c r="F255" s="74" t="s">
        <v>602</v>
      </c>
      <c r="G255" t="s">
        <v>587</v>
      </c>
      <c r="H255" s="36" t="s">
        <v>842</v>
      </c>
      <c r="I255" s="86"/>
    </row>
    <row r="256" spans="1:9" x14ac:dyDescent="0.2">
      <c r="A256">
        <v>8</v>
      </c>
      <c r="B256" s="76" t="s">
        <v>111</v>
      </c>
      <c r="C256">
        <v>2020</v>
      </c>
      <c r="D256" s="36" t="s">
        <v>593</v>
      </c>
      <c r="E256" s="72" t="str">
        <f t="shared" si="37"/>
        <v>D1</v>
      </c>
      <c r="F256" s="74" t="s">
        <v>603</v>
      </c>
      <c r="G256" t="s">
        <v>589</v>
      </c>
      <c r="H256" s="36" t="s">
        <v>843</v>
      </c>
      <c r="I256" s="86"/>
    </row>
    <row r="257" spans="1:9" x14ac:dyDescent="0.2">
      <c r="A257">
        <v>8</v>
      </c>
      <c r="B257" s="76" t="s">
        <v>111</v>
      </c>
      <c r="C257">
        <v>2020</v>
      </c>
      <c r="D257" s="32" t="s">
        <v>594</v>
      </c>
      <c r="E257" s="72" t="str">
        <f t="shared" si="37"/>
        <v>D1</v>
      </c>
      <c r="F257" s="71" t="s">
        <v>604</v>
      </c>
      <c r="G257" t="s">
        <v>587</v>
      </c>
      <c r="H257" s="36" t="s">
        <v>844</v>
      </c>
      <c r="I257" s="86" t="s">
        <v>587</v>
      </c>
    </row>
    <row r="258" spans="1:9" x14ac:dyDescent="0.2">
      <c r="A258">
        <v>8</v>
      </c>
      <c r="B258" s="76" t="s">
        <v>111</v>
      </c>
      <c r="C258">
        <v>2020</v>
      </c>
      <c r="D258" s="32" t="s">
        <v>594</v>
      </c>
      <c r="E258" s="72" t="str">
        <f t="shared" si="37"/>
        <v>D1</v>
      </c>
      <c r="F258" s="71" t="s">
        <v>605</v>
      </c>
      <c r="G258" t="s">
        <v>589</v>
      </c>
      <c r="H258" s="36" t="s">
        <v>845</v>
      </c>
      <c r="I258" s="86"/>
    </row>
    <row r="259" spans="1:9" x14ac:dyDescent="0.2">
      <c r="A259">
        <v>8</v>
      </c>
      <c r="B259" s="76" t="s">
        <v>111</v>
      </c>
      <c r="C259">
        <v>2020</v>
      </c>
      <c r="D259" s="32" t="s">
        <v>594</v>
      </c>
      <c r="E259" s="72" t="str">
        <f t="shared" si="37"/>
        <v>D1</v>
      </c>
      <c r="F259" s="71" t="s">
        <v>606</v>
      </c>
      <c r="G259" t="s">
        <v>586</v>
      </c>
      <c r="H259" s="36" t="s">
        <v>846</v>
      </c>
      <c r="I259" s="86"/>
    </row>
    <row r="260" spans="1:9" x14ac:dyDescent="0.2">
      <c r="A260">
        <v>8</v>
      </c>
      <c r="B260" s="76" t="s">
        <v>111</v>
      </c>
      <c r="C260">
        <v>2020</v>
      </c>
      <c r="D260" s="36" t="s">
        <v>593</v>
      </c>
      <c r="E260" s="72" t="s">
        <v>596</v>
      </c>
      <c r="F260" s="71" t="s">
        <v>607</v>
      </c>
      <c r="G260" t="s">
        <v>589</v>
      </c>
      <c r="H260" s="36" t="s">
        <v>847</v>
      </c>
      <c r="I260" s="86" t="s">
        <v>587</v>
      </c>
    </row>
    <row r="261" spans="1:9" x14ac:dyDescent="0.2">
      <c r="A261">
        <v>8</v>
      </c>
      <c r="B261" s="76" t="s">
        <v>111</v>
      </c>
      <c r="C261">
        <v>2020</v>
      </c>
      <c r="D261" s="36" t="s">
        <v>593</v>
      </c>
      <c r="E261" s="73" t="str">
        <f t="shared" ref="E261:E289" si="44">$E260</f>
        <v>D2</v>
      </c>
      <c r="F261" s="71" t="s">
        <v>608</v>
      </c>
      <c r="G261" t="s">
        <v>586</v>
      </c>
      <c r="H261" s="36" t="s">
        <v>848</v>
      </c>
      <c r="I261" s="86"/>
    </row>
    <row r="262" spans="1:9" x14ac:dyDescent="0.2">
      <c r="A262">
        <v>8</v>
      </c>
      <c r="B262" s="76" t="s">
        <v>111</v>
      </c>
      <c r="C262">
        <v>2020</v>
      </c>
      <c r="D262" s="36" t="s">
        <v>593</v>
      </c>
      <c r="E262" s="73" t="str">
        <f t="shared" si="38"/>
        <v>D2</v>
      </c>
      <c r="F262" s="71" t="s">
        <v>609</v>
      </c>
      <c r="G262" t="s">
        <v>587</v>
      </c>
      <c r="H262" s="36" t="s">
        <v>849</v>
      </c>
      <c r="I262" s="86"/>
    </row>
    <row r="263" spans="1:9" x14ac:dyDescent="0.2">
      <c r="A263">
        <v>8</v>
      </c>
      <c r="B263" s="76" t="s">
        <v>111</v>
      </c>
      <c r="C263">
        <v>2020</v>
      </c>
      <c r="D263" s="32" t="s">
        <v>594</v>
      </c>
      <c r="E263" s="73" t="str">
        <f t="shared" si="38"/>
        <v>D2</v>
      </c>
      <c r="F263" s="71" t="s">
        <v>610</v>
      </c>
      <c r="G263" t="s">
        <v>587</v>
      </c>
      <c r="H263" s="36" t="s">
        <v>850</v>
      </c>
      <c r="I263" s="86" t="s">
        <v>587</v>
      </c>
    </row>
    <row r="264" spans="1:9" x14ac:dyDescent="0.2">
      <c r="A264">
        <v>8</v>
      </c>
      <c r="B264" s="76" t="s">
        <v>111</v>
      </c>
      <c r="C264">
        <v>2020</v>
      </c>
      <c r="D264" s="32" t="s">
        <v>594</v>
      </c>
      <c r="E264" s="73" t="str">
        <f t="shared" si="38"/>
        <v>D2</v>
      </c>
      <c r="F264" s="71" t="s">
        <v>611</v>
      </c>
      <c r="G264" t="s">
        <v>586</v>
      </c>
      <c r="H264" s="36" t="s">
        <v>851</v>
      </c>
      <c r="I264" s="86"/>
    </row>
    <row r="265" spans="1:9" x14ac:dyDescent="0.2">
      <c r="A265">
        <v>8</v>
      </c>
      <c r="B265" s="76" t="s">
        <v>111</v>
      </c>
      <c r="C265">
        <v>2020</v>
      </c>
      <c r="D265" s="32" t="s">
        <v>594</v>
      </c>
      <c r="E265" s="73" t="str">
        <f t="shared" si="38"/>
        <v>D2</v>
      </c>
      <c r="F265" s="71" t="s">
        <v>612</v>
      </c>
      <c r="G265" t="s">
        <v>587</v>
      </c>
      <c r="H265" s="36" t="s">
        <v>852</v>
      </c>
      <c r="I265" s="86"/>
    </row>
    <row r="266" spans="1:9" x14ac:dyDescent="0.2">
      <c r="A266">
        <v>8</v>
      </c>
      <c r="B266" s="76" t="s">
        <v>111</v>
      </c>
      <c r="C266">
        <v>2020</v>
      </c>
      <c r="D266" s="36" t="s">
        <v>593</v>
      </c>
      <c r="E266" s="72" t="s">
        <v>597</v>
      </c>
      <c r="F266" s="71" t="s">
        <v>613</v>
      </c>
      <c r="G266" t="s">
        <v>587</v>
      </c>
      <c r="H266" s="36" t="s">
        <v>853</v>
      </c>
      <c r="I266" s="86" t="s">
        <v>587</v>
      </c>
    </row>
    <row r="267" spans="1:9" x14ac:dyDescent="0.2">
      <c r="A267">
        <v>8</v>
      </c>
      <c r="B267" s="76" t="s">
        <v>111</v>
      </c>
      <c r="C267">
        <v>2020</v>
      </c>
      <c r="D267" s="36" t="s">
        <v>593</v>
      </c>
      <c r="E267" s="73" t="str">
        <f t="shared" ref="E267:E289" si="45">$E266</f>
        <v>D3</v>
      </c>
      <c r="F267" s="71" t="s">
        <v>614</v>
      </c>
      <c r="G267" t="s">
        <v>587</v>
      </c>
      <c r="H267" s="36" t="s">
        <v>854</v>
      </c>
      <c r="I267" s="86"/>
    </row>
    <row r="268" spans="1:9" x14ac:dyDescent="0.2">
      <c r="A268">
        <v>8</v>
      </c>
      <c r="B268" s="76" t="s">
        <v>111</v>
      </c>
      <c r="C268">
        <v>2020</v>
      </c>
      <c r="D268" s="36" t="s">
        <v>593</v>
      </c>
      <c r="E268" s="73" t="str">
        <f t="shared" si="39"/>
        <v>D3</v>
      </c>
      <c r="F268" s="71" t="s">
        <v>615</v>
      </c>
      <c r="G268" t="s">
        <v>589</v>
      </c>
      <c r="H268" s="36" t="s">
        <v>855</v>
      </c>
      <c r="I268" s="86"/>
    </row>
    <row r="269" spans="1:9" x14ac:dyDescent="0.2">
      <c r="A269">
        <v>8</v>
      </c>
      <c r="B269" s="76" t="s">
        <v>111</v>
      </c>
      <c r="C269">
        <v>2020</v>
      </c>
      <c r="D269" s="32" t="s">
        <v>594</v>
      </c>
      <c r="E269" s="73" t="str">
        <f t="shared" si="39"/>
        <v>D3</v>
      </c>
      <c r="F269" s="71" t="s">
        <v>616</v>
      </c>
      <c r="G269" t="s">
        <v>586</v>
      </c>
      <c r="H269" s="36" t="s">
        <v>856</v>
      </c>
      <c r="I269" s="86" t="s">
        <v>586</v>
      </c>
    </row>
    <row r="270" spans="1:9" x14ac:dyDescent="0.2">
      <c r="A270">
        <v>8</v>
      </c>
      <c r="B270" s="76" t="s">
        <v>111</v>
      </c>
      <c r="C270">
        <v>2020</v>
      </c>
      <c r="D270" s="32" t="s">
        <v>594</v>
      </c>
      <c r="E270" s="73" t="str">
        <f t="shared" si="39"/>
        <v>D3</v>
      </c>
      <c r="F270" s="71" t="s">
        <v>617</v>
      </c>
      <c r="G270" t="s">
        <v>586</v>
      </c>
      <c r="H270" s="36" t="s">
        <v>857</v>
      </c>
      <c r="I270" s="86"/>
    </row>
    <row r="271" spans="1:9" x14ac:dyDescent="0.2">
      <c r="A271">
        <v>8</v>
      </c>
      <c r="B271" s="76" t="s">
        <v>111</v>
      </c>
      <c r="C271">
        <v>2020</v>
      </c>
      <c r="D271" s="32" t="s">
        <v>594</v>
      </c>
      <c r="E271" s="73" t="str">
        <f t="shared" si="39"/>
        <v>D3</v>
      </c>
      <c r="F271" s="71" t="s">
        <v>618</v>
      </c>
      <c r="G271" t="s">
        <v>587</v>
      </c>
      <c r="H271" s="36" t="s">
        <v>858</v>
      </c>
      <c r="I271" s="86"/>
    </row>
    <row r="272" spans="1:9" x14ac:dyDescent="0.2">
      <c r="A272">
        <v>8</v>
      </c>
      <c r="B272" s="76" t="s">
        <v>111</v>
      </c>
      <c r="C272">
        <v>2020</v>
      </c>
      <c r="D272" s="36" t="s">
        <v>593</v>
      </c>
      <c r="E272" s="72" t="s">
        <v>598</v>
      </c>
      <c r="F272" s="71" t="s">
        <v>619</v>
      </c>
      <c r="G272" t="s">
        <v>589</v>
      </c>
      <c r="H272" s="36" t="s">
        <v>859</v>
      </c>
      <c r="I272" s="86" t="s">
        <v>589</v>
      </c>
    </row>
    <row r="273" spans="1:9" x14ac:dyDescent="0.2">
      <c r="A273">
        <v>8</v>
      </c>
      <c r="B273" s="76" t="s">
        <v>111</v>
      </c>
      <c r="C273">
        <v>2020</v>
      </c>
      <c r="D273" s="36" t="s">
        <v>593</v>
      </c>
      <c r="E273" s="73" t="str">
        <f t="shared" ref="E273:E289" si="46">$E272</f>
        <v>D4</v>
      </c>
      <c r="F273" s="71" t="s">
        <v>620</v>
      </c>
      <c r="G273" t="s">
        <v>589</v>
      </c>
      <c r="H273" s="36" t="s">
        <v>860</v>
      </c>
      <c r="I273" s="86"/>
    </row>
    <row r="274" spans="1:9" x14ac:dyDescent="0.2">
      <c r="A274">
        <v>8</v>
      </c>
      <c r="B274" s="76" t="s">
        <v>111</v>
      </c>
      <c r="C274">
        <v>2020</v>
      </c>
      <c r="D274" s="36" t="s">
        <v>593</v>
      </c>
      <c r="E274" s="73" t="str">
        <f t="shared" si="40"/>
        <v>D4</v>
      </c>
      <c r="F274" s="71" t="s">
        <v>621</v>
      </c>
      <c r="G274" t="s">
        <v>586</v>
      </c>
      <c r="H274" s="36" t="s">
        <v>861</v>
      </c>
      <c r="I274" s="86"/>
    </row>
    <row r="275" spans="1:9" x14ac:dyDescent="0.2">
      <c r="A275">
        <v>8</v>
      </c>
      <c r="B275" s="76" t="s">
        <v>111</v>
      </c>
      <c r="C275">
        <v>2020</v>
      </c>
      <c r="D275" s="32" t="s">
        <v>594</v>
      </c>
      <c r="E275" s="73" t="str">
        <f t="shared" si="40"/>
        <v>D4</v>
      </c>
      <c r="F275" s="71" t="s">
        <v>622</v>
      </c>
      <c r="G275" t="s">
        <v>587</v>
      </c>
      <c r="H275" s="36" t="s">
        <v>862</v>
      </c>
      <c r="I275" s="86" t="s">
        <v>587</v>
      </c>
    </row>
    <row r="276" spans="1:9" x14ac:dyDescent="0.2">
      <c r="A276">
        <v>8</v>
      </c>
      <c r="B276" s="76" t="s">
        <v>111</v>
      </c>
      <c r="C276">
        <v>2020</v>
      </c>
      <c r="D276" s="32" t="s">
        <v>594</v>
      </c>
      <c r="E276" s="73" t="str">
        <f t="shared" si="40"/>
        <v>D4</v>
      </c>
      <c r="F276" s="71" t="s">
        <v>623</v>
      </c>
      <c r="G276" t="s">
        <v>587</v>
      </c>
      <c r="H276" s="36" t="s">
        <v>863</v>
      </c>
      <c r="I276" s="86"/>
    </row>
    <row r="277" spans="1:9" x14ac:dyDescent="0.2">
      <c r="A277">
        <v>8</v>
      </c>
      <c r="B277" s="76" t="s">
        <v>111</v>
      </c>
      <c r="C277">
        <v>2020</v>
      </c>
      <c r="D277" s="32" t="s">
        <v>594</v>
      </c>
      <c r="E277" s="73" t="str">
        <f t="shared" si="40"/>
        <v>D4</v>
      </c>
      <c r="F277" s="71" t="s">
        <v>624</v>
      </c>
      <c r="G277" t="s">
        <v>589</v>
      </c>
      <c r="H277" s="36" t="s">
        <v>864</v>
      </c>
      <c r="I277" s="86"/>
    </row>
    <row r="278" spans="1:9" x14ac:dyDescent="0.2">
      <c r="A278">
        <v>8</v>
      </c>
      <c r="B278" s="76" t="s">
        <v>111</v>
      </c>
      <c r="C278">
        <v>2020</v>
      </c>
      <c r="D278" s="36" t="s">
        <v>593</v>
      </c>
      <c r="E278" s="72" t="s">
        <v>599</v>
      </c>
      <c r="F278" s="71" t="s">
        <v>625</v>
      </c>
      <c r="G278" t="s">
        <v>586</v>
      </c>
      <c r="H278" s="36" t="s">
        <v>865</v>
      </c>
      <c r="I278" s="86" t="s">
        <v>586</v>
      </c>
    </row>
    <row r="279" spans="1:9" x14ac:dyDescent="0.2">
      <c r="A279">
        <v>8</v>
      </c>
      <c r="B279" s="76" t="s">
        <v>111</v>
      </c>
      <c r="C279">
        <v>2020</v>
      </c>
      <c r="D279" s="36" t="s">
        <v>593</v>
      </c>
      <c r="E279" s="73" t="str">
        <f t="shared" ref="E279:E289" si="47">$E278</f>
        <v>D5</v>
      </c>
      <c r="F279" s="71" t="s">
        <v>626</v>
      </c>
      <c r="G279" t="s">
        <v>586</v>
      </c>
      <c r="H279" s="36" t="s">
        <v>866</v>
      </c>
      <c r="I279" s="86"/>
    </row>
    <row r="280" spans="1:9" x14ac:dyDescent="0.2">
      <c r="A280">
        <v>8</v>
      </c>
      <c r="B280" s="76" t="s">
        <v>111</v>
      </c>
      <c r="C280">
        <v>2020</v>
      </c>
      <c r="D280" s="36" t="s">
        <v>593</v>
      </c>
      <c r="E280" s="73" t="str">
        <f t="shared" si="41"/>
        <v>D5</v>
      </c>
      <c r="F280" s="71" t="s">
        <v>627</v>
      </c>
      <c r="G280" t="s">
        <v>587</v>
      </c>
      <c r="H280" s="36" t="s">
        <v>867</v>
      </c>
      <c r="I280" s="86"/>
    </row>
    <row r="281" spans="1:9" x14ac:dyDescent="0.2">
      <c r="A281">
        <v>8</v>
      </c>
      <c r="B281" s="76" t="s">
        <v>111</v>
      </c>
      <c r="C281">
        <v>2020</v>
      </c>
      <c r="D281" s="32" t="s">
        <v>594</v>
      </c>
      <c r="E281" s="73" t="str">
        <f t="shared" si="41"/>
        <v>D5</v>
      </c>
      <c r="F281" s="71" t="s">
        <v>628</v>
      </c>
      <c r="G281" t="s">
        <v>587</v>
      </c>
      <c r="H281" s="36" t="s">
        <v>868</v>
      </c>
      <c r="I281" s="86" t="s">
        <v>587</v>
      </c>
    </row>
    <row r="282" spans="1:9" x14ac:dyDescent="0.2">
      <c r="A282">
        <v>8</v>
      </c>
      <c r="B282" s="76" t="s">
        <v>111</v>
      </c>
      <c r="C282">
        <v>2020</v>
      </c>
      <c r="D282" s="32" t="s">
        <v>594</v>
      </c>
      <c r="E282" s="73" t="str">
        <f t="shared" si="41"/>
        <v>D5</v>
      </c>
      <c r="F282" s="71" t="s">
        <v>629</v>
      </c>
      <c r="G282" t="s">
        <v>586</v>
      </c>
      <c r="H282" s="36" t="s">
        <v>869</v>
      </c>
      <c r="I282" s="86"/>
    </row>
    <row r="283" spans="1:9" x14ac:dyDescent="0.2">
      <c r="A283">
        <v>8</v>
      </c>
      <c r="B283" s="76" t="s">
        <v>111</v>
      </c>
      <c r="C283">
        <v>2020</v>
      </c>
      <c r="D283" s="32" t="s">
        <v>594</v>
      </c>
      <c r="E283" s="73" t="str">
        <f t="shared" si="41"/>
        <v>D5</v>
      </c>
      <c r="F283" s="71" t="s">
        <v>630</v>
      </c>
      <c r="G283" t="s">
        <v>587</v>
      </c>
      <c r="H283" s="36" t="s">
        <v>870</v>
      </c>
      <c r="I283" s="86"/>
    </row>
    <row r="284" spans="1:9" x14ac:dyDescent="0.2">
      <c r="A284">
        <v>8</v>
      </c>
      <c r="B284" s="76" t="s">
        <v>111</v>
      </c>
      <c r="C284">
        <v>2020</v>
      </c>
      <c r="D284" s="36" t="s">
        <v>593</v>
      </c>
      <c r="E284" s="72" t="s">
        <v>600</v>
      </c>
      <c r="F284" s="71" t="s">
        <v>631</v>
      </c>
      <c r="G284" t="s">
        <v>586</v>
      </c>
      <c r="H284" s="36" t="s">
        <v>871</v>
      </c>
      <c r="I284" s="86" t="s">
        <v>586</v>
      </c>
    </row>
    <row r="285" spans="1:9" x14ac:dyDescent="0.2">
      <c r="A285">
        <v>8</v>
      </c>
      <c r="B285" s="76" t="s">
        <v>111</v>
      </c>
      <c r="C285">
        <v>2020</v>
      </c>
      <c r="D285" s="36" t="s">
        <v>593</v>
      </c>
      <c r="E285" s="73" t="str">
        <f t="shared" ref="E285:E289" si="48">$E284</f>
        <v>D6</v>
      </c>
      <c r="F285" s="71" t="s">
        <v>632</v>
      </c>
      <c r="G285" t="s">
        <v>586</v>
      </c>
      <c r="H285" s="36" t="s">
        <v>872</v>
      </c>
      <c r="I285" s="86"/>
    </row>
    <row r="286" spans="1:9" x14ac:dyDescent="0.2">
      <c r="A286">
        <v>8</v>
      </c>
      <c r="B286" s="76" t="s">
        <v>111</v>
      </c>
      <c r="C286">
        <v>2020</v>
      </c>
      <c r="D286" s="36" t="s">
        <v>593</v>
      </c>
      <c r="E286" s="73" t="str">
        <f t="shared" si="42"/>
        <v>D6</v>
      </c>
      <c r="F286" s="71" t="s">
        <v>633</v>
      </c>
      <c r="G286" t="s">
        <v>586</v>
      </c>
      <c r="H286" s="36" t="s">
        <v>873</v>
      </c>
      <c r="I286" s="86"/>
    </row>
    <row r="287" spans="1:9" x14ac:dyDescent="0.2">
      <c r="A287">
        <v>8</v>
      </c>
      <c r="B287" s="76" t="s">
        <v>111</v>
      </c>
      <c r="C287">
        <v>2020</v>
      </c>
      <c r="D287" s="32" t="s">
        <v>594</v>
      </c>
      <c r="E287" s="73" t="str">
        <f t="shared" si="42"/>
        <v>D6</v>
      </c>
      <c r="F287" s="71" t="s">
        <v>634</v>
      </c>
      <c r="G287" t="s">
        <v>587</v>
      </c>
      <c r="H287" s="36" t="s">
        <v>874</v>
      </c>
      <c r="I287" s="86" t="s">
        <v>586</v>
      </c>
    </row>
    <row r="288" spans="1:9" x14ac:dyDescent="0.2">
      <c r="A288">
        <v>8</v>
      </c>
      <c r="B288" s="76" t="s">
        <v>111</v>
      </c>
      <c r="C288">
        <v>2020</v>
      </c>
      <c r="D288" s="32" t="s">
        <v>594</v>
      </c>
      <c r="E288" s="73" t="str">
        <f t="shared" si="42"/>
        <v>D6</v>
      </c>
      <c r="F288" s="71" t="s">
        <v>635</v>
      </c>
      <c r="G288" t="s">
        <v>586</v>
      </c>
      <c r="H288" s="36" t="s">
        <v>875</v>
      </c>
      <c r="I288" s="86"/>
    </row>
    <row r="289" spans="1:9" x14ac:dyDescent="0.2">
      <c r="A289">
        <v>8</v>
      </c>
      <c r="B289" s="76" t="s">
        <v>111</v>
      </c>
      <c r="C289">
        <v>2020</v>
      </c>
      <c r="D289" s="32" t="s">
        <v>594</v>
      </c>
      <c r="E289" s="73" t="str">
        <f t="shared" si="42"/>
        <v>D6</v>
      </c>
      <c r="F289" s="71" t="s">
        <v>636</v>
      </c>
      <c r="G289" t="s">
        <v>586</v>
      </c>
      <c r="H289" s="36" t="s">
        <v>876</v>
      </c>
      <c r="I289" s="86"/>
    </row>
    <row r="290" spans="1:9" x14ac:dyDescent="0.2">
      <c r="A290">
        <v>9</v>
      </c>
      <c r="B290" s="75" t="s">
        <v>404</v>
      </c>
      <c r="C290">
        <v>2022</v>
      </c>
      <c r="D290" s="36" t="s">
        <v>593</v>
      </c>
      <c r="E290" s="72" t="s">
        <v>595</v>
      </c>
      <c r="F290" s="74" t="s">
        <v>601</v>
      </c>
      <c r="G290" s="77" t="s">
        <v>589</v>
      </c>
      <c r="H290" s="36" t="s">
        <v>913</v>
      </c>
      <c r="I290" s="86" t="s">
        <v>589</v>
      </c>
    </row>
    <row r="291" spans="1:9" x14ac:dyDescent="0.2">
      <c r="A291">
        <v>9</v>
      </c>
      <c r="B291" s="75" t="s">
        <v>404</v>
      </c>
      <c r="C291">
        <v>2022</v>
      </c>
      <c r="D291" s="36" t="s">
        <v>593</v>
      </c>
      <c r="E291" s="72" t="str">
        <f t="shared" ref="E291:E331" si="49">$E290</f>
        <v>D1</v>
      </c>
      <c r="F291" s="74" t="s">
        <v>602</v>
      </c>
      <c r="G291" t="s">
        <v>587</v>
      </c>
      <c r="H291" s="36" t="s">
        <v>914</v>
      </c>
      <c r="I291" s="86"/>
    </row>
    <row r="292" spans="1:9" x14ac:dyDescent="0.2">
      <c r="A292">
        <v>9</v>
      </c>
      <c r="B292" s="75" t="s">
        <v>404</v>
      </c>
      <c r="C292">
        <v>2022</v>
      </c>
      <c r="D292" s="36" t="s">
        <v>593</v>
      </c>
      <c r="E292" s="72" t="str">
        <f t="shared" si="49"/>
        <v>D1</v>
      </c>
      <c r="F292" s="74" t="s">
        <v>603</v>
      </c>
      <c r="G292" t="s">
        <v>589</v>
      </c>
      <c r="H292" s="36" t="s">
        <v>915</v>
      </c>
      <c r="I292" s="86"/>
    </row>
    <row r="293" spans="1:9" x14ac:dyDescent="0.2">
      <c r="A293">
        <v>9</v>
      </c>
      <c r="B293" s="75" t="s">
        <v>404</v>
      </c>
      <c r="C293">
        <v>2022</v>
      </c>
      <c r="D293" s="32" t="s">
        <v>594</v>
      </c>
      <c r="E293" s="72" t="str">
        <f t="shared" si="49"/>
        <v>D1</v>
      </c>
      <c r="F293" s="71" t="s">
        <v>604</v>
      </c>
      <c r="G293" t="s">
        <v>587</v>
      </c>
      <c r="H293" s="36" t="s">
        <v>916</v>
      </c>
      <c r="I293" s="86" t="s">
        <v>587</v>
      </c>
    </row>
    <row r="294" spans="1:9" x14ac:dyDescent="0.2">
      <c r="A294">
        <v>9</v>
      </c>
      <c r="B294" s="75" t="s">
        <v>404</v>
      </c>
      <c r="C294">
        <v>2022</v>
      </c>
      <c r="D294" s="32" t="s">
        <v>594</v>
      </c>
      <c r="E294" s="72" t="str">
        <f t="shared" si="49"/>
        <v>D1</v>
      </c>
      <c r="F294" s="71" t="s">
        <v>605</v>
      </c>
      <c r="G294" t="s">
        <v>588</v>
      </c>
      <c r="H294" s="36" t="s">
        <v>917</v>
      </c>
      <c r="I294" s="86"/>
    </row>
    <row r="295" spans="1:9" x14ac:dyDescent="0.2">
      <c r="A295">
        <v>9</v>
      </c>
      <c r="B295" s="75" t="s">
        <v>404</v>
      </c>
      <c r="C295">
        <v>2022</v>
      </c>
      <c r="D295" s="32" t="s">
        <v>594</v>
      </c>
      <c r="E295" s="72" t="str">
        <f t="shared" si="49"/>
        <v>D1</v>
      </c>
      <c r="F295" s="71" t="s">
        <v>606</v>
      </c>
      <c r="G295" t="s">
        <v>587</v>
      </c>
      <c r="H295" s="36" t="s">
        <v>918</v>
      </c>
      <c r="I295" s="86"/>
    </row>
    <row r="296" spans="1:9" x14ac:dyDescent="0.2">
      <c r="A296">
        <v>9</v>
      </c>
      <c r="B296" s="75" t="s">
        <v>404</v>
      </c>
      <c r="C296">
        <v>2022</v>
      </c>
      <c r="D296" s="36" t="s">
        <v>593</v>
      </c>
      <c r="E296" s="72" t="s">
        <v>596</v>
      </c>
      <c r="F296" s="71" t="s">
        <v>607</v>
      </c>
      <c r="G296" t="s">
        <v>589</v>
      </c>
      <c r="H296" s="36" t="s">
        <v>919</v>
      </c>
      <c r="I296" s="86" t="s">
        <v>587</v>
      </c>
    </row>
    <row r="297" spans="1:9" x14ac:dyDescent="0.2">
      <c r="A297">
        <v>9</v>
      </c>
      <c r="B297" s="75" t="s">
        <v>404</v>
      </c>
      <c r="C297">
        <v>2022</v>
      </c>
      <c r="D297" s="36" t="s">
        <v>593</v>
      </c>
      <c r="E297" s="73" t="str">
        <f t="shared" ref="E297:E337" si="50">$E296</f>
        <v>D2</v>
      </c>
      <c r="F297" s="71" t="s">
        <v>608</v>
      </c>
      <c r="G297" t="s">
        <v>586</v>
      </c>
      <c r="H297" s="36" t="s">
        <v>920</v>
      </c>
      <c r="I297" s="86"/>
    </row>
    <row r="298" spans="1:9" x14ac:dyDescent="0.2">
      <c r="A298">
        <v>9</v>
      </c>
      <c r="B298" s="75" t="s">
        <v>404</v>
      </c>
      <c r="C298">
        <v>2022</v>
      </c>
      <c r="D298" s="36" t="s">
        <v>593</v>
      </c>
      <c r="E298" s="73" t="str">
        <f t="shared" si="50"/>
        <v>D2</v>
      </c>
      <c r="F298" s="71" t="s">
        <v>609</v>
      </c>
      <c r="G298" t="s">
        <v>587</v>
      </c>
      <c r="H298" s="36" t="s">
        <v>921</v>
      </c>
      <c r="I298" s="86"/>
    </row>
    <row r="299" spans="1:9" x14ac:dyDescent="0.2">
      <c r="A299">
        <v>9</v>
      </c>
      <c r="B299" s="75" t="s">
        <v>404</v>
      </c>
      <c r="C299">
        <v>2022</v>
      </c>
      <c r="D299" s="32" t="s">
        <v>594</v>
      </c>
      <c r="E299" s="73" t="str">
        <f t="shared" si="50"/>
        <v>D2</v>
      </c>
      <c r="F299" s="71" t="s">
        <v>610</v>
      </c>
      <c r="G299" t="s">
        <v>586</v>
      </c>
      <c r="H299" s="36" t="s">
        <v>922</v>
      </c>
      <c r="I299" s="86" t="s">
        <v>586</v>
      </c>
    </row>
    <row r="300" spans="1:9" x14ac:dyDescent="0.2">
      <c r="A300">
        <v>9</v>
      </c>
      <c r="B300" s="75" t="s">
        <v>404</v>
      </c>
      <c r="C300">
        <v>2022</v>
      </c>
      <c r="D300" s="32" t="s">
        <v>594</v>
      </c>
      <c r="E300" s="73" t="str">
        <f t="shared" si="50"/>
        <v>D2</v>
      </c>
      <c r="F300" s="71" t="s">
        <v>611</v>
      </c>
      <c r="G300" t="s">
        <v>586</v>
      </c>
      <c r="H300" s="36" t="s">
        <v>923</v>
      </c>
      <c r="I300" s="86"/>
    </row>
    <row r="301" spans="1:9" x14ac:dyDescent="0.2">
      <c r="A301">
        <v>9</v>
      </c>
      <c r="B301" s="75" t="s">
        <v>404</v>
      </c>
      <c r="C301">
        <v>2022</v>
      </c>
      <c r="D301" s="32" t="s">
        <v>594</v>
      </c>
      <c r="E301" s="73" t="str">
        <f t="shared" si="50"/>
        <v>D2</v>
      </c>
      <c r="F301" s="71" t="s">
        <v>612</v>
      </c>
      <c r="G301" t="s">
        <v>586</v>
      </c>
      <c r="H301" s="36" t="s">
        <v>924</v>
      </c>
      <c r="I301" s="86"/>
    </row>
    <row r="302" spans="1:9" x14ac:dyDescent="0.2">
      <c r="A302">
        <v>9</v>
      </c>
      <c r="B302" s="75" t="s">
        <v>404</v>
      </c>
      <c r="C302">
        <v>2022</v>
      </c>
      <c r="D302" s="36" t="s">
        <v>593</v>
      </c>
      <c r="E302" s="72" t="s">
        <v>597</v>
      </c>
      <c r="F302" s="71" t="s">
        <v>613</v>
      </c>
      <c r="G302" t="s">
        <v>587</v>
      </c>
      <c r="H302" s="36" t="s">
        <v>925</v>
      </c>
      <c r="I302" s="86" t="s">
        <v>589</v>
      </c>
    </row>
    <row r="303" spans="1:9" x14ac:dyDescent="0.2">
      <c r="A303">
        <v>9</v>
      </c>
      <c r="B303" s="75" t="s">
        <v>404</v>
      </c>
      <c r="C303">
        <v>2022</v>
      </c>
      <c r="D303" s="36" t="s">
        <v>593</v>
      </c>
      <c r="E303" s="73" t="str">
        <f t="shared" ref="E303:E343" si="51">$E302</f>
        <v>D3</v>
      </c>
      <c r="F303" s="71" t="s">
        <v>614</v>
      </c>
      <c r="G303" t="s">
        <v>589</v>
      </c>
      <c r="H303" s="36" t="s">
        <v>926</v>
      </c>
      <c r="I303" s="86"/>
    </row>
    <row r="304" spans="1:9" x14ac:dyDescent="0.2">
      <c r="A304">
        <v>9</v>
      </c>
      <c r="B304" s="75" t="s">
        <v>404</v>
      </c>
      <c r="C304">
        <v>2022</v>
      </c>
      <c r="D304" s="36" t="s">
        <v>593</v>
      </c>
      <c r="E304" s="73" t="str">
        <f t="shared" si="51"/>
        <v>D3</v>
      </c>
      <c r="F304" s="71" t="s">
        <v>615</v>
      </c>
      <c r="G304" t="s">
        <v>589</v>
      </c>
      <c r="H304" s="36" t="s">
        <v>927</v>
      </c>
      <c r="I304" s="86"/>
    </row>
    <row r="305" spans="1:9" x14ac:dyDescent="0.2">
      <c r="A305">
        <v>9</v>
      </c>
      <c r="B305" s="75" t="s">
        <v>404</v>
      </c>
      <c r="C305">
        <v>2022</v>
      </c>
      <c r="D305" s="32" t="s">
        <v>594</v>
      </c>
      <c r="E305" s="73" t="str">
        <f t="shared" si="51"/>
        <v>D3</v>
      </c>
      <c r="F305" s="71" t="s">
        <v>616</v>
      </c>
      <c r="G305" t="s">
        <v>587</v>
      </c>
      <c r="H305" s="36" t="s">
        <v>928</v>
      </c>
      <c r="I305" s="86" t="s">
        <v>587</v>
      </c>
    </row>
    <row r="306" spans="1:9" x14ac:dyDescent="0.2">
      <c r="A306">
        <v>9</v>
      </c>
      <c r="B306" s="75" t="s">
        <v>404</v>
      </c>
      <c r="C306">
        <v>2022</v>
      </c>
      <c r="D306" s="32" t="s">
        <v>594</v>
      </c>
      <c r="E306" s="73" t="str">
        <f t="shared" si="51"/>
        <v>D3</v>
      </c>
      <c r="F306" s="71" t="s">
        <v>617</v>
      </c>
      <c r="G306" t="s">
        <v>587</v>
      </c>
      <c r="H306" s="36" t="s">
        <v>929</v>
      </c>
      <c r="I306" s="86"/>
    </row>
    <row r="307" spans="1:9" x14ac:dyDescent="0.2">
      <c r="A307">
        <v>9</v>
      </c>
      <c r="B307" s="75" t="s">
        <v>404</v>
      </c>
      <c r="C307">
        <v>2022</v>
      </c>
      <c r="D307" s="32" t="s">
        <v>594</v>
      </c>
      <c r="E307" s="73" t="str">
        <f t="shared" si="51"/>
        <v>D3</v>
      </c>
      <c r="F307" s="71" t="s">
        <v>618</v>
      </c>
      <c r="G307" t="s">
        <v>589</v>
      </c>
      <c r="H307" s="36" t="s">
        <v>930</v>
      </c>
      <c r="I307" s="86"/>
    </row>
    <row r="308" spans="1:9" x14ac:dyDescent="0.2">
      <c r="A308">
        <v>9</v>
      </c>
      <c r="B308" s="75" t="s">
        <v>404</v>
      </c>
      <c r="C308">
        <v>2022</v>
      </c>
      <c r="D308" s="36" t="s">
        <v>593</v>
      </c>
      <c r="E308" s="72" t="s">
        <v>598</v>
      </c>
      <c r="F308" s="71" t="s">
        <v>619</v>
      </c>
      <c r="G308" t="s">
        <v>589</v>
      </c>
      <c r="H308" s="36" t="s">
        <v>931</v>
      </c>
      <c r="I308" s="86" t="s">
        <v>589</v>
      </c>
    </row>
    <row r="309" spans="1:9" x14ac:dyDescent="0.2">
      <c r="A309">
        <v>9</v>
      </c>
      <c r="B309" s="75" t="s">
        <v>404</v>
      </c>
      <c r="C309">
        <v>2022</v>
      </c>
      <c r="D309" s="36" t="s">
        <v>593</v>
      </c>
      <c r="E309" s="73" t="str">
        <f t="shared" ref="E309:E349" si="52">$E308</f>
        <v>D4</v>
      </c>
      <c r="F309" s="71" t="s">
        <v>620</v>
      </c>
      <c r="G309" t="s">
        <v>589</v>
      </c>
      <c r="H309" s="36" t="s">
        <v>932</v>
      </c>
      <c r="I309" s="86"/>
    </row>
    <row r="310" spans="1:9" x14ac:dyDescent="0.2">
      <c r="A310">
        <v>9</v>
      </c>
      <c r="B310" s="75" t="s">
        <v>404</v>
      </c>
      <c r="C310">
        <v>2022</v>
      </c>
      <c r="D310" s="36" t="s">
        <v>593</v>
      </c>
      <c r="E310" s="73" t="str">
        <f t="shared" si="52"/>
        <v>D4</v>
      </c>
      <c r="F310" s="71" t="s">
        <v>621</v>
      </c>
      <c r="G310" t="s">
        <v>589</v>
      </c>
      <c r="H310" s="36" t="s">
        <v>933</v>
      </c>
      <c r="I310" s="86"/>
    </row>
    <row r="311" spans="1:9" x14ac:dyDescent="0.2">
      <c r="A311">
        <v>9</v>
      </c>
      <c r="B311" s="75" t="s">
        <v>404</v>
      </c>
      <c r="C311">
        <v>2022</v>
      </c>
      <c r="D311" s="32" t="s">
        <v>594</v>
      </c>
      <c r="E311" s="73" t="str">
        <f t="shared" si="52"/>
        <v>D4</v>
      </c>
      <c r="F311" s="71" t="s">
        <v>622</v>
      </c>
      <c r="G311" t="s">
        <v>586</v>
      </c>
      <c r="H311" s="36" t="s">
        <v>934</v>
      </c>
      <c r="I311" s="86" t="s">
        <v>586</v>
      </c>
    </row>
    <row r="312" spans="1:9" x14ac:dyDescent="0.2">
      <c r="A312">
        <v>9</v>
      </c>
      <c r="B312" s="75" t="s">
        <v>404</v>
      </c>
      <c r="C312">
        <v>2022</v>
      </c>
      <c r="D312" s="32" t="s">
        <v>594</v>
      </c>
      <c r="E312" s="73" t="str">
        <f t="shared" si="52"/>
        <v>D4</v>
      </c>
      <c r="F312" s="71" t="s">
        <v>623</v>
      </c>
      <c r="G312" t="s">
        <v>586</v>
      </c>
      <c r="H312" s="36" t="s">
        <v>935</v>
      </c>
      <c r="I312" s="86"/>
    </row>
    <row r="313" spans="1:9" x14ac:dyDescent="0.2">
      <c r="A313">
        <v>9</v>
      </c>
      <c r="B313" s="75" t="s">
        <v>404</v>
      </c>
      <c r="C313">
        <v>2022</v>
      </c>
      <c r="D313" s="32" t="s">
        <v>594</v>
      </c>
      <c r="E313" s="73" t="str">
        <f t="shared" si="52"/>
        <v>D4</v>
      </c>
      <c r="F313" s="71" t="s">
        <v>624</v>
      </c>
      <c r="G313" t="s">
        <v>589</v>
      </c>
      <c r="H313" s="36" t="s">
        <v>936</v>
      </c>
      <c r="I313" s="86"/>
    </row>
    <row r="314" spans="1:9" x14ac:dyDescent="0.2">
      <c r="A314">
        <v>9</v>
      </c>
      <c r="B314" s="75" t="s">
        <v>404</v>
      </c>
      <c r="C314">
        <v>2022</v>
      </c>
      <c r="D314" s="36" t="s">
        <v>593</v>
      </c>
      <c r="E314" s="72" t="s">
        <v>599</v>
      </c>
      <c r="F314" s="71" t="s">
        <v>625</v>
      </c>
      <c r="G314" t="s">
        <v>587</v>
      </c>
      <c r="H314" s="36" t="s">
        <v>937</v>
      </c>
      <c r="I314" s="86" t="s">
        <v>586</v>
      </c>
    </row>
    <row r="315" spans="1:9" x14ac:dyDescent="0.2">
      <c r="A315">
        <v>9</v>
      </c>
      <c r="B315" s="75" t="s">
        <v>404</v>
      </c>
      <c r="C315">
        <v>2022</v>
      </c>
      <c r="D315" s="36" t="s">
        <v>593</v>
      </c>
      <c r="E315" s="73" t="str">
        <f t="shared" ref="E315:E355" si="53">$E314</f>
        <v>D5</v>
      </c>
      <c r="F315" s="71" t="s">
        <v>626</v>
      </c>
      <c r="G315" t="s">
        <v>586</v>
      </c>
      <c r="H315" s="36" t="s">
        <v>938</v>
      </c>
      <c r="I315" s="86"/>
    </row>
    <row r="316" spans="1:9" x14ac:dyDescent="0.2">
      <c r="A316">
        <v>9</v>
      </c>
      <c r="B316" s="75" t="s">
        <v>404</v>
      </c>
      <c r="C316">
        <v>2022</v>
      </c>
      <c r="D316" s="36" t="s">
        <v>593</v>
      </c>
      <c r="E316" s="73" t="str">
        <f t="shared" si="53"/>
        <v>D5</v>
      </c>
      <c r="F316" s="71" t="s">
        <v>627</v>
      </c>
      <c r="G316" t="s">
        <v>586</v>
      </c>
      <c r="H316" s="36" t="s">
        <v>948</v>
      </c>
      <c r="I316" s="86"/>
    </row>
    <row r="317" spans="1:9" x14ac:dyDescent="0.2">
      <c r="A317">
        <v>9</v>
      </c>
      <c r="B317" s="75" t="s">
        <v>404</v>
      </c>
      <c r="C317">
        <v>2022</v>
      </c>
      <c r="D317" s="32" t="s">
        <v>594</v>
      </c>
      <c r="E317" s="73" t="str">
        <f t="shared" si="53"/>
        <v>D5</v>
      </c>
      <c r="F317" s="71" t="s">
        <v>628</v>
      </c>
      <c r="G317" t="s">
        <v>586</v>
      </c>
      <c r="H317" s="36" t="s">
        <v>939</v>
      </c>
      <c r="I317" s="86" t="s">
        <v>586</v>
      </c>
    </row>
    <row r="318" spans="1:9" x14ac:dyDescent="0.2">
      <c r="A318">
        <v>9</v>
      </c>
      <c r="B318" s="75" t="s">
        <v>404</v>
      </c>
      <c r="C318">
        <v>2022</v>
      </c>
      <c r="D318" s="32" t="s">
        <v>594</v>
      </c>
      <c r="E318" s="73" t="str">
        <f t="shared" si="53"/>
        <v>D5</v>
      </c>
      <c r="F318" s="71" t="s">
        <v>629</v>
      </c>
      <c r="G318" t="s">
        <v>586</v>
      </c>
      <c r="H318" s="36" t="s">
        <v>940</v>
      </c>
      <c r="I318" s="86"/>
    </row>
    <row r="319" spans="1:9" x14ac:dyDescent="0.2">
      <c r="A319">
        <v>9</v>
      </c>
      <c r="B319" s="75" t="s">
        <v>404</v>
      </c>
      <c r="C319">
        <v>2022</v>
      </c>
      <c r="D319" s="32" t="s">
        <v>594</v>
      </c>
      <c r="E319" s="73" t="str">
        <f t="shared" si="53"/>
        <v>D5</v>
      </c>
      <c r="F319" s="71" t="s">
        <v>630</v>
      </c>
      <c r="G319" t="s">
        <v>587</v>
      </c>
      <c r="H319" s="36" t="s">
        <v>941</v>
      </c>
      <c r="I319" s="86"/>
    </row>
    <row r="320" spans="1:9" x14ac:dyDescent="0.2">
      <c r="A320">
        <v>9</v>
      </c>
      <c r="B320" s="75" t="s">
        <v>404</v>
      </c>
      <c r="C320">
        <v>2022</v>
      </c>
      <c r="D320" s="36" t="s">
        <v>593</v>
      </c>
      <c r="E320" s="72" t="s">
        <v>600</v>
      </c>
      <c r="F320" s="71" t="s">
        <v>631</v>
      </c>
      <c r="G320" t="s">
        <v>586</v>
      </c>
      <c r="H320" s="36" t="s">
        <v>942</v>
      </c>
      <c r="I320" s="86" t="s">
        <v>586</v>
      </c>
    </row>
    <row r="321" spans="1:9" x14ac:dyDescent="0.2">
      <c r="A321">
        <v>9</v>
      </c>
      <c r="B321" s="75" t="s">
        <v>404</v>
      </c>
      <c r="C321">
        <v>2022</v>
      </c>
      <c r="D321" s="36" t="s">
        <v>593</v>
      </c>
      <c r="E321" s="73" t="str">
        <f t="shared" ref="E321:E361" si="54">$E320</f>
        <v>D6</v>
      </c>
      <c r="F321" s="71" t="s">
        <v>632</v>
      </c>
      <c r="G321" t="s">
        <v>587</v>
      </c>
      <c r="H321" s="36" t="s">
        <v>943</v>
      </c>
      <c r="I321" s="86"/>
    </row>
    <row r="322" spans="1:9" x14ac:dyDescent="0.2">
      <c r="A322">
        <v>9</v>
      </c>
      <c r="B322" s="75" t="s">
        <v>404</v>
      </c>
      <c r="C322">
        <v>2022</v>
      </c>
      <c r="D322" s="36" t="s">
        <v>593</v>
      </c>
      <c r="E322" s="73" t="str">
        <f t="shared" si="54"/>
        <v>D6</v>
      </c>
      <c r="F322" s="71" t="s">
        <v>633</v>
      </c>
      <c r="G322" t="s">
        <v>586</v>
      </c>
      <c r="H322" s="36" t="s">
        <v>944</v>
      </c>
      <c r="I322" s="86"/>
    </row>
    <row r="323" spans="1:9" x14ac:dyDescent="0.2">
      <c r="A323">
        <v>9</v>
      </c>
      <c r="B323" s="75" t="s">
        <v>404</v>
      </c>
      <c r="C323">
        <v>2022</v>
      </c>
      <c r="D323" s="32" t="s">
        <v>594</v>
      </c>
      <c r="E323" s="73" t="str">
        <f t="shared" si="54"/>
        <v>D6</v>
      </c>
      <c r="F323" s="71" t="s">
        <v>634</v>
      </c>
      <c r="G323" t="s">
        <v>587</v>
      </c>
      <c r="H323" s="36" t="s">
        <v>945</v>
      </c>
      <c r="I323" s="86" t="s">
        <v>587</v>
      </c>
    </row>
    <row r="324" spans="1:9" x14ac:dyDescent="0.2">
      <c r="A324">
        <v>9</v>
      </c>
      <c r="B324" s="75" t="s">
        <v>404</v>
      </c>
      <c r="C324">
        <v>2022</v>
      </c>
      <c r="D324" s="32" t="s">
        <v>594</v>
      </c>
      <c r="E324" s="73" t="str">
        <f t="shared" si="54"/>
        <v>D6</v>
      </c>
      <c r="F324" s="71" t="s">
        <v>635</v>
      </c>
      <c r="G324" t="s">
        <v>586</v>
      </c>
      <c r="H324" s="36" t="s">
        <v>946</v>
      </c>
      <c r="I324" s="86"/>
    </row>
    <row r="325" spans="1:9" x14ac:dyDescent="0.2">
      <c r="A325">
        <v>9</v>
      </c>
      <c r="B325" s="75" t="s">
        <v>404</v>
      </c>
      <c r="C325">
        <v>2022</v>
      </c>
      <c r="D325" s="32" t="s">
        <v>594</v>
      </c>
      <c r="E325" s="73" t="str">
        <f t="shared" si="54"/>
        <v>D6</v>
      </c>
      <c r="F325" s="71" t="s">
        <v>636</v>
      </c>
      <c r="G325" t="s">
        <v>587</v>
      </c>
      <c r="H325" s="36" t="s">
        <v>947</v>
      </c>
      <c r="I325" s="86"/>
    </row>
    <row r="326" spans="1:9" x14ac:dyDescent="0.2">
      <c r="A326">
        <v>10</v>
      </c>
      <c r="B326" s="76" t="s">
        <v>408</v>
      </c>
      <c r="C326">
        <v>2023</v>
      </c>
      <c r="D326" s="36" t="s">
        <v>593</v>
      </c>
      <c r="E326" s="72" t="s">
        <v>595</v>
      </c>
      <c r="F326" s="74" t="s">
        <v>601</v>
      </c>
      <c r="G326" s="77" t="s">
        <v>586</v>
      </c>
      <c r="H326" s="36" t="s">
        <v>877</v>
      </c>
      <c r="I326" s="86" t="s">
        <v>586</v>
      </c>
    </row>
    <row r="327" spans="1:9" x14ac:dyDescent="0.2">
      <c r="A327">
        <v>10</v>
      </c>
      <c r="B327" s="76" t="s">
        <v>408</v>
      </c>
      <c r="C327">
        <v>2023</v>
      </c>
      <c r="D327" s="36" t="s">
        <v>593</v>
      </c>
      <c r="E327" s="72" t="str">
        <f t="shared" ref="E327:E358" si="55">$E326</f>
        <v>D1</v>
      </c>
      <c r="F327" s="74" t="s">
        <v>602</v>
      </c>
      <c r="G327" t="s">
        <v>586</v>
      </c>
      <c r="H327" s="36" t="s">
        <v>878</v>
      </c>
      <c r="I327" s="86"/>
    </row>
    <row r="328" spans="1:9" x14ac:dyDescent="0.2">
      <c r="A328">
        <v>10</v>
      </c>
      <c r="B328" s="76" t="s">
        <v>408</v>
      </c>
      <c r="C328">
        <v>2023</v>
      </c>
      <c r="D328" s="36" t="s">
        <v>593</v>
      </c>
      <c r="E328" s="72" t="str">
        <f t="shared" si="49"/>
        <v>D1</v>
      </c>
      <c r="F328" s="74" t="s">
        <v>603</v>
      </c>
      <c r="G328" t="s">
        <v>587</v>
      </c>
      <c r="H328" s="36" t="s">
        <v>879</v>
      </c>
      <c r="I328" s="86"/>
    </row>
    <row r="329" spans="1:9" x14ac:dyDescent="0.2">
      <c r="A329">
        <v>10</v>
      </c>
      <c r="B329" s="76" t="s">
        <v>408</v>
      </c>
      <c r="C329">
        <v>2023</v>
      </c>
      <c r="D329" s="32" t="s">
        <v>594</v>
      </c>
      <c r="E329" s="72" t="str">
        <f t="shared" si="49"/>
        <v>D1</v>
      </c>
      <c r="F329" s="71" t="s">
        <v>604</v>
      </c>
      <c r="G329" t="s">
        <v>586</v>
      </c>
      <c r="H329" s="36" t="s">
        <v>880</v>
      </c>
      <c r="I329" s="86" t="s">
        <v>586</v>
      </c>
    </row>
    <row r="330" spans="1:9" x14ac:dyDescent="0.2">
      <c r="A330">
        <v>10</v>
      </c>
      <c r="B330" s="76" t="s">
        <v>408</v>
      </c>
      <c r="C330">
        <v>2023</v>
      </c>
      <c r="D330" s="32" t="s">
        <v>594</v>
      </c>
      <c r="E330" s="72" t="str">
        <f t="shared" si="49"/>
        <v>D1</v>
      </c>
      <c r="F330" s="71" t="s">
        <v>605</v>
      </c>
      <c r="G330" t="s">
        <v>587</v>
      </c>
      <c r="H330" s="36" t="s">
        <v>881</v>
      </c>
      <c r="I330" s="86"/>
    </row>
    <row r="331" spans="1:9" x14ac:dyDescent="0.2">
      <c r="A331">
        <v>10</v>
      </c>
      <c r="B331" s="76" t="s">
        <v>408</v>
      </c>
      <c r="C331">
        <v>2023</v>
      </c>
      <c r="D331" s="32" t="s">
        <v>594</v>
      </c>
      <c r="E331" s="72" t="str">
        <f t="shared" si="49"/>
        <v>D1</v>
      </c>
      <c r="F331" s="71" t="s">
        <v>606</v>
      </c>
      <c r="G331" t="s">
        <v>586</v>
      </c>
      <c r="H331" s="36" t="s">
        <v>882</v>
      </c>
      <c r="I331" s="86"/>
    </row>
    <row r="332" spans="1:9" x14ac:dyDescent="0.2">
      <c r="A332">
        <v>10</v>
      </c>
      <c r="B332" s="76" t="s">
        <v>408</v>
      </c>
      <c r="C332">
        <v>2023</v>
      </c>
      <c r="D332" s="36" t="s">
        <v>593</v>
      </c>
      <c r="E332" s="72" t="s">
        <v>596</v>
      </c>
      <c r="F332" s="71" t="s">
        <v>607</v>
      </c>
      <c r="G332" t="s">
        <v>586</v>
      </c>
      <c r="H332" s="36" t="s">
        <v>883</v>
      </c>
      <c r="I332" s="86" t="s">
        <v>586</v>
      </c>
    </row>
    <row r="333" spans="1:9" x14ac:dyDescent="0.2">
      <c r="A333">
        <v>10</v>
      </c>
      <c r="B333" s="76" t="s">
        <v>408</v>
      </c>
      <c r="C333">
        <v>2023</v>
      </c>
      <c r="D333" s="36" t="s">
        <v>593</v>
      </c>
      <c r="E333" s="73" t="str">
        <f t="shared" ref="E333:E364" si="56">$E332</f>
        <v>D2</v>
      </c>
      <c r="F333" s="71" t="s">
        <v>608</v>
      </c>
      <c r="G333" t="s">
        <v>586</v>
      </c>
      <c r="H333" s="36" t="s">
        <v>884</v>
      </c>
      <c r="I333" s="86"/>
    </row>
    <row r="334" spans="1:9" x14ac:dyDescent="0.2">
      <c r="A334">
        <v>10</v>
      </c>
      <c r="B334" s="76" t="s">
        <v>408</v>
      </c>
      <c r="C334">
        <v>2023</v>
      </c>
      <c r="D334" s="36" t="s">
        <v>593</v>
      </c>
      <c r="E334" s="73" t="str">
        <f t="shared" si="50"/>
        <v>D2</v>
      </c>
      <c r="F334" s="71" t="s">
        <v>609</v>
      </c>
      <c r="G334" t="s">
        <v>587</v>
      </c>
      <c r="H334" s="36" t="s">
        <v>885</v>
      </c>
      <c r="I334" s="86"/>
    </row>
    <row r="335" spans="1:9" x14ac:dyDescent="0.2">
      <c r="A335">
        <v>10</v>
      </c>
      <c r="B335" s="76" t="s">
        <v>408</v>
      </c>
      <c r="C335">
        <v>2023</v>
      </c>
      <c r="D335" s="32" t="s">
        <v>594</v>
      </c>
      <c r="E335" s="73" t="str">
        <f t="shared" si="50"/>
        <v>D2</v>
      </c>
      <c r="F335" s="71" t="s">
        <v>610</v>
      </c>
      <c r="G335" t="s">
        <v>586</v>
      </c>
      <c r="H335" s="36" t="s">
        <v>886</v>
      </c>
      <c r="I335" s="86" t="s">
        <v>586</v>
      </c>
    </row>
    <row r="336" spans="1:9" x14ac:dyDescent="0.2">
      <c r="A336">
        <v>10</v>
      </c>
      <c r="B336" s="76" t="s">
        <v>408</v>
      </c>
      <c r="C336">
        <v>2023</v>
      </c>
      <c r="D336" s="32" t="s">
        <v>594</v>
      </c>
      <c r="E336" s="73" t="str">
        <f t="shared" si="50"/>
        <v>D2</v>
      </c>
      <c r="F336" s="71" t="s">
        <v>611</v>
      </c>
      <c r="G336" t="s">
        <v>586</v>
      </c>
      <c r="H336" s="36" t="s">
        <v>887</v>
      </c>
      <c r="I336" s="86"/>
    </row>
    <row r="337" spans="1:9" x14ac:dyDescent="0.2">
      <c r="A337">
        <v>10</v>
      </c>
      <c r="B337" s="76" t="s">
        <v>408</v>
      </c>
      <c r="C337">
        <v>2023</v>
      </c>
      <c r="D337" s="32" t="s">
        <v>594</v>
      </c>
      <c r="E337" s="73" t="str">
        <f t="shared" si="50"/>
        <v>D2</v>
      </c>
      <c r="F337" s="71" t="s">
        <v>612</v>
      </c>
      <c r="G337" t="s">
        <v>586</v>
      </c>
      <c r="H337" s="36" t="s">
        <v>888</v>
      </c>
      <c r="I337" s="86"/>
    </row>
    <row r="338" spans="1:9" x14ac:dyDescent="0.2">
      <c r="A338">
        <v>10</v>
      </c>
      <c r="B338" s="76" t="s">
        <v>408</v>
      </c>
      <c r="C338">
        <v>2023</v>
      </c>
      <c r="D338" s="36" t="s">
        <v>593</v>
      </c>
      <c r="E338" s="72" t="s">
        <v>597</v>
      </c>
      <c r="F338" s="71" t="s">
        <v>613</v>
      </c>
      <c r="G338" t="s">
        <v>586</v>
      </c>
      <c r="H338" s="36" t="s">
        <v>889</v>
      </c>
      <c r="I338" s="86" t="s">
        <v>586</v>
      </c>
    </row>
    <row r="339" spans="1:9" x14ac:dyDescent="0.2">
      <c r="A339">
        <v>10</v>
      </c>
      <c r="B339" s="76" t="s">
        <v>408</v>
      </c>
      <c r="C339">
        <v>2023</v>
      </c>
      <c r="D339" s="36" t="s">
        <v>593</v>
      </c>
      <c r="E339" s="73" t="str">
        <f t="shared" ref="E339:E370" si="57">$E338</f>
        <v>D3</v>
      </c>
      <c r="F339" s="71" t="s">
        <v>614</v>
      </c>
      <c r="G339" t="s">
        <v>586</v>
      </c>
      <c r="H339" s="36" t="s">
        <v>890</v>
      </c>
      <c r="I339" s="86"/>
    </row>
    <row r="340" spans="1:9" x14ac:dyDescent="0.2">
      <c r="A340">
        <v>10</v>
      </c>
      <c r="B340" s="76" t="s">
        <v>408</v>
      </c>
      <c r="C340">
        <v>2023</v>
      </c>
      <c r="D340" s="36" t="s">
        <v>593</v>
      </c>
      <c r="E340" s="73" t="str">
        <f t="shared" si="51"/>
        <v>D3</v>
      </c>
      <c r="F340" s="71" t="s">
        <v>615</v>
      </c>
      <c r="G340" t="s">
        <v>586</v>
      </c>
      <c r="H340" s="36" t="s">
        <v>891</v>
      </c>
      <c r="I340" s="86"/>
    </row>
    <row r="341" spans="1:9" x14ac:dyDescent="0.2">
      <c r="A341">
        <v>10</v>
      </c>
      <c r="B341" s="76" t="s">
        <v>408</v>
      </c>
      <c r="C341">
        <v>2023</v>
      </c>
      <c r="D341" s="32" t="s">
        <v>594</v>
      </c>
      <c r="E341" s="73" t="str">
        <f t="shared" si="51"/>
        <v>D3</v>
      </c>
      <c r="F341" s="71" t="s">
        <v>616</v>
      </c>
      <c r="G341" t="s">
        <v>586</v>
      </c>
      <c r="H341" s="36" t="s">
        <v>892</v>
      </c>
      <c r="I341" s="86" t="s">
        <v>586</v>
      </c>
    </row>
    <row r="342" spans="1:9" x14ac:dyDescent="0.2">
      <c r="A342">
        <v>10</v>
      </c>
      <c r="B342" s="76" t="s">
        <v>408</v>
      </c>
      <c r="C342">
        <v>2023</v>
      </c>
      <c r="D342" s="32" t="s">
        <v>594</v>
      </c>
      <c r="E342" s="73" t="str">
        <f t="shared" si="51"/>
        <v>D3</v>
      </c>
      <c r="F342" s="71" t="s">
        <v>617</v>
      </c>
      <c r="G342" t="s">
        <v>586</v>
      </c>
      <c r="H342" s="36" t="s">
        <v>893</v>
      </c>
      <c r="I342" s="86"/>
    </row>
    <row r="343" spans="1:9" x14ac:dyDescent="0.2">
      <c r="A343">
        <v>10</v>
      </c>
      <c r="B343" s="76" t="s">
        <v>408</v>
      </c>
      <c r="C343">
        <v>2023</v>
      </c>
      <c r="D343" s="32" t="s">
        <v>594</v>
      </c>
      <c r="E343" s="73" t="str">
        <f t="shared" si="51"/>
        <v>D3</v>
      </c>
      <c r="F343" s="71" t="s">
        <v>618</v>
      </c>
      <c r="G343" t="s">
        <v>586</v>
      </c>
      <c r="H343" s="36" t="s">
        <v>894</v>
      </c>
      <c r="I343" s="86"/>
    </row>
    <row r="344" spans="1:9" x14ac:dyDescent="0.2">
      <c r="A344">
        <v>10</v>
      </c>
      <c r="B344" s="76" t="s">
        <v>408</v>
      </c>
      <c r="C344">
        <v>2023</v>
      </c>
      <c r="D344" s="36" t="s">
        <v>593</v>
      </c>
      <c r="E344" s="72" t="s">
        <v>598</v>
      </c>
      <c r="F344" s="71" t="s">
        <v>619</v>
      </c>
      <c r="G344" t="s">
        <v>586</v>
      </c>
      <c r="H344" s="36" t="s">
        <v>895</v>
      </c>
      <c r="I344" s="86" t="s">
        <v>586</v>
      </c>
    </row>
    <row r="345" spans="1:9" x14ac:dyDescent="0.2">
      <c r="A345">
        <v>10</v>
      </c>
      <c r="B345" s="76" t="s">
        <v>408</v>
      </c>
      <c r="C345">
        <v>2023</v>
      </c>
      <c r="D345" s="36" t="s">
        <v>593</v>
      </c>
      <c r="E345" s="73" t="str">
        <f t="shared" ref="E345:E376" si="58">$E344</f>
        <v>D4</v>
      </c>
      <c r="F345" s="71" t="s">
        <v>620</v>
      </c>
      <c r="G345" t="s">
        <v>586</v>
      </c>
      <c r="H345" s="36" t="s">
        <v>896</v>
      </c>
      <c r="I345" s="86"/>
    </row>
    <row r="346" spans="1:9" x14ac:dyDescent="0.2">
      <c r="A346">
        <v>10</v>
      </c>
      <c r="B346" s="76" t="s">
        <v>408</v>
      </c>
      <c r="C346">
        <v>2023</v>
      </c>
      <c r="D346" s="36" t="s">
        <v>593</v>
      </c>
      <c r="E346" s="73" t="str">
        <f t="shared" si="52"/>
        <v>D4</v>
      </c>
      <c r="F346" s="71" t="s">
        <v>621</v>
      </c>
      <c r="G346" t="s">
        <v>586</v>
      </c>
      <c r="H346" s="36" t="s">
        <v>897</v>
      </c>
      <c r="I346" s="86"/>
    </row>
    <row r="347" spans="1:9" x14ac:dyDescent="0.2">
      <c r="A347">
        <v>10</v>
      </c>
      <c r="B347" s="76" t="s">
        <v>408</v>
      </c>
      <c r="C347">
        <v>2023</v>
      </c>
      <c r="D347" s="32" t="s">
        <v>594</v>
      </c>
      <c r="E347" s="73" t="str">
        <f t="shared" si="52"/>
        <v>D4</v>
      </c>
      <c r="F347" s="71" t="s">
        <v>622</v>
      </c>
      <c r="G347" t="s">
        <v>586</v>
      </c>
      <c r="H347" s="36" t="s">
        <v>898</v>
      </c>
      <c r="I347" s="86" t="s">
        <v>586</v>
      </c>
    </row>
    <row r="348" spans="1:9" x14ac:dyDescent="0.2">
      <c r="A348">
        <v>10</v>
      </c>
      <c r="B348" s="76" t="s">
        <v>408</v>
      </c>
      <c r="C348">
        <v>2023</v>
      </c>
      <c r="D348" s="32" t="s">
        <v>594</v>
      </c>
      <c r="E348" s="73" t="str">
        <f t="shared" si="52"/>
        <v>D4</v>
      </c>
      <c r="F348" s="71" t="s">
        <v>623</v>
      </c>
      <c r="G348" t="s">
        <v>586</v>
      </c>
      <c r="H348" s="36" t="s">
        <v>899</v>
      </c>
      <c r="I348" s="86"/>
    </row>
    <row r="349" spans="1:9" x14ac:dyDescent="0.2">
      <c r="A349">
        <v>10</v>
      </c>
      <c r="B349" s="76" t="s">
        <v>408</v>
      </c>
      <c r="C349">
        <v>2023</v>
      </c>
      <c r="D349" s="32" t="s">
        <v>594</v>
      </c>
      <c r="E349" s="73" t="str">
        <f t="shared" si="52"/>
        <v>D4</v>
      </c>
      <c r="F349" s="71" t="s">
        <v>624</v>
      </c>
      <c r="G349" t="s">
        <v>586</v>
      </c>
      <c r="H349" s="36" t="s">
        <v>900</v>
      </c>
      <c r="I349" s="86"/>
    </row>
    <row r="350" spans="1:9" x14ac:dyDescent="0.2">
      <c r="A350">
        <v>10</v>
      </c>
      <c r="B350" s="76" t="s">
        <v>408</v>
      </c>
      <c r="C350">
        <v>2023</v>
      </c>
      <c r="D350" s="36" t="s">
        <v>593</v>
      </c>
      <c r="E350" s="72" t="s">
        <v>599</v>
      </c>
      <c r="F350" s="71" t="s">
        <v>625</v>
      </c>
      <c r="G350" t="s">
        <v>587</v>
      </c>
      <c r="H350" s="36" t="s">
        <v>901</v>
      </c>
      <c r="I350" s="86" t="s">
        <v>586</v>
      </c>
    </row>
    <row r="351" spans="1:9" x14ac:dyDescent="0.2">
      <c r="A351">
        <v>10</v>
      </c>
      <c r="B351" s="76" t="s">
        <v>408</v>
      </c>
      <c r="C351">
        <v>2023</v>
      </c>
      <c r="D351" s="36" t="s">
        <v>593</v>
      </c>
      <c r="E351" s="73" t="str">
        <f t="shared" ref="E351:E382" si="59">$E350</f>
        <v>D5</v>
      </c>
      <c r="F351" s="71" t="s">
        <v>626</v>
      </c>
      <c r="G351" t="s">
        <v>586</v>
      </c>
      <c r="H351" s="36" t="s">
        <v>902</v>
      </c>
      <c r="I351" s="86"/>
    </row>
    <row r="352" spans="1:9" x14ac:dyDescent="0.2">
      <c r="A352">
        <v>10</v>
      </c>
      <c r="B352" s="76" t="s">
        <v>408</v>
      </c>
      <c r="C352">
        <v>2023</v>
      </c>
      <c r="D352" s="36" t="s">
        <v>593</v>
      </c>
      <c r="E352" s="73" t="str">
        <f t="shared" si="53"/>
        <v>D5</v>
      </c>
      <c r="F352" s="71" t="s">
        <v>627</v>
      </c>
      <c r="G352" t="s">
        <v>586</v>
      </c>
      <c r="H352" s="36" t="s">
        <v>903</v>
      </c>
      <c r="I352" s="86"/>
    </row>
    <row r="353" spans="1:9" x14ac:dyDescent="0.2">
      <c r="A353">
        <v>10</v>
      </c>
      <c r="B353" s="76" t="s">
        <v>408</v>
      </c>
      <c r="C353">
        <v>2023</v>
      </c>
      <c r="D353" s="32" t="s">
        <v>594</v>
      </c>
      <c r="E353" s="73" t="str">
        <f t="shared" si="53"/>
        <v>D5</v>
      </c>
      <c r="F353" s="71" t="s">
        <v>628</v>
      </c>
      <c r="G353" t="s">
        <v>586</v>
      </c>
      <c r="H353" s="36" t="s">
        <v>904</v>
      </c>
      <c r="I353" s="86" t="s">
        <v>586</v>
      </c>
    </row>
    <row r="354" spans="1:9" x14ac:dyDescent="0.2">
      <c r="A354">
        <v>10</v>
      </c>
      <c r="B354" s="76" t="s">
        <v>408</v>
      </c>
      <c r="C354">
        <v>2023</v>
      </c>
      <c r="D354" s="32" t="s">
        <v>594</v>
      </c>
      <c r="E354" s="73" t="str">
        <f t="shared" si="53"/>
        <v>D5</v>
      </c>
      <c r="F354" s="71" t="s">
        <v>629</v>
      </c>
      <c r="G354" t="s">
        <v>586</v>
      </c>
      <c r="H354" s="36" t="s">
        <v>905</v>
      </c>
      <c r="I354" s="86"/>
    </row>
    <row r="355" spans="1:9" x14ac:dyDescent="0.2">
      <c r="A355">
        <v>10</v>
      </c>
      <c r="B355" s="76" t="s">
        <v>408</v>
      </c>
      <c r="C355">
        <v>2023</v>
      </c>
      <c r="D355" s="32" t="s">
        <v>594</v>
      </c>
      <c r="E355" s="73" t="str">
        <f t="shared" si="53"/>
        <v>D5</v>
      </c>
      <c r="F355" s="71" t="s">
        <v>630</v>
      </c>
      <c r="G355" t="s">
        <v>587</v>
      </c>
      <c r="H355" s="36" t="s">
        <v>906</v>
      </c>
      <c r="I355" s="86"/>
    </row>
    <row r="356" spans="1:9" x14ac:dyDescent="0.2">
      <c r="A356">
        <v>10</v>
      </c>
      <c r="B356" s="76" t="s">
        <v>408</v>
      </c>
      <c r="C356">
        <v>2023</v>
      </c>
      <c r="D356" s="36" t="s">
        <v>593</v>
      </c>
      <c r="E356" s="72" t="s">
        <v>600</v>
      </c>
      <c r="F356" s="71" t="s">
        <v>631</v>
      </c>
      <c r="G356" t="s">
        <v>586</v>
      </c>
      <c r="H356" s="36" t="s">
        <v>907</v>
      </c>
      <c r="I356" s="86" t="s">
        <v>586</v>
      </c>
    </row>
    <row r="357" spans="1:9" x14ac:dyDescent="0.2">
      <c r="A357">
        <v>10</v>
      </c>
      <c r="B357" s="76" t="s">
        <v>408</v>
      </c>
      <c r="C357">
        <v>2023</v>
      </c>
      <c r="D357" s="36" t="s">
        <v>593</v>
      </c>
      <c r="E357" s="73" t="str">
        <f t="shared" ref="E357:E388" si="60">$E356</f>
        <v>D6</v>
      </c>
      <c r="F357" s="71" t="s">
        <v>632</v>
      </c>
      <c r="G357" t="s">
        <v>586</v>
      </c>
      <c r="H357" s="36" t="s">
        <v>908</v>
      </c>
      <c r="I357" s="86"/>
    </row>
    <row r="358" spans="1:9" x14ac:dyDescent="0.2">
      <c r="A358">
        <v>10</v>
      </c>
      <c r="B358" s="76" t="s">
        <v>408</v>
      </c>
      <c r="C358">
        <v>2023</v>
      </c>
      <c r="D358" s="36" t="s">
        <v>593</v>
      </c>
      <c r="E358" s="73" t="str">
        <f t="shared" si="54"/>
        <v>D6</v>
      </c>
      <c r="F358" s="71" t="s">
        <v>633</v>
      </c>
      <c r="G358" t="s">
        <v>586</v>
      </c>
      <c r="H358" s="36" t="s">
        <v>909</v>
      </c>
      <c r="I358" s="86"/>
    </row>
    <row r="359" spans="1:9" x14ac:dyDescent="0.2">
      <c r="A359">
        <v>10</v>
      </c>
      <c r="B359" s="76" t="s">
        <v>408</v>
      </c>
      <c r="C359">
        <v>2023</v>
      </c>
      <c r="D359" s="32" t="s">
        <v>594</v>
      </c>
      <c r="E359" s="73" t="str">
        <f t="shared" si="54"/>
        <v>D6</v>
      </c>
      <c r="F359" s="71" t="s">
        <v>634</v>
      </c>
      <c r="G359" t="s">
        <v>586</v>
      </c>
      <c r="H359" s="36" t="s">
        <v>910</v>
      </c>
      <c r="I359" s="86" t="s">
        <v>586</v>
      </c>
    </row>
    <row r="360" spans="1:9" x14ac:dyDescent="0.2">
      <c r="A360">
        <v>10</v>
      </c>
      <c r="B360" s="76" t="s">
        <v>408</v>
      </c>
      <c r="C360">
        <v>2023</v>
      </c>
      <c r="D360" s="32" t="s">
        <v>594</v>
      </c>
      <c r="E360" s="73" t="str">
        <f t="shared" si="54"/>
        <v>D6</v>
      </c>
      <c r="F360" s="71" t="s">
        <v>635</v>
      </c>
      <c r="G360" t="s">
        <v>586</v>
      </c>
      <c r="H360" s="36" t="s">
        <v>911</v>
      </c>
      <c r="I360" s="86"/>
    </row>
    <row r="361" spans="1:9" x14ac:dyDescent="0.2">
      <c r="A361">
        <v>10</v>
      </c>
      <c r="B361" s="76" t="s">
        <v>408</v>
      </c>
      <c r="C361">
        <v>2023</v>
      </c>
      <c r="D361" s="32" t="s">
        <v>594</v>
      </c>
      <c r="E361" s="73" t="str">
        <f t="shared" si="54"/>
        <v>D6</v>
      </c>
      <c r="F361" s="71" t="s">
        <v>636</v>
      </c>
      <c r="G361" t="s">
        <v>586</v>
      </c>
      <c r="H361" s="36" t="s">
        <v>912</v>
      </c>
      <c r="I361" s="86"/>
    </row>
    <row r="362" spans="1:9" x14ac:dyDescent="0.2">
      <c r="A362">
        <v>11</v>
      </c>
      <c r="B362" s="75" t="s">
        <v>398</v>
      </c>
      <c r="C362">
        <v>2022</v>
      </c>
      <c r="D362" s="36" t="s">
        <v>593</v>
      </c>
      <c r="E362" s="72" t="s">
        <v>595</v>
      </c>
      <c r="F362" s="74" t="s">
        <v>601</v>
      </c>
      <c r="G362" s="77" t="s">
        <v>589</v>
      </c>
      <c r="H362" s="36" t="s">
        <v>985</v>
      </c>
      <c r="I362" s="86" t="s">
        <v>589</v>
      </c>
    </row>
    <row r="363" spans="1:9" x14ac:dyDescent="0.2">
      <c r="A363">
        <v>11</v>
      </c>
      <c r="B363" s="75" t="s">
        <v>398</v>
      </c>
      <c r="C363">
        <v>2022</v>
      </c>
      <c r="D363" s="36" t="s">
        <v>593</v>
      </c>
      <c r="E363" s="72" t="str">
        <f t="shared" ref="E363:E403" si="61">$E362</f>
        <v>D1</v>
      </c>
      <c r="F363" s="74" t="s">
        <v>602</v>
      </c>
      <c r="G363" t="s">
        <v>587</v>
      </c>
      <c r="H363" s="36" t="s">
        <v>986</v>
      </c>
      <c r="I363" s="86"/>
    </row>
    <row r="364" spans="1:9" x14ac:dyDescent="0.2">
      <c r="A364">
        <v>11</v>
      </c>
      <c r="B364" s="75" t="s">
        <v>398</v>
      </c>
      <c r="C364">
        <v>2022</v>
      </c>
      <c r="D364" s="36" t="s">
        <v>593</v>
      </c>
      <c r="E364" s="72" t="str">
        <f t="shared" si="61"/>
        <v>D1</v>
      </c>
      <c r="F364" s="74" t="s">
        <v>603</v>
      </c>
      <c r="G364" t="s">
        <v>589</v>
      </c>
      <c r="H364" s="36" t="s">
        <v>987</v>
      </c>
      <c r="I364" s="86"/>
    </row>
    <row r="365" spans="1:9" x14ac:dyDescent="0.2">
      <c r="A365">
        <v>11</v>
      </c>
      <c r="B365" s="75" t="s">
        <v>398</v>
      </c>
      <c r="C365">
        <v>2022</v>
      </c>
      <c r="D365" s="32" t="s">
        <v>594</v>
      </c>
      <c r="E365" s="72" t="str">
        <f t="shared" si="61"/>
        <v>D1</v>
      </c>
      <c r="F365" s="71" t="s">
        <v>604</v>
      </c>
      <c r="G365" t="s">
        <v>587</v>
      </c>
      <c r="H365" s="36" t="s">
        <v>988</v>
      </c>
      <c r="I365" s="86" t="s">
        <v>587</v>
      </c>
    </row>
    <row r="366" spans="1:9" x14ac:dyDescent="0.2">
      <c r="A366">
        <v>11</v>
      </c>
      <c r="B366" s="75" t="s">
        <v>398</v>
      </c>
      <c r="C366">
        <v>2022</v>
      </c>
      <c r="D366" s="32" t="s">
        <v>594</v>
      </c>
      <c r="E366" s="72" t="str">
        <f t="shared" si="61"/>
        <v>D1</v>
      </c>
      <c r="F366" s="71" t="s">
        <v>605</v>
      </c>
      <c r="G366" t="s">
        <v>589</v>
      </c>
      <c r="H366" s="36" t="s">
        <v>989</v>
      </c>
      <c r="I366" s="86"/>
    </row>
    <row r="367" spans="1:9" x14ac:dyDescent="0.2">
      <c r="A367">
        <v>11</v>
      </c>
      <c r="B367" s="75" t="s">
        <v>398</v>
      </c>
      <c r="C367">
        <v>2022</v>
      </c>
      <c r="D367" s="32" t="s">
        <v>594</v>
      </c>
      <c r="E367" s="72" t="str">
        <f t="shared" si="61"/>
        <v>D1</v>
      </c>
      <c r="F367" s="71" t="s">
        <v>606</v>
      </c>
      <c r="G367" t="s">
        <v>586</v>
      </c>
      <c r="H367" s="36" t="s">
        <v>1079</v>
      </c>
      <c r="I367" s="86"/>
    </row>
    <row r="368" spans="1:9" x14ac:dyDescent="0.2">
      <c r="A368">
        <v>11</v>
      </c>
      <c r="B368" s="75" t="s">
        <v>398</v>
      </c>
      <c r="C368">
        <v>2022</v>
      </c>
      <c r="D368" s="36" t="s">
        <v>593</v>
      </c>
      <c r="E368" s="72" t="s">
        <v>596</v>
      </c>
      <c r="F368" s="71" t="s">
        <v>607</v>
      </c>
      <c r="G368" t="s">
        <v>589</v>
      </c>
      <c r="H368" s="36" t="s">
        <v>990</v>
      </c>
      <c r="I368" s="86" t="s">
        <v>587</v>
      </c>
    </row>
    <row r="369" spans="1:9" x14ac:dyDescent="0.2">
      <c r="A369">
        <v>11</v>
      </c>
      <c r="B369" s="75" t="s">
        <v>398</v>
      </c>
      <c r="C369">
        <v>2022</v>
      </c>
      <c r="D369" s="36" t="s">
        <v>593</v>
      </c>
      <c r="E369" s="73" t="str">
        <f t="shared" ref="E369:E409" si="62">$E368</f>
        <v>D2</v>
      </c>
      <c r="F369" s="71" t="s">
        <v>608</v>
      </c>
      <c r="G369" t="s">
        <v>586</v>
      </c>
      <c r="H369" s="36" t="s">
        <v>991</v>
      </c>
      <c r="I369" s="86"/>
    </row>
    <row r="370" spans="1:9" x14ac:dyDescent="0.2">
      <c r="A370">
        <v>11</v>
      </c>
      <c r="B370" s="75" t="s">
        <v>398</v>
      </c>
      <c r="C370">
        <v>2022</v>
      </c>
      <c r="D370" s="36" t="s">
        <v>593</v>
      </c>
      <c r="E370" s="73" t="str">
        <f t="shared" si="62"/>
        <v>D2</v>
      </c>
      <c r="F370" s="71" t="s">
        <v>609</v>
      </c>
      <c r="G370" t="s">
        <v>587</v>
      </c>
      <c r="H370" s="36" t="s">
        <v>992</v>
      </c>
      <c r="I370" s="86"/>
    </row>
    <row r="371" spans="1:9" x14ac:dyDescent="0.2">
      <c r="A371">
        <v>11</v>
      </c>
      <c r="B371" s="75" t="s">
        <v>398</v>
      </c>
      <c r="C371">
        <v>2022</v>
      </c>
      <c r="D371" s="32" t="s">
        <v>594</v>
      </c>
      <c r="E371" s="73" t="str">
        <f t="shared" si="62"/>
        <v>D2</v>
      </c>
      <c r="F371" s="71" t="s">
        <v>610</v>
      </c>
      <c r="G371" t="s">
        <v>587</v>
      </c>
      <c r="H371" s="36" t="s">
        <v>993</v>
      </c>
      <c r="I371" s="86" t="s">
        <v>587</v>
      </c>
    </row>
    <row r="372" spans="1:9" x14ac:dyDescent="0.2">
      <c r="A372">
        <v>11</v>
      </c>
      <c r="B372" s="75" t="s">
        <v>398</v>
      </c>
      <c r="C372">
        <v>2022</v>
      </c>
      <c r="D372" s="32" t="s">
        <v>594</v>
      </c>
      <c r="E372" s="73" t="str">
        <f t="shared" si="62"/>
        <v>D2</v>
      </c>
      <c r="F372" s="71" t="s">
        <v>611</v>
      </c>
      <c r="G372" t="s">
        <v>588</v>
      </c>
      <c r="H372" s="36" t="s">
        <v>994</v>
      </c>
      <c r="I372" s="86"/>
    </row>
    <row r="373" spans="1:9" x14ac:dyDescent="0.2">
      <c r="A373">
        <v>11</v>
      </c>
      <c r="B373" s="75" t="s">
        <v>398</v>
      </c>
      <c r="C373">
        <v>2022</v>
      </c>
      <c r="D373" s="32" t="s">
        <v>594</v>
      </c>
      <c r="E373" s="73" t="str">
        <f t="shared" si="62"/>
        <v>D2</v>
      </c>
      <c r="F373" s="71" t="s">
        <v>612</v>
      </c>
      <c r="G373" t="s">
        <v>586</v>
      </c>
      <c r="H373" s="36" t="s">
        <v>995</v>
      </c>
      <c r="I373" s="86"/>
    </row>
    <row r="374" spans="1:9" x14ac:dyDescent="0.2">
      <c r="A374">
        <v>11</v>
      </c>
      <c r="B374" s="75" t="s">
        <v>398</v>
      </c>
      <c r="C374">
        <v>2022</v>
      </c>
      <c r="D374" s="36" t="s">
        <v>593</v>
      </c>
      <c r="E374" s="72" t="s">
        <v>597</v>
      </c>
      <c r="F374" s="71" t="s">
        <v>613</v>
      </c>
      <c r="G374" t="s">
        <v>587</v>
      </c>
      <c r="H374" s="36" t="s">
        <v>996</v>
      </c>
      <c r="I374" s="86" t="s">
        <v>587</v>
      </c>
    </row>
    <row r="375" spans="1:9" x14ac:dyDescent="0.2">
      <c r="A375">
        <v>11</v>
      </c>
      <c r="B375" s="75" t="s">
        <v>398</v>
      </c>
      <c r="C375">
        <v>2022</v>
      </c>
      <c r="D375" s="36" t="s">
        <v>593</v>
      </c>
      <c r="E375" s="73" t="str">
        <f t="shared" ref="E375:E415" si="63">$E374</f>
        <v>D3</v>
      </c>
      <c r="F375" s="71" t="s">
        <v>614</v>
      </c>
      <c r="G375" t="s">
        <v>586</v>
      </c>
      <c r="H375" s="36" t="s">
        <v>997</v>
      </c>
      <c r="I375" s="86"/>
    </row>
    <row r="376" spans="1:9" x14ac:dyDescent="0.2">
      <c r="A376">
        <v>11</v>
      </c>
      <c r="B376" s="75" t="s">
        <v>398</v>
      </c>
      <c r="C376">
        <v>2022</v>
      </c>
      <c r="D376" s="36" t="s">
        <v>593</v>
      </c>
      <c r="E376" s="73" t="str">
        <f t="shared" si="63"/>
        <v>D3</v>
      </c>
      <c r="F376" s="71" t="s">
        <v>615</v>
      </c>
      <c r="G376" t="s">
        <v>589</v>
      </c>
      <c r="H376" s="36" t="s">
        <v>998</v>
      </c>
      <c r="I376" s="86"/>
    </row>
    <row r="377" spans="1:9" x14ac:dyDescent="0.2">
      <c r="A377">
        <v>11</v>
      </c>
      <c r="B377" s="75" t="s">
        <v>398</v>
      </c>
      <c r="C377">
        <v>2022</v>
      </c>
      <c r="D377" s="32" t="s">
        <v>594</v>
      </c>
      <c r="E377" s="73" t="str">
        <f t="shared" si="63"/>
        <v>D3</v>
      </c>
      <c r="F377" s="71" t="s">
        <v>616</v>
      </c>
      <c r="G377" t="s">
        <v>586</v>
      </c>
      <c r="H377" s="36" t="s">
        <v>999</v>
      </c>
      <c r="I377" s="86" t="s">
        <v>586</v>
      </c>
    </row>
    <row r="378" spans="1:9" x14ac:dyDescent="0.2">
      <c r="A378">
        <v>11</v>
      </c>
      <c r="B378" s="75" t="s">
        <v>398</v>
      </c>
      <c r="C378">
        <v>2022</v>
      </c>
      <c r="D378" s="32" t="s">
        <v>594</v>
      </c>
      <c r="E378" s="73" t="str">
        <f t="shared" si="63"/>
        <v>D3</v>
      </c>
      <c r="F378" s="71" t="s">
        <v>617</v>
      </c>
      <c r="G378" t="s">
        <v>586</v>
      </c>
      <c r="H378" s="36" t="s">
        <v>1000</v>
      </c>
      <c r="I378" s="86"/>
    </row>
    <row r="379" spans="1:9" x14ac:dyDescent="0.2">
      <c r="A379">
        <v>11</v>
      </c>
      <c r="B379" s="75" t="s">
        <v>398</v>
      </c>
      <c r="C379">
        <v>2022</v>
      </c>
      <c r="D379" s="32" t="s">
        <v>594</v>
      </c>
      <c r="E379" s="73" t="str">
        <f t="shared" si="63"/>
        <v>D3</v>
      </c>
      <c r="F379" s="71" t="s">
        <v>618</v>
      </c>
      <c r="G379" t="s">
        <v>587</v>
      </c>
      <c r="H379" s="36" t="s">
        <v>1001</v>
      </c>
      <c r="I379" s="86"/>
    </row>
    <row r="380" spans="1:9" x14ac:dyDescent="0.2">
      <c r="A380">
        <v>11</v>
      </c>
      <c r="B380" s="75" t="s">
        <v>398</v>
      </c>
      <c r="C380">
        <v>2022</v>
      </c>
      <c r="D380" s="36" t="s">
        <v>593</v>
      </c>
      <c r="E380" s="72" t="s">
        <v>598</v>
      </c>
      <c r="F380" s="71" t="s">
        <v>619</v>
      </c>
      <c r="G380" t="s">
        <v>587</v>
      </c>
      <c r="H380" s="36" t="s">
        <v>1002</v>
      </c>
      <c r="I380" s="86" t="s">
        <v>587</v>
      </c>
    </row>
    <row r="381" spans="1:9" x14ac:dyDescent="0.2">
      <c r="A381">
        <v>11</v>
      </c>
      <c r="B381" s="75" t="s">
        <v>398</v>
      </c>
      <c r="C381">
        <v>2022</v>
      </c>
      <c r="D381" s="36" t="s">
        <v>593</v>
      </c>
      <c r="E381" s="73" t="str">
        <f t="shared" ref="E381:E421" si="64">$E380</f>
        <v>D4</v>
      </c>
      <c r="F381" s="71" t="s">
        <v>620</v>
      </c>
      <c r="G381" t="s">
        <v>589</v>
      </c>
      <c r="H381" s="36" t="s">
        <v>1003</v>
      </c>
      <c r="I381" s="86"/>
    </row>
    <row r="382" spans="1:9" x14ac:dyDescent="0.2">
      <c r="A382">
        <v>11</v>
      </c>
      <c r="B382" s="75" t="s">
        <v>398</v>
      </c>
      <c r="C382">
        <v>2022</v>
      </c>
      <c r="D382" s="36" t="s">
        <v>593</v>
      </c>
      <c r="E382" s="73" t="str">
        <f t="shared" si="64"/>
        <v>D4</v>
      </c>
      <c r="F382" s="71" t="s">
        <v>621</v>
      </c>
      <c r="G382" t="s">
        <v>586</v>
      </c>
      <c r="H382" s="36" t="s">
        <v>1004</v>
      </c>
      <c r="I382" s="86"/>
    </row>
    <row r="383" spans="1:9" x14ac:dyDescent="0.2">
      <c r="A383">
        <v>11</v>
      </c>
      <c r="B383" s="75" t="s">
        <v>398</v>
      </c>
      <c r="C383">
        <v>2022</v>
      </c>
      <c r="D383" s="32" t="s">
        <v>594</v>
      </c>
      <c r="E383" s="73" t="str">
        <f t="shared" si="64"/>
        <v>D4</v>
      </c>
      <c r="F383" s="71" t="s">
        <v>622</v>
      </c>
      <c r="G383" t="s">
        <v>587</v>
      </c>
      <c r="H383" s="36" t="s">
        <v>1005</v>
      </c>
      <c r="I383" s="86" t="s">
        <v>587</v>
      </c>
    </row>
    <row r="384" spans="1:9" x14ac:dyDescent="0.2">
      <c r="A384">
        <v>11</v>
      </c>
      <c r="B384" s="75" t="s">
        <v>398</v>
      </c>
      <c r="C384">
        <v>2022</v>
      </c>
      <c r="D384" s="32" t="s">
        <v>594</v>
      </c>
      <c r="E384" s="73" t="str">
        <f t="shared" si="64"/>
        <v>D4</v>
      </c>
      <c r="F384" s="71" t="s">
        <v>623</v>
      </c>
      <c r="G384" t="s">
        <v>587</v>
      </c>
      <c r="H384" s="36" t="s">
        <v>1006</v>
      </c>
      <c r="I384" s="86"/>
    </row>
    <row r="385" spans="1:9" x14ac:dyDescent="0.2">
      <c r="A385">
        <v>11</v>
      </c>
      <c r="B385" s="75" t="s">
        <v>398</v>
      </c>
      <c r="C385">
        <v>2022</v>
      </c>
      <c r="D385" s="32" t="s">
        <v>594</v>
      </c>
      <c r="E385" s="73" t="str">
        <f t="shared" si="64"/>
        <v>D4</v>
      </c>
      <c r="F385" s="71" t="s">
        <v>624</v>
      </c>
      <c r="G385" t="s">
        <v>589</v>
      </c>
      <c r="H385" s="36" t="s">
        <v>1007</v>
      </c>
      <c r="I385" s="86"/>
    </row>
    <row r="386" spans="1:9" x14ac:dyDescent="0.2">
      <c r="A386">
        <v>11</v>
      </c>
      <c r="B386" s="75" t="s">
        <v>398</v>
      </c>
      <c r="C386">
        <v>2022</v>
      </c>
      <c r="D386" s="36" t="s">
        <v>593</v>
      </c>
      <c r="E386" s="72" t="s">
        <v>599</v>
      </c>
      <c r="F386" s="71" t="s">
        <v>625</v>
      </c>
      <c r="G386" t="s">
        <v>588</v>
      </c>
      <c r="H386" s="36" t="s">
        <v>1008</v>
      </c>
      <c r="I386" s="86" t="s">
        <v>587</v>
      </c>
    </row>
    <row r="387" spans="1:9" x14ac:dyDescent="0.2">
      <c r="A387">
        <v>11</v>
      </c>
      <c r="B387" s="75" t="s">
        <v>398</v>
      </c>
      <c r="C387">
        <v>2022</v>
      </c>
      <c r="D387" s="36" t="s">
        <v>593</v>
      </c>
      <c r="E387" s="73" t="str">
        <f t="shared" ref="E387:E427" si="65">$E386</f>
        <v>D5</v>
      </c>
      <c r="F387" s="71" t="s">
        <v>626</v>
      </c>
      <c r="G387" t="s">
        <v>587</v>
      </c>
      <c r="H387" s="36" t="s">
        <v>1009</v>
      </c>
      <c r="I387" s="86"/>
    </row>
    <row r="388" spans="1:9" x14ac:dyDescent="0.2">
      <c r="A388">
        <v>11</v>
      </c>
      <c r="B388" s="75" t="s">
        <v>398</v>
      </c>
      <c r="C388">
        <v>2022</v>
      </c>
      <c r="D388" s="36" t="s">
        <v>593</v>
      </c>
      <c r="E388" s="73" t="str">
        <f t="shared" si="65"/>
        <v>D5</v>
      </c>
      <c r="F388" s="71" t="s">
        <v>627</v>
      </c>
      <c r="G388" t="s">
        <v>587</v>
      </c>
      <c r="H388" s="36" t="s">
        <v>1010</v>
      </c>
      <c r="I388" s="86"/>
    </row>
    <row r="389" spans="1:9" x14ac:dyDescent="0.2">
      <c r="A389">
        <v>11</v>
      </c>
      <c r="B389" s="75" t="s">
        <v>398</v>
      </c>
      <c r="C389">
        <v>2022</v>
      </c>
      <c r="D389" s="32" t="s">
        <v>594</v>
      </c>
      <c r="E389" s="73" t="str">
        <f t="shared" si="65"/>
        <v>D5</v>
      </c>
      <c r="F389" s="71" t="s">
        <v>628</v>
      </c>
      <c r="G389" t="s">
        <v>587</v>
      </c>
      <c r="H389" s="36" t="s">
        <v>1011</v>
      </c>
      <c r="I389" s="86" t="s">
        <v>587</v>
      </c>
    </row>
    <row r="390" spans="1:9" x14ac:dyDescent="0.2">
      <c r="A390">
        <v>11</v>
      </c>
      <c r="B390" s="75" t="s">
        <v>398</v>
      </c>
      <c r="C390">
        <v>2022</v>
      </c>
      <c r="D390" s="32" t="s">
        <v>594</v>
      </c>
      <c r="E390" s="73" t="str">
        <f t="shared" si="65"/>
        <v>D5</v>
      </c>
      <c r="F390" s="71" t="s">
        <v>629</v>
      </c>
      <c r="G390" t="s">
        <v>586</v>
      </c>
      <c r="H390" s="36" t="s">
        <v>1080</v>
      </c>
      <c r="I390" s="86"/>
    </row>
    <row r="391" spans="1:9" x14ac:dyDescent="0.2">
      <c r="A391">
        <v>11</v>
      </c>
      <c r="B391" s="75" t="s">
        <v>398</v>
      </c>
      <c r="C391">
        <v>2022</v>
      </c>
      <c r="D391" s="32" t="s">
        <v>594</v>
      </c>
      <c r="E391" s="73" t="str">
        <f t="shared" si="65"/>
        <v>D5</v>
      </c>
      <c r="F391" s="71" t="s">
        <v>630</v>
      </c>
      <c r="G391" t="s">
        <v>587</v>
      </c>
      <c r="H391" s="36" t="s">
        <v>1013</v>
      </c>
      <c r="I391" s="86"/>
    </row>
    <row r="392" spans="1:9" x14ac:dyDescent="0.2">
      <c r="A392">
        <v>11</v>
      </c>
      <c r="B392" s="75" t="s">
        <v>398</v>
      </c>
      <c r="C392">
        <v>2022</v>
      </c>
      <c r="D392" s="36" t="s">
        <v>593</v>
      </c>
      <c r="E392" s="72" t="s">
        <v>600</v>
      </c>
      <c r="F392" s="71" t="s">
        <v>631</v>
      </c>
      <c r="G392" t="s">
        <v>589</v>
      </c>
      <c r="H392" s="36" t="s">
        <v>1014</v>
      </c>
      <c r="I392" s="86" t="s">
        <v>589</v>
      </c>
    </row>
    <row r="393" spans="1:9" x14ac:dyDescent="0.2">
      <c r="A393">
        <v>11</v>
      </c>
      <c r="B393" s="75" t="s">
        <v>398</v>
      </c>
      <c r="C393">
        <v>2022</v>
      </c>
      <c r="D393" s="36" t="s">
        <v>593</v>
      </c>
      <c r="E393" s="73" t="str">
        <f t="shared" ref="E393:E433" si="66">$E392</f>
        <v>D6</v>
      </c>
      <c r="F393" s="71" t="s">
        <v>632</v>
      </c>
      <c r="G393" t="s">
        <v>589</v>
      </c>
      <c r="H393" s="36" t="s">
        <v>1015</v>
      </c>
      <c r="I393" s="86"/>
    </row>
    <row r="394" spans="1:9" x14ac:dyDescent="0.2">
      <c r="A394">
        <v>11</v>
      </c>
      <c r="B394" s="75" t="s">
        <v>398</v>
      </c>
      <c r="C394">
        <v>2022</v>
      </c>
      <c r="D394" s="36" t="s">
        <v>593</v>
      </c>
      <c r="E394" s="73" t="str">
        <f t="shared" si="66"/>
        <v>D6</v>
      </c>
      <c r="F394" s="71" t="s">
        <v>633</v>
      </c>
      <c r="G394" t="s">
        <v>589</v>
      </c>
      <c r="H394" s="36" t="s">
        <v>1016</v>
      </c>
      <c r="I394" s="86"/>
    </row>
    <row r="395" spans="1:9" x14ac:dyDescent="0.2">
      <c r="A395">
        <v>11</v>
      </c>
      <c r="B395" s="75" t="s">
        <v>398</v>
      </c>
      <c r="C395">
        <v>2022</v>
      </c>
      <c r="D395" s="32" t="s">
        <v>594</v>
      </c>
      <c r="E395" s="73" t="str">
        <f t="shared" si="66"/>
        <v>D6</v>
      </c>
      <c r="F395" s="71" t="s">
        <v>634</v>
      </c>
      <c r="G395" t="s">
        <v>587</v>
      </c>
      <c r="H395" s="36" t="s">
        <v>1017</v>
      </c>
      <c r="I395" s="86" t="s">
        <v>589</v>
      </c>
    </row>
    <row r="396" spans="1:9" x14ac:dyDescent="0.2">
      <c r="A396">
        <v>11</v>
      </c>
      <c r="B396" s="75" t="s">
        <v>398</v>
      </c>
      <c r="C396">
        <v>2022</v>
      </c>
      <c r="D396" s="32" t="s">
        <v>594</v>
      </c>
      <c r="E396" s="73" t="str">
        <f t="shared" si="66"/>
        <v>D6</v>
      </c>
      <c r="F396" s="71" t="s">
        <v>635</v>
      </c>
      <c r="G396" t="s">
        <v>589</v>
      </c>
      <c r="H396" s="36" t="s">
        <v>1018</v>
      </c>
      <c r="I396" s="86"/>
    </row>
    <row r="397" spans="1:9" x14ac:dyDescent="0.2">
      <c r="A397">
        <v>11</v>
      </c>
      <c r="B397" s="75" t="s">
        <v>398</v>
      </c>
      <c r="C397">
        <v>2022</v>
      </c>
      <c r="D397" s="32" t="s">
        <v>594</v>
      </c>
      <c r="E397" s="73" t="str">
        <f t="shared" si="66"/>
        <v>D6</v>
      </c>
      <c r="F397" s="71" t="s">
        <v>636</v>
      </c>
      <c r="G397" t="s">
        <v>589</v>
      </c>
      <c r="H397" s="36" t="s">
        <v>984</v>
      </c>
      <c r="I397" s="86"/>
    </row>
    <row r="398" spans="1:9" x14ac:dyDescent="0.2">
      <c r="A398">
        <v>12</v>
      </c>
      <c r="B398" s="76" t="s">
        <v>401</v>
      </c>
      <c r="C398">
        <v>2025</v>
      </c>
      <c r="D398" s="36" t="s">
        <v>593</v>
      </c>
      <c r="E398" s="72" t="s">
        <v>595</v>
      </c>
      <c r="F398" s="74" t="s">
        <v>601</v>
      </c>
      <c r="G398" s="77" t="s">
        <v>589</v>
      </c>
      <c r="H398" s="36" t="s">
        <v>1019</v>
      </c>
      <c r="I398" s="86" t="s">
        <v>589</v>
      </c>
    </row>
    <row r="399" spans="1:9" x14ac:dyDescent="0.2">
      <c r="A399">
        <v>12</v>
      </c>
      <c r="B399" s="76" t="s">
        <v>401</v>
      </c>
      <c r="C399">
        <v>2025</v>
      </c>
      <c r="D399" s="36" t="s">
        <v>593</v>
      </c>
      <c r="E399" s="72" t="str">
        <f t="shared" ref="E399:E430" si="67">$E398</f>
        <v>D1</v>
      </c>
      <c r="F399" s="74" t="s">
        <v>602</v>
      </c>
      <c r="G399" t="s">
        <v>587</v>
      </c>
      <c r="H399" s="36" t="s">
        <v>1020</v>
      </c>
      <c r="I399" s="86"/>
    </row>
    <row r="400" spans="1:9" x14ac:dyDescent="0.2">
      <c r="A400">
        <v>12</v>
      </c>
      <c r="B400" s="76" t="s">
        <v>401</v>
      </c>
      <c r="C400">
        <v>2025</v>
      </c>
      <c r="D400" s="36" t="s">
        <v>593</v>
      </c>
      <c r="E400" s="72" t="str">
        <f t="shared" si="61"/>
        <v>D1</v>
      </c>
      <c r="F400" s="74" t="s">
        <v>603</v>
      </c>
      <c r="G400" t="s">
        <v>589</v>
      </c>
      <c r="H400" s="36" t="s">
        <v>1021</v>
      </c>
      <c r="I400" s="86"/>
    </row>
    <row r="401" spans="1:9" x14ac:dyDescent="0.2">
      <c r="A401">
        <v>12</v>
      </c>
      <c r="B401" s="76" t="s">
        <v>401</v>
      </c>
      <c r="C401">
        <v>2025</v>
      </c>
      <c r="D401" s="32" t="s">
        <v>594</v>
      </c>
      <c r="E401" s="72" t="str">
        <f t="shared" si="61"/>
        <v>D1</v>
      </c>
      <c r="F401" s="71" t="s">
        <v>604</v>
      </c>
      <c r="G401" t="s">
        <v>587</v>
      </c>
      <c r="H401" s="36" t="s">
        <v>1022</v>
      </c>
      <c r="I401" s="86" t="s">
        <v>587</v>
      </c>
    </row>
    <row r="402" spans="1:9" x14ac:dyDescent="0.2">
      <c r="A402">
        <v>12</v>
      </c>
      <c r="B402" s="76" t="s">
        <v>401</v>
      </c>
      <c r="C402">
        <v>2025</v>
      </c>
      <c r="D402" s="32" t="s">
        <v>594</v>
      </c>
      <c r="E402" s="72" t="str">
        <f t="shared" si="61"/>
        <v>D1</v>
      </c>
      <c r="F402" s="71" t="s">
        <v>605</v>
      </c>
      <c r="G402" t="s">
        <v>587</v>
      </c>
      <c r="H402" s="36" t="s">
        <v>1023</v>
      </c>
      <c r="I402" s="86"/>
    </row>
    <row r="403" spans="1:9" x14ac:dyDescent="0.2">
      <c r="A403">
        <v>12</v>
      </c>
      <c r="B403" s="76" t="s">
        <v>401</v>
      </c>
      <c r="C403">
        <v>2025</v>
      </c>
      <c r="D403" s="32" t="s">
        <v>594</v>
      </c>
      <c r="E403" s="72" t="str">
        <f t="shared" si="61"/>
        <v>D1</v>
      </c>
      <c r="F403" s="71" t="s">
        <v>606</v>
      </c>
      <c r="G403" t="s">
        <v>586</v>
      </c>
      <c r="H403" s="36" t="s">
        <v>1024</v>
      </c>
      <c r="I403" s="86"/>
    </row>
    <row r="404" spans="1:9" x14ac:dyDescent="0.2">
      <c r="A404">
        <v>12</v>
      </c>
      <c r="B404" s="76" t="s">
        <v>401</v>
      </c>
      <c r="C404">
        <v>2025</v>
      </c>
      <c r="D404" s="36" t="s">
        <v>593</v>
      </c>
      <c r="E404" s="72" t="s">
        <v>596</v>
      </c>
      <c r="F404" s="71" t="s">
        <v>607</v>
      </c>
      <c r="G404" t="s">
        <v>589</v>
      </c>
      <c r="H404" s="36" t="s">
        <v>990</v>
      </c>
      <c r="I404" s="86" t="s">
        <v>587</v>
      </c>
    </row>
    <row r="405" spans="1:9" x14ac:dyDescent="0.2">
      <c r="A405">
        <v>12</v>
      </c>
      <c r="B405" s="76" t="s">
        <v>401</v>
      </c>
      <c r="C405">
        <v>2025</v>
      </c>
      <c r="D405" s="36" t="s">
        <v>593</v>
      </c>
      <c r="E405" s="73" t="str">
        <f t="shared" ref="E405:E436" si="68">$E404</f>
        <v>D2</v>
      </c>
      <c r="F405" s="71" t="s">
        <v>608</v>
      </c>
      <c r="G405" t="s">
        <v>587</v>
      </c>
      <c r="H405" s="36" t="s">
        <v>1025</v>
      </c>
      <c r="I405" s="86"/>
    </row>
    <row r="406" spans="1:9" x14ac:dyDescent="0.2">
      <c r="A406">
        <v>12</v>
      </c>
      <c r="B406" s="76" t="s">
        <v>401</v>
      </c>
      <c r="C406">
        <v>2025</v>
      </c>
      <c r="D406" s="36" t="s">
        <v>593</v>
      </c>
      <c r="E406" s="73" t="str">
        <f t="shared" si="62"/>
        <v>D2</v>
      </c>
      <c r="F406" s="71" t="s">
        <v>609</v>
      </c>
      <c r="G406" t="s">
        <v>587</v>
      </c>
      <c r="H406" s="36" t="s">
        <v>992</v>
      </c>
      <c r="I406" s="86"/>
    </row>
    <row r="407" spans="1:9" x14ac:dyDescent="0.2">
      <c r="A407">
        <v>12</v>
      </c>
      <c r="B407" s="76" t="s">
        <v>401</v>
      </c>
      <c r="C407">
        <v>2025</v>
      </c>
      <c r="D407" s="32" t="s">
        <v>594</v>
      </c>
      <c r="E407" s="73" t="str">
        <f t="shared" si="62"/>
        <v>D2</v>
      </c>
      <c r="F407" s="71" t="s">
        <v>610</v>
      </c>
      <c r="G407" t="s">
        <v>586</v>
      </c>
      <c r="H407" s="36" t="s">
        <v>1026</v>
      </c>
      <c r="I407" s="86" t="s">
        <v>587</v>
      </c>
    </row>
    <row r="408" spans="1:9" x14ac:dyDescent="0.2">
      <c r="A408">
        <v>12</v>
      </c>
      <c r="B408" s="76" t="s">
        <v>401</v>
      </c>
      <c r="C408">
        <v>2025</v>
      </c>
      <c r="D408" s="32" t="s">
        <v>594</v>
      </c>
      <c r="E408" s="73" t="str">
        <f t="shared" si="62"/>
        <v>D2</v>
      </c>
      <c r="F408" s="71" t="s">
        <v>611</v>
      </c>
      <c r="G408" t="s">
        <v>587</v>
      </c>
      <c r="H408" s="36" t="s">
        <v>1027</v>
      </c>
      <c r="I408" s="86"/>
    </row>
    <row r="409" spans="1:9" x14ac:dyDescent="0.2">
      <c r="A409">
        <v>12</v>
      </c>
      <c r="B409" s="76" t="s">
        <v>401</v>
      </c>
      <c r="C409">
        <v>2025</v>
      </c>
      <c r="D409" s="32" t="s">
        <v>594</v>
      </c>
      <c r="E409" s="73" t="str">
        <f t="shared" si="62"/>
        <v>D2</v>
      </c>
      <c r="F409" s="71" t="s">
        <v>612</v>
      </c>
      <c r="G409" t="s">
        <v>587</v>
      </c>
      <c r="H409" s="36" t="s">
        <v>1028</v>
      </c>
      <c r="I409" s="86"/>
    </row>
    <row r="410" spans="1:9" x14ac:dyDescent="0.2">
      <c r="A410">
        <v>12</v>
      </c>
      <c r="B410" s="76" t="s">
        <v>401</v>
      </c>
      <c r="C410">
        <v>2025</v>
      </c>
      <c r="D410" s="36" t="s">
        <v>593</v>
      </c>
      <c r="E410" s="72" t="s">
        <v>597</v>
      </c>
      <c r="F410" s="71" t="s">
        <v>613</v>
      </c>
      <c r="G410" t="s">
        <v>587</v>
      </c>
      <c r="H410" s="36" t="s">
        <v>1029</v>
      </c>
      <c r="I410" s="86" t="s">
        <v>587</v>
      </c>
    </row>
    <row r="411" spans="1:9" x14ac:dyDescent="0.2">
      <c r="A411">
        <v>12</v>
      </c>
      <c r="B411" s="76" t="s">
        <v>401</v>
      </c>
      <c r="C411">
        <v>2025</v>
      </c>
      <c r="D411" s="36" t="s">
        <v>593</v>
      </c>
      <c r="E411" s="73" t="str">
        <f t="shared" ref="E411:E442" si="69">$E410</f>
        <v>D3</v>
      </c>
      <c r="F411" s="71" t="s">
        <v>614</v>
      </c>
      <c r="G411" t="s">
        <v>587</v>
      </c>
      <c r="H411" s="36" t="s">
        <v>997</v>
      </c>
      <c r="I411" s="86"/>
    </row>
    <row r="412" spans="1:9" x14ac:dyDescent="0.2">
      <c r="A412">
        <v>12</v>
      </c>
      <c r="B412" s="76" t="s">
        <v>401</v>
      </c>
      <c r="C412">
        <v>2025</v>
      </c>
      <c r="D412" s="36" t="s">
        <v>593</v>
      </c>
      <c r="E412" s="73" t="str">
        <f t="shared" si="63"/>
        <v>D3</v>
      </c>
      <c r="F412" s="71" t="s">
        <v>615</v>
      </c>
      <c r="G412" t="s">
        <v>589</v>
      </c>
      <c r="H412" s="36" t="s">
        <v>998</v>
      </c>
      <c r="I412" s="86"/>
    </row>
    <row r="413" spans="1:9" x14ac:dyDescent="0.2">
      <c r="A413">
        <v>12</v>
      </c>
      <c r="B413" s="76" t="s">
        <v>401</v>
      </c>
      <c r="C413">
        <v>2025</v>
      </c>
      <c r="D413" s="32" t="s">
        <v>594</v>
      </c>
      <c r="E413" s="73" t="str">
        <f t="shared" si="63"/>
        <v>D3</v>
      </c>
      <c r="F413" s="71" t="s">
        <v>616</v>
      </c>
      <c r="G413" t="s">
        <v>587</v>
      </c>
      <c r="H413" s="36" t="s">
        <v>1030</v>
      </c>
      <c r="I413" s="86" t="s">
        <v>587</v>
      </c>
    </row>
    <row r="414" spans="1:9" x14ac:dyDescent="0.2">
      <c r="A414">
        <v>12</v>
      </c>
      <c r="B414" s="76" t="s">
        <v>401</v>
      </c>
      <c r="C414">
        <v>2025</v>
      </c>
      <c r="D414" s="32" t="s">
        <v>594</v>
      </c>
      <c r="E414" s="73" t="str">
        <f t="shared" si="63"/>
        <v>D3</v>
      </c>
      <c r="F414" s="71" t="s">
        <v>617</v>
      </c>
      <c r="G414" t="s">
        <v>587</v>
      </c>
      <c r="H414" s="36" t="s">
        <v>1031</v>
      </c>
      <c r="I414" s="86"/>
    </row>
    <row r="415" spans="1:9" x14ac:dyDescent="0.2">
      <c r="A415">
        <v>12</v>
      </c>
      <c r="B415" s="76" t="s">
        <v>401</v>
      </c>
      <c r="C415">
        <v>2025</v>
      </c>
      <c r="D415" s="32" t="s">
        <v>594</v>
      </c>
      <c r="E415" s="73" t="str">
        <f t="shared" si="63"/>
        <v>D3</v>
      </c>
      <c r="F415" s="71" t="s">
        <v>618</v>
      </c>
      <c r="G415" t="s">
        <v>587</v>
      </c>
      <c r="H415" s="36" t="s">
        <v>1032</v>
      </c>
      <c r="I415" s="86"/>
    </row>
    <row r="416" spans="1:9" x14ac:dyDescent="0.2">
      <c r="A416">
        <v>12</v>
      </c>
      <c r="B416" s="76" t="s">
        <v>401</v>
      </c>
      <c r="C416">
        <v>2025</v>
      </c>
      <c r="D416" s="36" t="s">
        <v>593</v>
      </c>
      <c r="E416" s="72" t="s">
        <v>598</v>
      </c>
      <c r="F416" s="71" t="s">
        <v>619</v>
      </c>
      <c r="G416" t="s">
        <v>587</v>
      </c>
      <c r="H416" s="36" t="s">
        <v>1033</v>
      </c>
      <c r="I416" s="86" t="s">
        <v>587</v>
      </c>
    </row>
    <row r="417" spans="1:9" x14ac:dyDescent="0.2">
      <c r="A417">
        <v>12</v>
      </c>
      <c r="B417" s="76" t="s">
        <v>401</v>
      </c>
      <c r="C417">
        <v>2025</v>
      </c>
      <c r="D417" s="36" t="s">
        <v>593</v>
      </c>
      <c r="E417" s="73" t="str">
        <f t="shared" ref="E417:E448" si="70">$E416</f>
        <v>D4</v>
      </c>
      <c r="F417" s="71" t="s">
        <v>620</v>
      </c>
      <c r="G417" t="s">
        <v>589</v>
      </c>
      <c r="H417" s="36" t="s">
        <v>1003</v>
      </c>
      <c r="I417" s="86"/>
    </row>
    <row r="418" spans="1:9" x14ac:dyDescent="0.2">
      <c r="A418">
        <v>12</v>
      </c>
      <c r="B418" s="76" t="s">
        <v>401</v>
      </c>
      <c r="C418">
        <v>2025</v>
      </c>
      <c r="D418" s="36" t="s">
        <v>593</v>
      </c>
      <c r="E418" s="73" t="str">
        <f t="shared" si="64"/>
        <v>D4</v>
      </c>
      <c r="F418" s="71" t="s">
        <v>621</v>
      </c>
      <c r="G418" t="s">
        <v>586</v>
      </c>
      <c r="H418" s="36" t="s">
        <v>1004</v>
      </c>
      <c r="I418" s="86"/>
    </row>
    <row r="419" spans="1:9" x14ac:dyDescent="0.2">
      <c r="A419">
        <v>12</v>
      </c>
      <c r="B419" s="76" t="s">
        <v>401</v>
      </c>
      <c r="C419">
        <v>2025</v>
      </c>
      <c r="D419" s="32" t="s">
        <v>594</v>
      </c>
      <c r="E419" s="73" t="str">
        <f t="shared" si="64"/>
        <v>D4</v>
      </c>
      <c r="F419" s="71" t="s">
        <v>622</v>
      </c>
      <c r="G419" t="s">
        <v>587</v>
      </c>
      <c r="H419" s="36" t="s">
        <v>1034</v>
      </c>
      <c r="I419" s="86" t="s">
        <v>587</v>
      </c>
    </row>
    <row r="420" spans="1:9" x14ac:dyDescent="0.2">
      <c r="A420">
        <v>12</v>
      </c>
      <c r="B420" s="76" t="s">
        <v>401</v>
      </c>
      <c r="C420">
        <v>2025</v>
      </c>
      <c r="D420" s="32" t="s">
        <v>594</v>
      </c>
      <c r="E420" s="73" t="str">
        <f t="shared" si="64"/>
        <v>D4</v>
      </c>
      <c r="F420" s="71" t="s">
        <v>623</v>
      </c>
      <c r="G420" t="s">
        <v>587</v>
      </c>
      <c r="H420" s="36" t="s">
        <v>1035</v>
      </c>
      <c r="I420" s="86"/>
    </row>
    <row r="421" spans="1:9" x14ac:dyDescent="0.2">
      <c r="A421">
        <v>12</v>
      </c>
      <c r="B421" s="76" t="s">
        <v>401</v>
      </c>
      <c r="C421">
        <v>2025</v>
      </c>
      <c r="D421" s="32" t="s">
        <v>594</v>
      </c>
      <c r="E421" s="73" t="str">
        <f t="shared" si="64"/>
        <v>D4</v>
      </c>
      <c r="F421" s="71" t="s">
        <v>624</v>
      </c>
      <c r="G421" t="s">
        <v>589</v>
      </c>
      <c r="H421" s="36" t="s">
        <v>1036</v>
      </c>
      <c r="I421" s="86"/>
    </row>
    <row r="422" spans="1:9" x14ac:dyDescent="0.2">
      <c r="A422">
        <v>12</v>
      </c>
      <c r="B422" s="76" t="s">
        <v>401</v>
      </c>
      <c r="C422">
        <v>2025</v>
      </c>
      <c r="D422" s="36" t="s">
        <v>593</v>
      </c>
      <c r="E422" s="72" t="s">
        <v>599</v>
      </c>
      <c r="F422" s="71" t="s">
        <v>625</v>
      </c>
      <c r="G422" t="s">
        <v>587</v>
      </c>
      <c r="H422" s="36" t="s">
        <v>1037</v>
      </c>
      <c r="I422" s="86" t="s">
        <v>587</v>
      </c>
    </row>
    <row r="423" spans="1:9" x14ac:dyDescent="0.2">
      <c r="A423">
        <v>12</v>
      </c>
      <c r="B423" s="76" t="s">
        <v>401</v>
      </c>
      <c r="C423">
        <v>2025</v>
      </c>
      <c r="D423" s="36" t="s">
        <v>593</v>
      </c>
      <c r="E423" s="73" t="str">
        <f t="shared" ref="E423:E469" si="71">$E422</f>
        <v>D5</v>
      </c>
      <c r="F423" s="71" t="s">
        <v>626</v>
      </c>
      <c r="G423" t="s">
        <v>587</v>
      </c>
      <c r="H423" s="36" t="s">
        <v>1038</v>
      </c>
      <c r="I423" s="86"/>
    </row>
    <row r="424" spans="1:9" x14ac:dyDescent="0.2">
      <c r="A424">
        <v>12</v>
      </c>
      <c r="B424" s="76" t="s">
        <v>401</v>
      </c>
      <c r="C424">
        <v>2025</v>
      </c>
      <c r="D424" s="36" t="s">
        <v>593</v>
      </c>
      <c r="E424" s="73" t="str">
        <f t="shared" si="65"/>
        <v>D5</v>
      </c>
      <c r="F424" s="71" t="s">
        <v>627</v>
      </c>
      <c r="G424" t="s">
        <v>587</v>
      </c>
      <c r="H424" s="36" t="s">
        <v>1039</v>
      </c>
      <c r="I424" s="86"/>
    </row>
    <row r="425" spans="1:9" x14ac:dyDescent="0.2">
      <c r="A425">
        <v>12</v>
      </c>
      <c r="B425" s="76" t="s">
        <v>401</v>
      </c>
      <c r="C425">
        <v>2025</v>
      </c>
      <c r="D425" s="32" t="s">
        <v>594</v>
      </c>
      <c r="E425" s="73" t="str">
        <f t="shared" si="65"/>
        <v>D5</v>
      </c>
      <c r="F425" s="71" t="s">
        <v>628</v>
      </c>
      <c r="G425" t="s">
        <v>587</v>
      </c>
      <c r="H425" s="36" t="s">
        <v>1011</v>
      </c>
      <c r="I425" s="86" t="s">
        <v>587</v>
      </c>
    </row>
    <row r="426" spans="1:9" x14ac:dyDescent="0.2">
      <c r="A426">
        <v>12</v>
      </c>
      <c r="B426" s="76" t="s">
        <v>401</v>
      </c>
      <c r="C426">
        <v>2025</v>
      </c>
      <c r="D426" s="32" t="s">
        <v>594</v>
      </c>
      <c r="E426" s="73" t="str">
        <f t="shared" si="65"/>
        <v>D5</v>
      </c>
      <c r="F426" s="71" t="s">
        <v>629</v>
      </c>
      <c r="G426" t="s">
        <v>587</v>
      </c>
      <c r="H426" s="36" t="s">
        <v>1012</v>
      </c>
      <c r="I426" s="86"/>
    </row>
    <row r="427" spans="1:9" x14ac:dyDescent="0.2">
      <c r="A427">
        <v>12</v>
      </c>
      <c r="B427" s="76" t="s">
        <v>401</v>
      </c>
      <c r="C427">
        <v>2025</v>
      </c>
      <c r="D427" s="32" t="s">
        <v>594</v>
      </c>
      <c r="E427" s="73" t="str">
        <f t="shared" si="65"/>
        <v>D5</v>
      </c>
      <c r="F427" s="71" t="s">
        <v>630</v>
      </c>
      <c r="G427" t="s">
        <v>587</v>
      </c>
      <c r="H427" s="36" t="s">
        <v>1040</v>
      </c>
      <c r="I427" s="86"/>
    </row>
    <row r="428" spans="1:9" x14ac:dyDescent="0.2">
      <c r="A428">
        <v>12</v>
      </c>
      <c r="B428" s="76" t="s">
        <v>401</v>
      </c>
      <c r="C428">
        <v>2025</v>
      </c>
      <c r="D428" s="36" t="s">
        <v>593</v>
      </c>
      <c r="E428" s="72" t="s">
        <v>600</v>
      </c>
      <c r="F428" s="71" t="s">
        <v>631</v>
      </c>
      <c r="G428" t="s">
        <v>589</v>
      </c>
      <c r="H428" s="36" t="s">
        <v>1014</v>
      </c>
      <c r="I428" s="86" t="s">
        <v>589</v>
      </c>
    </row>
    <row r="429" spans="1:9" x14ac:dyDescent="0.2">
      <c r="A429">
        <v>12</v>
      </c>
      <c r="B429" s="76" t="s">
        <v>401</v>
      </c>
      <c r="C429">
        <v>2025</v>
      </c>
      <c r="D429" s="36" t="s">
        <v>593</v>
      </c>
      <c r="E429" s="73" t="str">
        <f t="shared" ref="E429:E469" si="72">$E428</f>
        <v>D6</v>
      </c>
      <c r="F429" s="71" t="s">
        <v>632</v>
      </c>
      <c r="G429" t="s">
        <v>589</v>
      </c>
      <c r="H429" s="36" t="s">
        <v>1015</v>
      </c>
      <c r="I429" s="86"/>
    </row>
    <row r="430" spans="1:9" x14ac:dyDescent="0.2">
      <c r="A430">
        <v>12</v>
      </c>
      <c r="B430" s="76" t="s">
        <v>401</v>
      </c>
      <c r="C430">
        <v>2025</v>
      </c>
      <c r="D430" s="36" t="s">
        <v>593</v>
      </c>
      <c r="E430" s="73" t="str">
        <f t="shared" si="66"/>
        <v>D6</v>
      </c>
      <c r="F430" s="71" t="s">
        <v>633</v>
      </c>
      <c r="G430" t="s">
        <v>589</v>
      </c>
      <c r="H430" s="36" t="s">
        <v>1041</v>
      </c>
      <c r="I430" s="86"/>
    </row>
    <row r="431" spans="1:9" x14ac:dyDescent="0.2">
      <c r="A431">
        <v>12</v>
      </c>
      <c r="B431" s="76" t="s">
        <v>401</v>
      </c>
      <c r="C431">
        <v>2025</v>
      </c>
      <c r="D431" s="32" t="s">
        <v>594</v>
      </c>
      <c r="E431" s="73" t="str">
        <f t="shared" si="66"/>
        <v>D6</v>
      </c>
      <c r="F431" s="71" t="s">
        <v>634</v>
      </c>
      <c r="G431" t="s">
        <v>587</v>
      </c>
      <c r="H431" s="36" t="s">
        <v>1042</v>
      </c>
      <c r="I431" s="86" t="s">
        <v>589</v>
      </c>
    </row>
    <row r="432" spans="1:9" x14ac:dyDescent="0.2">
      <c r="A432">
        <v>12</v>
      </c>
      <c r="B432" s="76" t="s">
        <v>401</v>
      </c>
      <c r="C432">
        <v>2025</v>
      </c>
      <c r="D432" s="32" t="s">
        <v>594</v>
      </c>
      <c r="E432" s="73" t="str">
        <f t="shared" si="66"/>
        <v>D6</v>
      </c>
      <c r="F432" s="71" t="s">
        <v>635</v>
      </c>
      <c r="G432" t="s">
        <v>589</v>
      </c>
      <c r="H432" s="36" t="s">
        <v>1018</v>
      </c>
      <c r="I432" s="86"/>
    </row>
    <row r="433" spans="1:9" x14ac:dyDescent="0.2">
      <c r="A433">
        <v>12</v>
      </c>
      <c r="B433" s="76" t="s">
        <v>401</v>
      </c>
      <c r="C433">
        <v>2025</v>
      </c>
      <c r="D433" s="32" t="s">
        <v>594</v>
      </c>
      <c r="E433" s="73" t="str">
        <f t="shared" si="66"/>
        <v>D6</v>
      </c>
      <c r="F433" s="71" t="s">
        <v>636</v>
      </c>
      <c r="G433" t="s">
        <v>589</v>
      </c>
      <c r="H433" s="36" t="s">
        <v>984</v>
      </c>
      <c r="I433" s="86"/>
    </row>
    <row r="434" spans="1:9" x14ac:dyDescent="0.2">
      <c r="A434">
        <v>13</v>
      </c>
      <c r="B434" s="75" t="s">
        <v>396</v>
      </c>
      <c r="C434">
        <v>2024</v>
      </c>
      <c r="D434" s="36" t="s">
        <v>593</v>
      </c>
      <c r="E434" s="72" t="s">
        <v>595</v>
      </c>
      <c r="F434" s="74" t="s">
        <v>601</v>
      </c>
      <c r="G434" s="77" t="s">
        <v>589</v>
      </c>
      <c r="H434" s="36" t="s">
        <v>1043</v>
      </c>
      <c r="I434" s="86" t="s">
        <v>587</v>
      </c>
    </row>
    <row r="435" spans="1:9" x14ac:dyDescent="0.2">
      <c r="A435">
        <v>13</v>
      </c>
      <c r="B435" s="75" t="s">
        <v>396</v>
      </c>
      <c r="C435">
        <v>2024</v>
      </c>
      <c r="D435" s="36" t="s">
        <v>593</v>
      </c>
      <c r="E435" s="72" t="str">
        <f t="shared" ref="E435:E469" si="73">$E434</f>
        <v>D1</v>
      </c>
      <c r="F435" s="74" t="s">
        <v>602</v>
      </c>
      <c r="G435" t="s">
        <v>587</v>
      </c>
      <c r="H435" s="36" t="s">
        <v>1044</v>
      </c>
      <c r="I435" s="86"/>
    </row>
    <row r="436" spans="1:9" x14ac:dyDescent="0.2">
      <c r="A436">
        <v>13</v>
      </c>
      <c r="B436" s="75" t="s">
        <v>396</v>
      </c>
      <c r="C436">
        <v>2024</v>
      </c>
      <c r="D436" s="36" t="s">
        <v>593</v>
      </c>
      <c r="E436" s="72" t="str">
        <f t="shared" si="73"/>
        <v>D1</v>
      </c>
      <c r="F436" s="74" t="s">
        <v>603</v>
      </c>
      <c r="G436" t="s">
        <v>586</v>
      </c>
      <c r="H436" s="36" t="s">
        <v>1045</v>
      </c>
      <c r="I436" s="86"/>
    </row>
    <row r="437" spans="1:9" x14ac:dyDescent="0.2">
      <c r="A437">
        <v>13</v>
      </c>
      <c r="B437" s="75" t="s">
        <v>396</v>
      </c>
      <c r="C437">
        <v>2024</v>
      </c>
      <c r="D437" s="32" t="s">
        <v>594</v>
      </c>
      <c r="E437" s="72" t="str">
        <f t="shared" si="73"/>
        <v>D1</v>
      </c>
      <c r="F437" s="71" t="s">
        <v>604</v>
      </c>
      <c r="G437" t="s">
        <v>587</v>
      </c>
      <c r="H437" s="36" t="s">
        <v>1046</v>
      </c>
      <c r="I437" s="86" t="s">
        <v>587</v>
      </c>
    </row>
    <row r="438" spans="1:9" x14ac:dyDescent="0.2">
      <c r="A438">
        <v>13</v>
      </c>
      <c r="B438" s="75" t="s">
        <v>396</v>
      </c>
      <c r="C438">
        <v>2024</v>
      </c>
      <c r="D438" s="32" t="s">
        <v>594</v>
      </c>
      <c r="E438" s="72" t="str">
        <f t="shared" si="73"/>
        <v>D1</v>
      </c>
      <c r="F438" s="71" t="s">
        <v>605</v>
      </c>
      <c r="G438" t="s">
        <v>587</v>
      </c>
      <c r="H438" s="36" t="s">
        <v>1047</v>
      </c>
      <c r="I438" s="86"/>
    </row>
    <row r="439" spans="1:9" x14ac:dyDescent="0.2">
      <c r="A439">
        <v>13</v>
      </c>
      <c r="B439" s="75" t="s">
        <v>396</v>
      </c>
      <c r="C439">
        <v>2024</v>
      </c>
      <c r="D439" s="32" t="s">
        <v>594</v>
      </c>
      <c r="E439" s="72" t="str">
        <f t="shared" si="73"/>
        <v>D1</v>
      </c>
      <c r="F439" s="71" t="s">
        <v>606</v>
      </c>
      <c r="G439" t="s">
        <v>586</v>
      </c>
      <c r="H439" s="36" t="s">
        <v>1048</v>
      </c>
      <c r="I439" s="86"/>
    </row>
    <row r="440" spans="1:9" x14ac:dyDescent="0.2">
      <c r="A440">
        <v>13</v>
      </c>
      <c r="B440" s="75" t="s">
        <v>396</v>
      </c>
      <c r="C440">
        <v>2024</v>
      </c>
      <c r="D440" s="36" t="s">
        <v>593</v>
      </c>
      <c r="E440" s="72" t="s">
        <v>596</v>
      </c>
      <c r="F440" s="71" t="s">
        <v>607</v>
      </c>
      <c r="G440" t="s">
        <v>589</v>
      </c>
      <c r="H440" s="36" t="s">
        <v>1049</v>
      </c>
      <c r="I440" s="86" t="s">
        <v>586</v>
      </c>
    </row>
    <row r="441" spans="1:9" x14ac:dyDescent="0.2">
      <c r="A441">
        <v>13</v>
      </c>
      <c r="B441" s="75" t="s">
        <v>396</v>
      </c>
      <c r="C441">
        <v>2024</v>
      </c>
      <c r="D441" s="36" t="s">
        <v>593</v>
      </c>
      <c r="E441" s="73" t="str">
        <f t="shared" ref="E441:E469" si="74">$E440</f>
        <v>D2</v>
      </c>
      <c r="F441" s="71" t="s">
        <v>608</v>
      </c>
      <c r="G441" t="s">
        <v>586</v>
      </c>
      <c r="H441" s="36" t="s">
        <v>1050</v>
      </c>
      <c r="I441" s="86"/>
    </row>
    <row r="442" spans="1:9" x14ac:dyDescent="0.2">
      <c r="A442">
        <v>13</v>
      </c>
      <c r="B442" s="75" t="s">
        <v>396</v>
      </c>
      <c r="C442">
        <v>2024</v>
      </c>
      <c r="D442" s="36" t="s">
        <v>593</v>
      </c>
      <c r="E442" s="73" t="str">
        <f t="shared" si="74"/>
        <v>D2</v>
      </c>
      <c r="F442" s="71" t="s">
        <v>609</v>
      </c>
      <c r="G442" t="s">
        <v>586</v>
      </c>
      <c r="H442" s="36" t="s">
        <v>1051</v>
      </c>
      <c r="I442" s="86"/>
    </row>
    <row r="443" spans="1:9" x14ac:dyDescent="0.2">
      <c r="A443">
        <v>13</v>
      </c>
      <c r="B443" s="75" t="s">
        <v>396</v>
      </c>
      <c r="C443">
        <v>2024</v>
      </c>
      <c r="D443" s="32" t="s">
        <v>594</v>
      </c>
      <c r="E443" s="73" t="str">
        <f t="shared" si="74"/>
        <v>D2</v>
      </c>
      <c r="F443" s="71" t="s">
        <v>610</v>
      </c>
      <c r="G443" t="s">
        <v>586</v>
      </c>
      <c r="H443" s="36" t="s">
        <v>1052</v>
      </c>
      <c r="I443" s="86" t="s">
        <v>586</v>
      </c>
    </row>
    <row r="444" spans="1:9" x14ac:dyDescent="0.2">
      <c r="A444">
        <v>13</v>
      </c>
      <c r="B444" s="75" t="s">
        <v>396</v>
      </c>
      <c r="C444">
        <v>2024</v>
      </c>
      <c r="D444" s="32" t="s">
        <v>594</v>
      </c>
      <c r="E444" s="73" t="str">
        <f t="shared" si="74"/>
        <v>D2</v>
      </c>
      <c r="F444" s="71" t="s">
        <v>611</v>
      </c>
      <c r="G444" t="s">
        <v>587</v>
      </c>
      <c r="H444" s="36" t="s">
        <v>1053</v>
      </c>
      <c r="I444" s="86"/>
    </row>
    <row r="445" spans="1:9" x14ac:dyDescent="0.2">
      <c r="A445">
        <v>13</v>
      </c>
      <c r="B445" s="75" t="s">
        <v>396</v>
      </c>
      <c r="C445">
        <v>2024</v>
      </c>
      <c r="D445" s="32" t="s">
        <v>594</v>
      </c>
      <c r="E445" s="73" t="str">
        <f t="shared" si="74"/>
        <v>D2</v>
      </c>
      <c r="F445" s="71" t="s">
        <v>612</v>
      </c>
      <c r="G445" t="s">
        <v>586</v>
      </c>
      <c r="H445" s="36" t="s">
        <v>1054</v>
      </c>
      <c r="I445" s="86"/>
    </row>
    <row r="446" spans="1:9" x14ac:dyDescent="0.2">
      <c r="A446">
        <v>13</v>
      </c>
      <c r="B446" s="75" t="s">
        <v>396</v>
      </c>
      <c r="C446">
        <v>2024</v>
      </c>
      <c r="D446" s="36" t="s">
        <v>593</v>
      </c>
      <c r="E446" s="72" t="s">
        <v>597</v>
      </c>
      <c r="F446" s="71" t="s">
        <v>613</v>
      </c>
      <c r="G446" t="s">
        <v>587</v>
      </c>
      <c r="H446" s="36" t="s">
        <v>1055</v>
      </c>
      <c r="I446" s="86" t="s">
        <v>587</v>
      </c>
    </row>
    <row r="447" spans="1:9" x14ac:dyDescent="0.2">
      <c r="A447">
        <v>13</v>
      </c>
      <c r="B447" s="75" t="s">
        <v>396</v>
      </c>
      <c r="C447">
        <v>2024</v>
      </c>
      <c r="D447" s="36" t="s">
        <v>593</v>
      </c>
      <c r="E447" s="73" t="str">
        <f t="shared" ref="E447:E469" si="75">$E446</f>
        <v>D3</v>
      </c>
      <c r="F447" s="71" t="s">
        <v>614</v>
      </c>
      <c r="G447" t="s">
        <v>586</v>
      </c>
      <c r="H447" s="36" t="s">
        <v>1056</v>
      </c>
      <c r="I447" s="86"/>
    </row>
    <row r="448" spans="1:9" x14ac:dyDescent="0.2">
      <c r="A448">
        <v>13</v>
      </c>
      <c r="B448" s="75" t="s">
        <v>396</v>
      </c>
      <c r="C448">
        <v>2024</v>
      </c>
      <c r="D448" s="36" t="s">
        <v>593</v>
      </c>
      <c r="E448" s="73" t="str">
        <f t="shared" si="75"/>
        <v>D3</v>
      </c>
      <c r="F448" s="71" t="s">
        <v>615</v>
      </c>
      <c r="G448" t="s">
        <v>589</v>
      </c>
      <c r="H448" s="36" t="s">
        <v>1057</v>
      </c>
      <c r="I448" s="86"/>
    </row>
    <row r="449" spans="1:9" x14ac:dyDescent="0.2">
      <c r="A449">
        <v>13</v>
      </c>
      <c r="B449" s="75" t="s">
        <v>396</v>
      </c>
      <c r="C449">
        <v>2024</v>
      </c>
      <c r="D449" s="32" t="s">
        <v>594</v>
      </c>
      <c r="E449" s="73" t="str">
        <f t="shared" si="75"/>
        <v>D3</v>
      </c>
      <c r="F449" s="71" t="s">
        <v>616</v>
      </c>
      <c r="G449" t="s">
        <v>586</v>
      </c>
      <c r="H449" s="36" t="s">
        <v>1058</v>
      </c>
      <c r="I449" s="86" t="s">
        <v>586</v>
      </c>
    </row>
    <row r="450" spans="1:9" x14ac:dyDescent="0.2">
      <c r="A450">
        <v>13</v>
      </c>
      <c r="B450" s="75" t="s">
        <v>396</v>
      </c>
      <c r="C450">
        <v>2024</v>
      </c>
      <c r="D450" s="32" t="s">
        <v>594</v>
      </c>
      <c r="E450" s="73" t="str">
        <f t="shared" si="75"/>
        <v>D3</v>
      </c>
      <c r="F450" s="71" t="s">
        <v>617</v>
      </c>
      <c r="G450" t="s">
        <v>586</v>
      </c>
      <c r="H450" s="36" t="s">
        <v>1059</v>
      </c>
      <c r="I450" s="86"/>
    </row>
    <row r="451" spans="1:9" x14ac:dyDescent="0.2">
      <c r="A451">
        <v>13</v>
      </c>
      <c r="B451" s="75" t="s">
        <v>396</v>
      </c>
      <c r="C451">
        <v>2024</v>
      </c>
      <c r="D451" s="32" t="s">
        <v>594</v>
      </c>
      <c r="E451" s="73" t="str">
        <f t="shared" si="75"/>
        <v>D3</v>
      </c>
      <c r="F451" s="71" t="s">
        <v>618</v>
      </c>
      <c r="G451" t="s">
        <v>586</v>
      </c>
      <c r="H451" s="36" t="s">
        <v>1060</v>
      </c>
      <c r="I451" s="86"/>
    </row>
    <row r="452" spans="1:9" x14ac:dyDescent="0.2">
      <c r="A452">
        <v>13</v>
      </c>
      <c r="B452" s="75" t="s">
        <v>396</v>
      </c>
      <c r="C452">
        <v>2024</v>
      </c>
      <c r="D452" s="36" t="s">
        <v>593</v>
      </c>
      <c r="E452" s="72" t="s">
        <v>598</v>
      </c>
      <c r="F452" s="71" t="s">
        <v>619</v>
      </c>
      <c r="G452" t="s">
        <v>586</v>
      </c>
      <c r="H452" s="36" t="s">
        <v>1061</v>
      </c>
      <c r="I452" s="86" t="s">
        <v>586</v>
      </c>
    </row>
    <row r="453" spans="1:9" x14ac:dyDescent="0.2">
      <c r="A453">
        <v>13</v>
      </c>
      <c r="B453" s="75" t="s">
        <v>396</v>
      </c>
      <c r="C453">
        <v>2024</v>
      </c>
      <c r="D453" s="36" t="s">
        <v>593</v>
      </c>
      <c r="E453" s="73" t="str">
        <f t="shared" ref="E453:E469" si="76">$E452</f>
        <v>D4</v>
      </c>
      <c r="F453" s="71" t="s">
        <v>620</v>
      </c>
      <c r="G453" t="s">
        <v>586</v>
      </c>
      <c r="H453" s="36" t="s">
        <v>1062</v>
      </c>
      <c r="I453" s="86"/>
    </row>
    <row r="454" spans="1:9" x14ac:dyDescent="0.2">
      <c r="A454">
        <v>13</v>
      </c>
      <c r="B454" s="75" t="s">
        <v>396</v>
      </c>
      <c r="C454">
        <v>2024</v>
      </c>
      <c r="D454" s="36" t="s">
        <v>593</v>
      </c>
      <c r="E454" s="73" t="str">
        <f t="shared" si="76"/>
        <v>D4</v>
      </c>
      <c r="F454" s="71" t="s">
        <v>621</v>
      </c>
      <c r="G454" t="s">
        <v>586</v>
      </c>
      <c r="H454" s="36" t="s">
        <v>1063</v>
      </c>
      <c r="I454" s="86"/>
    </row>
    <row r="455" spans="1:9" x14ac:dyDescent="0.2">
      <c r="A455">
        <v>13</v>
      </c>
      <c r="B455" s="75" t="s">
        <v>396</v>
      </c>
      <c r="C455">
        <v>2024</v>
      </c>
      <c r="D455" s="32" t="s">
        <v>594</v>
      </c>
      <c r="E455" s="73" t="str">
        <f t="shared" si="76"/>
        <v>D4</v>
      </c>
      <c r="F455" s="71" t="s">
        <v>622</v>
      </c>
      <c r="G455" t="s">
        <v>586</v>
      </c>
      <c r="H455" s="36" t="s">
        <v>1064</v>
      </c>
      <c r="I455" s="86" t="s">
        <v>586</v>
      </c>
    </row>
    <row r="456" spans="1:9" x14ac:dyDescent="0.2">
      <c r="A456">
        <v>13</v>
      </c>
      <c r="B456" s="75" t="s">
        <v>396</v>
      </c>
      <c r="C456">
        <v>2024</v>
      </c>
      <c r="D456" s="32" t="s">
        <v>594</v>
      </c>
      <c r="E456" s="73" t="str">
        <f t="shared" si="76"/>
        <v>D4</v>
      </c>
      <c r="F456" s="71" t="s">
        <v>623</v>
      </c>
      <c r="G456" t="s">
        <v>586</v>
      </c>
      <c r="H456" s="36" t="s">
        <v>1065</v>
      </c>
      <c r="I456" s="86"/>
    </row>
    <row r="457" spans="1:9" x14ac:dyDescent="0.2">
      <c r="A457">
        <v>13</v>
      </c>
      <c r="B457" s="75" t="s">
        <v>396</v>
      </c>
      <c r="C457">
        <v>2024</v>
      </c>
      <c r="D457" s="32" t="s">
        <v>594</v>
      </c>
      <c r="E457" s="73" t="str">
        <f t="shared" si="76"/>
        <v>D4</v>
      </c>
      <c r="F457" s="71" t="s">
        <v>624</v>
      </c>
      <c r="G457" t="s">
        <v>589</v>
      </c>
      <c r="H457" s="36" t="s">
        <v>1066</v>
      </c>
      <c r="I457" s="86"/>
    </row>
    <row r="458" spans="1:9" x14ac:dyDescent="0.2">
      <c r="A458">
        <v>13</v>
      </c>
      <c r="B458" s="75" t="s">
        <v>396</v>
      </c>
      <c r="C458">
        <v>2024</v>
      </c>
      <c r="D458" s="36" t="s">
        <v>593</v>
      </c>
      <c r="E458" s="72" t="s">
        <v>599</v>
      </c>
      <c r="F458" s="71" t="s">
        <v>625</v>
      </c>
      <c r="G458" t="s">
        <v>587</v>
      </c>
      <c r="H458" s="36" t="s">
        <v>1067</v>
      </c>
      <c r="I458" s="86" t="s">
        <v>586</v>
      </c>
    </row>
    <row r="459" spans="1:9" x14ac:dyDescent="0.2">
      <c r="A459">
        <v>13</v>
      </c>
      <c r="B459" s="75" t="s">
        <v>396</v>
      </c>
      <c r="C459">
        <v>2024</v>
      </c>
      <c r="D459" s="36" t="s">
        <v>593</v>
      </c>
      <c r="E459" s="73" t="str">
        <f t="shared" ref="E459:E469" si="77">$E458</f>
        <v>D5</v>
      </c>
      <c r="F459" s="71" t="s">
        <v>626</v>
      </c>
      <c r="G459" t="s">
        <v>586</v>
      </c>
      <c r="H459" s="36" t="s">
        <v>1068</v>
      </c>
      <c r="I459" s="86"/>
    </row>
    <row r="460" spans="1:9" x14ac:dyDescent="0.2">
      <c r="A460">
        <v>13</v>
      </c>
      <c r="B460" s="75" t="s">
        <v>396</v>
      </c>
      <c r="C460">
        <v>2024</v>
      </c>
      <c r="D460" s="36" t="s">
        <v>593</v>
      </c>
      <c r="E460" s="73" t="str">
        <f t="shared" si="77"/>
        <v>D5</v>
      </c>
      <c r="F460" s="71" t="s">
        <v>627</v>
      </c>
      <c r="G460" t="s">
        <v>586</v>
      </c>
      <c r="H460" s="36" t="s">
        <v>1069</v>
      </c>
      <c r="I460" s="86"/>
    </row>
    <row r="461" spans="1:9" x14ac:dyDescent="0.2">
      <c r="A461">
        <v>13</v>
      </c>
      <c r="B461" s="75" t="s">
        <v>396</v>
      </c>
      <c r="C461">
        <v>2024</v>
      </c>
      <c r="D461" s="32" t="s">
        <v>594</v>
      </c>
      <c r="E461" s="73" t="str">
        <f t="shared" si="77"/>
        <v>D5</v>
      </c>
      <c r="F461" s="71" t="s">
        <v>628</v>
      </c>
      <c r="G461" t="s">
        <v>586</v>
      </c>
      <c r="H461" s="36" t="s">
        <v>1070</v>
      </c>
      <c r="I461" s="86" t="s">
        <v>586</v>
      </c>
    </row>
    <row r="462" spans="1:9" x14ac:dyDescent="0.2">
      <c r="A462">
        <v>13</v>
      </c>
      <c r="B462" s="75" t="s">
        <v>396</v>
      </c>
      <c r="C462">
        <v>2024</v>
      </c>
      <c r="D462" s="32" t="s">
        <v>594</v>
      </c>
      <c r="E462" s="73" t="str">
        <f t="shared" si="77"/>
        <v>D5</v>
      </c>
      <c r="F462" s="71" t="s">
        <v>629</v>
      </c>
      <c r="G462" t="s">
        <v>586</v>
      </c>
      <c r="H462" s="36" t="s">
        <v>1071</v>
      </c>
      <c r="I462" s="86"/>
    </row>
    <row r="463" spans="1:9" x14ac:dyDescent="0.2">
      <c r="A463">
        <v>13</v>
      </c>
      <c r="B463" s="75" t="s">
        <v>396</v>
      </c>
      <c r="C463">
        <v>2024</v>
      </c>
      <c r="D463" s="32" t="s">
        <v>594</v>
      </c>
      <c r="E463" s="73" t="str">
        <f t="shared" si="77"/>
        <v>D5</v>
      </c>
      <c r="F463" s="71" t="s">
        <v>630</v>
      </c>
      <c r="G463" t="s">
        <v>587</v>
      </c>
      <c r="H463" s="36" t="s">
        <v>1072</v>
      </c>
      <c r="I463" s="86"/>
    </row>
    <row r="464" spans="1:9" x14ac:dyDescent="0.2">
      <c r="A464">
        <v>13</v>
      </c>
      <c r="B464" s="75" t="s">
        <v>396</v>
      </c>
      <c r="C464">
        <v>2024</v>
      </c>
      <c r="D464" s="36" t="s">
        <v>593</v>
      </c>
      <c r="E464" s="72" t="s">
        <v>600</v>
      </c>
      <c r="F464" s="71" t="s">
        <v>631</v>
      </c>
      <c r="G464" t="s">
        <v>587</v>
      </c>
      <c r="H464" s="36" t="s">
        <v>1073</v>
      </c>
      <c r="I464" s="86" t="s">
        <v>588</v>
      </c>
    </row>
    <row r="465" spans="1:9" x14ac:dyDescent="0.2">
      <c r="A465">
        <v>13</v>
      </c>
      <c r="B465" s="75" t="s">
        <v>396</v>
      </c>
      <c r="C465">
        <v>2024</v>
      </c>
      <c r="D465" s="36" t="s">
        <v>593</v>
      </c>
      <c r="E465" s="73" t="str">
        <f t="shared" ref="E465:E469" si="78">$E464</f>
        <v>D6</v>
      </c>
      <c r="F465" s="71" t="s">
        <v>632</v>
      </c>
      <c r="G465" t="s">
        <v>588</v>
      </c>
      <c r="H465" s="36" t="s">
        <v>1074</v>
      </c>
      <c r="I465" s="86"/>
    </row>
    <row r="466" spans="1:9" x14ac:dyDescent="0.2">
      <c r="A466">
        <v>13</v>
      </c>
      <c r="B466" s="75" t="s">
        <v>396</v>
      </c>
      <c r="C466">
        <v>2024</v>
      </c>
      <c r="D466" s="36" t="s">
        <v>593</v>
      </c>
      <c r="E466" s="73" t="str">
        <f t="shared" si="78"/>
        <v>D6</v>
      </c>
      <c r="F466" s="71" t="s">
        <v>633</v>
      </c>
      <c r="G466" t="s">
        <v>588</v>
      </c>
      <c r="H466" s="36" t="s">
        <v>1075</v>
      </c>
      <c r="I466" s="86"/>
    </row>
    <row r="467" spans="1:9" x14ac:dyDescent="0.2">
      <c r="A467">
        <v>13</v>
      </c>
      <c r="B467" s="75" t="s">
        <v>396</v>
      </c>
      <c r="C467">
        <v>2024</v>
      </c>
      <c r="D467" s="32" t="s">
        <v>594</v>
      </c>
      <c r="E467" s="73" t="str">
        <f t="shared" si="78"/>
        <v>D6</v>
      </c>
      <c r="F467" s="71" t="s">
        <v>634</v>
      </c>
      <c r="G467" t="s">
        <v>587</v>
      </c>
      <c r="H467" s="36" t="s">
        <v>1076</v>
      </c>
      <c r="I467" s="86" t="s">
        <v>587</v>
      </c>
    </row>
    <row r="468" spans="1:9" x14ac:dyDescent="0.2">
      <c r="A468">
        <v>13</v>
      </c>
      <c r="B468" s="75" t="s">
        <v>396</v>
      </c>
      <c r="C468">
        <v>2024</v>
      </c>
      <c r="D468" s="32" t="s">
        <v>594</v>
      </c>
      <c r="E468" s="73" t="str">
        <f t="shared" si="78"/>
        <v>D6</v>
      </c>
      <c r="F468" s="71" t="s">
        <v>635</v>
      </c>
      <c r="G468" t="s">
        <v>588</v>
      </c>
      <c r="H468" s="36" t="s">
        <v>1077</v>
      </c>
      <c r="I468" s="86"/>
    </row>
    <row r="469" spans="1:9" x14ac:dyDescent="0.2">
      <c r="A469">
        <v>13</v>
      </c>
      <c r="B469" s="75" t="s">
        <v>396</v>
      </c>
      <c r="C469">
        <v>2024</v>
      </c>
      <c r="D469" s="32" t="s">
        <v>594</v>
      </c>
      <c r="E469" s="73" t="str">
        <f t="shared" si="78"/>
        <v>D6</v>
      </c>
      <c r="F469" s="71" t="s">
        <v>636</v>
      </c>
      <c r="G469" t="s">
        <v>589</v>
      </c>
      <c r="H469" s="36" t="s">
        <v>1078</v>
      </c>
      <c r="I469" s="86"/>
    </row>
    <row r="471" spans="1:9" x14ac:dyDescent="0.2">
      <c r="G471" s="32"/>
      <c r="H471" s="32"/>
      <c r="I471" s="32"/>
    </row>
    <row r="472" spans="1:9" x14ac:dyDescent="0.2">
      <c r="I472" s="32"/>
    </row>
    <row r="473" spans="1:9" x14ac:dyDescent="0.2">
      <c r="H473" s="32"/>
      <c r="I473" s="32"/>
    </row>
    <row r="474" spans="1:9" x14ac:dyDescent="0.2">
      <c r="I474" s="32"/>
    </row>
    <row r="475" spans="1:9" x14ac:dyDescent="0.2">
      <c r="H475" s="32"/>
      <c r="I475" s="32"/>
    </row>
    <row r="476" spans="1:9" x14ac:dyDescent="0.2">
      <c r="I476" s="32"/>
    </row>
    <row r="477" spans="1:9" x14ac:dyDescent="0.2">
      <c r="H477" s="32"/>
      <c r="I477" s="32"/>
    </row>
    <row r="478" spans="1:9" x14ac:dyDescent="0.2">
      <c r="I478" s="32"/>
    </row>
    <row r="479" spans="1:9" x14ac:dyDescent="0.2">
      <c r="H479" s="32"/>
      <c r="I479" s="32"/>
    </row>
    <row r="480" spans="1:9" x14ac:dyDescent="0.2">
      <c r="I480" s="32"/>
    </row>
    <row r="481" spans="8:9" x14ac:dyDescent="0.2">
      <c r="H481" s="32"/>
      <c r="I481" s="32"/>
    </row>
    <row r="482" spans="8:9" x14ac:dyDescent="0.2">
      <c r="I482" s="32"/>
    </row>
    <row r="483" spans="8:9" x14ac:dyDescent="0.2">
      <c r="H483" s="32"/>
      <c r="I483" s="32"/>
    </row>
  </sheetData>
  <mergeCells count="156">
    <mergeCell ref="I452:I454"/>
    <mergeCell ref="I455:I457"/>
    <mergeCell ref="I458:I460"/>
    <mergeCell ref="I461:I463"/>
    <mergeCell ref="I464:I466"/>
    <mergeCell ref="I467:I469"/>
    <mergeCell ref="I434:I436"/>
    <mergeCell ref="I437:I439"/>
    <mergeCell ref="I440:I442"/>
    <mergeCell ref="I443:I445"/>
    <mergeCell ref="I446:I448"/>
    <mergeCell ref="I449:I451"/>
    <mergeCell ref="I416:I418"/>
    <mergeCell ref="I419:I421"/>
    <mergeCell ref="I422:I424"/>
    <mergeCell ref="I425:I427"/>
    <mergeCell ref="I428:I430"/>
    <mergeCell ref="I431:I433"/>
    <mergeCell ref="I398:I400"/>
    <mergeCell ref="I401:I403"/>
    <mergeCell ref="I404:I406"/>
    <mergeCell ref="I407:I409"/>
    <mergeCell ref="I410:I412"/>
    <mergeCell ref="I413:I415"/>
    <mergeCell ref="I380:I382"/>
    <mergeCell ref="I383:I385"/>
    <mergeCell ref="I386:I388"/>
    <mergeCell ref="I389:I391"/>
    <mergeCell ref="I392:I394"/>
    <mergeCell ref="I395:I397"/>
    <mergeCell ref="I362:I364"/>
    <mergeCell ref="I365:I367"/>
    <mergeCell ref="I368:I370"/>
    <mergeCell ref="I371:I373"/>
    <mergeCell ref="I374:I376"/>
    <mergeCell ref="I377:I379"/>
    <mergeCell ref="I344:I346"/>
    <mergeCell ref="I347:I349"/>
    <mergeCell ref="I350:I352"/>
    <mergeCell ref="I353:I355"/>
    <mergeCell ref="I356:I358"/>
    <mergeCell ref="I359:I361"/>
    <mergeCell ref="I326:I328"/>
    <mergeCell ref="I329:I331"/>
    <mergeCell ref="I332:I334"/>
    <mergeCell ref="I335:I337"/>
    <mergeCell ref="I338:I340"/>
    <mergeCell ref="I341:I343"/>
    <mergeCell ref="I308:I310"/>
    <mergeCell ref="I311:I313"/>
    <mergeCell ref="I314:I316"/>
    <mergeCell ref="I317:I319"/>
    <mergeCell ref="I320:I322"/>
    <mergeCell ref="I323:I325"/>
    <mergeCell ref="I290:I292"/>
    <mergeCell ref="I293:I295"/>
    <mergeCell ref="I296:I298"/>
    <mergeCell ref="I299:I301"/>
    <mergeCell ref="I302:I304"/>
    <mergeCell ref="I305:I307"/>
    <mergeCell ref="I272:I274"/>
    <mergeCell ref="I275:I277"/>
    <mergeCell ref="I278:I280"/>
    <mergeCell ref="I281:I283"/>
    <mergeCell ref="I284:I286"/>
    <mergeCell ref="I287:I289"/>
    <mergeCell ref="I254:I256"/>
    <mergeCell ref="I257:I259"/>
    <mergeCell ref="I260:I262"/>
    <mergeCell ref="I263:I265"/>
    <mergeCell ref="I266:I268"/>
    <mergeCell ref="I269:I271"/>
    <mergeCell ref="I236:I238"/>
    <mergeCell ref="I239:I241"/>
    <mergeCell ref="I242:I244"/>
    <mergeCell ref="I245:I247"/>
    <mergeCell ref="I248:I250"/>
    <mergeCell ref="I251:I253"/>
    <mergeCell ref="I218:I220"/>
    <mergeCell ref="I221:I223"/>
    <mergeCell ref="I224:I226"/>
    <mergeCell ref="I227:I229"/>
    <mergeCell ref="I230:I232"/>
    <mergeCell ref="I233:I235"/>
    <mergeCell ref="I200:I202"/>
    <mergeCell ref="I203:I205"/>
    <mergeCell ref="I206:I208"/>
    <mergeCell ref="I209:I211"/>
    <mergeCell ref="I212:I214"/>
    <mergeCell ref="I215:I217"/>
    <mergeCell ref="I182:I184"/>
    <mergeCell ref="I185:I187"/>
    <mergeCell ref="I188:I190"/>
    <mergeCell ref="I191:I193"/>
    <mergeCell ref="I194:I196"/>
    <mergeCell ref="I197:I199"/>
    <mergeCell ref="I164:I166"/>
    <mergeCell ref="I167:I169"/>
    <mergeCell ref="I170:I172"/>
    <mergeCell ref="I173:I175"/>
    <mergeCell ref="I176:I178"/>
    <mergeCell ref="I179:I181"/>
    <mergeCell ref="I146:I148"/>
    <mergeCell ref="I149:I151"/>
    <mergeCell ref="I152:I154"/>
    <mergeCell ref="I155:I157"/>
    <mergeCell ref="I158:I160"/>
    <mergeCell ref="I161:I163"/>
    <mergeCell ref="I128:I130"/>
    <mergeCell ref="I131:I133"/>
    <mergeCell ref="I134:I136"/>
    <mergeCell ref="I137:I139"/>
    <mergeCell ref="I140:I142"/>
    <mergeCell ref="I143:I145"/>
    <mergeCell ref="I110:I112"/>
    <mergeCell ref="I113:I115"/>
    <mergeCell ref="I116:I118"/>
    <mergeCell ref="I119:I121"/>
    <mergeCell ref="I122:I124"/>
    <mergeCell ref="I125:I127"/>
    <mergeCell ref="I92:I94"/>
    <mergeCell ref="I95:I97"/>
    <mergeCell ref="I98:I100"/>
    <mergeCell ref="I101:I103"/>
    <mergeCell ref="I104:I106"/>
    <mergeCell ref="I107:I109"/>
    <mergeCell ref="I74:I76"/>
    <mergeCell ref="I77:I79"/>
    <mergeCell ref="I80:I82"/>
    <mergeCell ref="I83:I85"/>
    <mergeCell ref="I86:I88"/>
    <mergeCell ref="I89:I91"/>
    <mergeCell ref="I56:I58"/>
    <mergeCell ref="I59:I61"/>
    <mergeCell ref="I62:I64"/>
    <mergeCell ref="I65:I67"/>
    <mergeCell ref="I68:I70"/>
    <mergeCell ref="I71:I73"/>
    <mergeCell ref="I38:I40"/>
    <mergeCell ref="I41:I43"/>
    <mergeCell ref="I44:I46"/>
    <mergeCell ref="I47:I49"/>
    <mergeCell ref="I50:I52"/>
    <mergeCell ref="I53:I55"/>
    <mergeCell ref="I20:I22"/>
    <mergeCell ref="I23:I25"/>
    <mergeCell ref="I26:I28"/>
    <mergeCell ref="I29:I31"/>
    <mergeCell ref="I32:I34"/>
    <mergeCell ref="I35:I37"/>
    <mergeCell ref="I2:I4"/>
    <mergeCell ref="I5:I7"/>
    <mergeCell ref="I8:I10"/>
    <mergeCell ref="I11:I13"/>
    <mergeCell ref="I14:I16"/>
    <mergeCell ref="I17:I19"/>
  </mergeCells>
  <phoneticPr fontId="8" type="noConversion"/>
  <conditionalFormatting sqref="I2:I469">
    <cfRule type="cellIs" dxfId="10" priority="6" operator="equal">
      <formula>$K$2</formula>
    </cfRule>
    <cfRule type="cellIs" dxfId="9" priority="5" operator="equal">
      <formula>$K$3</formula>
    </cfRule>
    <cfRule type="cellIs" dxfId="8" priority="4" operator="equal">
      <formula>$K$4</formula>
    </cfRule>
    <cfRule type="cellIs" dxfId="7" priority="3" operator="equal">
      <formula>$K$5</formula>
    </cfRule>
  </conditionalFormatting>
  <conditionalFormatting sqref="D2:D469">
    <cfRule type="cellIs" dxfId="5" priority="2" operator="equal">
      <formula>"Risco de Viés"</formula>
    </cfRule>
    <cfRule type="cellIs" dxfId="6" priority="1" operator="equal">
      <formula>"Aplicabilidade"</formula>
    </cfRule>
  </conditionalFormatting>
  <dataValidations count="1">
    <dataValidation type="list" allowBlank="1" showInputMessage="1" showErrorMessage="1" sqref="I2:I469 G2:G469" xr:uid="{96AD13DC-CA6D-43C4-8445-84B47CC6E394}">
      <formula1>$K$2:$K$5</formula1>
    </dataValidation>
  </dataValidations>
  <pageMargins left="0.511811024" right="0.511811024" top="0.78740157499999996" bottom="0.78740157499999996" header="0.31496062000000002" footer="0.31496062000000002"/>
  <pageSetup paperSize="9" orientation="portrait" horizontalDpi="4294967293" verticalDpi="0" r:id="rId1"/>
  <drawing r:id="rId2"/>
  <tableParts count="4">
    <tablePart r:id="rId3"/>
    <tablePart r:id="rId4"/>
    <tablePart r:id="rId5"/>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FE46-0521-45DA-B9FB-9B4FF94AAA99}">
  <dimension ref="A1:M5"/>
  <sheetViews>
    <sheetView workbookViewId="0">
      <selection activeCell="K5" sqref="K5"/>
    </sheetView>
  </sheetViews>
  <sheetFormatPr defaultRowHeight="12.75" x14ac:dyDescent="0.2"/>
  <cols>
    <col min="1" max="1" width="14.85546875" customWidth="1"/>
    <col min="2" max="2" width="13.7109375" customWidth="1"/>
  </cols>
  <sheetData>
    <row r="1" spans="1:13" x14ac:dyDescent="0.2">
      <c r="A1" t="s">
        <v>123</v>
      </c>
      <c r="B1" t="s">
        <v>128</v>
      </c>
      <c r="E1" s="62" t="s">
        <v>131</v>
      </c>
      <c r="F1" s="63"/>
      <c r="G1" s="63"/>
      <c r="H1" s="63"/>
      <c r="I1" s="63"/>
      <c r="J1" s="64"/>
      <c r="L1" s="58" t="s">
        <v>134</v>
      </c>
      <c r="M1" s="60" t="s">
        <v>437</v>
      </c>
    </row>
    <row r="2" spans="1:13" x14ac:dyDescent="0.2">
      <c r="A2" t="s">
        <v>126</v>
      </c>
      <c r="B2">
        <v>16</v>
      </c>
      <c r="E2" s="33" t="s">
        <v>430</v>
      </c>
      <c r="F2" s="34" t="s">
        <v>431</v>
      </c>
      <c r="G2" s="13" t="s">
        <v>130</v>
      </c>
      <c r="H2" s="14" t="s">
        <v>129</v>
      </c>
      <c r="I2" s="34" t="s">
        <v>127</v>
      </c>
      <c r="J2" s="37" t="s">
        <v>124</v>
      </c>
      <c r="L2" s="59"/>
      <c r="M2" s="61"/>
    </row>
    <row r="3" spans="1:13" x14ac:dyDescent="0.2">
      <c r="A3" t="s">
        <v>125</v>
      </c>
      <c r="B3">
        <v>13</v>
      </c>
      <c r="E3" s="19">
        <v>1</v>
      </c>
      <c r="F3" s="34">
        <v>1</v>
      </c>
      <c r="G3" s="13">
        <v>5</v>
      </c>
      <c r="H3" s="14">
        <v>8</v>
      </c>
      <c r="I3" s="19">
        <v>9</v>
      </c>
      <c r="J3" s="37">
        <v>16</v>
      </c>
    </row>
    <row r="4" spans="1:13" x14ac:dyDescent="0.2">
      <c r="A4" t="s">
        <v>127</v>
      </c>
      <c r="B4">
        <v>9</v>
      </c>
    </row>
    <row r="5" spans="1:13" x14ac:dyDescent="0.2">
      <c r="A5" s="32" t="s">
        <v>429</v>
      </c>
      <c r="B5">
        <v>2</v>
      </c>
    </row>
  </sheetData>
  <mergeCells count="3">
    <mergeCell ref="E1:J1"/>
    <mergeCell ref="L1:L2"/>
    <mergeCell ref="M1:M2"/>
  </mergeCells>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EBE6E-5445-4F9B-911D-98DE90E11013}">
  <sheetPr>
    <outlinePr summaryBelow="0" summaryRight="0"/>
  </sheetPr>
  <dimension ref="A1:K41"/>
  <sheetViews>
    <sheetView workbookViewId="0">
      <selection activeCell="F45" sqref="F45"/>
    </sheetView>
  </sheetViews>
  <sheetFormatPr defaultRowHeight="12.75" x14ac:dyDescent="0.2"/>
  <cols>
    <col min="1" max="1" width="8.85546875" customWidth="1"/>
    <col min="2" max="2" width="10" customWidth="1"/>
    <col min="3" max="3" width="19" customWidth="1"/>
    <col min="4" max="4" width="9.85546875" customWidth="1"/>
    <col min="5" max="5" width="36.85546875" customWidth="1"/>
    <col min="6" max="6" width="30.140625" customWidth="1"/>
    <col min="7" max="7" width="26" customWidth="1"/>
    <col min="8" max="8" width="14.7109375" customWidth="1"/>
    <col min="10" max="10" width="11.28515625" customWidth="1"/>
  </cols>
  <sheetData>
    <row r="1" spans="1:11" x14ac:dyDescent="0.2">
      <c r="A1" s="1" t="s">
        <v>0</v>
      </c>
      <c r="B1" s="1" t="s">
        <v>1</v>
      </c>
      <c r="C1" s="1" t="s">
        <v>2</v>
      </c>
      <c r="D1" s="1" t="s">
        <v>3</v>
      </c>
      <c r="E1" s="1" t="s">
        <v>4</v>
      </c>
      <c r="F1" s="1" t="s">
        <v>5</v>
      </c>
      <c r="G1" s="1" t="s">
        <v>6</v>
      </c>
      <c r="H1" s="1" t="s">
        <v>7</v>
      </c>
      <c r="I1" s="15" t="s">
        <v>132</v>
      </c>
      <c r="J1" s="15" t="s">
        <v>428</v>
      </c>
      <c r="K1" s="55" t="s">
        <v>447</v>
      </c>
    </row>
    <row r="2" spans="1:11" x14ac:dyDescent="0.2">
      <c r="A2" s="2" t="s">
        <v>404</v>
      </c>
      <c r="B2" s="2" t="s">
        <v>400</v>
      </c>
      <c r="C2" s="2" t="s">
        <v>353</v>
      </c>
      <c r="D2" s="2" t="s">
        <v>354</v>
      </c>
      <c r="E2" s="2" t="s">
        <v>355</v>
      </c>
      <c r="F2" s="2" t="s">
        <v>356</v>
      </c>
      <c r="G2" s="2" t="s">
        <v>357</v>
      </c>
      <c r="H2" s="2" t="s">
        <v>358</v>
      </c>
      <c r="I2" s="30">
        <v>5</v>
      </c>
      <c r="J2" s="31" t="s">
        <v>125</v>
      </c>
      <c r="K2" s="56">
        <v>47</v>
      </c>
    </row>
    <row r="3" spans="1:11" hidden="1" x14ac:dyDescent="0.2">
      <c r="A3" s="2" t="s">
        <v>403</v>
      </c>
      <c r="B3" s="2" t="s">
        <v>427</v>
      </c>
      <c r="C3" s="2" t="s">
        <v>349</v>
      </c>
      <c r="D3" s="2" t="s">
        <v>350</v>
      </c>
      <c r="E3" s="2" t="s">
        <v>10</v>
      </c>
      <c r="F3" s="2" t="s">
        <v>10</v>
      </c>
      <c r="G3" s="2" t="s">
        <v>351</v>
      </c>
      <c r="H3" s="2" t="s">
        <v>352</v>
      </c>
      <c r="I3" s="30">
        <v>3</v>
      </c>
      <c r="J3" s="31" t="s">
        <v>126</v>
      </c>
      <c r="K3" s="56">
        <v>57</v>
      </c>
    </row>
    <row r="4" spans="1:11" hidden="1" x14ac:dyDescent="0.2">
      <c r="A4" s="2" t="s">
        <v>105</v>
      </c>
      <c r="B4" s="2" t="s">
        <v>72</v>
      </c>
      <c r="C4" s="2" t="s">
        <v>106</v>
      </c>
      <c r="D4" s="2" t="s">
        <v>95</v>
      </c>
      <c r="E4" s="2" t="s">
        <v>107</v>
      </c>
      <c r="F4" s="2" t="s">
        <v>108</v>
      </c>
      <c r="G4" s="2" t="s">
        <v>109</v>
      </c>
      <c r="H4" s="2" t="s">
        <v>110</v>
      </c>
      <c r="I4" s="30">
        <v>2.5</v>
      </c>
      <c r="J4" s="31" t="s">
        <v>125</v>
      </c>
      <c r="K4" s="56">
        <v>29</v>
      </c>
    </row>
    <row r="5" spans="1:11" hidden="1" x14ac:dyDescent="0.2">
      <c r="A5" s="2" t="s">
        <v>418</v>
      </c>
      <c r="B5" s="2" t="s">
        <v>427</v>
      </c>
      <c r="C5" s="2" t="s">
        <v>378</v>
      </c>
      <c r="D5" s="2" t="s">
        <v>379</v>
      </c>
      <c r="E5" s="2" t="s">
        <v>10</v>
      </c>
      <c r="F5" s="2" t="s">
        <v>10</v>
      </c>
      <c r="G5" s="2" t="s">
        <v>380</v>
      </c>
      <c r="H5" s="2" t="s">
        <v>381</v>
      </c>
      <c r="I5" s="30">
        <v>1.5</v>
      </c>
      <c r="J5" s="31" t="s">
        <v>429</v>
      </c>
      <c r="K5" s="56">
        <v>62</v>
      </c>
    </row>
    <row r="6" spans="1:11" hidden="1" x14ac:dyDescent="0.2">
      <c r="A6" s="2" t="s">
        <v>414</v>
      </c>
      <c r="B6" s="2" t="s">
        <v>406</v>
      </c>
      <c r="C6" s="2" t="s">
        <v>371</v>
      </c>
      <c r="D6" s="2" t="s">
        <v>372</v>
      </c>
      <c r="E6" s="2" t="s">
        <v>373</v>
      </c>
      <c r="F6" s="2" t="s">
        <v>374</v>
      </c>
      <c r="G6" s="2" t="s">
        <v>127</v>
      </c>
      <c r="H6" s="2" t="s">
        <v>375</v>
      </c>
      <c r="I6" s="30">
        <v>2</v>
      </c>
      <c r="J6" s="31" t="s">
        <v>126</v>
      </c>
      <c r="K6" s="56">
        <v>50</v>
      </c>
    </row>
    <row r="7" spans="1:11" hidden="1" x14ac:dyDescent="0.2">
      <c r="A7" s="2" t="s">
        <v>419</v>
      </c>
      <c r="B7" s="2" t="s">
        <v>55</v>
      </c>
      <c r="C7" s="2" t="s">
        <v>382</v>
      </c>
      <c r="D7" s="2" t="s">
        <v>383</v>
      </c>
      <c r="E7" s="2" t="s">
        <v>10</v>
      </c>
      <c r="F7" s="2" t="s">
        <v>10</v>
      </c>
      <c r="G7" s="2" t="s">
        <v>384</v>
      </c>
      <c r="H7" s="2" t="s">
        <v>385</v>
      </c>
      <c r="I7" s="30">
        <v>2.5</v>
      </c>
      <c r="J7" s="31" t="s">
        <v>125</v>
      </c>
      <c r="K7" s="56">
        <v>51</v>
      </c>
    </row>
    <row r="8" spans="1:11" x14ac:dyDescent="0.2">
      <c r="A8" s="2" t="s">
        <v>12</v>
      </c>
      <c r="B8" s="2" t="s">
        <v>13</v>
      </c>
      <c r="C8" s="2" t="s">
        <v>14</v>
      </c>
      <c r="D8" s="2" t="s">
        <v>15</v>
      </c>
      <c r="E8" s="2" t="s">
        <v>16</v>
      </c>
      <c r="F8" s="2" t="s">
        <v>17</v>
      </c>
      <c r="G8" s="2" t="s">
        <v>18</v>
      </c>
      <c r="H8" s="2" t="s">
        <v>19</v>
      </c>
      <c r="I8" s="30">
        <v>5</v>
      </c>
      <c r="J8" s="31" t="s">
        <v>126</v>
      </c>
      <c r="K8" s="56">
        <v>35</v>
      </c>
    </row>
    <row r="9" spans="1:11" hidden="1" x14ac:dyDescent="0.2">
      <c r="A9" s="2" t="s">
        <v>422</v>
      </c>
      <c r="B9" s="2" t="s">
        <v>423</v>
      </c>
      <c r="C9" s="2" t="s">
        <v>9</v>
      </c>
      <c r="D9" s="2" t="s">
        <v>9</v>
      </c>
      <c r="E9" s="2" t="s">
        <v>10</v>
      </c>
      <c r="F9" s="2" t="s">
        <v>10</v>
      </c>
      <c r="G9" s="2" t="s">
        <v>9</v>
      </c>
      <c r="H9" s="2" t="s">
        <v>388</v>
      </c>
      <c r="I9" s="30">
        <v>0.5</v>
      </c>
      <c r="J9" s="31" t="s">
        <v>127</v>
      </c>
      <c r="K9" s="56">
        <v>44</v>
      </c>
    </row>
    <row r="10" spans="1:11" hidden="1" x14ac:dyDescent="0.2">
      <c r="A10" s="2" t="s">
        <v>413</v>
      </c>
      <c r="B10" s="2" t="s">
        <v>406</v>
      </c>
      <c r="C10" s="2" t="s">
        <v>124</v>
      </c>
      <c r="D10" s="2" t="s">
        <v>95</v>
      </c>
      <c r="E10" s="2" t="s">
        <v>368</v>
      </c>
      <c r="F10" s="2" t="s">
        <v>369</v>
      </c>
      <c r="G10" s="2" t="s">
        <v>127</v>
      </c>
      <c r="H10" s="2" t="s">
        <v>370</v>
      </c>
      <c r="I10" s="30">
        <v>1.5</v>
      </c>
      <c r="J10" s="31" t="s">
        <v>126</v>
      </c>
      <c r="K10" s="56">
        <v>60</v>
      </c>
    </row>
    <row r="11" spans="1:11" hidden="1" x14ac:dyDescent="0.2">
      <c r="A11" s="2" t="s">
        <v>405</v>
      </c>
      <c r="B11" s="2" t="s">
        <v>406</v>
      </c>
      <c r="C11" s="2" t="s">
        <v>9</v>
      </c>
      <c r="D11" s="2" t="s">
        <v>9</v>
      </c>
      <c r="E11" s="2" t="s">
        <v>10</v>
      </c>
      <c r="F11" s="2" t="s">
        <v>10</v>
      </c>
      <c r="G11" s="2" t="s">
        <v>9</v>
      </c>
      <c r="H11" s="2" t="s">
        <v>359</v>
      </c>
      <c r="I11" s="30">
        <v>0.5</v>
      </c>
      <c r="J11" s="31" t="s">
        <v>127</v>
      </c>
      <c r="K11" s="56">
        <v>58</v>
      </c>
    </row>
    <row r="12" spans="1:11" hidden="1" x14ac:dyDescent="0.2">
      <c r="A12" s="2" t="s">
        <v>409</v>
      </c>
      <c r="B12" s="2" t="s">
        <v>410</v>
      </c>
      <c r="C12" s="2" t="s">
        <v>9</v>
      </c>
      <c r="D12" s="2" t="s">
        <v>9</v>
      </c>
      <c r="E12" s="2" t="s">
        <v>10</v>
      </c>
      <c r="F12" s="2" t="s">
        <v>10</v>
      </c>
      <c r="G12" s="2" t="s">
        <v>9</v>
      </c>
      <c r="H12" s="2" t="s">
        <v>366</v>
      </c>
      <c r="I12" s="30">
        <v>0.5</v>
      </c>
      <c r="J12" s="31" t="s">
        <v>127</v>
      </c>
      <c r="K12" s="56">
        <v>43</v>
      </c>
    </row>
    <row r="13" spans="1:11" hidden="1" x14ac:dyDescent="0.2">
      <c r="A13" s="2" t="s">
        <v>397</v>
      </c>
      <c r="B13" s="2" t="s">
        <v>427</v>
      </c>
      <c r="C13" s="2" t="s">
        <v>328</v>
      </c>
      <c r="D13" s="2" t="s">
        <v>329</v>
      </c>
      <c r="E13" s="2" t="s">
        <v>330</v>
      </c>
      <c r="F13" s="2" t="s">
        <v>10</v>
      </c>
      <c r="G13" s="2" t="s">
        <v>331</v>
      </c>
      <c r="H13" s="2" t="s">
        <v>332</v>
      </c>
      <c r="I13" s="30">
        <v>2.5</v>
      </c>
      <c r="J13" s="31" t="s">
        <v>126</v>
      </c>
      <c r="K13" s="56">
        <v>54</v>
      </c>
    </row>
    <row r="14" spans="1:11" x14ac:dyDescent="0.2">
      <c r="A14" s="2" t="s">
        <v>34</v>
      </c>
      <c r="B14" s="2" t="s">
        <v>427</v>
      </c>
      <c r="C14" s="2" t="s">
        <v>35</v>
      </c>
      <c r="D14" s="2" t="s">
        <v>36</v>
      </c>
      <c r="E14" s="2" t="s">
        <v>37</v>
      </c>
      <c r="F14" s="2" t="s">
        <v>38</v>
      </c>
      <c r="G14" s="2" t="s">
        <v>39</v>
      </c>
      <c r="H14" s="2" t="s">
        <v>40</v>
      </c>
      <c r="I14" s="30">
        <v>4.5</v>
      </c>
      <c r="J14" s="31" t="s">
        <v>126</v>
      </c>
      <c r="K14" s="56">
        <v>37</v>
      </c>
    </row>
    <row r="15" spans="1:11" x14ac:dyDescent="0.2">
      <c r="A15" s="2" t="s">
        <v>398</v>
      </c>
      <c r="B15" s="2" t="s">
        <v>427</v>
      </c>
      <c r="C15" s="2" t="s">
        <v>333</v>
      </c>
      <c r="D15" s="2" t="s">
        <v>334</v>
      </c>
      <c r="E15" s="2" t="s">
        <v>335</v>
      </c>
      <c r="F15" s="2" t="s">
        <v>336</v>
      </c>
      <c r="G15" s="2" t="s">
        <v>337</v>
      </c>
      <c r="H15" s="2" t="s">
        <v>338</v>
      </c>
      <c r="I15" s="30">
        <v>5</v>
      </c>
      <c r="J15" s="31" t="s">
        <v>126</v>
      </c>
      <c r="K15" s="56">
        <v>45</v>
      </c>
    </row>
    <row r="16" spans="1:11" x14ac:dyDescent="0.2">
      <c r="A16" s="2" t="s">
        <v>111</v>
      </c>
      <c r="B16" s="2" t="s">
        <v>427</v>
      </c>
      <c r="C16" s="2" t="s">
        <v>112</v>
      </c>
      <c r="D16" s="2" t="s">
        <v>113</v>
      </c>
      <c r="E16" s="2" t="s">
        <v>114</v>
      </c>
      <c r="F16" s="2" t="s">
        <v>115</v>
      </c>
      <c r="G16" s="2" t="s">
        <v>116</v>
      </c>
      <c r="H16" s="2" t="s">
        <v>321</v>
      </c>
      <c r="I16" s="30">
        <v>5</v>
      </c>
      <c r="J16" s="31" t="s">
        <v>126</v>
      </c>
      <c r="K16" s="56">
        <v>42</v>
      </c>
    </row>
    <row r="17" spans="1:11" hidden="1" x14ac:dyDescent="0.2">
      <c r="A17" s="2" t="s">
        <v>20</v>
      </c>
      <c r="B17" s="2" t="s">
        <v>21</v>
      </c>
      <c r="C17" s="2" t="s">
        <v>22</v>
      </c>
      <c r="D17" s="2" t="s">
        <v>23</v>
      </c>
      <c r="E17" s="2" t="s">
        <v>10</v>
      </c>
      <c r="F17" s="2" t="s">
        <v>10</v>
      </c>
      <c r="G17" s="2" t="s">
        <v>24</v>
      </c>
      <c r="H17" s="2" t="s">
        <v>25</v>
      </c>
      <c r="I17" s="30">
        <v>2</v>
      </c>
      <c r="J17" s="31" t="s">
        <v>126</v>
      </c>
      <c r="K17" s="56">
        <v>36</v>
      </c>
    </row>
    <row r="18" spans="1:11" hidden="1" x14ac:dyDescent="0.2">
      <c r="A18" s="2" t="s">
        <v>62</v>
      </c>
      <c r="B18" s="2" t="s">
        <v>63</v>
      </c>
      <c r="C18" s="2" t="s">
        <v>9</v>
      </c>
      <c r="D18" s="2" t="s">
        <v>9</v>
      </c>
      <c r="E18" s="2" t="s">
        <v>10</v>
      </c>
      <c r="F18" s="2" t="s">
        <v>10</v>
      </c>
      <c r="G18" s="2" t="s">
        <v>9</v>
      </c>
      <c r="H18" s="2" t="s">
        <v>64</v>
      </c>
      <c r="I18" s="30">
        <v>0</v>
      </c>
      <c r="J18" s="31" t="s">
        <v>127</v>
      </c>
      <c r="K18" s="56">
        <v>32</v>
      </c>
    </row>
    <row r="19" spans="1:11" hidden="1" x14ac:dyDescent="0.2">
      <c r="A19" s="2" t="s">
        <v>407</v>
      </c>
      <c r="B19" s="2" t="s">
        <v>400</v>
      </c>
      <c r="C19" s="2" t="s">
        <v>124</v>
      </c>
      <c r="D19" s="2" t="s">
        <v>360</v>
      </c>
      <c r="E19" s="2" t="s">
        <v>361</v>
      </c>
      <c r="F19" s="2" t="s">
        <v>362</v>
      </c>
      <c r="G19" s="2" t="s">
        <v>363</v>
      </c>
      <c r="H19" s="2"/>
      <c r="I19" s="30">
        <v>2</v>
      </c>
      <c r="J19" s="31" t="s">
        <v>126</v>
      </c>
      <c r="K19" s="56">
        <v>48</v>
      </c>
    </row>
    <row r="20" spans="1:11" hidden="1" x14ac:dyDescent="0.2">
      <c r="A20" s="2" t="s">
        <v>65</v>
      </c>
      <c r="B20" s="2" t="s">
        <v>9</v>
      </c>
      <c r="C20" s="2" t="s">
        <v>66</v>
      </c>
      <c r="D20" s="2" t="s">
        <v>67</v>
      </c>
      <c r="E20" s="2" t="s">
        <v>68</v>
      </c>
      <c r="F20" s="2" t="s">
        <v>69</v>
      </c>
      <c r="G20" s="2" t="s">
        <v>70</v>
      </c>
      <c r="H20" s="2" t="s">
        <v>320</v>
      </c>
      <c r="I20" s="30">
        <v>2</v>
      </c>
      <c r="J20" s="31" t="s">
        <v>125</v>
      </c>
      <c r="K20" s="56">
        <v>39</v>
      </c>
    </row>
    <row r="21" spans="1:11" hidden="1" x14ac:dyDescent="0.2">
      <c r="A21" s="2" t="s">
        <v>47</v>
      </c>
      <c r="B21" s="3" t="s">
        <v>55</v>
      </c>
      <c r="C21" s="2" t="s">
        <v>48</v>
      </c>
      <c r="D21" s="2" t="s">
        <v>49</v>
      </c>
      <c r="E21" s="2" t="s">
        <v>50</v>
      </c>
      <c r="F21" s="2" t="s">
        <v>51</v>
      </c>
      <c r="G21" s="2" t="s">
        <v>52</v>
      </c>
      <c r="H21" s="2" t="s">
        <v>53</v>
      </c>
      <c r="I21" s="30">
        <v>2</v>
      </c>
      <c r="J21" s="31" t="s">
        <v>125</v>
      </c>
      <c r="K21" s="56">
        <v>27</v>
      </c>
    </row>
    <row r="22" spans="1:11" hidden="1" x14ac:dyDescent="0.2">
      <c r="A22" s="2" t="s">
        <v>425</v>
      </c>
      <c r="B22" s="2" t="s">
        <v>426</v>
      </c>
      <c r="C22" s="2" t="s">
        <v>392</v>
      </c>
      <c r="D22" s="2" t="s">
        <v>393</v>
      </c>
      <c r="E22" s="2" t="s">
        <v>10</v>
      </c>
      <c r="F22" s="2" t="s">
        <v>10</v>
      </c>
      <c r="G22" s="2" t="s">
        <v>394</v>
      </c>
      <c r="H22" s="2" t="s">
        <v>395</v>
      </c>
      <c r="I22" s="30">
        <v>2.5</v>
      </c>
      <c r="J22" s="31" t="s">
        <v>125</v>
      </c>
      <c r="K22" s="56">
        <v>46</v>
      </c>
    </row>
    <row r="23" spans="1:11" x14ac:dyDescent="0.2">
      <c r="A23" s="2" t="s">
        <v>99</v>
      </c>
      <c r="B23" s="2" t="s">
        <v>55</v>
      </c>
      <c r="C23" s="2" t="s">
        <v>100</v>
      </c>
      <c r="D23" s="2" t="s">
        <v>101</v>
      </c>
      <c r="E23" s="2" t="s">
        <v>102</v>
      </c>
      <c r="F23" s="2" t="s">
        <v>10</v>
      </c>
      <c r="G23" s="2" t="s">
        <v>103</v>
      </c>
      <c r="H23" s="2" t="s">
        <v>104</v>
      </c>
      <c r="I23" s="30">
        <v>5</v>
      </c>
      <c r="J23" s="31" t="s">
        <v>125</v>
      </c>
      <c r="K23" s="56">
        <v>30</v>
      </c>
    </row>
    <row r="24" spans="1:11" x14ac:dyDescent="0.2">
      <c r="A24" s="2" t="s">
        <v>408</v>
      </c>
      <c r="B24" s="2" t="s">
        <v>55</v>
      </c>
      <c r="C24" s="2" t="s">
        <v>100</v>
      </c>
      <c r="D24" s="2" t="s">
        <v>95</v>
      </c>
      <c r="E24" s="2" t="s">
        <v>364</v>
      </c>
      <c r="F24" s="2" t="s">
        <v>291</v>
      </c>
      <c r="G24" s="2" t="s">
        <v>365</v>
      </c>
      <c r="H24" s="2"/>
      <c r="I24" s="30">
        <v>3.5</v>
      </c>
      <c r="J24" s="31" t="s">
        <v>125</v>
      </c>
      <c r="K24" s="56">
        <v>49</v>
      </c>
    </row>
    <row r="25" spans="1:11" hidden="1" x14ac:dyDescent="0.2">
      <c r="A25" s="2" t="s">
        <v>54</v>
      </c>
      <c r="B25" s="2" t="s">
        <v>55</v>
      </c>
      <c r="C25" s="2" t="s">
        <v>56</v>
      </c>
      <c r="D25" s="2" t="s">
        <v>57</v>
      </c>
      <c r="E25" s="2" t="s">
        <v>58</v>
      </c>
      <c r="F25" s="2" t="s">
        <v>59</v>
      </c>
      <c r="G25" s="2" t="s">
        <v>60</v>
      </c>
      <c r="H25" s="2" t="s">
        <v>61</v>
      </c>
      <c r="I25" s="30">
        <v>2</v>
      </c>
      <c r="J25" s="31" t="s">
        <v>125</v>
      </c>
      <c r="K25" s="56">
        <v>25</v>
      </c>
    </row>
    <row r="26" spans="1:11" x14ac:dyDescent="0.2">
      <c r="A26" s="2" t="s">
        <v>396</v>
      </c>
      <c r="B26" s="2" t="s">
        <v>406</v>
      </c>
      <c r="C26" s="2" t="s">
        <v>322</v>
      </c>
      <c r="D26" s="2" t="s">
        <v>323</v>
      </c>
      <c r="E26" s="2" t="s">
        <v>324</v>
      </c>
      <c r="F26" s="2" t="s">
        <v>325</v>
      </c>
      <c r="G26" s="2" t="s">
        <v>326</v>
      </c>
      <c r="H26" s="2" t="s">
        <v>327</v>
      </c>
      <c r="I26" s="30">
        <v>5</v>
      </c>
      <c r="J26" s="31" t="s">
        <v>429</v>
      </c>
      <c r="K26" s="56">
        <v>53</v>
      </c>
    </row>
    <row r="27" spans="1:11" hidden="1" x14ac:dyDescent="0.2">
      <c r="A27" s="2" t="s">
        <v>8</v>
      </c>
      <c r="B27" s="2" t="s">
        <v>9</v>
      </c>
      <c r="C27" s="2" t="s">
        <v>9</v>
      </c>
      <c r="D27" s="2" t="s">
        <v>9</v>
      </c>
      <c r="E27" s="2" t="s">
        <v>10</v>
      </c>
      <c r="F27" s="2" t="s">
        <v>10</v>
      </c>
      <c r="G27" s="2" t="s">
        <v>9</v>
      </c>
      <c r="H27" s="2" t="s">
        <v>11</v>
      </c>
      <c r="I27" s="30">
        <v>1</v>
      </c>
      <c r="J27" s="31" t="s">
        <v>127</v>
      </c>
      <c r="K27" s="56">
        <v>34</v>
      </c>
    </row>
    <row r="28" spans="1:11" x14ac:dyDescent="0.2">
      <c r="A28" s="2" t="s">
        <v>26</v>
      </c>
      <c r="B28" s="2" t="s">
        <v>27</v>
      </c>
      <c r="C28" s="2" t="s">
        <v>28</v>
      </c>
      <c r="D28" s="2" t="s">
        <v>29</v>
      </c>
      <c r="E28" s="2" t="s">
        <v>30</v>
      </c>
      <c r="F28" s="2" t="s">
        <v>31</v>
      </c>
      <c r="G28" s="2" t="s">
        <v>32</v>
      </c>
      <c r="H28" s="2" t="s">
        <v>33</v>
      </c>
      <c r="I28" s="30">
        <v>3.5</v>
      </c>
      <c r="J28" s="31" t="s">
        <v>125</v>
      </c>
      <c r="K28" s="56">
        <v>26</v>
      </c>
    </row>
    <row r="29" spans="1:11" hidden="1" x14ac:dyDescent="0.2">
      <c r="A29" s="2" t="s">
        <v>415</v>
      </c>
      <c r="B29" s="2" t="s">
        <v>417</v>
      </c>
      <c r="C29" s="2" t="s">
        <v>9</v>
      </c>
      <c r="D29" s="2" t="s">
        <v>9</v>
      </c>
      <c r="E29" s="2" t="s">
        <v>10</v>
      </c>
      <c r="F29" s="2" t="s">
        <v>10</v>
      </c>
      <c r="G29" s="2" t="s">
        <v>9</v>
      </c>
      <c r="H29" s="2" t="s">
        <v>376</v>
      </c>
      <c r="I29" s="30">
        <v>0.5</v>
      </c>
      <c r="J29" s="31" t="s">
        <v>127</v>
      </c>
      <c r="K29" s="56">
        <v>61</v>
      </c>
    </row>
    <row r="30" spans="1:11" x14ac:dyDescent="0.2">
      <c r="A30" s="2" t="s">
        <v>401</v>
      </c>
      <c r="B30" s="2" t="s">
        <v>402</v>
      </c>
      <c r="C30" s="2" t="s">
        <v>345</v>
      </c>
      <c r="D30" s="2" t="s">
        <v>95</v>
      </c>
      <c r="E30" s="2" t="s">
        <v>346</v>
      </c>
      <c r="F30" s="2" t="s">
        <v>347</v>
      </c>
      <c r="G30" s="2" t="s">
        <v>348</v>
      </c>
      <c r="H30" s="2"/>
      <c r="I30" s="30">
        <v>4.5</v>
      </c>
      <c r="J30" s="31" t="s">
        <v>126</v>
      </c>
      <c r="K30" s="56">
        <v>56</v>
      </c>
    </row>
    <row r="31" spans="1:11" hidden="1" x14ac:dyDescent="0.2">
      <c r="A31" s="2" t="s">
        <v>420</v>
      </c>
      <c r="B31" s="2" t="s">
        <v>421</v>
      </c>
      <c r="C31" s="2" t="s">
        <v>386</v>
      </c>
      <c r="D31" s="2" t="s">
        <v>95</v>
      </c>
      <c r="E31" s="2" t="s">
        <v>10</v>
      </c>
      <c r="F31" s="2" t="s">
        <v>10</v>
      </c>
      <c r="G31" s="2" t="s">
        <v>9</v>
      </c>
      <c r="H31" s="2" t="s">
        <v>387</v>
      </c>
      <c r="I31" s="30">
        <v>2.5</v>
      </c>
      <c r="J31" s="31" t="s">
        <v>126</v>
      </c>
      <c r="K31" s="56">
        <v>63</v>
      </c>
    </row>
    <row r="32" spans="1:11" hidden="1" x14ac:dyDescent="0.2">
      <c r="A32" s="2" t="s">
        <v>411</v>
      </c>
      <c r="B32" s="2" t="s">
        <v>412</v>
      </c>
      <c r="C32" s="2" t="s">
        <v>9</v>
      </c>
      <c r="D32" s="2" t="s">
        <v>9</v>
      </c>
      <c r="E32" s="2" t="s">
        <v>10</v>
      </c>
      <c r="F32" s="2" t="s">
        <v>10</v>
      </c>
      <c r="G32" s="2" t="s">
        <v>9</v>
      </c>
      <c r="H32" s="2" t="s">
        <v>367</v>
      </c>
      <c r="I32" s="30">
        <v>1</v>
      </c>
      <c r="J32" s="31" t="s">
        <v>127</v>
      </c>
      <c r="K32" s="56">
        <v>59</v>
      </c>
    </row>
    <row r="33" spans="1:11" x14ac:dyDescent="0.2">
      <c r="A33" s="2" t="s">
        <v>71</v>
      </c>
      <c r="B33" s="3" t="s">
        <v>55</v>
      </c>
      <c r="C33" s="2" t="s">
        <v>73</v>
      </c>
      <c r="D33" s="2" t="s">
        <v>74</v>
      </c>
      <c r="E33" s="2" t="s">
        <v>75</v>
      </c>
      <c r="F33" s="2" t="s">
        <v>76</v>
      </c>
      <c r="G33" s="2" t="s">
        <v>77</v>
      </c>
      <c r="H33" s="2" t="s">
        <v>78</v>
      </c>
      <c r="I33" s="30">
        <v>4</v>
      </c>
      <c r="J33" s="31" t="s">
        <v>125</v>
      </c>
      <c r="K33" s="56">
        <v>40</v>
      </c>
    </row>
    <row r="34" spans="1:11" hidden="1" x14ac:dyDescent="0.2">
      <c r="A34" s="2" t="s">
        <v>79</v>
      </c>
      <c r="B34" s="2" t="s">
        <v>55</v>
      </c>
      <c r="C34" s="2" t="s">
        <v>80</v>
      </c>
      <c r="D34" s="2" t="s">
        <v>81</v>
      </c>
      <c r="E34" s="2" t="s">
        <v>82</v>
      </c>
      <c r="F34" s="2" t="s">
        <v>83</v>
      </c>
      <c r="G34" s="2" t="s">
        <v>84</v>
      </c>
      <c r="H34" s="2" t="s">
        <v>85</v>
      </c>
      <c r="I34" s="30">
        <v>3</v>
      </c>
      <c r="J34" s="31" t="s">
        <v>125</v>
      </c>
      <c r="K34" s="56">
        <v>28</v>
      </c>
    </row>
    <row r="35" spans="1:11" x14ac:dyDescent="0.2">
      <c r="A35" s="2" t="s">
        <v>86</v>
      </c>
      <c r="B35" s="2" t="s">
        <v>13</v>
      </c>
      <c r="C35" s="2" t="s">
        <v>87</v>
      </c>
      <c r="D35" s="2" t="s">
        <v>88</v>
      </c>
      <c r="E35" s="2" t="s">
        <v>89</v>
      </c>
      <c r="F35" s="2" t="s">
        <v>90</v>
      </c>
      <c r="G35" s="2" t="s">
        <v>91</v>
      </c>
      <c r="H35" s="2" t="s">
        <v>92</v>
      </c>
      <c r="I35" s="30">
        <v>4.5</v>
      </c>
      <c r="J35" s="31" t="s">
        <v>126</v>
      </c>
      <c r="K35" s="56">
        <v>41</v>
      </c>
    </row>
    <row r="36" spans="1:11" hidden="1" x14ac:dyDescent="0.2">
      <c r="A36" s="2" t="s">
        <v>424</v>
      </c>
      <c r="B36" s="2" t="s">
        <v>9</v>
      </c>
      <c r="C36" s="2" t="s">
        <v>389</v>
      </c>
      <c r="D36" s="2" t="s">
        <v>95</v>
      </c>
      <c r="E36" s="2" t="s">
        <v>10</v>
      </c>
      <c r="F36" s="2" t="s">
        <v>10</v>
      </c>
      <c r="G36" s="2" t="s">
        <v>390</v>
      </c>
      <c r="H36" s="2" t="s">
        <v>391</v>
      </c>
      <c r="I36" s="30">
        <v>3</v>
      </c>
      <c r="J36" s="31" t="s">
        <v>125</v>
      </c>
      <c r="K36" s="56">
        <v>64</v>
      </c>
    </row>
    <row r="37" spans="1:11" hidden="1" x14ac:dyDescent="0.2">
      <c r="A37" s="2" t="s">
        <v>117</v>
      </c>
      <c r="B37" s="2" t="s">
        <v>55</v>
      </c>
      <c r="C37" s="2" t="s">
        <v>9</v>
      </c>
      <c r="D37" s="2" t="s">
        <v>118</v>
      </c>
      <c r="E37" s="2" t="s">
        <v>119</v>
      </c>
      <c r="F37" s="2" t="s">
        <v>10</v>
      </c>
      <c r="G37" s="2" t="s">
        <v>9</v>
      </c>
      <c r="H37" s="2" t="s">
        <v>120</v>
      </c>
      <c r="I37" s="30">
        <v>1</v>
      </c>
      <c r="J37" s="31" t="s">
        <v>127</v>
      </c>
      <c r="K37" s="56">
        <v>31</v>
      </c>
    </row>
    <row r="38" spans="1:11" hidden="1" x14ac:dyDescent="0.2">
      <c r="A38" s="2" t="s">
        <v>416</v>
      </c>
      <c r="B38" s="2" t="s">
        <v>417</v>
      </c>
      <c r="C38" s="2" t="s">
        <v>9</v>
      </c>
      <c r="D38" s="2" t="s">
        <v>9</v>
      </c>
      <c r="E38" s="2" t="s">
        <v>10</v>
      </c>
      <c r="F38" s="2" t="s">
        <v>10</v>
      </c>
      <c r="G38" s="2" t="s">
        <v>9</v>
      </c>
      <c r="H38" s="2" t="s">
        <v>377</v>
      </c>
      <c r="I38" s="30">
        <v>1</v>
      </c>
      <c r="J38" s="31" t="s">
        <v>127</v>
      </c>
      <c r="K38" s="56">
        <v>52</v>
      </c>
    </row>
    <row r="39" spans="1:11" hidden="1" x14ac:dyDescent="0.2">
      <c r="A39" s="2" t="s">
        <v>93</v>
      </c>
      <c r="B39" s="3" t="s">
        <v>55</v>
      </c>
      <c r="C39" s="2" t="s">
        <v>94</v>
      </c>
      <c r="D39" s="2" t="s">
        <v>95</v>
      </c>
      <c r="E39" s="2" t="s">
        <v>96</v>
      </c>
      <c r="F39" s="2" t="s">
        <v>97</v>
      </c>
      <c r="G39" s="2" t="s">
        <v>98</v>
      </c>
      <c r="H39" s="2"/>
      <c r="I39" s="30">
        <v>1.5</v>
      </c>
      <c r="J39" s="31" t="s">
        <v>126</v>
      </c>
      <c r="K39" s="56">
        <v>33</v>
      </c>
    </row>
    <row r="40" spans="1:11" hidden="1" x14ac:dyDescent="0.2">
      <c r="A40" s="2" t="s">
        <v>399</v>
      </c>
      <c r="B40" s="2" t="s">
        <v>400</v>
      </c>
      <c r="C40" s="2" t="s">
        <v>339</v>
      </c>
      <c r="D40" s="2" t="s">
        <v>340</v>
      </c>
      <c r="E40" s="2" t="s">
        <v>341</v>
      </c>
      <c r="F40" s="2" t="s">
        <v>342</v>
      </c>
      <c r="G40" s="2" t="s">
        <v>343</v>
      </c>
      <c r="H40" s="2" t="s">
        <v>344</v>
      </c>
      <c r="I40" s="30">
        <v>3</v>
      </c>
      <c r="J40" s="31" t="s">
        <v>126</v>
      </c>
      <c r="K40" s="56">
        <v>55</v>
      </c>
    </row>
    <row r="41" spans="1:11" x14ac:dyDescent="0.2">
      <c r="A41" s="2" t="s">
        <v>41</v>
      </c>
      <c r="B41" s="2" t="s">
        <v>42</v>
      </c>
      <c r="C41" s="2" t="s">
        <v>43</v>
      </c>
      <c r="D41" s="2" t="s">
        <v>44</v>
      </c>
      <c r="E41" s="2" t="s">
        <v>10</v>
      </c>
      <c r="F41" s="2" t="s">
        <v>10</v>
      </c>
      <c r="G41" s="2" t="s">
        <v>45</v>
      </c>
      <c r="H41" s="2" t="s">
        <v>46</v>
      </c>
      <c r="I41" s="30">
        <v>5</v>
      </c>
      <c r="J41" s="31" t="s">
        <v>126</v>
      </c>
      <c r="K41" s="56">
        <v>38</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B966-1C4C-4E99-A4B5-C0DB5767F555}">
  <dimension ref="A1:N12"/>
  <sheetViews>
    <sheetView workbookViewId="0">
      <selection activeCell="B16" sqref="B16"/>
    </sheetView>
  </sheetViews>
  <sheetFormatPr defaultRowHeight="12.75" x14ac:dyDescent="0.2"/>
  <cols>
    <col min="1" max="1" width="29.85546875" bestFit="1" customWidth="1"/>
    <col min="2" max="2" width="14.28515625" bestFit="1" customWidth="1"/>
    <col min="3" max="3" width="8.5703125" customWidth="1"/>
  </cols>
  <sheetData>
    <row r="1" spans="1:14" x14ac:dyDescent="0.2">
      <c r="A1" s="17" t="s">
        <v>132</v>
      </c>
      <c r="B1" s="18" t="s">
        <v>133</v>
      </c>
      <c r="M1" s="58" t="s">
        <v>134</v>
      </c>
      <c r="N1" s="65" t="s">
        <v>135</v>
      </c>
    </row>
    <row r="2" spans="1:14" x14ac:dyDescent="0.2">
      <c r="M2" s="59"/>
      <c r="N2" s="61"/>
    </row>
    <row r="3" spans="1:14" x14ac:dyDescent="0.2">
      <c r="A3" s="5" t="s">
        <v>121</v>
      </c>
      <c r="B3" s="6"/>
    </row>
    <row r="4" spans="1:14" x14ac:dyDescent="0.2">
      <c r="A4" s="5" t="s">
        <v>1</v>
      </c>
      <c r="B4" s="6" t="s">
        <v>122</v>
      </c>
      <c r="C4" t="s">
        <v>448</v>
      </c>
    </row>
    <row r="5" spans="1:14" x14ac:dyDescent="0.2">
      <c r="A5" s="4" t="s">
        <v>400</v>
      </c>
      <c r="B5" s="7">
        <v>1</v>
      </c>
      <c r="C5" s="32" t="s">
        <v>449</v>
      </c>
    </row>
    <row r="6" spans="1:14" x14ac:dyDescent="0.2">
      <c r="A6" s="8" t="s">
        <v>13</v>
      </c>
      <c r="B6" s="9">
        <v>2</v>
      </c>
      <c r="C6" s="32" t="s">
        <v>450</v>
      </c>
    </row>
    <row r="7" spans="1:14" x14ac:dyDescent="0.2">
      <c r="A7" s="8" t="s">
        <v>72</v>
      </c>
      <c r="B7" s="9">
        <v>3</v>
      </c>
      <c r="C7" s="32" t="s">
        <v>451</v>
      </c>
    </row>
    <row r="8" spans="1:14" x14ac:dyDescent="0.2">
      <c r="A8" s="8" t="s">
        <v>27</v>
      </c>
      <c r="B8" s="9">
        <v>1</v>
      </c>
      <c r="C8" s="32" t="s">
        <v>452</v>
      </c>
    </row>
    <row r="9" spans="1:14" x14ac:dyDescent="0.2">
      <c r="A9" s="8" t="s">
        <v>42</v>
      </c>
      <c r="B9" s="9">
        <v>1</v>
      </c>
      <c r="C9" s="32" t="s">
        <v>453</v>
      </c>
    </row>
    <row r="10" spans="1:14" x14ac:dyDescent="0.2">
      <c r="A10" s="8" t="s">
        <v>402</v>
      </c>
      <c r="B10" s="9">
        <v>1</v>
      </c>
      <c r="C10" s="32" t="s">
        <v>454</v>
      </c>
    </row>
    <row r="11" spans="1:14" x14ac:dyDescent="0.2">
      <c r="A11" s="8" t="s">
        <v>406</v>
      </c>
      <c r="B11" s="9">
        <v>1</v>
      </c>
      <c r="C11" s="32" t="s">
        <v>455</v>
      </c>
    </row>
    <row r="12" spans="1:14" x14ac:dyDescent="0.2">
      <c r="A12" s="10" t="s">
        <v>427</v>
      </c>
      <c r="B12" s="11">
        <v>3</v>
      </c>
      <c r="C12" s="32" t="s">
        <v>456</v>
      </c>
    </row>
  </sheetData>
  <mergeCells count="2">
    <mergeCell ref="M1:M2"/>
    <mergeCell ref="N1:N2"/>
  </mergeCells>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3EC1-65AE-44A2-9E0B-D892E2221B15}">
  <dimension ref="A1:M4"/>
  <sheetViews>
    <sheetView workbookViewId="0">
      <selection activeCell="K4" sqref="K4"/>
    </sheetView>
  </sheetViews>
  <sheetFormatPr defaultRowHeight="12.75" x14ac:dyDescent="0.2"/>
  <cols>
    <col min="1" max="1" width="14.85546875" customWidth="1"/>
    <col min="2" max="2" width="13.7109375" customWidth="1"/>
    <col min="7" max="7" width="15.28515625" customWidth="1"/>
    <col min="8" max="8" width="22.5703125" customWidth="1"/>
  </cols>
  <sheetData>
    <row r="1" spans="1:13" x14ac:dyDescent="0.2">
      <c r="A1" t="s">
        <v>123</v>
      </c>
      <c r="B1" t="s">
        <v>128</v>
      </c>
      <c r="D1" t="s">
        <v>448</v>
      </c>
      <c r="E1" s="62" t="s">
        <v>131</v>
      </c>
      <c r="F1" s="63"/>
      <c r="G1" s="63"/>
      <c r="H1" s="63"/>
      <c r="I1" s="63"/>
      <c r="J1" s="64"/>
      <c r="L1" s="58" t="s">
        <v>134</v>
      </c>
      <c r="M1" s="65" t="s">
        <v>135</v>
      </c>
    </row>
    <row r="2" spans="1:13" x14ac:dyDescent="0.2">
      <c r="A2" t="s">
        <v>126</v>
      </c>
      <c r="B2">
        <v>7</v>
      </c>
      <c r="D2" s="32" t="s">
        <v>457</v>
      </c>
      <c r="E2" s="12" t="s">
        <v>124</v>
      </c>
      <c r="F2" s="14" t="s">
        <v>100</v>
      </c>
      <c r="G2" s="14" t="s">
        <v>130</v>
      </c>
      <c r="H2" s="37" t="s">
        <v>28</v>
      </c>
      <c r="I2" s="37" t="s">
        <v>353</v>
      </c>
      <c r="J2" s="19" t="s">
        <v>430</v>
      </c>
      <c r="L2" s="59"/>
      <c r="M2" s="61"/>
    </row>
    <row r="3" spans="1:13" x14ac:dyDescent="0.2">
      <c r="A3" t="s">
        <v>125</v>
      </c>
      <c r="B3">
        <v>5</v>
      </c>
      <c r="D3" s="32" t="s">
        <v>458</v>
      </c>
      <c r="E3" s="12">
        <v>7</v>
      </c>
      <c r="F3" s="14">
        <v>2</v>
      </c>
      <c r="G3" s="14">
        <v>1</v>
      </c>
      <c r="H3" s="19">
        <v>1</v>
      </c>
      <c r="I3" s="19">
        <v>1</v>
      </c>
      <c r="J3" s="19">
        <v>1</v>
      </c>
    </row>
    <row r="4" spans="1:13" x14ac:dyDescent="0.2">
      <c r="A4" s="36" t="s">
        <v>429</v>
      </c>
      <c r="B4">
        <v>1</v>
      </c>
      <c r="D4" s="32" t="s">
        <v>455</v>
      </c>
      <c r="E4" s="32" t="s">
        <v>459</v>
      </c>
      <c r="F4" s="32" t="s">
        <v>460</v>
      </c>
      <c r="G4" s="32" t="s">
        <v>461</v>
      </c>
      <c r="H4" s="32" t="s">
        <v>452</v>
      </c>
      <c r="I4" s="32" t="s">
        <v>449</v>
      </c>
      <c r="J4" s="32" t="s">
        <v>455</v>
      </c>
    </row>
  </sheetData>
  <mergeCells count="3">
    <mergeCell ref="L1:L2"/>
    <mergeCell ref="M1:M2"/>
    <mergeCell ref="E1:J1"/>
  </mergeCells>
  <pageMargins left="0.511811024" right="0.511811024" top="0.78740157499999996" bottom="0.78740157499999996" header="0.31496062000000002" footer="0.31496062000000002"/>
  <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99A78-E20A-4C48-9777-4F599CAE597D}">
  <dimension ref="A1:T26"/>
  <sheetViews>
    <sheetView workbookViewId="0">
      <selection sqref="A1:T1048576"/>
    </sheetView>
  </sheetViews>
  <sheetFormatPr defaultRowHeight="12.75" x14ac:dyDescent="0.2"/>
  <cols>
    <col min="1" max="1" width="9.140625" customWidth="1"/>
    <col min="2" max="2" width="27" customWidth="1"/>
    <col min="3" max="3" width="11.140625" customWidth="1"/>
    <col min="4" max="6" width="9.140625" customWidth="1"/>
    <col min="7" max="7" width="14.85546875" customWidth="1"/>
    <col min="8" max="8" width="13.140625" customWidth="1"/>
    <col min="9" max="9" width="13" customWidth="1"/>
    <col min="10" max="10" width="14.140625" customWidth="1"/>
    <col min="11" max="11" width="10.5703125" customWidth="1"/>
    <col min="12" max="17" width="9.140625" customWidth="1"/>
    <col min="18" max="18" width="10.42578125" customWidth="1"/>
    <col min="19" max="19" width="18.42578125" customWidth="1"/>
  </cols>
  <sheetData>
    <row r="1" spans="1:20" x14ac:dyDescent="0.2">
      <c r="A1" s="20" t="s">
        <v>0</v>
      </c>
      <c r="B1" s="20" t="s">
        <v>6</v>
      </c>
      <c r="C1" t="s">
        <v>136</v>
      </c>
      <c r="D1" t="s">
        <v>137</v>
      </c>
      <c r="E1" t="s">
        <v>139</v>
      </c>
      <c r="F1" t="s">
        <v>138</v>
      </c>
      <c r="G1" t="s">
        <v>156</v>
      </c>
      <c r="H1" t="s">
        <v>157</v>
      </c>
      <c r="I1" t="s">
        <v>158</v>
      </c>
      <c r="J1" t="s">
        <v>159</v>
      </c>
      <c r="K1" t="s">
        <v>160</v>
      </c>
      <c r="L1" t="s">
        <v>161</v>
      </c>
      <c r="M1" t="s">
        <v>170</v>
      </c>
      <c r="N1" s="41" t="s">
        <v>155</v>
      </c>
      <c r="O1" s="41" t="s">
        <v>153</v>
      </c>
      <c r="P1" s="41" t="s">
        <v>152</v>
      </c>
      <c r="Q1" s="41" t="s">
        <v>154</v>
      </c>
      <c r="R1" s="57" t="s">
        <v>462</v>
      </c>
      <c r="S1" s="32" t="s">
        <v>1084</v>
      </c>
      <c r="T1" t="s">
        <v>591</v>
      </c>
    </row>
    <row r="2" spans="1:20" x14ac:dyDescent="0.2">
      <c r="A2" s="21" t="s">
        <v>12</v>
      </c>
      <c r="B2" s="21" t="s">
        <v>18</v>
      </c>
      <c r="C2" s="29">
        <v>0.94399999999999995</v>
      </c>
      <c r="D2" s="29">
        <v>0.94399999999999995</v>
      </c>
      <c r="E2" s="29">
        <v>0.94399999999999995</v>
      </c>
      <c r="F2" s="29">
        <v>0.94399999999999995</v>
      </c>
      <c r="G2" s="16">
        <f>SQRT((C2*(1-C2))/K2)</f>
        <v>1.8768651459382616E-3</v>
      </c>
      <c r="H2" s="16">
        <f t="shared" ref="H2:H14" si="0">SQRT((D2*(1-D2))/K2)</f>
        <v>1.8768651459382616E-3</v>
      </c>
      <c r="I2" s="16">
        <f t="shared" ref="I2:I14" si="1">SQRT((E2*(1-E2))/K2)</f>
        <v>1.8768651459382616E-3</v>
      </c>
      <c r="J2" s="16">
        <f t="shared" ref="J2:J14" si="2">SQRT((F2*(1-F2))/K2)</f>
        <v>1.8768651459382616E-3</v>
      </c>
      <c r="K2" s="2">
        <v>15007</v>
      </c>
      <c r="L2" s="16" t="s">
        <v>162</v>
      </c>
      <c r="M2" s="2" t="s">
        <v>124</v>
      </c>
      <c r="N2" s="40">
        <v>450</v>
      </c>
      <c r="O2" s="40">
        <v>450</v>
      </c>
      <c r="P2" s="40">
        <v>7053</v>
      </c>
      <c r="Q2" s="40">
        <v>7053</v>
      </c>
      <c r="R2" s="31">
        <v>30</v>
      </c>
      <c r="S2" s="32" t="s">
        <v>1085</v>
      </c>
      <c r="T2" s="40">
        <v>32</v>
      </c>
    </row>
    <row r="3" spans="1:20" x14ac:dyDescent="0.2">
      <c r="A3" s="22" t="s">
        <v>26</v>
      </c>
      <c r="B3" s="22" t="s">
        <v>32</v>
      </c>
      <c r="C3" s="29">
        <v>0.95630000000000004</v>
      </c>
      <c r="D3">
        <v>0.96350000000000002</v>
      </c>
      <c r="E3">
        <v>0.98870000000000002</v>
      </c>
      <c r="F3">
        <v>0.96550000000000002</v>
      </c>
      <c r="G3">
        <f>SQRT((C3*(1-C3))/K3)</f>
        <v>6.1636994499319059E-2</v>
      </c>
      <c r="H3">
        <f t="shared" si="0"/>
        <v>5.6542622700208912E-2</v>
      </c>
      <c r="I3">
        <f t="shared" si="1"/>
        <v>3.1869492394052082E-2</v>
      </c>
      <c r="J3">
        <f t="shared" si="2"/>
        <v>5.5028711514164032E-2</v>
      </c>
      <c r="K3" s="2">
        <v>11</v>
      </c>
      <c r="L3" s="16" t="s">
        <v>163</v>
      </c>
      <c r="M3" s="2" t="s">
        <v>28</v>
      </c>
      <c r="N3" s="40">
        <v>0</v>
      </c>
      <c r="O3" s="40">
        <v>0</v>
      </c>
      <c r="P3" s="40">
        <v>2</v>
      </c>
      <c r="Q3" s="40">
        <v>9</v>
      </c>
      <c r="R3" s="31">
        <v>28</v>
      </c>
      <c r="S3" s="32" t="s">
        <v>1086</v>
      </c>
      <c r="T3" s="40">
        <v>30</v>
      </c>
    </row>
    <row r="4" spans="1:20" x14ac:dyDescent="0.2">
      <c r="A4" s="21" t="s">
        <v>34</v>
      </c>
      <c r="B4" s="21" t="s">
        <v>39</v>
      </c>
      <c r="C4">
        <v>0.90680000000000005</v>
      </c>
      <c r="D4">
        <v>0.90700000000000003</v>
      </c>
      <c r="E4">
        <v>0.90669999999999995</v>
      </c>
      <c r="F4">
        <v>0.90629999999999999</v>
      </c>
      <c r="G4">
        <f t="shared" ref="G4:G14" si="3">SQRT((C4*(1-C4))/K4)</f>
        <v>2.5207971051063947E-2</v>
      </c>
      <c r="H4">
        <f t="shared" si="0"/>
        <v>2.5183686090657617E-2</v>
      </c>
      <c r="I4">
        <f t="shared" si="1"/>
        <v>2.522010029017761E-2</v>
      </c>
      <c r="J4">
        <f t="shared" si="2"/>
        <v>2.5268529269203054E-2</v>
      </c>
      <c r="K4" s="2">
        <v>133</v>
      </c>
      <c r="L4" s="16" t="s">
        <v>164</v>
      </c>
      <c r="M4" s="2" t="s">
        <v>124</v>
      </c>
      <c r="N4" s="40">
        <v>6</v>
      </c>
      <c r="O4" s="40">
        <v>6</v>
      </c>
      <c r="P4" s="40">
        <v>60</v>
      </c>
      <c r="Q4" s="40">
        <v>60</v>
      </c>
      <c r="R4" s="31">
        <v>31</v>
      </c>
      <c r="S4" s="32" t="s">
        <v>1085</v>
      </c>
      <c r="T4" s="40">
        <v>33</v>
      </c>
    </row>
    <row r="5" spans="1:20" x14ac:dyDescent="0.2">
      <c r="A5" s="22" t="s">
        <v>41</v>
      </c>
      <c r="B5" s="22" t="s">
        <v>45</v>
      </c>
      <c r="C5">
        <v>0.89100000000000001</v>
      </c>
      <c r="D5">
        <v>0.93899999999999995</v>
      </c>
      <c r="E5">
        <v>0.95099999999999996</v>
      </c>
      <c r="F5">
        <v>0.94499999999999995</v>
      </c>
      <c r="G5">
        <f t="shared" si="3"/>
        <v>9.0644897605595721E-3</v>
      </c>
      <c r="H5">
        <f t="shared" si="0"/>
        <v>6.9612779619078712E-3</v>
      </c>
      <c r="I5">
        <f t="shared" si="1"/>
        <v>6.2788420801944316E-3</v>
      </c>
      <c r="J5">
        <f t="shared" si="2"/>
        <v>6.6311447894216689E-3</v>
      </c>
      <c r="K5" s="2">
        <v>1182</v>
      </c>
      <c r="L5" s="16" t="s">
        <v>165</v>
      </c>
      <c r="M5" s="2" t="s">
        <v>124</v>
      </c>
      <c r="N5" s="40">
        <v>72</v>
      </c>
      <c r="O5" s="40">
        <v>57</v>
      </c>
      <c r="P5" s="40">
        <v>53</v>
      </c>
      <c r="Q5" s="40">
        <v>1106</v>
      </c>
      <c r="R5" s="31">
        <v>32</v>
      </c>
      <c r="S5" s="32" t="s">
        <v>1085</v>
      </c>
      <c r="T5" s="40">
        <v>34</v>
      </c>
    </row>
    <row r="6" spans="1:20" x14ac:dyDescent="0.2">
      <c r="A6" s="28" t="s">
        <v>71</v>
      </c>
      <c r="B6" s="21" t="s">
        <v>77</v>
      </c>
      <c r="C6">
        <v>0.77300000000000002</v>
      </c>
      <c r="D6">
        <v>0.76200000000000001</v>
      </c>
      <c r="E6">
        <v>0.91300000000000003</v>
      </c>
      <c r="F6">
        <f>(2*E6*D6)/(E6+D6)</f>
        <v>0.83069373134328361</v>
      </c>
      <c r="G6">
        <f t="shared" si="3"/>
        <v>3.6459919878899315E-2</v>
      </c>
      <c r="H6">
        <f t="shared" si="0"/>
        <v>3.7066279701490012E-2</v>
      </c>
      <c r="I6">
        <f t="shared" si="1"/>
        <v>2.4530593144072157E-2</v>
      </c>
      <c r="J6">
        <f t="shared" si="2"/>
        <v>3.2641493398584256E-2</v>
      </c>
      <c r="K6" s="2">
        <v>132</v>
      </c>
      <c r="L6" s="16" t="s">
        <v>166</v>
      </c>
      <c r="M6" s="2" t="s">
        <v>171</v>
      </c>
      <c r="N6" s="40">
        <v>23</v>
      </c>
      <c r="O6" s="40">
        <v>7</v>
      </c>
      <c r="P6" s="40">
        <v>29</v>
      </c>
      <c r="Q6" s="40">
        <v>74</v>
      </c>
      <c r="R6" s="31">
        <v>33</v>
      </c>
      <c r="S6" s="32" t="s">
        <v>1085</v>
      </c>
      <c r="T6" s="40">
        <v>35</v>
      </c>
    </row>
    <row r="7" spans="1:20" x14ac:dyDescent="0.2">
      <c r="A7" s="22" t="s">
        <v>86</v>
      </c>
      <c r="B7" s="22" t="s">
        <v>91</v>
      </c>
      <c r="C7">
        <v>0.94710000000000005</v>
      </c>
      <c r="D7">
        <v>0.89700000000000002</v>
      </c>
      <c r="E7">
        <v>0.77049999999999996</v>
      </c>
      <c r="F7">
        <f t="shared" ref="F7" si="4">(2*E7*D7)/(E7+D7)</f>
        <v>0.82895172413793106</v>
      </c>
      <c r="G7">
        <f t="shared" si="3"/>
        <v>9.1379784416467033E-3</v>
      </c>
      <c r="H7">
        <f t="shared" si="0"/>
        <v>1.2409069264050386E-2</v>
      </c>
      <c r="I7">
        <f t="shared" si="1"/>
        <v>1.7167301768187104E-2</v>
      </c>
      <c r="J7">
        <f t="shared" si="2"/>
        <v>1.5372636034345927E-2</v>
      </c>
      <c r="K7" s="2">
        <v>600</v>
      </c>
      <c r="L7" s="16" t="s">
        <v>167</v>
      </c>
      <c r="M7" s="2" t="s">
        <v>124</v>
      </c>
      <c r="N7" s="40">
        <v>9</v>
      </c>
      <c r="O7" s="40">
        <v>23</v>
      </c>
      <c r="P7" s="40">
        <v>491</v>
      </c>
      <c r="Q7" s="40">
        <v>77</v>
      </c>
      <c r="R7" s="31">
        <v>34</v>
      </c>
      <c r="S7" s="32" t="s">
        <v>1083</v>
      </c>
      <c r="T7" s="40">
        <v>36</v>
      </c>
    </row>
    <row r="8" spans="1:20" x14ac:dyDescent="0.2">
      <c r="A8" s="21" t="s">
        <v>99</v>
      </c>
      <c r="B8" s="21" t="s">
        <v>103</v>
      </c>
      <c r="C8">
        <v>0.72799999999999998</v>
      </c>
      <c r="D8">
        <v>0.72799999999999998</v>
      </c>
      <c r="E8">
        <v>0.73799999999999999</v>
      </c>
      <c r="F8">
        <v>0.73199999999999998</v>
      </c>
      <c r="G8">
        <f t="shared" si="3"/>
        <v>1.4376970682745587E-2</v>
      </c>
      <c r="H8">
        <f t="shared" si="0"/>
        <v>1.4376970682745587E-2</v>
      </c>
      <c r="I8">
        <f t="shared" si="1"/>
        <v>1.4206793634955823E-2</v>
      </c>
      <c r="J8">
        <f t="shared" si="2"/>
        <v>1.4310018097615076E-2</v>
      </c>
      <c r="K8" s="2">
        <v>958</v>
      </c>
      <c r="L8" s="16" t="s">
        <v>168</v>
      </c>
      <c r="M8" s="2" t="s">
        <v>100</v>
      </c>
      <c r="N8" s="40">
        <v>134</v>
      </c>
      <c r="O8" s="40">
        <v>127</v>
      </c>
      <c r="P8" s="40">
        <v>340</v>
      </c>
      <c r="Q8" s="40">
        <v>358</v>
      </c>
      <c r="R8" s="31">
        <v>29</v>
      </c>
      <c r="S8" s="32" t="s">
        <v>1085</v>
      </c>
      <c r="T8" s="40">
        <v>31</v>
      </c>
    </row>
    <row r="9" spans="1:20" x14ac:dyDescent="0.2">
      <c r="A9" s="22" t="s">
        <v>111</v>
      </c>
      <c r="B9" s="22" t="s">
        <v>116</v>
      </c>
      <c r="C9">
        <v>0.875</v>
      </c>
      <c r="D9">
        <v>0.87</v>
      </c>
      <c r="E9">
        <v>0.89</v>
      </c>
      <c r="F9">
        <v>0.88</v>
      </c>
      <c r="G9">
        <f t="shared" si="3"/>
        <v>4.2695628191498324E-2</v>
      </c>
      <c r="H9">
        <f t="shared" si="0"/>
        <v>4.3416586692184823E-2</v>
      </c>
      <c r="I9">
        <f t="shared" si="1"/>
        <v>4.039389392800187E-2</v>
      </c>
      <c r="J9">
        <f t="shared" si="2"/>
        <v>4.195235392680606E-2</v>
      </c>
      <c r="K9" s="2">
        <v>60</v>
      </c>
      <c r="L9" s="16" t="s">
        <v>169</v>
      </c>
      <c r="M9" s="2" t="s">
        <v>124</v>
      </c>
      <c r="N9" s="40">
        <v>4</v>
      </c>
      <c r="O9" s="40">
        <v>3</v>
      </c>
      <c r="P9" s="40">
        <v>25</v>
      </c>
      <c r="Q9" s="40">
        <v>27</v>
      </c>
      <c r="R9" s="31">
        <v>35</v>
      </c>
      <c r="S9" s="32" t="s">
        <v>1087</v>
      </c>
      <c r="T9" s="40">
        <v>37</v>
      </c>
    </row>
    <row r="10" spans="1:20" x14ac:dyDescent="0.2">
      <c r="A10" s="38" t="s">
        <v>404</v>
      </c>
      <c r="B10" s="2" t="s">
        <v>357</v>
      </c>
      <c r="C10" s="35">
        <v>0.99138999999999999</v>
      </c>
      <c r="D10" s="35">
        <v>0.98380000000000001</v>
      </c>
      <c r="E10" s="35">
        <v>0.95679999999999998</v>
      </c>
      <c r="F10" s="35">
        <v>0.9929</v>
      </c>
      <c r="G10">
        <f>SQRT((C10*(1-C10))/K10)</f>
        <v>2.4262739845853903E-3</v>
      </c>
      <c r="H10">
        <f t="shared" si="0"/>
        <v>3.3153311583694269E-3</v>
      </c>
      <c r="I10">
        <f t="shared" si="1"/>
        <v>5.3391049230475289E-3</v>
      </c>
      <c r="J10">
        <f t="shared" si="2"/>
        <v>2.2049458512391068E-3</v>
      </c>
      <c r="K10" s="2">
        <v>1450</v>
      </c>
      <c r="L10" s="16" t="s">
        <v>432</v>
      </c>
      <c r="M10" s="2" t="s">
        <v>353</v>
      </c>
      <c r="N10" s="40">
        <v>3</v>
      </c>
      <c r="O10" s="40">
        <v>9</v>
      </c>
      <c r="P10" s="40">
        <v>1235</v>
      </c>
      <c r="Q10" s="40">
        <v>203</v>
      </c>
      <c r="R10" s="31">
        <v>37</v>
      </c>
      <c r="S10" s="32" t="s">
        <v>1085</v>
      </c>
      <c r="T10" s="40">
        <v>39</v>
      </c>
    </row>
    <row r="11" spans="1:20" x14ac:dyDescent="0.2">
      <c r="A11" s="38" t="s">
        <v>408</v>
      </c>
      <c r="B11" s="2" t="s">
        <v>365</v>
      </c>
      <c r="C11" s="35">
        <v>0.85199999999999998</v>
      </c>
      <c r="D11" s="35">
        <v>0.82099999999999995</v>
      </c>
      <c r="E11" s="35">
        <v>0.83399999999999996</v>
      </c>
      <c r="F11" s="35">
        <v>0.82699999999999996</v>
      </c>
      <c r="G11">
        <f t="shared" si="3"/>
        <v>5.7695995333367119E-3</v>
      </c>
      <c r="H11">
        <f t="shared" si="0"/>
        <v>6.2286382564807089E-3</v>
      </c>
      <c r="I11">
        <f t="shared" si="1"/>
        <v>6.045498032628346E-3</v>
      </c>
      <c r="J11">
        <f t="shared" si="2"/>
        <v>6.1456924243626131E-3</v>
      </c>
      <c r="K11" s="2">
        <v>3788</v>
      </c>
      <c r="L11" s="16" t="s">
        <v>433</v>
      </c>
      <c r="M11" s="2" t="s">
        <v>100</v>
      </c>
      <c r="N11" s="40">
        <v>293</v>
      </c>
      <c r="O11" s="40">
        <v>268</v>
      </c>
      <c r="P11" s="40">
        <v>1883</v>
      </c>
      <c r="Q11" s="40">
        <v>1344</v>
      </c>
      <c r="R11" s="31">
        <v>38</v>
      </c>
      <c r="S11" s="32" t="s">
        <v>1085</v>
      </c>
      <c r="T11" s="40">
        <v>40</v>
      </c>
    </row>
    <row r="12" spans="1:20" x14ac:dyDescent="0.2">
      <c r="A12" s="2" t="s">
        <v>398</v>
      </c>
      <c r="B12" s="2" t="s">
        <v>337</v>
      </c>
      <c r="C12" s="35">
        <v>0.96</v>
      </c>
      <c r="D12" s="35">
        <v>0.94</v>
      </c>
      <c r="E12" s="35">
        <v>0.95</v>
      </c>
      <c r="F12" s="35">
        <v>0.94</v>
      </c>
      <c r="G12">
        <f t="shared" si="3"/>
        <v>3.7712361663282547E-2</v>
      </c>
      <c r="H12">
        <f t="shared" si="0"/>
        <v>4.5704364002673643E-2</v>
      </c>
      <c r="I12">
        <f t="shared" si="1"/>
        <v>4.1943524640393075E-2</v>
      </c>
      <c r="J12">
        <f t="shared" si="2"/>
        <v>4.5704364002673643E-2</v>
      </c>
      <c r="K12" s="2">
        <v>27</v>
      </c>
      <c r="L12" s="16" t="s">
        <v>434</v>
      </c>
      <c r="M12" s="39" t="s">
        <v>124</v>
      </c>
      <c r="N12" s="40">
        <v>1</v>
      </c>
      <c r="O12" s="40">
        <v>0</v>
      </c>
      <c r="P12" s="40">
        <v>17</v>
      </c>
      <c r="Q12" s="40">
        <v>9</v>
      </c>
      <c r="R12" s="31">
        <v>36</v>
      </c>
      <c r="S12" s="32" t="s">
        <v>1088</v>
      </c>
      <c r="T12" s="40">
        <v>38</v>
      </c>
    </row>
    <row r="13" spans="1:20" x14ac:dyDescent="0.2">
      <c r="A13" s="2" t="s">
        <v>401</v>
      </c>
      <c r="B13" s="2" t="s">
        <v>348</v>
      </c>
      <c r="C13" s="35">
        <v>0.95120000000000005</v>
      </c>
      <c r="D13" s="35">
        <v>0.95120000000000005</v>
      </c>
      <c r="E13" s="35">
        <v>0.95250000000000001</v>
      </c>
      <c r="F13" s="35">
        <v>0.95179999999999998</v>
      </c>
      <c r="G13">
        <f t="shared" si="3"/>
        <v>1.1516269237164308E-2</v>
      </c>
      <c r="H13">
        <f t="shared" si="0"/>
        <v>1.1516269237164308E-2</v>
      </c>
      <c r="I13">
        <f t="shared" si="1"/>
        <v>1.1369602330022677E-2</v>
      </c>
      <c r="J13">
        <f t="shared" si="2"/>
        <v>1.1448862700847504E-2</v>
      </c>
      <c r="K13" s="2">
        <v>350</v>
      </c>
      <c r="L13" s="16" t="s">
        <v>435</v>
      </c>
      <c r="M13" s="39" t="s">
        <v>124</v>
      </c>
      <c r="N13" s="40">
        <v>9</v>
      </c>
      <c r="O13" s="40">
        <v>8</v>
      </c>
      <c r="P13" s="40">
        <v>164</v>
      </c>
      <c r="Q13" s="40">
        <v>169</v>
      </c>
      <c r="R13" s="31">
        <v>39</v>
      </c>
      <c r="S13" s="32" t="s">
        <v>1088</v>
      </c>
      <c r="T13" s="40">
        <v>41</v>
      </c>
    </row>
    <row r="14" spans="1:20" x14ac:dyDescent="0.2">
      <c r="A14" s="2" t="s">
        <v>396</v>
      </c>
      <c r="B14" s="2" t="s">
        <v>326</v>
      </c>
      <c r="C14" s="35">
        <v>0.98760000000000003</v>
      </c>
      <c r="D14" s="35">
        <v>0.97799999999999998</v>
      </c>
      <c r="E14" s="35">
        <v>0.98799999999999999</v>
      </c>
      <c r="F14" s="35">
        <v>0.98199999999999998</v>
      </c>
      <c r="G14">
        <f t="shared" si="3"/>
        <v>1.4787929440691031E-2</v>
      </c>
      <c r="H14">
        <f t="shared" si="0"/>
        <v>1.960138479073063E-2</v>
      </c>
      <c r="I14">
        <f t="shared" si="1"/>
        <v>1.4550405001727131E-2</v>
      </c>
      <c r="J14">
        <f t="shared" si="2"/>
        <v>1.7766340567006402E-2</v>
      </c>
      <c r="K14" s="2">
        <v>56</v>
      </c>
      <c r="L14" s="16" t="s">
        <v>436</v>
      </c>
      <c r="M14" s="16" t="s">
        <v>429</v>
      </c>
      <c r="N14" s="40">
        <v>0</v>
      </c>
      <c r="O14" s="40">
        <v>0</v>
      </c>
      <c r="P14" s="40">
        <v>35</v>
      </c>
      <c r="Q14" s="40">
        <v>20</v>
      </c>
      <c r="R14" s="31">
        <v>16</v>
      </c>
      <c r="S14" s="32" t="s">
        <v>1085</v>
      </c>
      <c r="T14" s="40">
        <v>16</v>
      </c>
    </row>
    <row r="16" spans="1:20" x14ac:dyDescent="0.2">
      <c r="F16" s="69"/>
    </row>
    <row r="20" spans="1:1" x14ac:dyDescent="0.2">
      <c r="A20" t="s">
        <v>140</v>
      </c>
    </row>
    <row r="23" spans="1:1" x14ac:dyDescent="0.2">
      <c r="A23" t="s">
        <v>141</v>
      </c>
    </row>
    <row r="24" spans="1:1" x14ac:dyDescent="0.2">
      <c r="A24" t="s">
        <v>142</v>
      </c>
    </row>
    <row r="25" spans="1:1" x14ac:dyDescent="0.2">
      <c r="A25" t="s">
        <v>143</v>
      </c>
    </row>
    <row r="26" spans="1:1" x14ac:dyDescent="0.2">
      <c r="A26" t="s">
        <v>144</v>
      </c>
    </row>
  </sheetData>
  <phoneticPr fontId="8" type="noConversion"/>
  <pageMargins left="0.511811024" right="0.511811024" top="0.78740157499999996" bottom="0.78740157499999996" header="0.31496062000000002" footer="0.31496062000000002"/>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6918-92E7-4F1C-B1D5-EC76570ACC44}">
  <dimension ref="A1:O68"/>
  <sheetViews>
    <sheetView workbookViewId="0">
      <selection activeCell="F16" sqref="F16"/>
    </sheetView>
  </sheetViews>
  <sheetFormatPr defaultRowHeight="12.75" x14ac:dyDescent="0.2"/>
  <cols>
    <col min="1" max="1" width="12.42578125" bestFit="1" customWidth="1"/>
  </cols>
  <sheetData>
    <row r="1" spans="1:15" x14ac:dyDescent="0.2">
      <c r="A1" s="42" t="s">
        <v>136</v>
      </c>
      <c r="B1" s="42" t="s">
        <v>137</v>
      </c>
      <c r="C1" s="42" t="s">
        <v>139</v>
      </c>
      <c r="D1" s="42" t="s">
        <v>138</v>
      </c>
      <c r="E1" s="42" t="s">
        <v>156</v>
      </c>
      <c r="F1" s="42" t="s">
        <v>157</v>
      </c>
      <c r="G1" s="42" t="s">
        <v>158</v>
      </c>
      <c r="H1" s="42" t="s">
        <v>159</v>
      </c>
      <c r="I1" s="42" t="s">
        <v>160</v>
      </c>
      <c r="J1" s="42" t="s">
        <v>161</v>
      </c>
      <c r="K1" s="42" t="s">
        <v>170</v>
      </c>
      <c r="L1" s="45" t="s">
        <v>155</v>
      </c>
      <c r="M1" s="45" t="s">
        <v>153</v>
      </c>
      <c r="N1" s="45" t="s">
        <v>152</v>
      </c>
      <c r="O1" s="46" t="s">
        <v>154</v>
      </c>
    </row>
    <row r="2" spans="1:15" x14ac:dyDescent="0.2">
      <c r="A2" s="47">
        <v>0.94399999999999995</v>
      </c>
      <c r="B2" s="47">
        <v>0.94399999999999995</v>
      </c>
      <c r="C2" s="47">
        <v>0.94399999999999995</v>
      </c>
      <c r="D2" s="47">
        <v>0.94399999999999995</v>
      </c>
      <c r="E2" s="48">
        <f>SQRT((A2*(1-A2))/I2)</f>
        <v>1.8768651459382616E-3</v>
      </c>
      <c r="F2" s="48">
        <f t="shared" ref="F2:F14" si="0">SQRT((B2*(1-B2))/I2)</f>
        <v>1.8768651459382616E-3</v>
      </c>
      <c r="G2" s="48">
        <f t="shared" ref="G2:G14" si="1">SQRT((C2*(1-C2))/I2)</f>
        <v>1.8768651459382616E-3</v>
      </c>
      <c r="H2" s="48">
        <f t="shared" ref="H2:H14" si="2">SQRT((D2*(1-D2))/I2)</f>
        <v>1.8768651459382616E-3</v>
      </c>
      <c r="I2" s="21">
        <v>15007</v>
      </c>
      <c r="J2" s="48" t="s">
        <v>162</v>
      </c>
      <c r="K2" s="21" t="s">
        <v>124</v>
      </c>
      <c r="L2" s="49">
        <v>450</v>
      </c>
      <c r="M2" s="49">
        <v>450</v>
      </c>
      <c r="N2" s="49">
        <v>7053</v>
      </c>
      <c r="O2" s="50">
        <v>7053</v>
      </c>
    </row>
    <row r="3" spans="1:15" x14ac:dyDescent="0.2">
      <c r="A3" s="51">
        <v>0.95630000000000004</v>
      </c>
      <c r="B3" s="43">
        <v>0.96350000000000002</v>
      </c>
      <c r="C3" s="43">
        <v>0.98870000000000002</v>
      </c>
      <c r="D3" s="43">
        <v>0.96550000000000002</v>
      </c>
      <c r="E3" s="43">
        <f>SQRT((A3*(1-A3))/I3)</f>
        <v>6.1636994499319059E-2</v>
      </c>
      <c r="F3" s="43">
        <f t="shared" si="0"/>
        <v>5.6542622700208912E-2</v>
      </c>
      <c r="G3" s="43">
        <f t="shared" si="1"/>
        <v>3.1869492394052082E-2</v>
      </c>
      <c r="H3" s="43">
        <f t="shared" si="2"/>
        <v>5.5028711514164032E-2</v>
      </c>
      <c r="I3" s="22">
        <v>11</v>
      </c>
      <c r="J3" s="52" t="s">
        <v>163</v>
      </c>
      <c r="K3" s="22" t="s">
        <v>28</v>
      </c>
      <c r="L3" s="49">
        <v>0</v>
      </c>
      <c r="M3" s="49">
        <v>0</v>
      </c>
      <c r="N3" s="49">
        <v>2</v>
      </c>
      <c r="O3" s="50">
        <v>9</v>
      </c>
    </row>
    <row r="4" spans="1:15" x14ac:dyDescent="0.2">
      <c r="A4" s="44">
        <v>0.90680000000000005</v>
      </c>
      <c r="B4" s="44">
        <v>0.90700000000000003</v>
      </c>
      <c r="C4" s="44">
        <v>0.90669999999999995</v>
      </c>
      <c r="D4" s="44">
        <v>0.90629999999999999</v>
      </c>
      <c r="E4" s="44">
        <f t="shared" ref="E4:E14" si="3">SQRT((A4*(1-A4))/I4)</f>
        <v>2.5207971051063947E-2</v>
      </c>
      <c r="F4" s="44">
        <f t="shared" si="0"/>
        <v>2.5183686090657617E-2</v>
      </c>
      <c r="G4" s="44">
        <f t="shared" si="1"/>
        <v>2.522010029017761E-2</v>
      </c>
      <c r="H4" s="44">
        <f t="shared" si="2"/>
        <v>2.5268529269203054E-2</v>
      </c>
      <c r="I4" s="21">
        <v>133</v>
      </c>
      <c r="J4" s="48" t="s">
        <v>164</v>
      </c>
      <c r="K4" s="21" t="s">
        <v>124</v>
      </c>
      <c r="L4" s="49">
        <v>6</v>
      </c>
      <c r="M4" s="49">
        <v>6</v>
      </c>
      <c r="N4" s="49">
        <v>60</v>
      </c>
      <c r="O4" s="50">
        <v>60</v>
      </c>
    </row>
    <row r="5" spans="1:15" x14ac:dyDescent="0.2">
      <c r="A5" s="43">
        <v>0.89100000000000001</v>
      </c>
      <c r="B5" s="43">
        <v>0.93899999999999995</v>
      </c>
      <c r="C5" s="43">
        <v>0.95099999999999996</v>
      </c>
      <c r="D5" s="43">
        <v>0.94499999999999995</v>
      </c>
      <c r="E5" s="43">
        <f t="shared" si="3"/>
        <v>9.0644897605595721E-3</v>
      </c>
      <c r="F5" s="43">
        <f t="shared" si="0"/>
        <v>6.9612779619078712E-3</v>
      </c>
      <c r="G5" s="43">
        <f t="shared" si="1"/>
        <v>6.2788420801944316E-3</v>
      </c>
      <c r="H5" s="43">
        <f t="shared" si="2"/>
        <v>6.6311447894216689E-3</v>
      </c>
      <c r="I5" s="22">
        <v>1182</v>
      </c>
      <c r="J5" s="52" t="s">
        <v>165</v>
      </c>
      <c r="K5" s="22" t="s">
        <v>124</v>
      </c>
      <c r="L5" s="49">
        <v>72</v>
      </c>
      <c r="M5" s="49">
        <v>57</v>
      </c>
      <c r="N5" s="49">
        <v>53</v>
      </c>
      <c r="O5" s="50">
        <v>1106</v>
      </c>
    </row>
    <row r="6" spans="1:15" x14ac:dyDescent="0.2">
      <c r="A6" s="44">
        <v>0.77300000000000002</v>
      </c>
      <c r="B6" s="44">
        <v>0.76200000000000001</v>
      </c>
      <c r="C6" s="44">
        <v>0.91300000000000003</v>
      </c>
      <c r="D6" s="44">
        <f>(2*C6*B6)/(C6+B6)</f>
        <v>0.83069373134328361</v>
      </c>
      <c r="E6" s="44">
        <f t="shared" si="3"/>
        <v>3.6459919878899315E-2</v>
      </c>
      <c r="F6" s="44">
        <f t="shared" si="0"/>
        <v>3.7066279701490012E-2</v>
      </c>
      <c r="G6" s="44">
        <f t="shared" si="1"/>
        <v>2.4530593144072157E-2</v>
      </c>
      <c r="H6" s="44">
        <f t="shared" si="2"/>
        <v>3.2641493398584256E-2</v>
      </c>
      <c r="I6" s="21">
        <v>132</v>
      </c>
      <c r="J6" s="48" t="s">
        <v>166</v>
      </c>
      <c r="K6" s="21" t="s">
        <v>171</v>
      </c>
      <c r="L6" s="49">
        <v>23</v>
      </c>
      <c r="M6" s="49">
        <v>7</v>
      </c>
      <c r="N6" s="49">
        <v>29</v>
      </c>
      <c r="O6" s="50">
        <v>74</v>
      </c>
    </row>
    <row r="7" spans="1:15" x14ac:dyDescent="0.2">
      <c r="A7" s="43">
        <v>0.94710000000000005</v>
      </c>
      <c r="B7" s="43">
        <v>0.89700000000000002</v>
      </c>
      <c r="C7" s="43">
        <v>0.77049999999999996</v>
      </c>
      <c r="D7" s="43">
        <f t="shared" ref="D7" si="4">(2*C7*B7)/(C7+B7)</f>
        <v>0.82895172413793106</v>
      </c>
      <c r="E7" s="43">
        <f t="shared" si="3"/>
        <v>9.1379784416467033E-3</v>
      </c>
      <c r="F7" s="43">
        <f t="shared" si="0"/>
        <v>1.2409069264050386E-2</v>
      </c>
      <c r="G7" s="43">
        <f t="shared" si="1"/>
        <v>1.7167301768187104E-2</v>
      </c>
      <c r="H7" s="43">
        <f t="shared" si="2"/>
        <v>1.5372636034345927E-2</v>
      </c>
      <c r="I7" s="22">
        <v>600</v>
      </c>
      <c r="J7" s="52" t="s">
        <v>167</v>
      </c>
      <c r="K7" s="22" t="s">
        <v>124</v>
      </c>
      <c r="L7" s="49">
        <v>9</v>
      </c>
      <c r="M7" s="49">
        <v>23</v>
      </c>
      <c r="N7" s="49">
        <v>491</v>
      </c>
      <c r="O7" s="50">
        <v>77</v>
      </c>
    </row>
    <row r="8" spans="1:15" x14ac:dyDescent="0.2">
      <c r="A8" s="44">
        <v>0.72799999999999998</v>
      </c>
      <c r="B8" s="44">
        <v>0.72799999999999998</v>
      </c>
      <c r="C8" s="44">
        <v>0.73799999999999999</v>
      </c>
      <c r="D8" s="44">
        <v>0.73199999999999998</v>
      </c>
      <c r="E8" s="44">
        <f t="shared" si="3"/>
        <v>1.4376970682745587E-2</v>
      </c>
      <c r="F8" s="44">
        <f t="shared" si="0"/>
        <v>1.4376970682745587E-2</v>
      </c>
      <c r="G8" s="44">
        <f t="shared" si="1"/>
        <v>1.4206793634955823E-2</v>
      </c>
      <c r="H8" s="44">
        <f t="shared" si="2"/>
        <v>1.4310018097615076E-2</v>
      </c>
      <c r="I8" s="21">
        <v>958</v>
      </c>
      <c r="J8" s="48" t="s">
        <v>168</v>
      </c>
      <c r="K8" s="21" t="s">
        <v>100</v>
      </c>
      <c r="L8" s="49">
        <v>134</v>
      </c>
      <c r="M8" s="49">
        <v>127</v>
      </c>
      <c r="N8" s="49">
        <v>340</v>
      </c>
      <c r="O8" s="50">
        <v>358</v>
      </c>
    </row>
    <row r="9" spans="1:15" x14ac:dyDescent="0.2">
      <c r="A9" s="43">
        <v>0.875</v>
      </c>
      <c r="B9" s="43">
        <v>0.87</v>
      </c>
      <c r="C9" s="43">
        <v>0.89</v>
      </c>
      <c r="D9" s="43">
        <v>0.88</v>
      </c>
      <c r="E9" s="43">
        <f t="shared" si="3"/>
        <v>4.2695628191498324E-2</v>
      </c>
      <c r="F9" s="43">
        <f t="shared" si="0"/>
        <v>4.3416586692184823E-2</v>
      </c>
      <c r="G9" s="43">
        <f t="shared" si="1"/>
        <v>4.039389392800187E-2</v>
      </c>
      <c r="H9" s="43">
        <f t="shared" si="2"/>
        <v>4.195235392680606E-2</v>
      </c>
      <c r="I9" s="22">
        <v>60</v>
      </c>
      <c r="J9" s="52" t="s">
        <v>169</v>
      </c>
      <c r="K9" s="22" t="s">
        <v>124</v>
      </c>
      <c r="L9" s="49">
        <v>4</v>
      </c>
      <c r="M9" s="49">
        <v>3</v>
      </c>
      <c r="N9" s="49">
        <v>25</v>
      </c>
      <c r="O9" s="50">
        <v>27</v>
      </c>
    </row>
    <row r="10" spans="1:15" x14ac:dyDescent="0.2">
      <c r="A10" s="44">
        <v>0.99138999999999999</v>
      </c>
      <c r="B10" s="44">
        <v>0.98380000000000001</v>
      </c>
      <c r="C10" s="44">
        <v>0.95679999999999998</v>
      </c>
      <c r="D10" s="44">
        <v>0.9929</v>
      </c>
      <c r="E10" s="44">
        <f>SQRT((A10*(1-A10))/I10)</f>
        <v>2.4262739845853903E-3</v>
      </c>
      <c r="F10" s="44">
        <f t="shared" si="0"/>
        <v>3.3153311583694269E-3</v>
      </c>
      <c r="G10" s="44">
        <f t="shared" si="1"/>
        <v>5.3391049230475289E-3</v>
      </c>
      <c r="H10" s="44">
        <f t="shared" si="2"/>
        <v>2.2049458512391068E-3</v>
      </c>
      <c r="I10" s="21">
        <v>1450</v>
      </c>
      <c r="J10" s="48" t="s">
        <v>432</v>
      </c>
      <c r="K10" s="21" t="s">
        <v>353</v>
      </c>
      <c r="L10" s="49">
        <v>3</v>
      </c>
      <c r="M10" s="49">
        <v>9</v>
      </c>
      <c r="N10" s="49">
        <v>1235</v>
      </c>
      <c r="O10" s="50">
        <v>203</v>
      </c>
    </row>
    <row r="11" spans="1:15" x14ac:dyDescent="0.2">
      <c r="A11" s="43">
        <v>0.85199999999999998</v>
      </c>
      <c r="B11" s="43">
        <v>0.82099999999999995</v>
      </c>
      <c r="C11" s="43">
        <v>0.83399999999999996</v>
      </c>
      <c r="D11" s="43">
        <v>0.82699999999999996</v>
      </c>
      <c r="E11" s="43">
        <f t="shared" si="3"/>
        <v>5.7695995333367119E-3</v>
      </c>
      <c r="F11" s="43">
        <f t="shared" si="0"/>
        <v>6.2286382564807089E-3</v>
      </c>
      <c r="G11" s="43">
        <f t="shared" si="1"/>
        <v>6.045498032628346E-3</v>
      </c>
      <c r="H11" s="43">
        <f t="shared" si="2"/>
        <v>6.1456924243626131E-3</v>
      </c>
      <c r="I11" s="22">
        <v>3788</v>
      </c>
      <c r="J11" s="52" t="s">
        <v>433</v>
      </c>
      <c r="K11" s="22" t="s">
        <v>100</v>
      </c>
      <c r="L11" s="49">
        <v>293</v>
      </c>
      <c r="M11" s="49">
        <v>268</v>
      </c>
      <c r="N11" s="49">
        <v>1883</v>
      </c>
      <c r="O11" s="50">
        <v>1344</v>
      </c>
    </row>
    <row r="12" spans="1:15" x14ac:dyDescent="0.2">
      <c r="A12" s="44">
        <v>0.96</v>
      </c>
      <c r="B12" s="44">
        <v>0.94</v>
      </c>
      <c r="C12" s="44">
        <v>0.95</v>
      </c>
      <c r="D12" s="44">
        <v>0.94</v>
      </c>
      <c r="E12" s="44">
        <f t="shared" si="3"/>
        <v>3.7712361663282547E-2</v>
      </c>
      <c r="F12" s="44">
        <f t="shared" si="0"/>
        <v>4.5704364002673643E-2</v>
      </c>
      <c r="G12" s="44">
        <f t="shared" si="1"/>
        <v>4.1943524640393075E-2</v>
      </c>
      <c r="H12" s="44">
        <f t="shared" si="2"/>
        <v>4.5704364002673643E-2</v>
      </c>
      <c r="I12" s="21">
        <v>27</v>
      </c>
      <c r="J12" s="48" t="s">
        <v>434</v>
      </c>
      <c r="K12" s="48" t="s">
        <v>124</v>
      </c>
      <c r="L12" s="49">
        <v>1</v>
      </c>
      <c r="M12" s="49">
        <v>0</v>
      </c>
      <c r="N12" s="49">
        <v>17</v>
      </c>
      <c r="O12" s="50">
        <v>9</v>
      </c>
    </row>
    <row r="13" spans="1:15" x14ac:dyDescent="0.2">
      <c r="A13" s="43">
        <v>0.95120000000000005</v>
      </c>
      <c r="B13" s="43">
        <v>0.95120000000000005</v>
      </c>
      <c r="C13" s="43">
        <v>0.95250000000000001</v>
      </c>
      <c r="D13" s="43">
        <v>0.95179999999999998</v>
      </c>
      <c r="E13" s="43">
        <f t="shared" si="3"/>
        <v>1.1516269237164308E-2</v>
      </c>
      <c r="F13" s="43">
        <f t="shared" si="0"/>
        <v>1.1516269237164308E-2</v>
      </c>
      <c r="G13" s="43">
        <f t="shared" si="1"/>
        <v>1.1369602330022677E-2</v>
      </c>
      <c r="H13" s="43">
        <f t="shared" si="2"/>
        <v>1.1448862700847504E-2</v>
      </c>
      <c r="I13" s="22">
        <v>350</v>
      </c>
      <c r="J13" s="52" t="s">
        <v>435</v>
      </c>
      <c r="K13" s="52" t="s">
        <v>124</v>
      </c>
      <c r="L13" s="49">
        <v>9</v>
      </c>
      <c r="M13" s="49">
        <v>8</v>
      </c>
      <c r="N13" s="49">
        <v>164</v>
      </c>
      <c r="O13" s="50">
        <v>169</v>
      </c>
    </row>
    <row r="14" spans="1:15" x14ac:dyDescent="0.2">
      <c r="A14" s="44">
        <v>0.98760000000000003</v>
      </c>
      <c r="B14" s="44">
        <v>0.97799999999999998</v>
      </c>
      <c r="C14" s="44">
        <v>0.98799999999999999</v>
      </c>
      <c r="D14" s="44">
        <v>0.98199999999999998</v>
      </c>
      <c r="E14" s="44">
        <f t="shared" si="3"/>
        <v>1.4787929440691031E-2</v>
      </c>
      <c r="F14" s="44">
        <f t="shared" si="0"/>
        <v>1.960138479073063E-2</v>
      </c>
      <c r="G14" s="44">
        <f t="shared" si="1"/>
        <v>1.4550405001727131E-2</v>
      </c>
      <c r="H14" s="44">
        <f t="shared" si="2"/>
        <v>1.7766340567006402E-2</v>
      </c>
      <c r="I14" s="21">
        <v>56</v>
      </c>
      <c r="J14" s="48" t="s">
        <v>436</v>
      </c>
      <c r="K14" s="48" t="s">
        <v>429</v>
      </c>
      <c r="L14" s="49">
        <v>0</v>
      </c>
      <c r="M14" s="49">
        <v>0</v>
      </c>
      <c r="N14" s="49">
        <v>35</v>
      </c>
      <c r="O14" s="50">
        <v>20</v>
      </c>
    </row>
    <row r="16" spans="1:15" x14ac:dyDescent="0.2">
      <c r="A16" t="s">
        <v>438</v>
      </c>
      <c r="B16" t="s">
        <v>439</v>
      </c>
    </row>
    <row r="17" spans="1:1" x14ac:dyDescent="0.2">
      <c r="A17" s="53">
        <f>SUM(A2:A14)/13</f>
        <v>0.90487615384615394</v>
      </c>
    </row>
    <row r="18" spans="1:1" x14ac:dyDescent="0.2">
      <c r="A18" t="s">
        <v>444</v>
      </c>
    </row>
    <row r="19" spans="1:1" x14ac:dyDescent="0.2">
      <c r="A19">
        <f>POWER(E2,2)</f>
        <v>3.5226227760378522E-6</v>
      </c>
    </row>
    <row r="20" spans="1:1" x14ac:dyDescent="0.2">
      <c r="A20">
        <f t="shared" ref="A20:A31" si="5">POWER(E3,2)</f>
        <v>3.7991190909090881E-3</v>
      </c>
    </row>
    <row r="21" spans="1:1" x14ac:dyDescent="0.2">
      <c r="A21">
        <f t="shared" si="5"/>
        <v>6.3544180451127806E-4</v>
      </c>
    </row>
    <row r="22" spans="1:1" x14ac:dyDescent="0.2">
      <c r="A22">
        <f t="shared" si="5"/>
        <v>8.2164974619289334E-5</v>
      </c>
    </row>
    <row r="23" spans="1:1" x14ac:dyDescent="0.2">
      <c r="A23">
        <f t="shared" si="5"/>
        <v>1.3293257575757575E-3</v>
      </c>
    </row>
    <row r="24" spans="1:1" x14ac:dyDescent="0.2">
      <c r="A24">
        <f t="shared" si="5"/>
        <v>8.3502649999999911E-5</v>
      </c>
    </row>
    <row r="25" spans="1:1" x14ac:dyDescent="0.2">
      <c r="A25">
        <f t="shared" si="5"/>
        <v>2.066972860125261E-4</v>
      </c>
    </row>
    <row r="26" spans="1:1" x14ac:dyDescent="0.2">
      <c r="A26">
        <f t="shared" si="5"/>
        <v>1.8229166666666665E-3</v>
      </c>
    </row>
    <row r="27" spans="1:1" x14ac:dyDescent="0.2">
      <c r="A27">
        <f t="shared" si="5"/>
        <v>5.8868054482758663E-6</v>
      </c>
    </row>
    <row r="28" spans="1:1" x14ac:dyDescent="0.2">
      <c r="A28">
        <f t="shared" si="5"/>
        <v>3.3288278775079204E-5</v>
      </c>
    </row>
    <row r="29" spans="1:1" x14ac:dyDescent="0.2">
      <c r="A29">
        <f t="shared" si="5"/>
        <v>1.4222222222222232E-3</v>
      </c>
    </row>
    <row r="30" spans="1:1" x14ac:dyDescent="0.2">
      <c r="A30">
        <f t="shared" si="5"/>
        <v>1.3262445714285698E-4</v>
      </c>
    </row>
    <row r="31" spans="1:1" x14ac:dyDescent="0.2">
      <c r="A31">
        <f t="shared" si="5"/>
        <v>2.1868285714285655E-4</v>
      </c>
    </row>
    <row r="32" spans="1:1" x14ac:dyDescent="0.2">
      <c r="A32" t="s">
        <v>445</v>
      </c>
    </row>
    <row r="33" spans="1:1" x14ac:dyDescent="0.2">
      <c r="A33">
        <f>1/A19</f>
        <v>283879.38861985446</v>
      </c>
    </row>
    <row r="34" spans="1:1" x14ac:dyDescent="0.2">
      <c r="A34">
        <f t="shared" ref="A34:A45" si="6">1/A20</f>
        <v>263.21891366682871</v>
      </c>
    </row>
    <row r="35" spans="1:1" x14ac:dyDescent="0.2">
      <c r="A35">
        <f t="shared" si="6"/>
        <v>1573.7082340201173</v>
      </c>
    </row>
    <row r="36" spans="1:1" x14ac:dyDescent="0.2">
      <c r="A36">
        <f t="shared" si="6"/>
        <v>12170.636023847033</v>
      </c>
    </row>
    <row r="37" spans="1:1" x14ac:dyDescent="0.2">
      <c r="A37">
        <f t="shared" si="6"/>
        <v>752.26105738270144</v>
      </c>
    </row>
    <row r="38" spans="1:1" x14ac:dyDescent="0.2">
      <c r="A38">
        <f t="shared" si="6"/>
        <v>11975.667838086589</v>
      </c>
    </row>
    <row r="39" spans="1:1" x14ac:dyDescent="0.2">
      <c r="A39">
        <f t="shared" si="6"/>
        <v>4837.9928894634777</v>
      </c>
    </row>
    <row r="40" spans="1:1" x14ac:dyDescent="0.2">
      <c r="A40">
        <f t="shared" si="6"/>
        <v>548.57142857142867</v>
      </c>
    </row>
    <row r="41" spans="1:1" x14ac:dyDescent="0.2">
      <c r="A41">
        <f t="shared" si="6"/>
        <v>169871.41987049716</v>
      </c>
    </row>
    <row r="42" spans="1:1" x14ac:dyDescent="0.2">
      <c r="A42">
        <f t="shared" si="6"/>
        <v>30040.603984265952</v>
      </c>
    </row>
    <row r="43" spans="1:1" x14ac:dyDescent="0.2">
      <c r="A43">
        <f t="shared" si="6"/>
        <v>703.12499999999955</v>
      </c>
    </row>
    <row r="44" spans="1:1" x14ac:dyDescent="0.2">
      <c r="A44">
        <f t="shared" si="6"/>
        <v>7540.0874133105472</v>
      </c>
    </row>
    <row r="45" spans="1:1" x14ac:dyDescent="0.2">
      <c r="A45">
        <f t="shared" si="6"/>
        <v>4572.8321509296038</v>
      </c>
    </row>
    <row r="46" spans="1:1" x14ac:dyDescent="0.2">
      <c r="A46" t="s">
        <v>446</v>
      </c>
    </row>
    <row r="47" spans="1:1" x14ac:dyDescent="0.2">
      <c r="A47">
        <f>SUMPRODUCT(A2:A14,A33:A45) / SUM(A33:A45)</f>
        <v>0.9509537769554729</v>
      </c>
    </row>
    <row r="48" spans="1:1" x14ac:dyDescent="0.2">
      <c r="A48" t="s">
        <v>440</v>
      </c>
    </row>
    <row r="49" spans="1:1" x14ac:dyDescent="0.2">
      <c r="A49" s="53">
        <f t="shared" ref="A49:A61" si="7">((A2 - $A$47)^2)/(E2^2)</f>
        <v>13.726991795827471</v>
      </c>
    </row>
    <row r="50" spans="1:1" x14ac:dyDescent="0.2">
      <c r="A50" s="53">
        <f t="shared" si="7"/>
        <v>7.5233495339030523E-3</v>
      </c>
    </row>
    <row r="51" spans="1:1" x14ac:dyDescent="0.2">
      <c r="A51" s="53">
        <f t="shared" si="7"/>
        <v>3.0680323604662108</v>
      </c>
    </row>
    <row r="52" spans="1:1" x14ac:dyDescent="0.2">
      <c r="A52" s="53">
        <f t="shared" si="7"/>
        <v>43.74680802716081</v>
      </c>
    </row>
    <row r="53" spans="1:1" x14ac:dyDescent="0.2">
      <c r="A53" s="53">
        <f t="shared" si="7"/>
        <v>23.822262189870699</v>
      </c>
    </row>
    <row r="54" spans="1:1" x14ac:dyDescent="0.2">
      <c r="A54" s="53">
        <f t="shared" si="7"/>
        <v>0.17785779041184382</v>
      </c>
    </row>
    <row r="55" spans="1:1" x14ac:dyDescent="0.2">
      <c r="A55" s="53">
        <f t="shared" si="7"/>
        <v>240.48882120154389</v>
      </c>
    </row>
    <row r="56" spans="1:1" x14ac:dyDescent="0.2">
      <c r="A56" s="53">
        <f t="shared" si="7"/>
        <v>3.1646955339712326</v>
      </c>
    </row>
    <row r="57" spans="1:1" x14ac:dyDescent="0.2">
      <c r="A57" s="53">
        <f t="shared" si="7"/>
        <v>277.75474295411453</v>
      </c>
    </row>
    <row r="58" spans="1:1" x14ac:dyDescent="0.2">
      <c r="A58" s="53">
        <f t="shared" si="7"/>
        <v>294.15308733487331</v>
      </c>
    </row>
    <row r="59" spans="1:1" x14ac:dyDescent="0.2">
      <c r="A59" s="53">
        <f t="shared" si="7"/>
        <v>5.7539637682968187E-2</v>
      </c>
    </row>
    <row r="60" spans="1:1" x14ac:dyDescent="0.2">
      <c r="A60" s="53">
        <f t="shared" si="7"/>
        <v>4.5712373842869252E-4</v>
      </c>
    </row>
    <row r="61" spans="1:1" x14ac:dyDescent="0.2">
      <c r="A61" s="53">
        <f t="shared" si="7"/>
        <v>6.1410651066806778</v>
      </c>
    </row>
    <row r="62" spans="1:1" x14ac:dyDescent="0.2">
      <c r="A62" s="53">
        <f>SUM(A49:A61)</f>
        <v>906.30988440587601</v>
      </c>
    </row>
    <row r="63" spans="1:1" x14ac:dyDescent="0.2">
      <c r="A63" t="s">
        <v>441</v>
      </c>
    </row>
    <row r="64" spans="1:1" x14ac:dyDescent="0.2">
      <c r="A64">
        <v>12</v>
      </c>
    </row>
    <row r="65" spans="1:1" x14ac:dyDescent="0.2">
      <c r="A65" t="s">
        <v>442</v>
      </c>
    </row>
    <row r="66" spans="1:1" x14ac:dyDescent="0.2">
      <c r="A66">
        <f>(A62 - A64) / (A62 + A64) * 100</f>
        <v>97.386503139348505</v>
      </c>
    </row>
    <row r="67" spans="1:1" x14ac:dyDescent="0.2">
      <c r="A67" t="s">
        <v>443</v>
      </c>
    </row>
    <row r="68" spans="1:1" x14ac:dyDescent="0.2">
      <c r="A68" s="54">
        <f>_xlfn.CHISQ.DIST.RT(A62, A64)</f>
        <v>2.5361169687687757E-186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AA2FF-F2C7-4CD2-8522-3CE434F1D33C}">
  <dimension ref="A1:H13"/>
  <sheetViews>
    <sheetView workbookViewId="0">
      <selection activeCell="D1" sqref="D1:H1"/>
    </sheetView>
  </sheetViews>
  <sheetFormatPr defaultRowHeight="12.75" x14ac:dyDescent="0.2"/>
  <cols>
    <col min="2" max="2" width="9.140625" customWidth="1"/>
  </cols>
  <sheetData>
    <row r="1" spans="1:8" ht="43.5" customHeight="1" x14ac:dyDescent="0.2">
      <c r="A1" s="24" t="s">
        <v>145</v>
      </c>
      <c r="B1" s="25">
        <v>442</v>
      </c>
      <c r="D1" s="66" t="s">
        <v>71</v>
      </c>
      <c r="E1" s="67"/>
      <c r="F1" s="67"/>
      <c r="G1" s="67"/>
      <c r="H1" s="68"/>
    </row>
    <row r="2" spans="1:8" ht="38.25" customHeight="1" x14ac:dyDescent="0.2">
      <c r="A2" s="24" t="s">
        <v>146</v>
      </c>
      <c r="B2" s="25">
        <v>0.76200000000000001</v>
      </c>
    </row>
    <row r="3" spans="1:8" ht="38.25" customHeight="1" x14ac:dyDescent="0.2">
      <c r="A3" s="24" t="s">
        <v>147</v>
      </c>
      <c r="B3" s="25">
        <v>0.76200000000000001</v>
      </c>
    </row>
    <row r="4" spans="1:8" ht="25.5" customHeight="1" x14ac:dyDescent="0.2">
      <c r="A4" s="24" t="s">
        <v>148</v>
      </c>
      <c r="B4" s="25">
        <v>0.77300000000000002</v>
      </c>
    </row>
    <row r="5" spans="1:8" x14ac:dyDescent="0.2">
      <c r="A5" s="23" t="s">
        <v>149</v>
      </c>
      <c r="B5">
        <f>B4 * B1</f>
        <v>341.666</v>
      </c>
    </row>
    <row r="6" spans="1:8" x14ac:dyDescent="0.2">
      <c r="A6" s="23" t="s">
        <v>150</v>
      </c>
      <c r="B6">
        <f>B2 * B1</f>
        <v>336.80400000000003</v>
      </c>
    </row>
    <row r="7" spans="1:8" x14ac:dyDescent="0.2">
      <c r="A7" s="23" t="s">
        <v>151</v>
      </c>
      <c r="B7">
        <f>B1 - B6</f>
        <v>105.19599999999997</v>
      </c>
    </row>
    <row r="8" spans="1:8" x14ac:dyDescent="0.2">
      <c r="A8" s="23" t="s">
        <v>152</v>
      </c>
      <c r="B8">
        <f>B3 * B7</f>
        <v>80.159351999999984</v>
      </c>
    </row>
    <row r="9" spans="1:8" x14ac:dyDescent="0.2">
      <c r="A9" s="23" t="s">
        <v>153</v>
      </c>
      <c r="B9">
        <f>B7 - B8</f>
        <v>25.036647999999985</v>
      </c>
    </row>
    <row r="10" spans="1:8" x14ac:dyDescent="0.2">
      <c r="A10" s="23" t="s">
        <v>154</v>
      </c>
      <c r="B10">
        <f>B5 - B8</f>
        <v>261.50664800000004</v>
      </c>
    </row>
    <row r="11" spans="1:8" x14ac:dyDescent="0.2">
      <c r="A11" s="23" t="s">
        <v>155</v>
      </c>
      <c r="B11">
        <f>B6 - B10</f>
        <v>75.297351999999989</v>
      </c>
    </row>
    <row r="12" spans="1:8" x14ac:dyDescent="0.2">
      <c r="A12" s="26" t="s">
        <v>139</v>
      </c>
      <c r="B12" s="27">
        <f>B10 / (B10 + B9)</f>
        <v>0.91262525297398689</v>
      </c>
    </row>
    <row r="13" spans="1:8" x14ac:dyDescent="0.2">
      <c r="A13" s="26" t="s">
        <v>138</v>
      </c>
      <c r="B13" s="27">
        <f>2 * (B12 * B2) / (B12 + B2)</f>
        <v>0.83053858352031007</v>
      </c>
    </row>
  </sheetData>
  <mergeCells count="1">
    <mergeCell ref="D1:H1"/>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2F99E-210A-40F1-BF94-5C2403428988}">
  <dimension ref="A1:B78"/>
  <sheetViews>
    <sheetView workbookViewId="0">
      <selection activeCell="F11" sqref="F11"/>
    </sheetView>
  </sheetViews>
  <sheetFormatPr defaultRowHeight="12.75" x14ac:dyDescent="0.2"/>
  <cols>
    <col min="1" max="1" width="81.140625" bestFit="1" customWidth="1"/>
    <col min="2" max="2" width="11.28515625" bestFit="1" customWidth="1"/>
  </cols>
  <sheetData>
    <row r="1" spans="1:2" x14ac:dyDescent="0.2">
      <c r="A1" s="16" t="s">
        <v>316</v>
      </c>
      <c r="B1" s="16" t="s">
        <v>317</v>
      </c>
    </row>
    <row r="2" spans="1:2" x14ac:dyDescent="0.2">
      <c r="A2" s="16" t="s">
        <v>318</v>
      </c>
      <c r="B2" s="16" t="s">
        <v>319</v>
      </c>
    </row>
    <row r="3" spans="1:2" x14ac:dyDescent="0.2">
      <c r="A3" s="16" t="s">
        <v>172</v>
      </c>
      <c r="B3" s="16" t="s">
        <v>173</v>
      </c>
    </row>
    <row r="4" spans="1:2" x14ac:dyDescent="0.2">
      <c r="A4" s="16" t="s">
        <v>174</v>
      </c>
      <c r="B4" s="16" t="s">
        <v>175</v>
      </c>
    </row>
    <row r="5" spans="1:2" x14ac:dyDescent="0.2">
      <c r="A5" s="16" t="s">
        <v>176</v>
      </c>
      <c r="B5" s="16" t="s">
        <v>177</v>
      </c>
    </row>
    <row r="6" spans="1:2" x14ac:dyDescent="0.2">
      <c r="A6" s="16" t="s">
        <v>178</v>
      </c>
      <c r="B6" s="16" t="s">
        <v>179</v>
      </c>
    </row>
    <row r="7" spans="1:2" x14ac:dyDescent="0.2">
      <c r="A7" s="16" t="s">
        <v>180</v>
      </c>
      <c r="B7" s="16" t="s">
        <v>181</v>
      </c>
    </row>
    <row r="8" spans="1:2" x14ac:dyDescent="0.2">
      <c r="A8" s="16" t="s">
        <v>182</v>
      </c>
      <c r="B8" s="16" t="s">
        <v>183</v>
      </c>
    </row>
    <row r="9" spans="1:2" x14ac:dyDescent="0.2">
      <c r="A9" s="16" t="s">
        <v>184</v>
      </c>
      <c r="B9" s="16" t="s">
        <v>185</v>
      </c>
    </row>
    <row r="10" spans="1:2" x14ac:dyDescent="0.2">
      <c r="A10" s="16" t="s">
        <v>186</v>
      </c>
      <c r="B10" s="16" t="s">
        <v>187</v>
      </c>
    </row>
    <row r="11" spans="1:2" x14ac:dyDescent="0.2">
      <c r="A11" s="16" t="s">
        <v>188</v>
      </c>
      <c r="B11" s="16" t="s">
        <v>189</v>
      </c>
    </row>
    <row r="12" spans="1:2" x14ac:dyDescent="0.2">
      <c r="A12" s="16" t="s">
        <v>190</v>
      </c>
      <c r="B12" s="16" t="s">
        <v>191</v>
      </c>
    </row>
    <row r="13" spans="1:2" x14ac:dyDescent="0.2">
      <c r="A13" s="16" t="s">
        <v>192</v>
      </c>
      <c r="B13" s="16" t="s">
        <v>193</v>
      </c>
    </row>
    <row r="14" spans="1:2" x14ac:dyDescent="0.2">
      <c r="A14" s="16" t="s">
        <v>194</v>
      </c>
      <c r="B14" s="16" t="s">
        <v>195</v>
      </c>
    </row>
    <row r="15" spans="1:2" x14ac:dyDescent="0.2">
      <c r="A15" s="16" t="s">
        <v>196</v>
      </c>
      <c r="B15" s="16" t="s">
        <v>197</v>
      </c>
    </row>
    <row r="16" spans="1:2" x14ac:dyDescent="0.2">
      <c r="A16" s="16" t="s">
        <v>198</v>
      </c>
      <c r="B16" s="16" t="s">
        <v>199</v>
      </c>
    </row>
    <row r="17" spans="1:2" x14ac:dyDescent="0.2">
      <c r="A17" s="16" t="s">
        <v>200</v>
      </c>
      <c r="B17" s="16" t="s">
        <v>201</v>
      </c>
    </row>
    <row r="18" spans="1:2" x14ac:dyDescent="0.2">
      <c r="A18" s="16" t="s">
        <v>202</v>
      </c>
      <c r="B18" s="16" t="s">
        <v>203</v>
      </c>
    </row>
    <row r="19" spans="1:2" x14ac:dyDescent="0.2">
      <c r="A19" s="16" t="s">
        <v>204</v>
      </c>
      <c r="B19" s="16" t="s">
        <v>205</v>
      </c>
    </row>
    <row r="20" spans="1:2" x14ac:dyDescent="0.2">
      <c r="A20" s="16" t="s">
        <v>206</v>
      </c>
      <c r="B20" s="16" t="s">
        <v>207</v>
      </c>
    </row>
    <row r="21" spans="1:2" x14ac:dyDescent="0.2">
      <c r="A21" s="16" t="s">
        <v>208</v>
      </c>
      <c r="B21" s="16" t="s">
        <v>209</v>
      </c>
    </row>
    <row r="22" spans="1:2" x14ac:dyDescent="0.2">
      <c r="A22" s="16" t="s">
        <v>210</v>
      </c>
      <c r="B22" s="16" t="s">
        <v>211</v>
      </c>
    </row>
    <row r="23" spans="1:2" x14ac:dyDescent="0.2">
      <c r="A23" s="16" t="s">
        <v>212</v>
      </c>
      <c r="B23" s="16" t="s">
        <v>213</v>
      </c>
    </row>
    <row r="24" spans="1:2" x14ac:dyDescent="0.2">
      <c r="A24" s="16" t="s">
        <v>214</v>
      </c>
      <c r="B24" s="16" t="s">
        <v>215</v>
      </c>
    </row>
    <row r="25" spans="1:2" x14ac:dyDescent="0.2">
      <c r="A25" s="16" t="s">
        <v>216</v>
      </c>
      <c r="B25" s="16" t="s">
        <v>217</v>
      </c>
    </row>
    <row r="26" spans="1:2" x14ac:dyDescent="0.2">
      <c r="A26" s="16" t="s">
        <v>218</v>
      </c>
      <c r="B26" s="16" t="s">
        <v>219</v>
      </c>
    </row>
    <row r="27" spans="1:2" x14ac:dyDescent="0.2">
      <c r="A27" s="16" t="s">
        <v>220</v>
      </c>
      <c r="B27" s="16" t="s">
        <v>221</v>
      </c>
    </row>
    <row r="28" spans="1:2" x14ac:dyDescent="0.2">
      <c r="A28" s="16" t="s">
        <v>222</v>
      </c>
      <c r="B28" s="16" t="s">
        <v>223</v>
      </c>
    </row>
    <row r="29" spans="1:2" x14ac:dyDescent="0.2">
      <c r="A29" s="16" t="s">
        <v>89</v>
      </c>
      <c r="B29" s="16" t="s">
        <v>224</v>
      </c>
    </row>
    <row r="30" spans="1:2" x14ac:dyDescent="0.2">
      <c r="A30" s="16" t="s">
        <v>225</v>
      </c>
      <c r="B30" s="16" t="s">
        <v>226</v>
      </c>
    </row>
    <row r="31" spans="1:2" x14ac:dyDescent="0.2">
      <c r="A31" s="16" t="s">
        <v>227</v>
      </c>
      <c r="B31" s="16" t="s">
        <v>228</v>
      </c>
    </row>
    <row r="32" spans="1:2" x14ac:dyDescent="0.2">
      <c r="A32" s="16" t="s">
        <v>229</v>
      </c>
      <c r="B32" s="16" t="s">
        <v>230</v>
      </c>
    </row>
    <row r="33" spans="1:2" x14ac:dyDescent="0.2">
      <c r="A33" s="16" t="s">
        <v>231</v>
      </c>
      <c r="B33" s="16" t="s">
        <v>232</v>
      </c>
    </row>
    <row r="34" spans="1:2" x14ac:dyDescent="0.2">
      <c r="A34" s="16" t="s">
        <v>233</v>
      </c>
      <c r="B34" s="16" t="s">
        <v>234</v>
      </c>
    </row>
    <row r="35" spans="1:2" x14ac:dyDescent="0.2">
      <c r="A35" s="16" t="s">
        <v>235</v>
      </c>
      <c r="B35" s="16" t="s">
        <v>236</v>
      </c>
    </row>
    <row r="36" spans="1:2" x14ac:dyDescent="0.2">
      <c r="A36" s="16" t="s">
        <v>237</v>
      </c>
      <c r="B36" s="16" t="s">
        <v>238</v>
      </c>
    </row>
    <row r="37" spans="1:2" x14ac:dyDescent="0.2">
      <c r="A37" s="16" t="s">
        <v>239</v>
      </c>
      <c r="B37" s="16" t="s">
        <v>240</v>
      </c>
    </row>
    <row r="38" spans="1:2" x14ac:dyDescent="0.2">
      <c r="A38" s="16" t="s">
        <v>241</v>
      </c>
      <c r="B38" s="16" t="s">
        <v>242</v>
      </c>
    </row>
    <row r="39" spans="1:2" x14ac:dyDescent="0.2">
      <c r="A39" s="16" t="s">
        <v>243</v>
      </c>
      <c r="B39" s="16" t="s">
        <v>244</v>
      </c>
    </row>
    <row r="40" spans="1:2" x14ac:dyDescent="0.2">
      <c r="A40" s="16" t="s">
        <v>245</v>
      </c>
      <c r="B40" s="16" t="s">
        <v>246</v>
      </c>
    </row>
    <row r="41" spans="1:2" x14ac:dyDescent="0.2">
      <c r="A41" s="16" t="s">
        <v>247</v>
      </c>
      <c r="B41" s="16" t="s">
        <v>248</v>
      </c>
    </row>
    <row r="42" spans="1:2" x14ac:dyDescent="0.2">
      <c r="A42" s="16" t="s">
        <v>249</v>
      </c>
      <c r="B42" s="16" t="s">
        <v>250</v>
      </c>
    </row>
    <row r="43" spans="1:2" x14ac:dyDescent="0.2">
      <c r="A43" s="16" t="s">
        <v>251</v>
      </c>
      <c r="B43" s="16" t="s">
        <v>252</v>
      </c>
    </row>
    <row r="44" spans="1:2" x14ac:dyDescent="0.2">
      <c r="A44" s="16" t="s">
        <v>253</v>
      </c>
      <c r="B44" s="16" t="s">
        <v>254</v>
      </c>
    </row>
    <row r="45" spans="1:2" x14ac:dyDescent="0.2">
      <c r="A45" s="16" t="s">
        <v>255</v>
      </c>
      <c r="B45" s="16" t="s">
        <v>256</v>
      </c>
    </row>
    <row r="46" spans="1:2" x14ac:dyDescent="0.2">
      <c r="A46" s="16" t="s">
        <v>257</v>
      </c>
      <c r="B46" s="16" t="s">
        <v>258</v>
      </c>
    </row>
    <row r="47" spans="1:2" x14ac:dyDescent="0.2">
      <c r="A47" s="16" t="s">
        <v>259</v>
      </c>
      <c r="B47" s="16" t="s">
        <v>260</v>
      </c>
    </row>
    <row r="48" spans="1:2" x14ac:dyDescent="0.2">
      <c r="A48" s="16" t="s">
        <v>261</v>
      </c>
      <c r="B48" s="16" t="s">
        <v>262</v>
      </c>
    </row>
    <row r="49" spans="1:2" x14ac:dyDescent="0.2">
      <c r="A49" s="16" t="s">
        <v>263</v>
      </c>
      <c r="B49" s="16" t="s">
        <v>264</v>
      </c>
    </row>
    <row r="50" spans="1:2" x14ac:dyDescent="0.2">
      <c r="A50" s="16" t="s">
        <v>265</v>
      </c>
      <c r="B50" s="16" t="s">
        <v>266</v>
      </c>
    </row>
    <row r="51" spans="1:2" x14ac:dyDescent="0.2">
      <c r="A51" s="16" t="s">
        <v>267</v>
      </c>
      <c r="B51" s="16" t="s">
        <v>268</v>
      </c>
    </row>
    <row r="52" spans="1:2" x14ac:dyDescent="0.2">
      <c r="A52" s="16" t="s">
        <v>269</v>
      </c>
      <c r="B52" s="16" t="s">
        <v>76</v>
      </c>
    </row>
    <row r="53" spans="1:2" x14ac:dyDescent="0.2">
      <c r="A53" s="16" t="s">
        <v>270</v>
      </c>
      <c r="B53" s="16" t="s">
        <v>271</v>
      </c>
    </row>
    <row r="54" spans="1:2" x14ac:dyDescent="0.2">
      <c r="A54" s="16" t="s">
        <v>272</v>
      </c>
      <c r="B54" s="16" t="s">
        <v>262</v>
      </c>
    </row>
    <row r="55" spans="1:2" x14ac:dyDescent="0.2">
      <c r="A55" s="16" t="s">
        <v>273</v>
      </c>
      <c r="B55" s="16" t="s">
        <v>274</v>
      </c>
    </row>
    <row r="56" spans="1:2" x14ac:dyDescent="0.2">
      <c r="A56" s="16" t="s">
        <v>275</v>
      </c>
      <c r="B56" s="16" t="s">
        <v>276</v>
      </c>
    </row>
    <row r="57" spans="1:2" x14ac:dyDescent="0.2">
      <c r="A57" s="16" t="s">
        <v>277</v>
      </c>
      <c r="B57" s="16" t="s">
        <v>278</v>
      </c>
    </row>
    <row r="58" spans="1:2" x14ac:dyDescent="0.2">
      <c r="A58" s="16" t="s">
        <v>279</v>
      </c>
      <c r="B58" s="16" t="s">
        <v>280</v>
      </c>
    </row>
    <row r="59" spans="1:2" x14ac:dyDescent="0.2">
      <c r="A59" s="16" t="s">
        <v>281</v>
      </c>
      <c r="B59" s="16" t="s">
        <v>282</v>
      </c>
    </row>
    <row r="60" spans="1:2" x14ac:dyDescent="0.2">
      <c r="A60" s="16" t="s">
        <v>283</v>
      </c>
      <c r="B60" s="16" t="s">
        <v>284</v>
      </c>
    </row>
    <row r="61" spans="1:2" x14ac:dyDescent="0.2">
      <c r="A61" s="16" t="s">
        <v>285</v>
      </c>
      <c r="B61" s="16" t="s">
        <v>282</v>
      </c>
    </row>
    <row r="62" spans="1:2" x14ac:dyDescent="0.2">
      <c r="A62" s="16" t="s">
        <v>286</v>
      </c>
      <c r="B62" s="16" t="s">
        <v>287</v>
      </c>
    </row>
    <row r="63" spans="1:2" x14ac:dyDescent="0.2">
      <c r="A63" s="16" t="s">
        <v>288</v>
      </c>
      <c r="B63" s="16" t="s">
        <v>289</v>
      </c>
    </row>
    <row r="64" spans="1:2" x14ac:dyDescent="0.2">
      <c r="A64" s="16" t="s">
        <v>290</v>
      </c>
      <c r="B64" s="16" t="s">
        <v>291</v>
      </c>
    </row>
    <row r="65" spans="1:2" x14ac:dyDescent="0.2">
      <c r="A65" s="16" t="s">
        <v>292</v>
      </c>
      <c r="B65" s="16" t="s">
        <v>293</v>
      </c>
    </row>
    <row r="66" spans="1:2" x14ac:dyDescent="0.2">
      <c r="A66" s="16" t="s">
        <v>294</v>
      </c>
      <c r="B66" s="16" t="s">
        <v>295</v>
      </c>
    </row>
    <row r="67" spans="1:2" x14ac:dyDescent="0.2">
      <c r="A67" s="16" t="s">
        <v>296</v>
      </c>
      <c r="B67" s="16" t="s">
        <v>297</v>
      </c>
    </row>
    <row r="68" spans="1:2" x14ac:dyDescent="0.2">
      <c r="A68" s="16" t="s">
        <v>298</v>
      </c>
      <c r="B68" s="16" t="s">
        <v>299</v>
      </c>
    </row>
    <row r="69" spans="1:2" x14ac:dyDescent="0.2">
      <c r="A69" s="16" t="s">
        <v>300</v>
      </c>
      <c r="B69" s="16" t="s">
        <v>31</v>
      </c>
    </row>
    <row r="70" spans="1:2" x14ac:dyDescent="0.2">
      <c r="A70" s="16" t="s">
        <v>301</v>
      </c>
      <c r="B70" s="16" t="s">
        <v>302</v>
      </c>
    </row>
    <row r="71" spans="1:2" x14ac:dyDescent="0.2">
      <c r="A71" s="16" t="s">
        <v>303</v>
      </c>
      <c r="B71" s="16" t="s">
        <v>304</v>
      </c>
    </row>
    <row r="72" spans="1:2" x14ac:dyDescent="0.2">
      <c r="A72" s="16" t="s">
        <v>305</v>
      </c>
      <c r="B72" s="16" t="s">
        <v>306</v>
      </c>
    </row>
    <row r="73" spans="1:2" x14ac:dyDescent="0.2">
      <c r="A73" s="16" t="s">
        <v>307</v>
      </c>
      <c r="B73" s="16" t="s">
        <v>308</v>
      </c>
    </row>
    <row r="74" spans="1:2" x14ac:dyDescent="0.2">
      <c r="A74" s="16" t="s">
        <v>309</v>
      </c>
      <c r="B74" s="16" t="s">
        <v>308</v>
      </c>
    </row>
    <row r="75" spans="1:2" x14ac:dyDescent="0.2">
      <c r="A75" s="16" t="s">
        <v>310</v>
      </c>
      <c r="B75" s="16" t="s">
        <v>311</v>
      </c>
    </row>
    <row r="76" spans="1:2" x14ac:dyDescent="0.2">
      <c r="A76" s="16" t="s">
        <v>312</v>
      </c>
      <c r="B76" s="16" t="s">
        <v>311</v>
      </c>
    </row>
    <row r="77" spans="1:2" x14ac:dyDescent="0.2">
      <c r="A77" s="16" t="s">
        <v>313</v>
      </c>
      <c r="B77" s="16" t="s">
        <v>314</v>
      </c>
    </row>
    <row r="78" spans="1:2" x14ac:dyDescent="0.2">
      <c r="A78" s="16" t="s">
        <v>315</v>
      </c>
      <c r="B78" s="16" t="s">
        <v>302</v>
      </c>
    </row>
  </sheetData>
  <pageMargins left="0.511811024" right="0.511811024" top="0.78740157499999996" bottom="0.78740157499999996" header="0.31496062000000002" footer="0.31496062000000002"/>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c 0 6 d c f - 9 c c 7 - 4 a 6 d - b 6 1 f - f c e 7 4 7 f 4 6 3 3 2 "   x m l n s = " h t t p : / / s c h e m a s . m i c r o s o f t . c o m / D a t a M a s h u p " > A A A A A M Y E A A B Q S w M E F A A C A A g A + 3 q 0 W s P F S M K l A A A A 9 g A A A B I A H A B D b 2 5 m a W c v U G F j a 2 F n Z S 5 4 b W w g o h g A K K A U A A A A A A A A A A A A A A A A A A A A A A A A A A A A h Y 9 B D o I w F E S v Q r q n L Y i J I Z + S 6 F Y S o 4 l x 2 5 Q K D V A I L Z a 7 u f B I X k G M o u 5 c z p u 3 m L l f b 5 C O T e 1 d Z G 9 U q x M U Y I o 8 q U W b K 1 0 k a L B n f 4 V S B j s u K l 5 I b 5 K 1 i U e T J 6 i 0 t o s J c c 5 h t 8 B t X 5 C Q 0 o C c s u 1 B l L L h 6 C O r / 7 K v t L F c C 4 k Y H F 9 j W I i D i O K I L j E F M k P I l P 4 K 4 b T 3 2 f 5 A 2 A y 1 H X r J O u u v 9 0 D m C O T 9 g T 0 A U E s D B B Q A A g A I A P t 6 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e r R a j w I X 2 b 8 B A A A Y B Q A A E w A c A E Z v c m 1 1 b G F z L 1 N l Y 3 R p b 2 4 x L m 0 g o h g A K K A U A A A A A A A A A A A A A A A A A A A A A A A A A A A A z V J h a x N B E P 0 e y H 9 Y T o Q E z q M J T U X L f S i X F A t G o j k R 6 c m y u R 3 N 4 t 5 O 2 J l L D a W / R / o 7 8 s f c S y q N 2 B A p I t 6 X u X 1 v e f N 2 3 h C U b N C J 6 b b 2 T t u t d o v m y o M W k 3 o 2 B i 1 z U 4 E 1 D u Q 7 o N o y y d l K f g T l R S o s c L s l w n e O j i E A G S 2 T I Z Z 1 B Y 4 7 5 8 Z C k j W M Y + p E 2 c v i P Y G n 4 g N Y G y q 6 Y o h X z q L S V B z o l Z S 0 j L r x 5 T C w l W H w a R R H s c j Q 1 p W j t B + L k S t R G / c l 7 f U H 4 f i 2 R o Y p r y y k 9 7 / J G 3 T w q R t v P T + J c r N A c W a D n N I Y B f u 5 m o V b u V e O P q O v t v L 5 a g H U 2 b w w v r 6 O t m A v d O d A C I Z v f B O L n 3 j / F / y m 2 2 4 Z 9 3 C 7 3 U l X o I 2 S C 3 S 6 4 Z Q M h U y F z i g n r T J e / 4 1 Z A 3 1 l X B R T t C s t s z q A J B u 6 m I x G R 0 e 9 Z 2 M g b p w V B 9 0 c S O N 4 J 4 2 T Q Z D + w z g y N Y P 1 d 2 X n S G L i s c K l 0 U j 3 u W w w h l e g G k d 3 i Y j L O / j M 2 m m p r P K U s q 8 f G / N e F 0 3 0 + f q 2 d K Z U v 2 U / X t + y 3 0 O E W Y r h 6 8 B c O D 4 5 T p o 2 G + o i E y 8 G T x + 1 L h o I q g W 4 O Y a U v G T Y u P q n O / K w h Q O L 8 f z / W I z d I e + R P v 0 B U E s B A i 0 A F A A C A A g A + 3 q 0 W s P F S M K l A A A A 9 g A A A B I A A A A A A A A A A A A A A A A A A A A A A E N v b m Z p Z y 9 Q Y W N r Y W d l L n h t b F B L A Q I t A B Q A A g A I A P t 6 t F o P y u m r p A A A A O k A A A A T A A A A A A A A A A A A A A A A A P E A A A B b Q 2 9 u d G V u d F 9 U e X B l c 1 0 u e G 1 s U E s B A i 0 A F A A C A A g A + 3 q 0 W o 8 C F 9 m / A Q A A G A U A A B M A A A A A A A A A A A A A A A A A 4 g 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x 4 A A A A A A A D J 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1 Y k 1 l Z F 9 U a W 1 l b G l u Z V 9 S Z X N 1 b H R z X 2 J 5 X 1 l l 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Z j l h N W N l N i 0 w M z U 2 L T Q 4 Y T c t Y j Z m N y 1 k N z h j M j k x O T c 0 Z W U i I C 8 + P E V u d H J 5 I F R 5 c G U 9 I k 5 h d m l n Y X R p b 2 5 T d G V w T m F t Z S I g V m F s d W U 9 I n N O Y X Z l Z 2 H D p 8 O j b y I g L z 4 8 R W 5 0 c n k g V H l w Z T 0 i T m F t Z V V w Z G F 0 Z W R B Z n R l c k Z p b G w i I F Z h b H V l P S J s M C I g L z 4 8 R W 5 0 c n k g V H l w Z T 0 i U m V z d W x 0 V H l w Z S I g V m F s d W U 9 I n N U Y W J s Z S I g L z 4 8 R W 5 0 c n k g V H l w Z T 0 i Q n V m Z m V y T m V 4 d F J l Z n J l c 2 g i I F Z h b H V l P S J s M S I g L z 4 8 R W 5 0 c n k g V H l w Z T 0 i R m l s b F R h c m d l d C I g V m F s d W U 9 I n N Q d W J N Z W R f V G l t Z W x p b m V f U m V z d W x 0 c 1 9 i e V 9 Z Z W F y I i A v P j x F b n R y e S B U e X B l P S J G a W x s Z W R D b 2 1 w b G V 0 Z V J l c 3 V s d F R v V 2 9 y a 3 N o Z W V 0 I i B W Y W x 1 Z T 0 i b D E i I C 8 + P E V u d H J 5 I F R 5 c G U 9 I k Z p b G x T d G F 0 d X M i I F Z h b H V l P S J z Q 2 9 t c G x l d G U i I C 8 + P E V u d H J 5 I F R 5 c G U 9 I k Z p b G x D b 2 x 1 b W 5 O Y W 1 l c y I g V m F s d W U 9 I n N b J n F 1 b 3 Q 7 Q 2 9 s d W 1 u M S Z x d W 9 0 O y w m c X V v d D t D b 2 x 1 b W 4 y J n F 1 b 3 Q 7 X S I g L z 4 8 R W 5 0 c n k g V H l w Z T 0 i R m l s b E N v b H V t b l R 5 c G V z I i B W Y W x 1 Z T 0 i c 0 J n W T 0 i I C 8 + P E V u d H J 5 I F R 5 c G U 9 I k Z p b G x M Y X N 0 V X B k Y X R l Z C I g V m F s d W U 9 I m Q y M D I 1 L T A 0 L T E 2 V D I y O j E 3 O j I w L j I 0 M T I 2 M z B a I i A v P j x F b n R y e S B U e X B l P S J G a W x s R X J y b 3 J D b 3 V u d C I g V m F s d W U 9 I m w w I i A v P j x F b n R y e S B U e X B l P S J G a W x s R X J y b 3 J D b 2 R l I i B W Y W x 1 Z T 0 i c 1 V u a 2 5 v d 2 4 i I C 8 + P E V u d H J 5 I F R 5 c G U 9 I k Z p b G x D b 3 V u d C I g V m F s d W U 9 I m w 3 N y 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Q d W J N Z W R f V G l t Z W x p b m V f U m V z d W x 0 c 1 9 i e V 9 Z Z W F y L 1 R p c G 8 g Q W x 0 Z X J h Z G 8 u e 0 N v b H V t b j E s M H 0 m c X V v d D s s J n F 1 b 3 Q 7 U 2 V j d G l v b j E v U H V i T W V k X 1 R p b W V s a W 5 l X 1 J l c 3 V s d H N f Y n l f W W V h c i 9 U a X B v I E F s d G V y Y W R v L n t D b 2 x 1 b W 4 y L D F 9 J n F 1 b 3 Q 7 X S w m c X V v d D t D b 2 x 1 b W 5 D b 3 V u d C Z x d W 9 0 O z o y L C Z x d W 9 0 O 0 t l e U N v b H V t b k 5 h b W V z J n F 1 b 3 Q 7 O l t d L C Z x d W 9 0 O 0 N v b H V t b k l k Z W 5 0 a X R p Z X M m c X V v d D s 6 W y Z x d W 9 0 O 1 N l Y 3 R p b 2 4 x L 1 B 1 Y k 1 l Z F 9 U a W 1 l b G l u Z V 9 S Z X N 1 b H R z X 2 J 5 X 1 l l Y X I v V G l w b y B B b H R l c m F k b y 5 7 Q 2 9 s d W 1 u M S w w f S Z x d W 9 0 O y w m c X V v d D t T Z W N 0 a W 9 u M S 9 Q d W J N Z W R f V G l t Z W x p b m V f U m V z d W x 0 c 1 9 i e V 9 Z Z W F y L 1 R p c G 8 g Q W x 0 Z X J h Z G 8 u e 0 N v b H V t b j I s M X 0 m c X V v d D t d L C Z x d W 9 0 O 1 J l b G F 0 a W 9 u c 2 h p c E l u Z m 8 m c X V v d D s 6 W 1 1 9 I i A v P j w v U 3 R h Y m x l R W 5 0 c m l l c z 4 8 L 0 l 0 Z W 0 + P E l 0 Z W 0 + P E l 0 Z W 1 M b 2 N h d G l v b j 4 8 S X R l b V R 5 c G U + R m 9 y b X V s Y T w v S X R l b V R 5 c G U + P E l 0 Z W 1 Q Y X R o P l N l Y 3 R p b 2 4 x L 1 B 1 Y k 1 l Z F 9 U a W 1 l b G l u Z V 9 S Z X N 1 b H R z X 2 J 5 X 1 l l Y X I v R m 9 u d G U 8 L 0 l 0 Z W 1 Q Y X R o P j w v S X R l b U x v Y 2 F 0 a W 9 u P j x T d G F i b G V F b n R y a W V z I C 8 + P C 9 J d G V t P j x J d G V t P j x J d G V t T G 9 j Y X R p b 2 4 + P E l 0 Z W 1 U e X B l P k Z v c m 1 1 b G E 8 L 0 l 0 Z W 1 U e X B l P j x J d G V t U G F 0 a D 5 T Z W N 0 a W 9 u M S 9 Q d W J N Z W R f V G l t Z W x p b m V f U m V z d W x 0 c 1 9 i e V 9 Z Z W F y L 1 R p c G 8 l M j B B b H R l c m F k b z w v S X R l b V B h d G g + P C 9 J d G V t T G 9 j Y X R p b 2 4 + P F N 0 Y W J s Z U V u d H J p Z X M g L z 4 8 L 0 l 0 Z W 0 + P E l 0 Z W 0 + P E l 0 Z W 1 M b 2 N h d G l v b j 4 8 S X R l b V R 5 c G U + R m 9 y b X V s Y T w v S X R l b V R 5 c G U + P E l 0 Z W 1 Q Y X R o P l N l Y 3 R p b 2 4 x L 2 1 l Z G l h X 3 B v b m R l c m F k Y V 9 k Z X J z a W 1 v b m l h b l 9 s Y W l y 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M z Z D U 5 Z T c 2 L T l i Y z c t N G E w M S 1 i Y 2 I 4 L T E 0 O D F l M W F l N T h m 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S 0 w N S 0 y M F Q x N j o y O D o 0 N i 4 x M z g 1 M j k 1 W i I g L z 4 8 R W 5 0 c n k g V H l w Z T 0 i R m l s b E N v b H V t b l R 5 c G V z I i B W Y W x 1 Z T 0 i c 0 J n W U R C Z z 0 9 I i A v P j x F b n R y e S B U e X B l P S J G a W x s Q 2 9 s d W 1 u T m F t Z X M i I F Z h b H V l P S J z W y Z x d W 9 0 O 1 T D q W N u a W N h J n F 1 b 3 Q 7 L C Z x d W 9 0 O 0 3 D q X R y a W N h J n F 1 b 3 Q 7 L C Z x d W 9 0 O 0 3 D q W R p Y S B E T C Z x d W 9 0 O y w m c X V v d D t J Q y A 5 N S 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R p Y V 9 w b 2 5 k Z X J h Z G F f Z G V y c 2 l t b 2 5 p Y W 5 f b G F p c m Q v V G l w b y B B b H R l c m F k b y 5 7 V M O p Y 2 5 p Y 2 E s M H 0 m c X V v d D s s J n F 1 b 3 Q 7 U 2 V j d G l v b j E v b W V k a W F f c G 9 u Z G V y Y W R h X 2 R l c n N p b W 9 u a W F u X 2 x h a X J k L 1 R p c G 8 g Q W x 0 Z X J h Z G 8 u e 0 3 D q X R y a W N h L D F 9 J n F 1 b 3 Q 7 L C Z x d W 9 0 O 1 N l Y 3 R p b 2 4 x L 2 1 l Z G l h X 3 B v b m R l c m F k Y V 9 k Z X J z a W 1 v b m l h b l 9 s Y W l y Z C 9 U a X B v I E F s d G V y Y W R v L n t N w 6 l k a W E g R E w s M n 0 m c X V v d D s s J n F 1 b 3 Q 7 U 2 V j d G l v b j E v b W V k a W F f c G 9 u Z G V y Y W R h X 2 R l c n N p b W 9 u a W F u X 2 x h a X J k L 1 R p c G 8 g Q W x 0 Z X J h Z G 8 u e 0 l D I D k 1 J S w z f S Z x d W 9 0 O 1 0 s J n F 1 b 3 Q 7 Q 2 9 s d W 1 u Q 2 9 1 b n Q m c X V v d D s 6 N C w m c X V v d D t L Z X l D b 2 x 1 b W 5 O Y W 1 l c y Z x d W 9 0 O z p b X S w m c X V v d D t D b 2 x 1 b W 5 J Z G V u d G l 0 a W V z J n F 1 b 3 Q 7 O l s m c X V v d D t T Z W N 0 a W 9 u M S 9 t Z W R p Y V 9 w b 2 5 k Z X J h Z G F f Z G V y c 2 l t b 2 5 p Y W 5 f b G F p c m Q v V G l w b y B B b H R l c m F k b y 5 7 V M O p Y 2 5 p Y 2 E s M H 0 m c X V v d D s s J n F 1 b 3 Q 7 U 2 V j d G l v b j E v b W V k a W F f c G 9 u Z G V y Y W R h X 2 R l c n N p b W 9 u a W F u X 2 x h a X J k L 1 R p c G 8 g Q W x 0 Z X J h Z G 8 u e 0 3 D q X R y a W N h L D F 9 J n F 1 b 3 Q 7 L C Z x d W 9 0 O 1 N l Y 3 R p b 2 4 x L 2 1 l Z G l h X 3 B v b m R l c m F k Y V 9 k Z X J z a W 1 v b m l h b l 9 s Y W l y Z C 9 U a X B v I E F s d G V y Y W R v L n t N w 6 l k a W E g R E w s M n 0 m c X V v d D s s J n F 1 b 3 Q 7 U 2 V j d G l v b j E v b W V k a W F f c G 9 u Z G V y Y W R h X 2 R l c n N p b W 9 u a W F u X 2 x h a X J k L 1 R p c G 8 g Q W x 0 Z X J h Z G 8 u e 0 l D I D k 1 J S w z f S Z x d W 9 0 O 1 0 s J n F 1 b 3 Q 7 U m V s Y X R p b 2 5 z a G l w S W 5 m b y Z x d W 9 0 O z p b X X 0 i I C 8 + P C 9 T d G F i b G V F b n R y a W V z P j w v S X R l b T 4 8 S X R l b T 4 8 S X R l b U x v Y 2 F 0 a W 9 u P j x J d G V t V H l w Z T 5 G b 3 J t d W x h P C 9 J d G V t V H l w Z T 4 8 S X R l b V B h d G g + U 2 V j d G l v b j E v b W V k a W F f c G 9 u Z G V y Y W R h X 2 R l c n N p b W 9 u a W F u X 2 x h a X J k L 0 Z v b n R l P C 9 J d G V t U G F 0 a D 4 8 L 0 l 0 Z W 1 M b 2 N h d G l v b j 4 8 U 3 R h Y m x l R W 5 0 c m l l c y A v P j w v S X R l b T 4 8 S X R l b T 4 8 S X R l b U x v Y 2 F 0 a W 9 u P j x J d G V t V H l w Z T 5 G b 3 J t d W x h P C 9 J d G V t V H l w Z T 4 8 S X R l b V B h d G g + U 2 V j d G l v b j E v b W V k a W F f c G 9 u Z G V y Y W R h X 2 R l c n N p b W 9 u a W F u X 2 x h a X J k L 0 N h Y m U l Q z M l Q T d h b G h v c y U y M F B y b 2 1 v d m l k b 3 M 8 L 0 l 0 Z W 1 Q Y X R o P j w v S X R l b U x v Y 2 F 0 a W 9 u P j x T d G F i b G V F b n R y a W V z I C 8 + P C 9 J d G V t P j x J d G V t P j x J d G V t T G 9 j Y X R p b 2 4 + P E l 0 Z W 1 U e X B l P k Z v c m 1 1 b G E 8 L 0 l 0 Z W 1 U e X B l P j x J d G V t U G F 0 a D 5 T Z W N 0 a W 9 u M S 9 t Z W R p Y V 9 w b 2 5 k Z X J h Z G F f Z G V y c 2 l t b 2 5 p Y W 5 f b G F p c m Q v V G l w b y U y M E F s d G V y Y W R v P C 9 J d G V t U G F 0 a D 4 8 L 0 l 0 Z W 1 M b 2 N h d G l v b j 4 8 U 3 R h Y m x l R W 5 0 c m l l c y A v P j w v S X R l b T 4 8 S X R l b T 4 8 S X R l b U x v Y 2 F 0 a W 9 u P j x J d G V t V H l w Z T 5 G b 3 J t d W x h P C 9 J d G V t V H l w Z T 4 8 S X R l b V B h d G g + U 2 V j d G l v b j E v Z G V z Z W 1 w Z W 5 o b 1 9 w b 3 J f d G V j b m l j Y T w v S X R l b V B h d G g + P C 9 J d G V t T G 9 j Y X R p b 2 4 + P F N 0 Y W J s Z U V u d H J p Z X M + P E V u d H J 5 I F R 5 c G U 9 I k l z U H J p d m F 0 Z S I g V m F s d W U 9 I m w w I i A v P j x F b n R y e S B U e X B l P S J R d W V y e U l E I i B W Y W x 1 Z T 0 i c z Y w M D B j O T I y L T g 2 M T k t N D M 4 Y S 0 4 Z T V i L T h m M D l k Z G Q y M 2 R 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2 R l c 2 V t c G V u a G 9 f c G 9 y X 3 R l Y 2 5 p Y 2 E 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U t M D U t M j B U M T g 6 M j M 6 N T M u O T k 1 N z E x O F o i I C 8 + P E V u d H J 5 I F R 5 c G U 9 I k Z p b G x D b 2 x 1 b W 5 U e X B l c y I g V m F s d W U 9 I n N C Z 1 l H Q m d Z R 0 J n P T 0 i I C 8 + P E V u d H J 5 I F R 5 c G U 9 I k Z p b G x D b 2 x 1 b W 5 O Y W 1 l c y I g V m F s d W U 9 I n N b J n F 1 b 3 Q 7 d G V j b m l j Y S Z x d W 9 0 O y w m c X V v d D t t Z X R y a W N h J n F 1 b 3 Q 7 L C Z x d W 9 0 O 2 1 l Z G l h X 3 B v b m R l c m F k Y S Z x d W 9 0 O y w m c X V v d D t l c n J v X 3 B h Z H J h b y Z x d W 9 0 O y w m c X V v d D t J Q 1 8 5 N S V f b W l u J n F 1 b 3 Q 7 L C Z x d W 9 0 O 0 l D X z k 1 J V 9 t Y X g m c X V v d D s s J n F 1 b 3 Q 7 d G F 1 w r 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Z X N l b X B l b m h v X 3 B v c l 9 0 Z W N u a W N h L 0 N h Y m X D p 2 F s a G 9 z I F B y b 2 1 v d m l k b 3 M u e 3 R l Y 2 5 p Y 2 E s M H 0 m c X V v d D s s J n F 1 b 3 Q 7 U 2 V j d G l v b j E v Z G V z Z W 1 w Z W 5 o b 1 9 w b 3 J f d G V j b m l j Y S 9 D Y W J l w 6 d h b G h v c y B Q c m 9 t b 3 Z p Z G 9 z L n t t Z X R y a W N h L D F 9 J n F 1 b 3 Q 7 L C Z x d W 9 0 O 1 N l Y 3 R p b 2 4 x L 2 R l c 2 V t c G V u a G 9 f c G 9 y X 3 R l Y 2 5 p Y 2 E v Q 2 F i Z c O n Y W x o b 3 M g U H J v b W 9 2 a W R v c y 5 7 b W V k a W F f c G 9 u Z G V y Y W R h L D J 9 J n F 1 b 3 Q 7 L C Z x d W 9 0 O 1 N l Y 3 R p b 2 4 x L 2 R l c 2 V t c G V u a G 9 f c G 9 y X 3 R l Y 2 5 p Y 2 E v Q 2 F i Z c O n Y W x o b 3 M g U H J v b W 9 2 a W R v c y 5 7 Z X J y b 1 9 w Y W R y Y W 8 s M 3 0 m c X V v d D s s J n F 1 b 3 Q 7 U 2 V j d G l v b j E v Z G V z Z W 1 w Z W 5 o b 1 9 w b 3 J f d G V j b m l j Y S 9 D Y W J l w 6 d h b G h v c y B Q c m 9 t b 3 Z p Z G 9 z L n t J Q 1 8 5 N S V f b W l u L D R 9 J n F 1 b 3 Q 7 L C Z x d W 9 0 O 1 N l Y 3 R p b 2 4 x L 2 R l c 2 V t c G V u a G 9 f c G 9 y X 3 R l Y 2 5 p Y 2 E v Q 2 F i Z c O n Y W x o b 3 M g U H J v b W 9 2 a W R v c y 5 7 S U N f O T U l X 2 1 h e C w 1 f S Z x d W 9 0 O y w m c X V v d D t T Z W N 0 a W 9 u M S 9 k Z X N l b X B l b m h v X 3 B v c l 9 0 Z W N u a W N h L 0 N h Y m X D p 2 F s a G 9 z I F B y b 2 1 v d m l k b 3 M u e 3 R h d c K y L D Z 9 J n F 1 b 3 Q 7 X S w m c X V v d D t D b 2 x 1 b W 5 D b 3 V u d C Z x d W 9 0 O z o 3 L C Z x d W 9 0 O 0 t l e U N v b H V t b k 5 h b W V z J n F 1 b 3 Q 7 O l t d L C Z x d W 9 0 O 0 N v b H V t b k l k Z W 5 0 a X R p Z X M m c X V v d D s 6 W y Z x d W 9 0 O 1 N l Y 3 R p b 2 4 x L 2 R l c 2 V t c G V u a G 9 f c G 9 y X 3 R l Y 2 5 p Y 2 E v Q 2 F i Z c O n Y W x o b 3 M g U H J v b W 9 2 a W R v c y 5 7 d G V j b m l j Y S w w f S Z x d W 9 0 O y w m c X V v d D t T Z W N 0 a W 9 u M S 9 k Z X N l b X B l b m h v X 3 B v c l 9 0 Z W N u a W N h L 0 N h Y m X D p 2 F s a G 9 z I F B y b 2 1 v d m l k b 3 M u e 2 1 l d H J p Y 2 E s M X 0 m c X V v d D s s J n F 1 b 3 Q 7 U 2 V j d G l v b j E v Z G V z Z W 1 w Z W 5 o b 1 9 w b 3 J f d G V j b m l j Y S 9 D Y W J l w 6 d h b G h v c y B Q c m 9 t b 3 Z p Z G 9 z L n t t Z W R p Y V 9 w b 2 5 k Z X J h Z G E s M n 0 m c X V v d D s s J n F 1 b 3 Q 7 U 2 V j d G l v b j E v Z G V z Z W 1 w Z W 5 o b 1 9 w b 3 J f d G V j b m l j Y S 9 D Y W J l w 6 d h b G h v c y B Q c m 9 t b 3 Z p Z G 9 z L n t l c n J v X 3 B h Z H J h b y w z f S Z x d W 9 0 O y w m c X V v d D t T Z W N 0 a W 9 u M S 9 k Z X N l b X B l b m h v X 3 B v c l 9 0 Z W N u a W N h L 0 N h Y m X D p 2 F s a G 9 z I F B y b 2 1 v d m l k b 3 M u e 0 l D X z k 1 J V 9 t a W 4 s N H 0 m c X V v d D s s J n F 1 b 3 Q 7 U 2 V j d G l v b j E v Z G V z Z W 1 w Z W 5 o b 1 9 w b 3 J f d G V j b m l j Y S 9 D Y W J l w 6 d h b G h v c y B Q c m 9 t b 3 Z p Z G 9 z L n t J Q 1 8 5 N S V f b W F 4 L D V 9 J n F 1 b 3 Q 7 L C Z x d W 9 0 O 1 N l Y 3 R p b 2 4 x L 2 R l c 2 V t c G V u a G 9 f c G 9 y X 3 R l Y 2 5 p Y 2 E v Q 2 F i Z c O n Y W x o b 3 M g U H J v b W 9 2 a W R v c y 5 7 d G F 1 w r I s N n 0 m c X V v d D t d L C Z x d W 9 0 O 1 J l b G F 0 a W 9 u c 2 h p c E l u Z m 8 m c X V v d D s 6 W 1 1 9 I i A v P j w v U 3 R h Y m x l R W 5 0 c m l l c z 4 8 L 0 l 0 Z W 0 + P E l 0 Z W 0 + P E l 0 Z W 1 M b 2 N h d G l v b j 4 8 S X R l b V R 5 c G U + R m 9 y b X V s Y T w v S X R l b V R 5 c G U + P E l 0 Z W 1 Q Y X R o P l N l Y 3 R p b 2 4 x L 2 R l c 2 V t c G V u a G 9 f c G 9 y X 3 R l Y 2 5 p Y 2 E v R m 9 u d G U 8 L 0 l 0 Z W 1 Q Y X R o P j w v S X R l b U x v Y 2 F 0 a W 9 u P j x T d G F i b G V F b n R y a W V z I C 8 + P C 9 J d G V t P j x J d G V t P j x J d G V t T G 9 j Y X R p b 2 4 + P E l 0 Z W 1 U e X B l P k Z v c m 1 1 b G E 8 L 0 l 0 Z W 1 U e X B l P j x J d G V t U G F 0 a D 5 T Z W N 0 a W 9 u M S 9 k Z X N l b X B l b m h v X 3 B v c l 9 0 Z W N u a W N h L 0 N h Y m U l Q z M l Q T d h b G h v c y U y M F B y b 2 1 v d m l k b 3 M 8 L 0 l 0 Z W 1 Q Y X R o P j w v S X R l b U x v Y 2 F 0 a W 9 u P j x T d G F i b G V F b n R y a W V z I C 8 + P C 9 J d G V t P j w v S X R l b X M + P C 9 M b 2 N h b F B h Y 2 t h Z 2 V N Z X R h Z G F 0 Y U Z p b G U + F g A A A F B L B Q Y A A A A A A A A A A A A A A A A A A A A A A A A m A Q A A A Q A A A N C M n d 8 B F d E R j H o A w E / C l + s B A A A A t 9 2 N A t p u u 0 K O I k 1 P s i r V B g A A A A A C A A A A A A A Q Z g A A A A E A A C A A A A C s M 8 f S s N T S x B / D r 1 j t Z W W h F M P e X T p / N M v W y D n R / K k K i A A A A A A O g A A A A A I A A C A A A A D q b I k N S N p e 1 9 Z / k Q r t 3 / 3 K k l l y E c K Z y V + h 8 k R S e z 6 8 k 1 A A A A D k f Z 9 U s G p Z C b O m Y B 0 q Y 4 k Y p K k O J k A g 1 L o n A X G O t r J i J V X M r X D m F 8 l b 2 a 2 E g P J k 5 1 B A v J + O 2 3 7 S R L j l j T D + o p 4 X N e s q A a K H E T 2 J o 7 + u l h 4 g u k A A A A A 2 T B / R m g 1 u v H W i y R X R c v 9 o e V o 8 E t W q 7 r R b 9 W o N j l 4 L 7 K 4 m B x d N e Y R 4 M H 6 g K K m a + E j I R X Q u B i 8 H n p R 1 Z f m b F 6 n G < / D a t a M a s h u p > 
</file>

<file path=customXml/itemProps1.xml><?xml version="1.0" encoding="utf-8"?>
<ds:datastoreItem xmlns:ds="http://schemas.openxmlformats.org/officeDocument/2006/customXml" ds:itemID="{4F20C0A7-7C76-402D-B636-DEF77481F6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Doenças_CAD_fimFase2</vt:lpstr>
      <vt:lpstr>Técnicas_fimFase2</vt:lpstr>
      <vt:lpstr>Articles</vt:lpstr>
      <vt:lpstr>Doenças_CAD (nota35)</vt:lpstr>
      <vt:lpstr>Técnicas(nota35)</vt:lpstr>
      <vt:lpstr>Métricas_Artigos35</vt:lpstr>
      <vt:lpstr>Calculos_Q_I²</vt:lpstr>
      <vt:lpstr>Calculo_precisao_fscore_faltava</vt:lpstr>
      <vt:lpstr>PubMed_Timeline_Results_by_Year</vt:lpstr>
      <vt:lpstr>desempenho_por_tecnica</vt:lpstr>
      <vt:lpstr>QUADAS_2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Wellerson</dc:creator>
  <cp:lastModifiedBy>wellersonveterinario@hotmail.com</cp:lastModifiedBy>
  <cp:lastPrinted>2025-04-04T22:05:27Z</cp:lastPrinted>
  <dcterms:created xsi:type="dcterms:W3CDTF">2025-04-02T16:18:42Z</dcterms:created>
  <dcterms:modified xsi:type="dcterms:W3CDTF">2025-06-04T22:04:51Z</dcterms:modified>
</cp:coreProperties>
</file>