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XMG2020\Documents\Michael\08_Computer\GitHub\FastAPI\BMIcalc children\"/>
    </mc:Choice>
  </mc:AlternateContent>
  <xr:revisionPtr revIDLastSave="0" documentId="13_ncr:1_{C0FD0D45-64D4-4F57-8C1A-BE55560A99F8}" xr6:coauthVersionLast="47" xr6:coauthVersionMax="47" xr10:uidLastSave="{00000000-0000-0000-0000-000000000000}"/>
  <bookViews>
    <workbookView xWindow="-120" yWindow="-120" windowWidth="29040" windowHeight="15840" tabRatio="554" activeTab="5" xr2:uid="{00000000-000D-0000-FFFF-FFFF00000000}"/>
  </bookViews>
  <sheets>
    <sheet name="Calculator" sheetId="7" r:id="rId1"/>
    <sheet name="Charts" sheetId="2" r:id="rId2"/>
    <sheet name="Calculations" sheetId="1" r:id="rId3"/>
    <sheet name="©" sheetId="4" r:id="rId4"/>
    <sheet name="Male" sheetId="10" r:id="rId5"/>
    <sheet name="Female" sheetId="12" r:id="rId6"/>
    <sheet name="copy" sheetId="8" r:id="rId7"/>
  </sheets>
  <definedNames>
    <definedName name="blank?compose" localSheetId="6">copy!#REF!</definedName>
    <definedName name="_xlnm.Print_Area" localSheetId="0">Calculator!$B$1:$G$45</definedName>
    <definedName name="_xlnm.Print_Area" localSheetId="1">Charts!$A$1:$X$84</definedName>
    <definedName name="_xlnm.Print_Titles" localSheetId="1">Charts!$1:$2</definedName>
    <definedName name="valuevx">42.314159</definedName>
    <definedName name="vertex42_copyright" hidden="1">"© 2009-2017 Vertex42 LLC"</definedName>
    <definedName name="vertex42_id" hidden="1">"bmi-chart.xlsx"</definedName>
    <definedName name="vertex42_title" hidden="1">"Body Mass Index (BMI) Chart and Calculator"</definedName>
  </definedNames>
  <calcPr calcId="191029"/>
</workbook>
</file>

<file path=xl/calcChain.xml><?xml version="1.0" encoding="utf-8"?>
<calcChain xmlns="http://schemas.openxmlformats.org/spreadsheetml/2006/main">
  <c r="P41" i="12" l="1"/>
  <c r="N41" i="12"/>
  <c r="N40" i="10"/>
  <c r="P40" i="10"/>
  <c r="M3" i="8"/>
  <c r="N3" i="8"/>
  <c r="O3" i="8"/>
  <c r="P3" i="8"/>
  <c r="Q3" i="8"/>
  <c r="R3" i="8"/>
  <c r="S3" i="8"/>
  <c r="T3" i="8"/>
  <c r="U3" i="8"/>
  <c r="V3" i="8"/>
  <c r="M4" i="8"/>
  <c r="N4" i="8"/>
  <c r="O4" i="8"/>
  <c r="P4" i="8"/>
  <c r="Q4" i="8"/>
  <c r="R4" i="8"/>
  <c r="S4" i="8"/>
  <c r="T4" i="8"/>
  <c r="U4" i="8"/>
  <c r="V4" i="8"/>
  <c r="M5" i="8"/>
  <c r="N5" i="8"/>
  <c r="O5" i="8"/>
  <c r="P5" i="8"/>
  <c r="Q5" i="8"/>
  <c r="R5" i="8"/>
  <c r="S5" i="8"/>
  <c r="T5" i="8"/>
  <c r="U5" i="8"/>
  <c r="V5" i="8"/>
  <c r="M6" i="8"/>
  <c r="N6" i="8"/>
  <c r="O6" i="8"/>
  <c r="P6" i="8"/>
  <c r="Q6" i="8"/>
  <c r="R6" i="8"/>
  <c r="S6" i="8"/>
  <c r="T6" i="8"/>
  <c r="U6" i="8"/>
  <c r="V6" i="8"/>
  <c r="M7" i="8"/>
  <c r="N7" i="8"/>
  <c r="O7" i="8"/>
  <c r="P7" i="8"/>
  <c r="Q7" i="8"/>
  <c r="R7" i="8"/>
  <c r="S7" i="8"/>
  <c r="T7" i="8"/>
  <c r="U7" i="8"/>
  <c r="V7" i="8"/>
  <c r="M8" i="8"/>
  <c r="N8" i="8"/>
  <c r="O8" i="8"/>
  <c r="P8" i="8"/>
  <c r="Q8" i="8"/>
  <c r="R8" i="8"/>
  <c r="S8" i="8"/>
  <c r="T8" i="8"/>
  <c r="U8" i="8"/>
  <c r="V8" i="8"/>
  <c r="M9" i="8"/>
  <c r="N9" i="8"/>
  <c r="O9" i="8"/>
  <c r="P9" i="8"/>
  <c r="Q9" i="8"/>
  <c r="R9" i="8"/>
  <c r="S9" i="8"/>
  <c r="T9" i="8"/>
  <c r="U9" i="8"/>
  <c r="V9" i="8"/>
  <c r="M10" i="8"/>
  <c r="N10" i="8"/>
  <c r="O10" i="8"/>
  <c r="P10" i="8"/>
  <c r="Q10" i="8"/>
  <c r="R10" i="8"/>
  <c r="S10" i="8"/>
  <c r="T10" i="8"/>
  <c r="U10" i="8"/>
  <c r="V10" i="8"/>
  <c r="M11" i="8"/>
  <c r="N11" i="8"/>
  <c r="O11" i="8"/>
  <c r="P11" i="8"/>
  <c r="Q11" i="8"/>
  <c r="R11" i="8"/>
  <c r="S11" i="8"/>
  <c r="T11" i="8"/>
  <c r="U11" i="8"/>
  <c r="V11" i="8"/>
  <c r="M12" i="8"/>
  <c r="N12" i="8"/>
  <c r="O12" i="8"/>
  <c r="P12" i="8"/>
  <c r="Q12" i="8"/>
  <c r="R12" i="8"/>
  <c r="S12" i="8"/>
  <c r="T12" i="8"/>
  <c r="U12" i="8"/>
  <c r="V12" i="8"/>
  <c r="M13" i="8"/>
  <c r="N13" i="8"/>
  <c r="O13" i="8"/>
  <c r="P13" i="8"/>
  <c r="Q13" i="8"/>
  <c r="R13" i="8"/>
  <c r="S13" i="8"/>
  <c r="T13" i="8"/>
  <c r="U13" i="8"/>
  <c r="V13" i="8"/>
  <c r="M14" i="8"/>
  <c r="N14" i="8"/>
  <c r="O14" i="8"/>
  <c r="P14" i="8"/>
  <c r="Q14" i="8"/>
  <c r="R14" i="8"/>
  <c r="S14" i="8"/>
  <c r="T14" i="8"/>
  <c r="U14" i="8"/>
  <c r="V14" i="8"/>
  <c r="M15" i="8"/>
  <c r="N15" i="8"/>
  <c r="O15" i="8"/>
  <c r="P15" i="8"/>
  <c r="Q15" i="8"/>
  <c r="R15" i="8"/>
  <c r="S15" i="8"/>
  <c r="T15" i="8"/>
  <c r="U15" i="8"/>
  <c r="V15" i="8"/>
  <c r="M16" i="8"/>
  <c r="N16" i="8"/>
  <c r="O16" i="8"/>
  <c r="P16" i="8"/>
  <c r="Q16" i="8"/>
  <c r="R16" i="8"/>
  <c r="S16" i="8"/>
  <c r="T16" i="8"/>
  <c r="U16" i="8"/>
  <c r="V16" i="8"/>
  <c r="M17" i="8"/>
  <c r="N17" i="8"/>
  <c r="O17" i="8"/>
  <c r="P17" i="8"/>
  <c r="Q17" i="8"/>
  <c r="R17" i="8"/>
  <c r="S17" i="8"/>
  <c r="T17" i="8"/>
  <c r="U17" i="8"/>
  <c r="V17" i="8"/>
  <c r="M18" i="8"/>
  <c r="N18" i="8"/>
  <c r="O18" i="8"/>
  <c r="P18" i="8"/>
  <c r="Q18" i="8"/>
  <c r="R18" i="8"/>
  <c r="S18" i="8"/>
  <c r="T18" i="8"/>
  <c r="U18" i="8"/>
  <c r="V18" i="8"/>
  <c r="M19" i="8"/>
  <c r="N19" i="8"/>
  <c r="O19" i="8"/>
  <c r="P19" i="8"/>
  <c r="Q19" i="8"/>
  <c r="R19" i="8"/>
  <c r="S19" i="8"/>
  <c r="T19" i="8"/>
  <c r="U19" i="8"/>
  <c r="V19" i="8"/>
  <c r="M20" i="8"/>
  <c r="N20" i="8"/>
  <c r="O20" i="8"/>
  <c r="P20" i="8"/>
  <c r="Q20" i="8"/>
  <c r="R20" i="8"/>
  <c r="S20" i="8"/>
  <c r="T20" i="8"/>
  <c r="U20" i="8"/>
  <c r="V20" i="8"/>
  <c r="M21" i="8"/>
  <c r="N21" i="8"/>
  <c r="O21" i="8"/>
  <c r="P21" i="8"/>
  <c r="Q21" i="8"/>
  <c r="R21" i="8"/>
  <c r="S21" i="8"/>
  <c r="T21" i="8"/>
  <c r="U21" i="8"/>
  <c r="V21" i="8"/>
  <c r="M22" i="8"/>
  <c r="N22" i="8"/>
  <c r="O22" i="8"/>
  <c r="P22" i="8"/>
  <c r="Q22" i="8"/>
  <c r="R22" i="8"/>
  <c r="S22" i="8"/>
  <c r="T22" i="8"/>
  <c r="U22" i="8"/>
  <c r="V22" i="8"/>
  <c r="M23" i="8"/>
  <c r="N23" i="8"/>
  <c r="O23" i="8"/>
  <c r="P23" i="8"/>
  <c r="Q23" i="8"/>
  <c r="R23" i="8"/>
  <c r="S23" i="8"/>
  <c r="T23" i="8"/>
  <c r="U23" i="8"/>
  <c r="V23" i="8"/>
  <c r="M24" i="8"/>
  <c r="N24" i="8"/>
  <c r="O24" i="8"/>
  <c r="P24" i="8"/>
  <c r="Q24" i="8"/>
  <c r="R24" i="8"/>
  <c r="S24" i="8"/>
  <c r="T24" i="8"/>
  <c r="U24" i="8"/>
  <c r="V24" i="8"/>
  <c r="M25" i="8"/>
  <c r="N25" i="8"/>
  <c r="O25" i="8"/>
  <c r="P25" i="8"/>
  <c r="Q25" i="8"/>
  <c r="R25" i="8"/>
  <c r="S25" i="8"/>
  <c r="T25" i="8"/>
  <c r="U25" i="8"/>
  <c r="V25" i="8"/>
  <c r="M26" i="8"/>
  <c r="N26" i="8"/>
  <c r="O26" i="8"/>
  <c r="P26" i="8"/>
  <c r="Q26" i="8"/>
  <c r="R26" i="8"/>
  <c r="S26" i="8"/>
  <c r="T26" i="8"/>
  <c r="U26" i="8"/>
  <c r="V26" i="8"/>
  <c r="M27" i="8"/>
  <c r="N27" i="8"/>
  <c r="O27" i="8"/>
  <c r="P27" i="8"/>
  <c r="Q27" i="8"/>
  <c r="R27" i="8"/>
  <c r="S27" i="8"/>
  <c r="T27" i="8"/>
  <c r="U27" i="8"/>
  <c r="V27" i="8"/>
  <c r="M28" i="8"/>
  <c r="N28" i="8"/>
  <c r="O28" i="8"/>
  <c r="P28" i="8"/>
  <c r="Q28" i="8"/>
  <c r="R28" i="8"/>
  <c r="S28" i="8"/>
  <c r="T28" i="8"/>
  <c r="U28" i="8"/>
  <c r="V28" i="8"/>
  <c r="M29" i="8"/>
  <c r="N29" i="8"/>
  <c r="O29" i="8"/>
  <c r="P29" i="8"/>
  <c r="Q29" i="8"/>
  <c r="R29" i="8"/>
  <c r="S29" i="8"/>
  <c r="T29" i="8"/>
  <c r="U29" i="8"/>
  <c r="V29" i="8"/>
  <c r="M30" i="8"/>
  <c r="N30" i="8"/>
  <c r="O30" i="8"/>
  <c r="P30" i="8"/>
  <c r="Q30" i="8"/>
  <c r="R30" i="8"/>
  <c r="S30" i="8"/>
  <c r="T30" i="8"/>
  <c r="U30" i="8"/>
  <c r="V30" i="8"/>
  <c r="M31" i="8"/>
  <c r="N31" i="8"/>
  <c r="O31" i="8"/>
  <c r="P31" i="8"/>
  <c r="Q31" i="8"/>
  <c r="R31" i="8"/>
  <c r="S31" i="8"/>
  <c r="T31" i="8"/>
  <c r="U31" i="8"/>
  <c r="V31" i="8"/>
  <c r="M32" i="8"/>
  <c r="N32" i="8"/>
  <c r="O32" i="8"/>
  <c r="P32" i="8"/>
  <c r="Q32" i="8"/>
  <c r="R32" i="8"/>
  <c r="S32" i="8"/>
  <c r="T32" i="8"/>
  <c r="U32" i="8"/>
  <c r="V32" i="8"/>
  <c r="M33" i="8"/>
  <c r="N33" i="8"/>
  <c r="O33" i="8"/>
  <c r="P33" i="8"/>
  <c r="Q33" i="8"/>
  <c r="R33" i="8"/>
  <c r="S33" i="8"/>
  <c r="T33" i="8"/>
  <c r="U33" i="8"/>
  <c r="V33" i="8"/>
  <c r="M34" i="8"/>
  <c r="N34" i="8"/>
  <c r="O34" i="8"/>
  <c r="P34" i="8"/>
  <c r="Q34" i="8"/>
  <c r="R34" i="8"/>
  <c r="S34" i="8"/>
  <c r="T34" i="8"/>
  <c r="U34" i="8"/>
  <c r="V34" i="8"/>
  <c r="M35" i="8"/>
  <c r="N35" i="8"/>
  <c r="O35" i="8"/>
  <c r="P35" i="8"/>
  <c r="Q35" i="8"/>
  <c r="R35" i="8"/>
  <c r="S35" i="8"/>
  <c r="T35" i="8"/>
  <c r="U35" i="8"/>
  <c r="V35" i="8"/>
  <c r="M36" i="8"/>
  <c r="N36" i="8"/>
  <c r="O36" i="8"/>
  <c r="P36" i="8"/>
  <c r="Q36" i="8"/>
  <c r="R36" i="8"/>
  <c r="S36" i="8"/>
  <c r="T36" i="8"/>
  <c r="U36" i="8"/>
  <c r="V36" i="8"/>
  <c r="M37" i="8"/>
  <c r="N37" i="8"/>
  <c r="O37" i="8"/>
  <c r="P37" i="8"/>
  <c r="Q37" i="8"/>
  <c r="R37" i="8"/>
  <c r="S37" i="8"/>
  <c r="T37" i="8"/>
  <c r="U37" i="8"/>
  <c r="V37" i="8"/>
  <c r="M38" i="8"/>
  <c r="N38" i="8"/>
  <c r="O38" i="8"/>
  <c r="P38" i="8"/>
  <c r="Q38" i="8"/>
  <c r="R38" i="8"/>
  <c r="S38" i="8"/>
  <c r="T38" i="8"/>
  <c r="U38" i="8"/>
  <c r="V38" i="8"/>
  <c r="M39" i="8"/>
  <c r="N39" i="8"/>
  <c r="O39" i="8"/>
  <c r="P39" i="8"/>
  <c r="Q39" i="8"/>
  <c r="R39" i="8"/>
  <c r="S39" i="8"/>
  <c r="T39" i="8"/>
  <c r="U39" i="8"/>
  <c r="V39" i="8"/>
  <c r="M40" i="8"/>
  <c r="N40" i="8"/>
  <c r="O40" i="8"/>
  <c r="P40" i="8"/>
  <c r="Q40" i="8"/>
  <c r="R40" i="8"/>
  <c r="S40" i="8"/>
  <c r="T40" i="8"/>
  <c r="U40" i="8"/>
  <c r="V40" i="8"/>
  <c r="M41" i="8"/>
  <c r="N41" i="8"/>
  <c r="O41" i="8"/>
  <c r="P41" i="8"/>
  <c r="Q41" i="8"/>
  <c r="R41" i="8"/>
  <c r="S41" i="8"/>
  <c r="T41" i="8"/>
  <c r="U41" i="8"/>
  <c r="V41" i="8"/>
  <c r="M42" i="8"/>
  <c r="N42" i="8"/>
  <c r="O42" i="8"/>
  <c r="P42" i="8"/>
  <c r="Q42" i="8"/>
  <c r="R42" i="8"/>
  <c r="S42" i="8"/>
  <c r="T42" i="8"/>
  <c r="U42" i="8"/>
  <c r="V42" i="8"/>
  <c r="M43" i="8"/>
  <c r="N43" i="8"/>
  <c r="O43" i="8"/>
  <c r="P43" i="8"/>
  <c r="Q43" i="8"/>
  <c r="R43" i="8"/>
  <c r="S43" i="8"/>
  <c r="T43" i="8"/>
  <c r="U43" i="8"/>
  <c r="V43" i="8"/>
  <c r="M44" i="8"/>
  <c r="N44" i="8"/>
  <c r="O44" i="8"/>
  <c r="P44" i="8"/>
  <c r="Q44" i="8"/>
  <c r="R44" i="8"/>
  <c r="S44" i="8"/>
  <c r="T44" i="8"/>
  <c r="U44" i="8"/>
  <c r="V44" i="8"/>
  <c r="M45" i="8"/>
  <c r="N45" i="8"/>
  <c r="O45" i="8"/>
  <c r="P45" i="8"/>
  <c r="Q45" i="8"/>
  <c r="R45" i="8"/>
  <c r="S45" i="8"/>
  <c r="T45" i="8"/>
  <c r="U45" i="8"/>
  <c r="V45" i="8"/>
  <c r="M46" i="8"/>
  <c r="N46" i="8"/>
  <c r="O46" i="8"/>
  <c r="P46" i="8"/>
  <c r="Q46" i="8"/>
  <c r="R46" i="8"/>
  <c r="S46" i="8"/>
  <c r="T46" i="8"/>
  <c r="U46" i="8"/>
  <c r="V46" i="8"/>
  <c r="M47" i="8"/>
  <c r="N47" i="8"/>
  <c r="O47" i="8"/>
  <c r="P47" i="8"/>
  <c r="Q47" i="8"/>
  <c r="R47" i="8"/>
  <c r="S47" i="8"/>
  <c r="T47" i="8"/>
  <c r="U47" i="8"/>
  <c r="V47" i="8"/>
  <c r="M48" i="8"/>
  <c r="N48" i="8"/>
  <c r="O48" i="8"/>
  <c r="P48" i="8"/>
  <c r="Q48" i="8"/>
  <c r="R48" i="8"/>
  <c r="S48" i="8"/>
  <c r="T48" i="8"/>
  <c r="U48" i="8"/>
  <c r="V48" i="8"/>
  <c r="M49" i="8"/>
  <c r="N49" i="8"/>
  <c r="O49" i="8"/>
  <c r="P49" i="8"/>
  <c r="Q49" i="8"/>
  <c r="R49" i="8"/>
  <c r="S49" i="8"/>
  <c r="T49" i="8"/>
  <c r="U49" i="8"/>
  <c r="V49" i="8"/>
  <c r="M50" i="8"/>
  <c r="N50" i="8"/>
  <c r="O50" i="8"/>
  <c r="P50" i="8"/>
  <c r="Q50" i="8"/>
  <c r="R50" i="8"/>
  <c r="S50" i="8"/>
  <c r="T50" i="8"/>
  <c r="U50" i="8"/>
  <c r="V50" i="8"/>
  <c r="M51" i="8"/>
  <c r="N51" i="8"/>
  <c r="O51" i="8"/>
  <c r="P51" i="8"/>
  <c r="Q51" i="8"/>
  <c r="R51" i="8"/>
  <c r="S51" i="8"/>
  <c r="T51" i="8"/>
  <c r="U51" i="8"/>
  <c r="V51" i="8"/>
  <c r="M52" i="8"/>
  <c r="N52" i="8"/>
  <c r="O52" i="8"/>
  <c r="P52" i="8"/>
  <c r="Q52" i="8"/>
  <c r="R52" i="8"/>
  <c r="S52" i="8"/>
  <c r="T52" i="8"/>
  <c r="U52" i="8"/>
  <c r="V52" i="8"/>
  <c r="M53" i="8"/>
  <c r="N53" i="8"/>
  <c r="O53" i="8"/>
  <c r="P53" i="8"/>
  <c r="Q53" i="8"/>
  <c r="R53" i="8"/>
  <c r="S53" i="8"/>
  <c r="T53" i="8"/>
  <c r="U53" i="8"/>
  <c r="V53" i="8"/>
  <c r="M54" i="8"/>
  <c r="N54" i="8"/>
  <c r="O54" i="8"/>
  <c r="P54" i="8"/>
  <c r="Q54" i="8"/>
  <c r="R54" i="8"/>
  <c r="S54" i="8"/>
  <c r="T54" i="8"/>
  <c r="U54" i="8"/>
  <c r="V54" i="8"/>
  <c r="M55" i="8"/>
  <c r="N55" i="8"/>
  <c r="O55" i="8"/>
  <c r="P55" i="8"/>
  <c r="Q55" i="8"/>
  <c r="R55" i="8"/>
  <c r="S55" i="8"/>
  <c r="T55" i="8"/>
  <c r="U55" i="8"/>
  <c r="V55" i="8"/>
  <c r="M56" i="8"/>
  <c r="N56" i="8"/>
  <c r="O56" i="8"/>
  <c r="P56" i="8"/>
  <c r="Q56" i="8"/>
  <c r="R56" i="8"/>
  <c r="S56" i="8"/>
  <c r="T56" i="8"/>
  <c r="U56" i="8"/>
  <c r="V56" i="8"/>
  <c r="M57" i="8"/>
  <c r="N57" i="8"/>
  <c r="O57" i="8"/>
  <c r="P57" i="8"/>
  <c r="Q57" i="8"/>
  <c r="R57" i="8"/>
  <c r="S57" i="8"/>
  <c r="T57" i="8"/>
  <c r="U57" i="8"/>
  <c r="V57" i="8"/>
  <c r="M58" i="8"/>
  <c r="N58" i="8"/>
  <c r="O58" i="8"/>
  <c r="P58" i="8"/>
  <c r="Q58" i="8"/>
  <c r="R58" i="8"/>
  <c r="S58" i="8"/>
  <c r="T58" i="8"/>
  <c r="U58" i="8"/>
  <c r="V58" i="8"/>
  <c r="M59" i="8"/>
  <c r="N59" i="8"/>
  <c r="O59" i="8"/>
  <c r="P59" i="8"/>
  <c r="Q59" i="8"/>
  <c r="R59" i="8"/>
  <c r="S59" i="8"/>
  <c r="T59" i="8"/>
  <c r="U59" i="8"/>
  <c r="V59" i="8"/>
  <c r="M60" i="8"/>
  <c r="N60" i="8"/>
  <c r="O60" i="8"/>
  <c r="P60" i="8"/>
  <c r="Q60" i="8"/>
  <c r="R60" i="8"/>
  <c r="S60" i="8"/>
  <c r="T60" i="8"/>
  <c r="U60" i="8"/>
  <c r="V60" i="8"/>
  <c r="M61" i="8"/>
  <c r="N61" i="8"/>
  <c r="O61" i="8"/>
  <c r="P61" i="8"/>
  <c r="Q61" i="8"/>
  <c r="R61" i="8"/>
  <c r="S61" i="8"/>
  <c r="T61" i="8"/>
  <c r="U61" i="8"/>
  <c r="V61" i="8"/>
  <c r="M62" i="8"/>
  <c r="N62" i="8"/>
  <c r="O62" i="8"/>
  <c r="P62" i="8"/>
  <c r="Q62" i="8"/>
  <c r="R62" i="8"/>
  <c r="S62" i="8"/>
  <c r="T62" i="8"/>
  <c r="U62" i="8"/>
  <c r="V62" i="8"/>
  <c r="M63" i="8"/>
  <c r="N63" i="8"/>
  <c r="O63" i="8"/>
  <c r="P63" i="8"/>
  <c r="Q63" i="8"/>
  <c r="R63" i="8"/>
  <c r="S63" i="8"/>
  <c r="T63" i="8"/>
  <c r="U63" i="8"/>
  <c r="V63" i="8"/>
  <c r="M64" i="8"/>
  <c r="N64" i="8"/>
  <c r="O64" i="8"/>
  <c r="P64" i="8"/>
  <c r="Q64" i="8"/>
  <c r="R64" i="8"/>
  <c r="S64" i="8"/>
  <c r="T64" i="8"/>
  <c r="U64" i="8"/>
  <c r="V64" i="8"/>
  <c r="M65" i="8"/>
  <c r="N65" i="8"/>
  <c r="O65" i="8"/>
  <c r="P65" i="8"/>
  <c r="Q65" i="8"/>
  <c r="R65" i="8"/>
  <c r="S65" i="8"/>
  <c r="T65" i="8"/>
  <c r="U65" i="8"/>
  <c r="V65" i="8"/>
  <c r="M66" i="8"/>
  <c r="N66" i="8"/>
  <c r="O66" i="8"/>
  <c r="P66" i="8"/>
  <c r="Q66" i="8"/>
  <c r="R66" i="8"/>
  <c r="S66" i="8"/>
  <c r="T66" i="8"/>
  <c r="U66" i="8"/>
  <c r="V66" i="8"/>
  <c r="M67" i="8"/>
  <c r="N67" i="8"/>
  <c r="O67" i="8"/>
  <c r="P67" i="8"/>
  <c r="Q67" i="8"/>
  <c r="R67" i="8"/>
  <c r="S67" i="8"/>
  <c r="T67" i="8"/>
  <c r="U67" i="8"/>
  <c r="V67" i="8"/>
  <c r="M68" i="8"/>
  <c r="N68" i="8"/>
  <c r="O68" i="8"/>
  <c r="P68" i="8"/>
  <c r="Q68" i="8"/>
  <c r="R68" i="8"/>
  <c r="S68" i="8"/>
  <c r="T68" i="8"/>
  <c r="U68" i="8"/>
  <c r="V68" i="8"/>
  <c r="M69" i="8"/>
  <c r="N69" i="8"/>
  <c r="O69" i="8"/>
  <c r="P69" i="8"/>
  <c r="Q69" i="8"/>
  <c r="R69" i="8"/>
  <c r="S69" i="8"/>
  <c r="T69" i="8"/>
  <c r="U69" i="8"/>
  <c r="V69" i="8"/>
  <c r="M70" i="8"/>
  <c r="N70" i="8"/>
  <c r="O70" i="8"/>
  <c r="P70" i="8"/>
  <c r="Q70" i="8"/>
  <c r="R70" i="8"/>
  <c r="S70" i="8"/>
  <c r="T70" i="8"/>
  <c r="U70" i="8"/>
  <c r="V70" i="8"/>
  <c r="M71" i="8"/>
  <c r="N71" i="8"/>
  <c r="O71" i="8"/>
  <c r="P71" i="8"/>
  <c r="Q71" i="8"/>
  <c r="R71" i="8"/>
  <c r="S71" i="8"/>
  <c r="T71" i="8"/>
  <c r="U71" i="8"/>
  <c r="V71" i="8"/>
  <c r="M72" i="8"/>
  <c r="N72" i="8"/>
  <c r="O72" i="8"/>
  <c r="P72" i="8"/>
  <c r="Q72" i="8"/>
  <c r="R72" i="8"/>
  <c r="S72" i="8"/>
  <c r="T72" i="8"/>
  <c r="U72" i="8"/>
  <c r="V72" i="8"/>
  <c r="M73" i="8"/>
  <c r="N73" i="8"/>
  <c r="O73" i="8"/>
  <c r="P73" i="8"/>
  <c r="Q73" i="8"/>
  <c r="R73" i="8"/>
  <c r="S73" i="8"/>
  <c r="T73" i="8"/>
  <c r="U73" i="8"/>
  <c r="V73" i="8"/>
  <c r="M74" i="8"/>
  <c r="N74" i="8"/>
  <c r="O74" i="8"/>
  <c r="P74" i="8"/>
  <c r="Q74" i="8"/>
  <c r="R74" i="8"/>
  <c r="S74" i="8"/>
  <c r="T74" i="8"/>
  <c r="U74" i="8"/>
  <c r="V74" i="8"/>
  <c r="M75" i="8"/>
  <c r="N75" i="8"/>
  <c r="O75" i="8"/>
  <c r="P75" i="8"/>
  <c r="Q75" i="8"/>
  <c r="R75" i="8"/>
  <c r="S75" i="8"/>
  <c r="T75" i="8"/>
  <c r="U75" i="8"/>
  <c r="V75" i="8"/>
  <c r="M76" i="8"/>
  <c r="N76" i="8"/>
  <c r="O76" i="8"/>
  <c r="P76" i="8"/>
  <c r="Q76" i="8"/>
  <c r="R76" i="8"/>
  <c r="S76" i="8"/>
  <c r="T76" i="8"/>
  <c r="U76" i="8"/>
  <c r="V76" i="8"/>
  <c r="M77" i="8"/>
  <c r="N77" i="8"/>
  <c r="O77" i="8"/>
  <c r="P77" i="8"/>
  <c r="Q77" i="8"/>
  <c r="R77" i="8"/>
  <c r="S77" i="8"/>
  <c r="T77" i="8"/>
  <c r="U77" i="8"/>
  <c r="V77" i="8"/>
  <c r="M78" i="8"/>
  <c r="N78" i="8"/>
  <c r="O78" i="8"/>
  <c r="P78" i="8"/>
  <c r="Q78" i="8"/>
  <c r="R78" i="8"/>
  <c r="S78" i="8"/>
  <c r="T78" i="8"/>
  <c r="U78" i="8"/>
  <c r="V78" i="8"/>
  <c r="M79" i="8"/>
  <c r="N79" i="8"/>
  <c r="O79" i="8"/>
  <c r="P79" i="8"/>
  <c r="Q79" i="8"/>
  <c r="R79" i="8"/>
  <c r="S79" i="8"/>
  <c r="T79" i="8"/>
  <c r="U79" i="8"/>
  <c r="V79" i="8"/>
  <c r="M80" i="8"/>
  <c r="N80" i="8"/>
  <c r="O80" i="8"/>
  <c r="P80" i="8"/>
  <c r="Q80" i="8"/>
  <c r="R80" i="8"/>
  <c r="S80" i="8"/>
  <c r="T80" i="8"/>
  <c r="U80" i="8"/>
  <c r="V80" i="8"/>
  <c r="M81" i="8"/>
  <c r="N81" i="8"/>
  <c r="O81" i="8"/>
  <c r="P81" i="8"/>
  <c r="Q81" i="8"/>
  <c r="R81" i="8"/>
  <c r="S81" i="8"/>
  <c r="T81" i="8"/>
  <c r="U81" i="8"/>
  <c r="V81" i="8"/>
  <c r="M82" i="8"/>
  <c r="N82" i="8"/>
  <c r="O82" i="8"/>
  <c r="P82" i="8"/>
  <c r="Q82" i="8"/>
  <c r="R82" i="8"/>
  <c r="S82" i="8"/>
  <c r="T82" i="8"/>
  <c r="U82" i="8"/>
  <c r="V82" i="8"/>
  <c r="M83" i="8"/>
  <c r="N83" i="8"/>
  <c r="O83" i="8"/>
  <c r="P83" i="8"/>
  <c r="Q83" i="8"/>
  <c r="R83" i="8"/>
  <c r="S83" i="8"/>
  <c r="T83" i="8"/>
  <c r="U83" i="8"/>
  <c r="V83" i="8"/>
  <c r="M84" i="8"/>
  <c r="N84" i="8"/>
  <c r="O84" i="8"/>
  <c r="P84" i="8"/>
  <c r="Q84" i="8"/>
  <c r="R84" i="8"/>
  <c r="S84" i="8"/>
  <c r="T84" i="8"/>
  <c r="U84" i="8"/>
  <c r="V84" i="8"/>
  <c r="M85" i="8"/>
  <c r="N85" i="8"/>
  <c r="O85" i="8"/>
  <c r="P85" i="8"/>
  <c r="Q85" i="8"/>
  <c r="R85" i="8"/>
  <c r="S85" i="8"/>
  <c r="T85" i="8"/>
  <c r="U85" i="8"/>
  <c r="V85" i="8"/>
  <c r="M86" i="8"/>
  <c r="N86" i="8"/>
  <c r="O86" i="8"/>
  <c r="P86" i="8"/>
  <c r="Q86" i="8"/>
  <c r="R86" i="8"/>
  <c r="S86" i="8"/>
  <c r="T86" i="8"/>
  <c r="U86" i="8"/>
  <c r="V86" i="8"/>
  <c r="M87" i="8"/>
  <c r="N87" i="8"/>
  <c r="O87" i="8"/>
  <c r="P87" i="8"/>
  <c r="Q87" i="8"/>
  <c r="R87" i="8"/>
  <c r="S87" i="8"/>
  <c r="T87" i="8"/>
  <c r="U87" i="8"/>
  <c r="V87" i="8"/>
  <c r="M88" i="8"/>
  <c r="N88" i="8"/>
  <c r="O88" i="8"/>
  <c r="P88" i="8"/>
  <c r="Q88" i="8"/>
  <c r="R88" i="8"/>
  <c r="S88" i="8"/>
  <c r="T88" i="8"/>
  <c r="U88" i="8"/>
  <c r="V88" i="8"/>
  <c r="M89" i="8"/>
  <c r="N89" i="8"/>
  <c r="O89" i="8"/>
  <c r="P89" i="8"/>
  <c r="Q89" i="8"/>
  <c r="R89" i="8"/>
  <c r="S89" i="8"/>
  <c r="T89" i="8"/>
  <c r="U89" i="8"/>
  <c r="V89" i="8"/>
  <c r="M90" i="8"/>
  <c r="N90" i="8"/>
  <c r="O90" i="8"/>
  <c r="P90" i="8"/>
  <c r="Q90" i="8"/>
  <c r="R90" i="8"/>
  <c r="S90" i="8"/>
  <c r="T90" i="8"/>
  <c r="U90" i="8"/>
  <c r="V90" i="8"/>
  <c r="M91" i="8"/>
  <c r="N91" i="8"/>
  <c r="O91" i="8"/>
  <c r="P91" i="8"/>
  <c r="Q91" i="8"/>
  <c r="R91" i="8"/>
  <c r="S91" i="8"/>
  <c r="T91" i="8"/>
  <c r="U91" i="8"/>
  <c r="V91" i="8"/>
  <c r="M92" i="8"/>
  <c r="N92" i="8"/>
  <c r="O92" i="8"/>
  <c r="P92" i="8"/>
  <c r="Q92" i="8"/>
  <c r="R92" i="8"/>
  <c r="S92" i="8"/>
  <c r="T92" i="8"/>
  <c r="U92" i="8"/>
  <c r="V92" i="8"/>
  <c r="M93" i="8"/>
  <c r="N93" i="8"/>
  <c r="O93" i="8"/>
  <c r="P93" i="8"/>
  <c r="Q93" i="8"/>
  <c r="R93" i="8"/>
  <c r="S93" i="8"/>
  <c r="T93" i="8"/>
  <c r="U93" i="8"/>
  <c r="V93" i="8"/>
  <c r="M94" i="8"/>
  <c r="N94" i="8"/>
  <c r="O94" i="8"/>
  <c r="P94" i="8"/>
  <c r="Q94" i="8"/>
  <c r="R94" i="8"/>
  <c r="S94" i="8"/>
  <c r="T94" i="8"/>
  <c r="U94" i="8"/>
  <c r="V94" i="8"/>
  <c r="M95" i="8"/>
  <c r="N95" i="8"/>
  <c r="O95" i="8"/>
  <c r="P95" i="8"/>
  <c r="Q95" i="8"/>
  <c r="R95" i="8"/>
  <c r="S95" i="8"/>
  <c r="T95" i="8"/>
  <c r="U95" i="8"/>
  <c r="V95" i="8"/>
  <c r="M96" i="8"/>
  <c r="N96" i="8"/>
  <c r="O96" i="8"/>
  <c r="P96" i="8"/>
  <c r="Q96" i="8"/>
  <c r="R96" i="8"/>
  <c r="S96" i="8"/>
  <c r="T96" i="8"/>
  <c r="U96" i="8"/>
  <c r="V96" i="8"/>
  <c r="M97" i="8"/>
  <c r="N97" i="8"/>
  <c r="O97" i="8"/>
  <c r="P97" i="8"/>
  <c r="Q97" i="8"/>
  <c r="R97" i="8"/>
  <c r="S97" i="8"/>
  <c r="T97" i="8"/>
  <c r="U97" i="8"/>
  <c r="V97" i="8"/>
  <c r="M98" i="8"/>
  <c r="N98" i="8"/>
  <c r="O98" i="8"/>
  <c r="P98" i="8"/>
  <c r="Q98" i="8"/>
  <c r="R98" i="8"/>
  <c r="S98" i="8"/>
  <c r="T98" i="8"/>
  <c r="U98" i="8"/>
  <c r="V98" i="8"/>
  <c r="M99" i="8"/>
  <c r="N99" i="8"/>
  <c r="O99" i="8"/>
  <c r="P99" i="8"/>
  <c r="Q99" i="8"/>
  <c r="R99" i="8"/>
  <c r="S99" i="8"/>
  <c r="T99" i="8"/>
  <c r="U99" i="8"/>
  <c r="V99" i="8"/>
  <c r="M100" i="8"/>
  <c r="N100" i="8"/>
  <c r="O100" i="8"/>
  <c r="P100" i="8"/>
  <c r="Q100" i="8"/>
  <c r="R100" i="8"/>
  <c r="S100" i="8"/>
  <c r="T100" i="8"/>
  <c r="U100" i="8"/>
  <c r="V100" i="8"/>
  <c r="M101" i="8"/>
  <c r="N101" i="8"/>
  <c r="O101" i="8"/>
  <c r="P101" i="8"/>
  <c r="Q101" i="8"/>
  <c r="R101" i="8"/>
  <c r="S101" i="8"/>
  <c r="T101" i="8"/>
  <c r="U101" i="8"/>
  <c r="V101" i="8"/>
  <c r="M102" i="8"/>
  <c r="N102" i="8"/>
  <c r="O102" i="8"/>
  <c r="P102" i="8"/>
  <c r="Q102" i="8"/>
  <c r="R102" i="8"/>
  <c r="S102" i="8"/>
  <c r="T102" i="8"/>
  <c r="U102" i="8"/>
  <c r="V102" i="8"/>
  <c r="M103" i="8"/>
  <c r="N103" i="8"/>
  <c r="O103" i="8"/>
  <c r="P103" i="8"/>
  <c r="Q103" i="8"/>
  <c r="R103" i="8"/>
  <c r="S103" i="8"/>
  <c r="T103" i="8"/>
  <c r="U103" i="8"/>
  <c r="V103" i="8"/>
  <c r="M104" i="8"/>
  <c r="N104" i="8"/>
  <c r="O104" i="8"/>
  <c r="P104" i="8"/>
  <c r="Q104" i="8"/>
  <c r="R104" i="8"/>
  <c r="S104" i="8"/>
  <c r="T104" i="8"/>
  <c r="U104" i="8"/>
  <c r="V104" i="8"/>
  <c r="M105" i="8"/>
  <c r="N105" i="8"/>
  <c r="O105" i="8"/>
  <c r="P105" i="8"/>
  <c r="Q105" i="8"/>
  <c r="R105" i="8"/>
  <c r="S105" i="8"/>
  <c r="T105" i="8"/>
  <c r="U105" i="8"/>
  <c r="V105" i="8"/>
  <c r="M106" i="8"/>
  <c r="N106" i="8"/>
  <c r="O106" i="8"/>
  <c r="P106" i="8"/>
  <c r="Q106" i="8"/>
  <c r="R106" i="8"/>
  <c r="S106" i="8"/>
  <c r="T106" i="8"/>
  <c r="U106" i="8"/>
  <c r="V106" i="8"/>
  <c r="M107" i="8"/>
  <c r="N107" i="8"/>
  <c r="O107" i="8"/>
  <c r="P107" i="8"/>
  <c r="Q107" i="8"/>
  <c r="R107" i="8"/>
  <c r="S107" i="8"/>
  <c r="T107" i="8"/>
  <c r="U107" i="8"/>
  <c r="V107" i="8"/>
  <c r="M108" i="8"/>
  <c r="N108" i="8"/>
  <c r="O108" i="8"/>
  <c r="P108" i="8"/>
  <c r="Q108" i="8"/>
  <c r="R108" i="8"/>
  <c r="S108" i="8"/>
  <c r="T108" i="8"/>
  <c r="U108" i="8"/>
  <c r="V108" i="8"/>
  <c r="M109" i="8"/>
  <c r="N109" i="8"/>
  <c r="O109" i="8"/>
  <c r="P109" i="8"/>
  <c r="Q109" i="8"/>
  <c r="R109" i="8"/>
  <c r="S109" i="8"/>
  <c r="T109" i="8"/>
  <c r="U109" i="8"/>
  <c r="V109" i="8"/>
  <c r="M110" i="8"/>
  <c r="N110" i="8"/>
  <c r="O110" i="8"/>
  <c r="P110" i="8"/>
  <c r="Q110" i="8"/>
  <c r="R110" i="8"/>
  <c r="S110" i="8"/>
  <c r="T110" i="8"/>
  <c r="U110" i="8"/>
  <c r="V110" i="8"/>
  <c r="M111" i="8"/>
  <c r="N111" i="8"/>
  <c r="O111" i="8"/>
  <c r="P111" i="8"/>
  <c r="Q111" i="8"/>
  <c r="R111" i="8"/>
  <c r="S111" i="8"/>
  <c r="T111" i="8"/>
  <c r="U111" i="8"/>
  <c r="V111" i="8"/>
  <c r="M112" i="8"/>
  <c r="N112" i="8"/>
  <c r="O112" i="8"/>
  <c r="P112" i="8"/>
  <c r="Q112" i="8"/>
  <c r="R112" i="8"/>
  <c r="S112" i="8"/>
  <c r="T112" i="8"/>
  <c r="U112" i="8"/>
  <c r="V112" i="8"/>
  <c r="M113" i="8"/>
  <c r="N113" i="8"/>
  <c r="O113" i="8"/>
  <c r="P113" i="8"/>
  <c r="Q113" i="8"/>
  <c r="R113" i="8"/>
  <c r="S113" i="8"/>
  <c r="T113" i="8"/>
  <c r="U113" i="8"/>
  <c r="V113" i="8"/>
  <c r="M114" i="8"/>
  <c r="N114" i="8"/>
  <c r="O114" i="8"/>
  <c r="P114" i="8"/>
  <c r="Q114" i="8"/>
  <c r="R114" i="8"/>
  <c r="S114" i="8"/>
  <c r="T114" i="8"/>
  <c r="U114" i="8"/>
  <c r="V114" i="8"/>
  <c r="M115" i="8"/>
  <c r="N115" i="8"/>
  <c r="O115" i="8"/>
  <c r="P115" i="8"/>
  <c r="Q115" i="8"/>
  <c r="R115" i="8"/>
  <c r="S115" i="8"/>
  <c r="T115" i="8"/>
  <c r="U115" i="8"/>
  <c r="V115" i="8"/>
  <c r="M116" i="8"/>
  <c r="N116" i="8"/>
  <c r="O116" i="8"/>
  <c r="P116" i="8"/>
  <c r="Q116" i="8"/>
  <c r="R116" i="8"/>
  <c r="S116" i="8"/>
  <c r="T116" i="8"/>
  <c r="U116" i="8"/>
  <c r="V116" i="8"/>
  <c r="M117" i="8"/>
  <c r="N117" i="8"/>
  <c r="O117" i="8"/>
  <c r="P117" i="8"/>
  <c r="Q117" i="8"/>
  <c r="R117" i="8"/>
  <c r="S117" i="8"/>
  <c r="T117" i="8"/>
  <c r="U117" i="8"/>
  <c r="V117" i="8"/>
  <c r="M118" i="8"/>
  <c r="N118" i="8"/>
  <c r="O118" i="8"/>
  <c r="P118" i="8"/>
  <c r="Q118" i="8"/>
  <c r="R118" i="8"/>
  <c r="S118" i="8"/>
  <c r="T118" i="8"/>
  <c r="U118" i="8"/>
  <c r="V118" i="8"/>
  <c r="M119" i="8"/>
  <c r="N119" i="8"/>
  <c r="O119" i="8"/>
  <c r="P119" i="8"/>
  <c r="Q119" i="8"/>
  <c r="R119" i="8"/>
  <c r="S119" i="8"/>
  <c r="T119" i="8"/>
  <c r="U119" i="8"/>
  <c r="V119" i="8"/>
  <c r="M120" i="8"/>
  <c r="N120" i="8"/>
  <c r="O120" i="8"/>
  <c r="P120" i="8"/>
  <c r="Q120" i="8"/>
  <c r="R120" i="8"/>
  <c r="S120" i="8"/>
  <c r="T120" i="8"/>
  <c r="U120" i="8"/>
  <c r="V120" i="8"/>
  <c r="M121" i="8"/>
  <c r="N121" i="8"/>
  <c r="O121" i="8"/>
  <c r="P121" i="8"/>
  <c r="Q121" i="8"/>
  <c r="R121" i="8"/>
  <c r="S121" i="8"/>
  <c r="T121" i="8"/>
  <c r="U121" i="8"/>
  <c r="V121" i="8"/>
  <c r="M122" i="8"/>
  <c r="N122" i="8"/>
  <c r="O122" i="8"/>
  <c r="P122" i="8"/>
  <c r="Q122" i="8"/>
  <c r="R122" i="8"/>
  <c r="S122" i="8"/>
  <c r="T122" i="8"/>
  <c r="U122" i="8"/>
  <c r="V122" i="8"/>
  <c r="M123" i="8"/>
  <c r="N123" i="8"/>
  <c r="O123" i="8"/>
  <c r="P123" i="8"/>
  <c r="Q123" i="8"/>
  <c r="R123" i="8"/>
  <c r="S123" i="8"/>
  <c r="T123" i="8"/>
  <c r="U123" i="8"/>
  <c r="V123" i="8"/>
  <c r="M124" i="8"/>
  <c r="N124" i="8"/>
  <c r="O124" i="8"/>
  <c r="P124" i="8"/>
  <c r="Q124" i="8"/>
  <c r="R124" i="8"/>
  <c r="S124" i="8"/>
  <c r="T124" i="8"/>
  <c r="U124" i="8"/>
  <c r="V124" i="8"/>
  <c r="M125" i="8"/>
  <c r="N125" i="8"/>
  <c r="O125" i="8"/>
  <c r="P125" i="8"/>
  <c r="Q125" i="8"/>
  <c r="R125" i="8"/>
  <c r="S125" i="8"/>
  <c r="T125" i="8"/>
  <c r="U125" i="8"/>
  <c r="V125" i="8"/>
  <c r="M126" i="8"/>
  <c r="N126" i="8"/>
  <c r="O126" i="8"/>
  <c r="P126" i="8"/>
  <c r="Q126" i="8"/>
  <c r="R126" i="8"/>
  <c r="S126" i="8"/>
  <c r="T126" i="8"/>
  <c r="U126" i="8"/>
  <c r="V126" i="8"/>
  <c r="M127" i="8"/>
  <c r="N127" i="8"/>
  <c r="O127" i="8"/>
  <c r="P127" i="8"/>
  <c r="Q127" i="8"/>
  <c r="R127" i="8"/>
  <c r="S127" i="8"/>
  <c r="T127" i="8"/>
  <c r="U127" i="8"/>
  <c r="V127" i="8"/>
  <c r="M128" i="8"/>
  <c r="N128" i="8"/>
  <c r="O128" i="8"/>
  <c r="P128" i="8"/>
  <c r="Q128" i="8"/>
  <c r="R128" i="8"/>
  <c r="S128" i="8"/>
  <c r="T128" i="8"/>
  <c r="U128" i="8"/>
  <c r="V128" i="8"/>
  <c r="M129" i="8"/>
  <c r="N129" i="8"/>
  <c r="O129" i="8"/>
  <c r="P129" i="8"/>
  <c r="Q129" i="8"/>
  <c r="R129" i="8"/>
  <c r="S129" i="8"/>
  <c r="T129" i="8"/>
  <c r="U129" i="8"/>
  <c r="V129" i="8"/>
  <c r="M130" i="8"/>
  <c r="N130" i="8"/>
  <c r="O130" i="8"/>
  <c r="P130" i="8"/>
  <c r="Q130" i="8"/>
  <c r="R130" i="8"/>
  <c r="S130" i="8"/>
  <c r="T130" i="8"/>
  <c r="U130" i="8"/>
  <c r="V130" i="8"/>
  <c r="M131" i="8"/>
  <c r="N131" i="8"/>
  <c r="O131" i="8"/>
  <c r="P131" i="8"/>
  <c r="Q131" i="8"/>
  <c r="R131" i="8"/>
  <c r="S131" i="8"/>
  <c r="T131" i="8"/>
  <c r="U131" i="8"/>
  <c r="V131" i="8"/>
  <c r="M132" i="8"/>
  <c r="N132" i="8"/>
  <c r="O132" i="8"/>
  <c r="P132" i="8"/>
  <c r="Q132" i="8"/>
  <c r="R132" i="8"/>
  <c r="S132" i="8"/>
  <c r="T132" i="8"/>
  <c r="U132" i="8"/>
  <c r="V132" i="8"/>
  <c r="M133" i="8"/>
  <c r="N133" i="8"/>
  <c r="O133" i="8"/>
  <c r="P133" i="8"/>
  <c r="Q133" i="8"/>
  <c r="R133" i="8"/>
  <c r="S133" i="8"/>
  <c r="T133" i="8"/>
  <c r="U133" i="8"/>
  <c r="V133" i="8"/>
  <c r="M134" i="8"/>
  <c r="N134" i="8"/>
  <c r="O134" i="8"/>
  <c r="P134" i="8"/>
  <c r="Q134" i="8"/>
  <c r="R134" i="8"/>
  <c r="S134" i="8"/>
  <c r="T134" i="8"/>
  <c r="U134" i="8"/>
  <c r="V134" i="8"/>
  <c r="M135" i="8"/>
  <c r="N135" i="8"/>
  <c r="O135" i="8"/>
  <c r="P135" i="8"/>
  <c r="Q135" i="8"/>
  <c r="R135" i="8"/>
  <c r="S135" i="8"/>
  <c r="T135" i="8"/>
  <c r="U135" i="8"/>
  <c r="V135" i="8"/>
  <c r="M136" i="8"/>
  <c r="N136" i="8"/>
  <c r="O136" i="8"/>
  <c r="P136" i="8"/>
  <c r="Q136" i="8"/>
  <c r="R136" i="8"/>
  <c r="S136" i="8"/>
  <c r="T136" i="8"/>
  <c r="U136" i="8"/>
  <c r="V136" i="8"/>
  <c r="M137" i="8"/>
  <c r="N137" i="8"/>
  <c r="O137" i="8"/>
  <c r="P137" i="8"/>
  <c r="Q137" i="8"/>
  <c r="R137" i="8"/>
  <c r="S137" i="8"/>
  <c r="T137" i="8"/>
  <c r="U137" i="8"/>
  <c r="V137" i="8"/>
  <c r="M138" i="8"/>
  <c r="N138" i="8"/>
  <c r="O138" i="8"/>
  <c r="P138" i="8"/>
  <c r="Q138" i="8"/>
  <c r="R138" i="8"/>
  <c r="S138" i="8"/>
  <c r="T138" i="8"/>
  <c r="U138" i="8"/>
  <c r="V138" i="8"/>
  <c r="M139" i="8"/>
  <c r="N139" i="8"/>
  <c r="O139" i="8"/>
  <c r="P139" i="8"/>
  <c r="Q139" i="8"/>
  <c r="R139" i="8"/>
  <c r="S139" i="8"/>
  <c r="T139" i="8"/>
  <c r="U139" i="8"/>
  <c r="V139" i="8"/>
  <c r="M140" i="8"/>
  <c r="N140" i="8"/>
  <c r="O140" i="8"/>
  <c r="P140" i="8"/>
  <c r="Q140" i="8"/>
  <c r="R140" i="8"/>
  <c r="S140" i="8"/>
  <c r="T140" i="8"/>
  <c r="U140" i="8"/>
  <c r="V140" i="8"/>
  <c r="M141" i="8"/>
  <c r="N141" i="8"/>
  <c r="O141" i="8"/>
  <c r="P141" i="8"/>
  <c r="Q141" i="8"/>
  <c r="R141" i="8"/>
  <c r="S141" i="8"/>
  <c r="T141" i="8"/>
  <c r="U141" i="8"/>
  <c r="V141" i="8"/>
  <c r="M142" i="8"/>
  <c r="N142" i="8"/>
  <c r="O142" i="8"/>
  <c r="P142" i="8"/>
  <c r="Q142" i="8"/>
  <c r="R142" i="8"/>
  <c r="S142" i="8"/>
  <c r="T142" i="8"/>
  <c r="U142" i="8"/>
  <c r="V142" i="8"/>
  <c r="M143" i="8"/>
  <c r="N143" i="8"/>
  <c r="O143" i="8"/>
  <c r="P143" i="8"/>
  <c r="Q143" i="8"/>
  <c r="R143" i="8"/>
  <c r="S143" i="8"/>
  <c r="T143" i="8"/>
  <c r="U143" i="8"/>
  <c r="V143" i="8"/>
  <c r="M144" i="8"/>
  <c r="N144" i="8"/>
  <c r="O144" i="8"/>
  <c r="P144" i="8"/>
  <c r="Q144" i="8"/>
  <c r="R144" i="8"/>
  <c r="S144" i="8"/>
  <c r="T144" i="8"/>
  <c r="U144" i="8"/>
  <c r="V144" i="8"/>
  <c r="M145" i="8"/>
  <c r="N145" i="8"/>
  <c r="O145" i="8"/>
  <c r="P145" i="8"/>
  <c r="Q145" i="8"/>
  <c r="R145" i="8"/>
  <c r="S145" i="8"/>
  <c r="T145" i="8"/>
  <c r="U145" i="8"/>
  <c r="V145" i="8"/>
  <c r="M146" i="8"/>
  <c r="N146" i="8"/>
  <c r="O146" i="8"/>
  <c r="P146" i="8"/>
  <c r="Q146" i="8"/>
  <c r="R146" i="8"/>
  <c r="S146" i="8"/>
  <c r="T146" i="8"/>
  <c r="U146" i="8"/>
  <c r="V146" i="8"/>
  <c r="M147" i="8"/>
  <c r="N147" i="8"/>
  <c r="O147" i="8"/>
  <c r="P147" i="8"/>
  <c r="Q147" i="8"/>
  <c r="R147" i="8"/>
  <c r="S147" i="8"/>
  <c r="T147" i="8"/>
  <c r="U147" i="8"/>
  <c r="V147" i="8"/>
  <c r="M148" i="8"/>
  <c r="N148" i="8"/>
  <c r="O148" i="8"/>
  <c r="P148" i="8"/>
  <c r="Q148" i="8"/>
  <c r="R148" i="8"/>
  <c r="S148" i="8"/>
  <c r="T148" i="8"/>
  <c r="U148" i="8"/>
  <c r="V148" i="8"/>
  <c r="M149" i="8"/>
  <c r="N149" i="8"/>
  <c r="O149" i="8"/>
  <c r="P149" i="8"/>
  <c r="Q149" i="8"/>
  <c r="R149" i="8"/>
  <c r="S149" i="8"/>
  <c r="T149" i="8"/>
  <c r="U149" i="8"/>
  <c r="V149" i="8"/>
  <c r="M150" i="8"/>
  <c r="N150" i="8"/>
  <c r="O150" i="8"/>
  <c r="P150" i="8"/>
  <c r="Q150" i="8"/>
  <c r="R150" i="8"/>
  <c r="S150" i="8"/>
  <c r="T150" i="8"/>
  <c r="U150" i="8"/>
  <c r="V150" i="8"/>
  <c r="M151" i="8"/>
  <c r="N151" i="8"/>
  <c r="O151" i="8"/>
  <c r="P151" i="8"/>
  <c r="Q151" i="8"/>
  <c r="R151" i="8"/>
  <c r="S151" i="8"/>
  <c r="T151" i="8"/>
  <c r="U151" i="8"/>
  <c r="V151" i="8"/>
  <c r="M152" i="8"/>
  <c r="N152" i="8"/>
  <c r="O152" i="8"/>
  <c r="P152" i="8"/>
  <c r="Q152" i="8"/>
  <c r="R152" i="8"/>
  <c r="S152" i="8"/>
  <c r="T152" i="8"/>
  <c r="U152" i="8"/>
  <c r="V152" i="8"/>
  <c r="M153" i="8"/>
  <c r="N153" i="8"/>
  <c r="O153" i="8"/>
  <c r="P153" i="8"/>
  <c r="Q153" i="8"/>
  <c r="R153" i="8"/>
  <c r="S153" i="8"/>
  <c r="T153" i="8"/>
  <c r="U153" i="8"/>
  <c r="V153" i="8"/>
  <c r="M154" i="8"/>
  <c r="N154" i="8"/>
  <c r="O154" i="8"/>
  <c r="P154" i="8"/>
  <c r="Q154" i="8"/>
  <c r="R154" i="8"/>
  <c r="S154" i="8"/>
  <c r="T154" i="8"/>
  <c r="U154" i="8"/>
  <c r="V154" i="8"/>
  <c r="M155" i="8"/>
  <c r="N155" i="8"/>
  <c r="O155" i="8"/>
  <c r="P155" i="8"/>
  <c r="Q155" i="8"/>
  <c r="R155" i="8"/>
  <c r="S155" i="8"/>
  <c r="T155" i="8"/>
  <c r="U155" i="8"/>
  <c r="V155" i="8"/>
  <c r="M156" i="8"/>
  <c r="N156" i="8"/>
  <c r="O156" i="8"/>
  <c r="P156" i="8"/>
  <c r="Q156" i="8"/>
  <c r="R156" i="8"/>
  <c r="S156" i="8"/>
  <c r="T156" i="8"/>
  <c r="U156" i="8"/>
  <c r="V156" i="8"/>
  <c r="M157" i="8"/>
  <c r="N157" i="8"/>
  <c r="O157" i="8"/>
  <c r="P157" i="8"/>
  <c r="Q157" i="8"/>
  <c r="R157" i="8"/>
  <c r="S157" i="8"/>
  <c r="T157" i="8"/>
  <c r="U157" i="8"/>
  <c r="V157" i="8"/>
  <c r="M158" i="8"/>
  <c r="N158" i="8"/>
  <c r="O158" i="8"/>
  <c r="P158" i="8"/>
  <c r="Q158" i="8"/>
  <c r="R158" i="8"/>
  <c r="S158" i="8"/>
  <c r="T158" i="8"/>
  <c r="U158" i="8"/>
  <c r="V158" i="8"/>
  <c r="M159" i="8"/>
  <c r="N159" i="8"/>
  <c r="O159" i="8"/>
  <c r="P159" i="8"/>
  <c r="Q159" i="8"/>
  <c r="R159" i="8"/>
  <c r="S159" i="8"/>
  <c r="T159" i="8"/>
  <c r="U159" i="8"/>
  <c r="V159" i="8"/>
  <c r="M160" i="8"/>
  <c r="N160" i="8"/>
  <c r="O160" i="8"/>
  <c r="P160" i="8"/>
  <c r="Q160" i="8"/>
  <c r="R160" i="8"/>
  <c r="S160" i="8"/>
  <c r="T160" i="8"/>
  <c r="U160" i="8"/>
  <c r="V160" i="8"/>
  <c r="M161" i="8"/>
  <c r="N161" i="8"/>
  <c r="O161" i="8"/>
  <c r="P161" i="8"/>
  <c r="Q161" i="8"/>
  <c r="R161" i="8"/>
  <c r="S161" i="8"/>
  <c r="T161" i="8"/>
  <c r="U161" i="8"/>
  <c r="V161" i="8"/>
  <c r="M162" i="8"/>
  <c r="N162" i="8"/>
  <c r="O162" i="8"/>
  <c r="P162" i="8"/>
  <c r="Q162" i="8"/>
  <c r="R162" i="8"/>
  <c r="S162" i="8"/>
  <c r="T162" i="8"/>
  <c r="U162" i="8"/>
  <c r="V162" i="8"/>
  <c r="M163" i="8"/>
  <c r="N163" i="8"/>
  <c r="O163" i="8"/>
  <c r="P163" i="8"/>
  <c r="Q163" i="8"/>
  <c r="R163" i="8"/>
  <c r="S163" i="8"/>
  <c r="T163" i="8"/>
  <c r="U163" i="8"/>
  <c r="V163" i="8"/>
  <c r="M164" i="8"/>
  <c r="N164" i="8"/>
  <c r="O164" i="8"/>
  <c r="P164" i="8"/>
  <c r="Q164" i="8"/>
  <c r="R164" i="8"/>
  <c r="S164" i="8"/>
  <c r="T164" i="8"/>
  <c r="U164" i="8"/>
  <c r="V164" i="8"/>
  <c r="M165" i="8"/>
  <c r="N165" i="8"/>
  <c r="O165" i="8"/>
  <c r="P165" i="8"/>
  <c r="Q165" i="8"/>
  <c r="R165" i="8"/>
  <c r="S165" i="8"/>
  <c r="T165" i="8"/>
  <c r="U165" i="8"/>
  <c r="V165" i="8"/>
  <c r="M166" i="8"/>
  <c r="N166" i="8"/>
  <c r="O166" i="8"/>
  <c r="P166" i="8"/>
  <c r="Q166" i="8"/>
  <c r="R166" i="8"/>
  <c r="S166" i="8"/>
  <c r="T166" i="8"/>
  <c r="U166" i="8"/>
  <c r="V166" i="8"/>
  <c r="M167" i="8"/>
  <c r="N167" i="8"/>
  <c r="O167" i="8"/>
  <c r="P167" i="8"/>
  <c r="Q167" i="8"/>
  <c r="R167" i="8"/>
  <c r="S167" i="8"/>
  <c r="T167" i="8"/>
  <c r="U167" i="8"/>
  <c r="V167" i="8"/>
  <c r="M168" i="8"/>
  <c r="N168" i="8"/>
  <c r="O168" i="8"/>
  <c r="P168" i="8"/>
  <c r="Q168" i="8"/>
  <c r="R168" i="8"/>
  <c r="S168" i="8"/>
  <c r="T168" i="8"/>
  <c r="U168" i="8"/>
  <c r="V168" i="8"/>
  <c r="M169" i="8"/>
  <c r="N169" i="8"/>
  <c r="O169" i="8"/>
  <c r="P169" i="8"/>
  <c r="Q169" i="8"/>
  <c r="R169" i="8"/>
  <c r="S169" i="8"/>
  <c r="T169" i="8"/>
  <c r="U169" i="8"/>
  <c r="V169" i="8"/>
  <c r="M170" i="8"/>
  <c r="N170" i="8"/>
  <c r="O170" i="8"/>
  <c r="P170" i="8"/>
  <c r="Q170" i="8"/>
  <c r="R170" i="8"/>
  <c r="S170" i="8"/>
  <c r="T170" i="8"/>
  <c r="U170" i="8"/>
  <c r="V170" i="8"/>
  <c r="M171" i="8"/>
  <c r="N171" i="8"/>
  <c r="O171" i="8"/>
  <c r="P171" i="8"/>
  <c r="Q171" i="8"/>
  <c r="R171" i="8"/>
  <c r="S171" i="8"/>
  <c r="T171" i="8"/>
  <c r="U171" i="8"/>
  <c r="V171" i="8"/>
  <c r="M172" i="8"/>
  <c r="N172" i="8"/>
  <c r="O172" i="8"/>
  <c r="P172" i="8"/>
  <c r="Q172" i="8"/>
  <c r="R172" i="8"/>
  <c r="S172" i="8"/>
  <c r="T172" i="8"/>
  <c r="U172" i="8"/>
  <c r="V172" i="8"/>
  <c r="M173" i="8"/>
  <c r="N173" i="8"/>
  <c r="O173" i="8"/>
  <c r="P173" i="8"/>
  <c r="Q173" i="8"/>
  <c r="R173" i="8"/>
  <c r="S173" i="8"/>
  <c r="T173" i="8"/>
  <c r="U173" i="8"/>
  <c r="V173" i="8"/>
  <c r="M174" i="8"/>
  <c r="N174" i="8"/>
  <c r="O174" i="8"/>
  <c r="P174" i="8"/>
  <c r="Q174" i="8"/>
  <c r="R174" i="8"/>
  <c r="S174" i="8"/>
  <c r="T174" i="8"/>
  <c r="U174" i="8"/>
  <c r="V174" i="8"/>
  <c r="M175" i="8"/>
  <c r="N175" i="8"/>
  <c r="O175" i="8"/>
  <c r="P175" i="8"/>
  <c r="Q175" i="8"/>
  <c r="R175" i="8"/>
  <c r="S175" i="8"/>
  <c r="T175" i="8"/>
  <c r="U175" i="8"/>
  <c r="V175" i="8"/>
  <c r="M176" i="8"/>
  <c r="N176" i="8"/>
  <c r="O176" i="8"/>
  <c r="P176" i="8"/>
  <c r="Q176" i="8"/>
  <c r="R176" i="8"/>
  <c r="S176" i="8"/>
  <c r="T176" i="8"/>
  <c r="U176" i="8"/>
  <c r="V176" i="8"/>
  <c r="M177" i="8"/>
  <c r="N177" i="8"/>
  <c r="O177" i="8"/>
  <c r="P177" i="8"/>
  <c r="Q177" i="8"/>
  <c r="R177" i="8"/>
  <c r="S177" i="8"/>
  <c r="T177" i="8"/>
  <c r="U177" i="8"/>
  <c r="V177" i="8"/>
  <c r="M178" i="8"/>
  <c r="N178" i="8"/>
  <c r="O178" i="8"/>
  <c r="P178" i="8"/>
  <c r="Q178" i="8"/>
  <c r="R178" i="8"/>
  <c r="S178" i="8"/>
  <c r="T178" i="8"/>
  <c r="U178" i="8"/>
  <c r="V178" i="8"/>
  <c r="M179" i="8"/>
  <c r="N179" i="8"/>
  <c r="O179" i="8"/>
  <c r="P179" i="8"/>
  <c r="Q179" i="8"/>
  <c r="R179" i="8"/>
  <c r="S179" i="8"/>
  <c r="T179" i="8"/>
  <c r="U179" i="8"/>
  <c r="V179" i="8"/>
  <c r="M180" i="8"/>
  <c r="N180" i="8"/>
  <c r="O180" i="8"/>
  <c r="P180" i="8"/>
  <c r="Q180" i="8"/>
  <c r="R180" i="8"/>
  <c r="S180" i="8"/>
  <c r="T180" i="8"/>
  <c r="U180" i="8"/>
  <c r="V180" i="8"/>
  <c r="M181" i="8"/>
  <c r="N181" i="8"/>
  <c r="O181" i="8"/>
  <c r="P181" i="8"/>
  <c r="Q181" i="8"/>
  <c r="R181" i="8"/>
  <c r="S181" i="8"/>
  <c r="T181" i="8"/>
  <c r="U181" i="8"/>
  <c r="V181" i="8"/>
  <c r="M182" i="8"/>
  <c r="N182" i="8"/>
  <c r="O182" i="8"/>
  <c r="P182" i="8"/>
  <c r="Q182" i="8"/>
  <c r="R182" i="8"/>
  <c r="S182" i="8"/>
  <c r="T182" i="8"/>
  <c r="U182" i="8"/>
  <c r="V182" i="8"/>
  <c r="M183" i="8"/>
  <c r="N183" i="8"/>
  <c r="O183" i="8"/>
  <c r="P183" i="8"/>
  <c r="Q183" i="8"/>
  <c r="R183" i="8"/>
  <c r="S183" i="8"/>
  <c r="T183" i="8"/>
  <c r="U183" i="8"/>
  <c r="V183" i="8"/>
  <c r="M184" i="8"/>
  <c r="N184" i="8"/>
  <c r="O184" i="8"/>
  <c r="P184" i="8"/>
  <c r="Q184" i="8"/>
  <c r="R184" i="8"/>
  <c r="S184" i="8"/>
  <c r="T184" i="8"/>
  <c r="U184" i="8"/>
  <c r="V184" i="8"/>
  <c r="M185" i="8"/>
  <c r="N185" i="8"/>
  <c r="O185" i="8"/>
  <c r="P185" i="8"/>
  <c r="Q185" i="8"/>
  <c r="R185" i="8"/>
  <c r="S185" i="8"/>
  <c r="T185" i="8"/>
  <c r="U185" i="8"/>
  <c r="V185" i="8"/>
  <c r="M186" i="8"/>
  <c r="N186" i="8"/>
  <c r="O186" i="8"/>
  <c r="P186" i="8"/>
  <c r="Q186" i="8"/>
  <c r="R186" i="8"/>
  <c r="S186" i="8"/>
  <c r="T186" i="8"/>
  <c r="U186" i="8"/>
  <c r="V186" i="8"/>
  <c r="M187" i="8"/>
  <c r="N187" i="8"/>
  <c r="O187" i="8"/>
  <c r="P187" i="8"/>
  <c r="Q187" i="8"/>
  <c r="R187" i="8"/>
  <c r="S187" i="8"/>
  <c r="T187" i="8"/>
  <c r="U187" i="8"/>
  <c r="V187" i="8"/>
  <c r="M188" i="8"/>
  <c r="N188" i="8"/>
  <c r="O188" i="8"/>
  <c r="P188" i="8"/>
  <c r="Q188" i="8"/>
  <c r="R188" i="8"/>
  <c r="S188" i="8"/>
  <c r="T188" i="8"/>
  <c r="U188" i="8"/>
  <c r="V188" i="8"/>
  <c r="M189" i="8"/>
  <c r="N189" i="8"/>
  <c r="O189" i="8"/>
  <c r="P189" i="8"/>
  <c r="Q189" i="8"/>
  <c r="R189" i="8"/>
  <c r="S189" i="8"/>
  <c r="T189" i="8"/>
  <c r="U189" i="8"/>
  <c r="V189" i="8"/>
  <c r="M190" i="8"/>
  <c r="N190" i="8"/>
  <c r="O190" i="8"/>
  <c r="P190" i="8"/>
  <c r="Q190" i="8"/>
  <c r="R190" i="8"/>
  <c r="S190" i="8"/>
  <c r="T190" i="8"/>
  <c r="U190" i="8"/>
  <c r="V190" i="8"/>
  <c r="M191" i="8"/>
  <c r="N191" i="8"/>
  <c r="O191" i="8"/>
  <c r="P191" i="8"/>
  <c r="Q191" i="8"/>
  <c r="R191" i="8"/>
  <c r="S191" i="8"/>
  <c r="T191" i="8"/>
  <c r="U191" i="8"/>
  <c r="V191" i="8"/>
  <c r="M192" i="8"/>
  <c r="N192" i="8"/>
  <c r="O192" i="8"/>
  <c r="P192" i="8"/>
  <c r="Q192" i="8"/>
  <c r="R192" i="8"/>
  <c r="S192" i="8"/>
  <c r="T192" i="8"/>
  <c r="U192" i="8"/>
  <c r="V192" i="8"/>
  <c r="M193" i="8"/>
  <c r="N193" i="8"/>
  <c r="O193" i="8"/>
  <c r="P193" i="8"/>
  <c r="Q193" i="8"/>
  <c r="R193" i="8"/>
  <c r="S193" i="8"/>
  <c r="T193" i="8"/>
  <c r="U193" i="8"/>
  <c r="V193" i="8"/>
  <c r="M194" i="8"/>
  <c r="N194" i="8"/>
  <c r="O194" i="8"/>
  <c r="P194" i="8"/>
  <c r="Q194" i="8"/>
  <c r="R194" i="8"/>
  <c r="S194" i="8"/>
  <c r="T194" i="8"/>
  <c r="U194" i="8"/>
  <c r="V194" i="8"/>
  <c r="M195" i="8"/>
  <c r="N195" i="8"/>
  <c r="O195" i="8"/>
  <c r="P195" i="8"/>
  <c r="Q195" i="8"/>
  <c r="R195" i="8"/>
  <c r="S195" i="8"/>
  <c r="T195" i="8"/>
  <c r="U195" i="8"/>
  <c r="V195" i="8"/>
  <c r="M196" i="8"/>
  <c r="N196" i="8"/>
  <c r="O196" i="8"/>
  <c r="P196" i="8"/>
  <c r="Q196" i="8"/>
  <c r="R196" i="8"/>
  <c r="S196" i="8"/>
  <c r="T196" i="8"/>
  <c r="U196" i="8"/>
  <c r="V196" i="8"/>
  <c r="M197" i="8"/>
  <c r="N197" i="8"/>
  <c r="O197" i="8"/>
  <c r="P197" i="8"/>
  <c r="Q197" i="8"/>
  <c r="R197" i="8"/>
  <c r="S197" i="8"/>
  <c r="T197" i="8"/>
  <c r="U197" i="8"/>
  <c r="V197" i="8"/>
  <c r="M198" i="8"/>
  <c r="N198" i="8"/>
  <c r="O198" i="8"/>
  <c r="P198" i="8"/>
  <c r="Q198" i="8"/>
  <c r="R198" i="8"/>
  <c r="S198" i="8"/>
  <c r="T198" i="8"/>
  <c r="U198" i="8"/>
  <c r="V198" i="8"/>
  <c r="M199" i="8"/>
  <c r="N199" i="8"/>
  <c r="O199" i="8"/>
  <c r="P199" i="8"/>
  <c r="Q199" i="8"/>
  <c r="R199" i="8"/>
  <c r="S199" i="8"/>
  <c r="T199" i="8"/>
  <c r="U199" i="8"/>
  <c r="V199" i="8"/>
  <c r="M200" i="8"/>
  <c r="N200" i="8"/>
  <c r="O200" i="8"/>
  <c r="P200" i="8"/>
  <c r="Q200" i="8"/>
  <c r="R200" i="8"/>
  <c r="S200" i="8"/>
  <c r="T200" i="8"/>
  <c r="U200" i="8"/>
  <c r="V200" i="8"/>
  <c r="M201" i="8"/>
  <c r="N201" i="8"/>
  <c r="O201" i="8"/>
  <c r="P201" i="8"/>
  <c r="Q201" i="8"/>
  <c r="R201" i="8"/>
  <c r="S201" i="8"/>
  <c r="T201" i="8"/>
  <c r="U201" i="8"/>
  <c r="V201" i="8"/>
  <c r="M202" i="8"/>
  <c r="N202" i="8"/>
  <c r="O202" i="8"/>
  <c r="P202" i="8"/>
  <c r="Q202" i="8"/>
  <c r="R202" i="8"/>
  <c r="S202" i="8"/>
  <c r="T202" i="8"/>
  <c r="U202" i="8"/>
  <c r="V202" i="8"/>
  <c r="M203" i="8"/>
  <c r="N203" i="8"/>
  <c r="O203" i="8"/>
  <c r="P203" i="8"/>
  <c r="Q203" i="8"/>
  <c r="R203" i="8"/>
  <c r="S203" i="8"/>
  <c r="T203" i="8"/>
  <c r="U203" i="8"/>
  <c r="V203" i="8"/>
  <c r="M204" i="8"/>
  <c r="N204" i="8"/>
  <c r="O204" i="8"/>
  <c r="P204" i="8"/>
  <c r="Q204" i="8"/>
  <c r="R204" i="8"/>
  <c r="S204" i="8"/>
  <c r="T204" i="8"/>
  <c r="U204" i="8"/>
  <c r="V204" i="8"/>
  <c r="M205" i="8"/>
  <c r="N205" i="8"/>
  <c r="O205" i="8"/>
  <c r="P205" i="8"/>
  <c r="Q205" i="8"/>
  <c r="R205" i="8"/>
  <c r="S205" i="8"/>
  <c r="T205" i="8"/>
  <c r="U205" i="8"/>
  <c r="V205" i="8"/>
  <c r="M206" i="8"/>
  <c r="N206" i="8"/>
  <c r="O206" i="8"/>
  <c r="P206" i="8"/>
  <c r="Q206" i="8"/>
  <c r="R206" i="8"/>
  <c r="S206" i="8"/>
  <c r="T206" i="8"/>
  <c r="U206" i="8"/>
  <c r="V206" i="8"/>
  <c r="M207" i="8"/>
  <c r="N207" i="8"/>
  <c r="O207" i="8"/>
  <c r="P207" i="8"/>
  <c r="Q207" i="8"/>
  <c r="R207" i="8"/>
  <c r="S207" i="8"/>
  <c r="T207" i="8"/>
  <c r="U207" i="8"/>
  <c r="V207" i="8"/>
  <c r="M208" i="8"/>
  <c r="N208" i="8"/>
  <c r="O208" i="8"/>
  <c r="P208" i="8"/>
  <c r="Q208" i="8"/>
  <c r="R208" i="8"/>
  <c r="S208" i="8"/>
  <c r="T208" i="8"/>
  <c r="U208" i="8"/>
  <c r="V208" i="8"/>
  <c r="M209" i="8"/>
  <c r="N209" i="8"/>
  <c r="O209" i="8"/>
  <c r="P209" i="8"/>
  <c r="Q209" i="8"/>
  <c r="R209" i="8"/>
  <c r="S209" i="8"/>
  <c r="T209" i="8"/>
  <c r="U209" i="8"/>
  <c r="V209" i="8"/>
  <c r="M210" i="8"/>
  <c r="N210" i="8"/>
  <c r="O210" i="8"/>
  <c r="P210" i="8"/>
  <c r="Q210" i="8"/>
  <c r="R210" i="8"/>
  <c r="S210" i="8"/>
  <c r="T210" i="8"/>
  <c r="U210" i="8"/>
  <c r="V210" i="8"/>
  <c r="M211" i="8"/>
  <c r="N211" i="8"/>
  <c r="O211" i="8"/>
  <c r="P211" i="8"/>
  <c r="Q211" i="8"/>
  <c r="R211" i="8"/>
  <c r="S211" i="8"/>
  <c r="T211" i="8"/>
  <c r="U211" i="8"/>
  <c r="V211" i="8"/>
  <c r="M212" i="8"/>
  <c r="N212" i="8"/>
  <c r="O212" i="8"/>
  <c r="P212" i="8"/>
  <c r="Q212" i="8"/>
  <c r="R212" i="8"/>
  <c r="S212" i="8"/>
  <c r="T212" i="8"/>
  <c r="U212" i="8"/>
  <c r="V212" i="8"/>
  <c r="M213" i="8"/>
  <c r="N213" i="8"/>
  <c r="O213" i="8"/>
  <c r="P213" i="8"/>
  <c r="Q213" i="8"/>
  <c r="R213" i="8"/>
  <c r="S213" i="8"/>
  <c r="T213" i="8"/>
  <c r="U213" i="8"/>
  <c r="V213" i="8"/>
  <c r="M214" i="8"/>
  <c r="N214" i="8"/>
  <c r="O214" i="8"/>
  <c r="P214" i="8"/>
  <c r="Q214" i="8"/>
  <c r="R214" i="8"/>
  <c r="S214" i="8"/>
  <c r="T214" i="8"/>
  <c r="U214" i="8"/>
  <c r="V214" i="8"/>
  <c r="M215" i="8"/>
  <c r="N215" i="8"/>
  <c r="O215" i="8"/>
  <c r="P215" i="8"/>
  <c r="Q215" i="8"/>
  <c r="R215" i="8"/>
  <c r="S215" i="8"/>
  <c r="T215" i="8"/>
  <c r="U215" i="8"/>
  <c r="V215" i="8"/>
  <c r="M216" i="8"/>
  <c r="N216" i="8"/>
  <c r="O216" i="8"/>
  <c r="P216" i="8"/>
  <c r="Q216" i="8"/>
  <c r="R216" i="8"/>
  <c r="S216" i="8"/>
  <c r="T216" i="8"/>
  <c r="U216" i="8"/>
  <c r="V216" i="8"/>
  <c r="M217" i="8"/>
  <c r="N217" i="8"/>
  <c r="O217" i="8"/>
  <c r="P217" i="8"/>
  <c r="Q217" i="8"/>
  <c r="R217" i="8"/>
  <c r="S217" i="8"/>
  <c r="T217" i="8"/>
  <c r="U217" i="8"/>
  <c r="V217" i="8"/>
  <c r="M218" i="8"/>
  <c r="N218" i="8"/>
  <c r="O218" i="8"/>
  <c r="P218" i="8"/>
  <c r="Q218" i="8"/>
  <c r="R218" i="8"/>
  <c r="S218" i="8"/>
  <c r="T218" i="8"/>
  <c r="U218" i="8"/>
  <c r="V218" i="8"/>
  <c r="M219" i="8"/>
  <c r="N219" i="8"/>
  <c r="O219" i="8"/>
  <c r="P219" i="8"/>
  <c r="Q219" i="8"/>
  <c r="R219" i="8"/>
  <c r="S219" i="8"/>
  <c r="T219" i="8"/>
  <c r="U219" i="8"/>
  <c r="V219" i="8"/>
  <c r="M220" i="8"/>
  <c r="N220" i="8"/>
  <c r="O220" i="8"/>
  <c r="P220" i="8"/>
  <c r="Q220" i="8"/>
  <c r="R220" i="8"/>
  <c r="S220" i="8"/>
  <c r="T220" i="8"/>
  <c r="U220" i="8"/>
  <c r="V220" i="8"/>
  <c r="N2" i="8"/>
  <c r="O2" i="8"/>
  <c r="P2" i="8"/>
  <c r="Q2" i="8"/>
  <c r="R2" i="8"/>
  <c r="S2" i="8"/>
  <c r="T2" i="8"/>
  <c r="U2" i="8"/>
  <c r="V2" i="8"/>
  <c r="M2" i="8"/>
  <c r="T29" i="2"/>
  <c r="R13" i="2"/>
  <c r="U47" i="2"/>
  <c r="D18" i="7"/>
  <c r="D17" i="7"/>
  <c r="D16" i="7"/>
  <c r="C16" i="7"/>
  <c r="D15" i="7"/>
  <c r="C10" i="7"/>
  <c r="D19" i="7" s="1"/>
  <c r="D8" i="7"/>
  <c r="D7" i="7"/>
  <c r="D5" i="7"/>
  <c r="G2" i="7"/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0" i="1"/>
  <c r="X47" i="2"/>
  <c r="W47" i="2"/>
  <c r="V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X29" i="2"/>
  <c r="W29" i="2"/>
  <c r="V29" i="2"/>
  <c r="U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X13" i="2"/>
  <c r="W13" i="2"/>
  <c r="V13" i="2"/>
  <c r="U13" i="2"/>
  <c r="T13" i="2"/>
  <c r="S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X2" i="2" l="1"/>
  <c r="B6" i="4"/>
  <c r="W10" i="2" l="1"/>
  <c r="X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E10" i="2"/>
  <c r="C10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11" i="2"/>
  <c r="C9" i="2"/>
  <c r="E11" i="1"/>
  <c r="E13" i="1"/>
  <c r="E14" i="1"/>
  <c r="E17" i="1"/>
  <c r="E18" i="1"/>
  <c r="E25" i="1"/>
  <c r="E26" i="1"/>
  <c r="E27" i="1"/>
  <c r="E30" i="1"/>
  <c r="E32" i="1"/>
  <c r="E33" i="1"/>
  <c r="E34" i="1"/>
  <c r="E35" i="1"/>
  <c r="E38" i="1"/>
  <c r="M13" i="1"/>
  <c r="M21" i="1"/>
  <c r="M23" i="1"/>
  <c r="M28" i="1"/>
  <c r="M29" i="1"/>
  <c r="M31" i="1"/>
  <c r="M32" i="1"/>
  <c r="M37" i="1"/>
  <c r="N12" i="1"/>
  <c r="N13" i="1"/>
  <c r="N15" i="1"/>
  <c r="N17" i="1"/>
  <c r="N21" i="1"/>
  <c r="N24" i="1"/>
  <c r="N25" i="1"/>
  <c r="N26" i="1"/>
  <c r="N28" i="1"/>
  <c r="N29" i="1"/>
  <c r="N31" i="1"/>
  <c r="N33" i="1"/>
  <c r="N34" i="1"/>
  <c r="N36" i="1"/>
  <c r="N37" i="1"/>
  <c r="N10" i="1"/>
  <c r="B38" i="1"/>
  <c r="C38" i="1"/>
  <c r="B10" i="1"/>
  <c r="C10" i="1"/>
  <c r="B11" i="1"/>
  <c r="C11" i="1"/>
  <c r="B12" i="1"/>
  <c r="C12" i="1"/>
  <c r="B13" i="1"/>
  <c r="D13" i="1" s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D29" i="1" s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E10" i="1"/>
  <c r="E12" i="1"/>
  <c r="E15" i="1"/>
  <c r="E19" i="1"/>
  <c r="E20" i="1"/>
  <c r="E21" i="1"/>
  <c r="E22" i="1"/>
  <c r="E23" i="1"/>
  <c r="E24" i="1"/>
  <c r="E28" i="1"/>
  <c r="E29" i="1"/>
  <c r="E31" i="1"/>
  <c r="E36" i="1"/>
  <c r="E37" i="1"/>
  <c r="N11" i="1"/>
  <c r="N14" i="1"/>
  <c r="N16" i="1"/>
  <c r="N18" i="1"/>
  <c r="N19" i="1"/>
  <c r="N20" i="1"/>
  <c r="N22" i="1"/>
  <c r="N23" i="1"/>
  <c r="N27" i="1"/>
  <c r="N30" i="1"/>
  <c r="N32" i="1"/>
  <c r="N35" i="1"/>
  <c r="N38" i="1"/>
  <c r="M10" i="1"/>
  <c r="M12" i="1"/>
  <c r="M15" i="1"/>
  <c r="M20" i="1"/>
  <c r="M22" i="1"/>
  <c r="M27" i="1"/>
  <c r="M36" i="1"/>
  <c r="D6" i="1"/>
  <c r="D5" i="1"/>
  <c r="D25" i="1" l="1"/>
  <c r="D38" i="1"/>
  <c r="D31" i="1"/>
  <c r="D15" i="1"/>
  <c r="D35" i="1"/>
  <c r="D27" i="1"/>
  <c r="D19" i="1"/>
  <c r="D30" i="1"/>
  <c r="D26" i="1"/>
  <c r="D24" i="1"/>
  <c r="M30" i="1"/>
  <c r="D32" i="1"/>
  <c r="D20" i="1"/>
  <c r="M19" i="1"/>
  <c r="M33" i="1"/>
  <c r="M25" i="1"/>
  <c r="M17" i="1"/>
  <c r="M24" i="1"/>
  <c r="M16" i="1"/>
  <c r="M14" i="1"/>
  <c r="D11" i="1"/>
  <c r="M35" i="1"/>
  <c r="E16" i="1"/>
  <c r="D14" i="1"/>
  <c r="M11" i="1"/>
  <c r="D36" i="1"/>
  <c r="D17" i="1"/>
  <c r="D23" i="1"/>
  <c r="D16" i="1"/>
  <c r="M38" i="1"/>
  <c r="M34" i="1"/>
  <c r="M26" i="1"/>
  <c r="M18" i="1"/>
  <c r="D28" i="1"/>
  <c r="D21" i="1"/>
  <c r="D10" i="1"/>
  <c r="D34" i="1"/>
  <c r="D12" i="1"/>
  <c r="D37" i="1"/>
  <c r="D33" i="1"/>
  <c r="D22" i="1"/>
  <c r="D18" i="1"/>
</calcChain>
</file>

<file path=xl/sharedStrings.xml><?xml version="1.0" encoding="utf-8"?>
<sst xmlns="http://schemas.openxmlformats.org/spreadsheetml/2006/main" count="369" uniqueCount="322">
  <si>
    <t>Height</t>
  </si>
  <si>
    <t>Normal</t>
  </si>
  <si>
    <t>Inches</t>
  </si>
  <si>
    <t>BMI 18.5</t>
  </si>
  <si>
    <t>BMI 25</t>
  </si>
  <si>
    <t>by Vertex42.com</t>
  </si>
  <si>
    <t>Label</t>
  </si>
  <si>
    <t>Meters</t>
  </si>
  <si>
    <t>kg</t>
  </si>
  <si>
    <t>lbs</t>
  </si>
  <si>
    <t>=</t>
  </si>
  <si>
    <t xml:space="preserve">= </t>
  </si>
  <si>
    <t>http://www.cdc.gov/healthyweight/assessing/bmi/adult_bmi/index.html</t>
  </si>
  <si>
    <t>© 2009 Vertex42 LLC</t>
  </si>
  <si>
    <t>References</t>
  </si>
  <si>
    <t>BMI Formula</t>
  </si>
  <si>
    <t>Weight Conversion</t>
  </si>
  <si>
    <t>http://www.halls.md/body-mass-index/bmirefs.htm</t>
  </si>
  <si>
    <t>BMI 30</t>
  </si>
  <si>
    <t>For area chart</t>
  </si>
  <si>
    <t>Over</t>
  </si>
  <si>
    <t>Major</t>
  </si>
  <si>
    <t>Minor</t>
  </si>
  <si>
    <t>Vertical Gridlines</t>
  </si>
  <si>
    <t>Horizontal Gridlines</t>
  </si>
  <si>
    <t>BMI Chart Calculations</t>
  </si>
  <si>
    <t>BMI 22</t>
  </si>
  <si>
    <t>BMI 27</t>
  </si>
  <si>
    <t>BMI 35</t>
  </si>
  <si>
    <t>BMI 40</t>
  </si>
  <si>
    <t>(kg)</t>
  </si>
  <si>
    <t xml:space="preserve"> WEIGHT</t>
  </si>
  <si>
    <t>http://www.cdc.gov/nchs/about/major/nhanes/growthcharts/charts.htm</t>
  </si>
  <si>
    <t>Note: BMI values rounded to the nearest whole number. BMI categories based on CDC (Centers for Disease Control and Prevention) criteria.</t>
  </si>
  <si>
    <t>[42]</t>
  </si>
  <si>
    <t>Weight</t>
  </si>
  <si>
    <t>BMI</t>
  </si>
  <si>
    <t>Below 18.5</t>
  </si>
  <si>
    <t>Underweight</t>
  </si>
  <si>
    <t>25 - 29.9</t>
  </si>
  <si>
    <t>Overweight</t>
  </si>
  <si>
    <t>Obese</t>
  </si>
  <si>
    <t>Ref: Centers for Disease Control and Prevention</t>
  </si>
  <si>
    <t>BMI Calculator</t>
  </si>
  <si>
    <t>Body Mass Index (BMI) Table for Adults</t>
  </si>
  <si>
    <t>Body Mass Index (BMI) Charts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</si>
  <si>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</si>
  <si>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</si>
  <si>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</si>
  <si>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</si>
  <si>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BMI Chart (Body Mass Index)</t>
  </si>
  <si>
    <t>https://www.vertex42.com/ExcelTemplates/bmi-chart.html</t>
  </si>
  <si>
    <t>https://www.vertex42.com/licensing/EULA_personaluse.html</t>
  </si>
  <si>
    <t>Do not delete this worksheet</t>
  </si>
  <si>
    <t>Men &amp; Women</t>
  </si>
  <si>
    <t>© 2018 Vertex42 LLC</t>
  </si>
  <si>
    <t xml:space="preserve"> Obese  &gt;30</t>
  </si>
  <si>
    <t xml:space="preserve"> Overweight  25-30</t>
  </si>
  <si>
    <t xml:space="preserve"> Normal  18.5-25</t>
  </si>
  <si>
    <t xml:space="preserve"> Underweight  &lt;18.5</t>
  </si>
  <si>
    <t>License Agreement</t>
  </si>
  <si>
    <t>Under</t>
  </si>
  <si>
    <t>Actual</t>
  </si>
  <si>
    <t>Y-Value</t>
  </si>
  <si>
    <t>Units</t>
  </si>
  <si>
    <t>https://www.vertex42.com</t>
  </si>
  <si>
    <t>BMI = Weight[kg] / ( Height[m] x Height[m] ) = 703.07 x Weight[lb] / ( Height[in] x Height[in] )</t>
  </si>
  <si>
    <t>W = (BMI*H^2)/703.07, W in pounds, H in inches</t>
  </si>
  <si>
    <t>BMI = 703.07*W/H^2</t>
  </si>
  <si>
    <t>BMI = Weight[kg] / ( Height[m] )^2 = 703.07 x Weight[lb] / ( Height[in] )^2</t>
  </si>
  <si>
    <t>Men</t>
  </si>
  <si>
    <t>Women</t>
  </si>
  <si>
    <t>Status</t>
  </si>
  <si>
    <t>&lt; 20.7</t>
  </si>
  <si>
    <t>&lt; 19.1</t>
  </si>
  <si>
    <t>20.7 - 26.4</t>
  </si>
  <si>
    <t>19.1 - 25.8</t>
  </si>
  <si>
    <t>26.4 - 27.8</t>
  </si>
  <si>
    <t>25.8 - 27.3</t>
  </si>
  <si>
    <t>27.8 - 31.1</t>
  </si>
  <si>
    <t>27.3 - 32.3</t>
  </si>
  <si>
    <t>&gt; 31.1</t>
  </si>
  <si>
    <t>&gt; 32.3</t>
  </si>
  <si>
    <t>NHANES II Definitions for BMI</t>
  </si>
  <si>
    <t>Gender</t>
  </si>
  <si>
    <t>Male</t>
  </si>
  <si>
    <t>Ref: NHANES II survey (USA 1976-1980)</t>
  </si>
  <si>
    <t>Marginally Overweight</t>
  </si>
  <si>
    <t>n/a</t>
  </si>
  <si>
    <t xml:space="preserve">30 &amp; Above </t>
  </si>
  <si>
    <t>18.5 - 24.9</t>
  </si>
  <si>
    <t>CDC Definition</t>
  </si>
  <si>
    <t>Formula</t>
  </si>
  <si>
    <t>Your BMI</t>
  </si>
  <si>
    <r>
      <t xml:space="preserve">HEIGHT </t>
    </r>
    <r>
      <rPr>
        <sz val="11"/>
        <rFont val="Arial"/>
        <family val="2"/>
        <scheme val="minor"/>
      </rPr>
      <t>in feet/inches and centimeters</t>
    </r>
  </si>
  <si>
    <t>Metric</t>
  </si>
  <si>
    <t>NHANES II</t>
  </si>
  <si>
    <t>Age (in months)</t>
  </si>
  <si>
    <t>3rd Percentile BMI Value</t>
  </si>
  <si>
    <t>5th Percentile BMI Value</t>
  </si>
  <si>
    <t>10th Percentile BMI Value</t>
  </si>
  <si>
    <t>25th Percentile BMI Value</t>
  </si>
  <si>
    <t>50th Percentile BMI Value</t>
  </si>
  <si>
    <t>75th Percentile BMI Value</t>
  </si>
  <si>
    <t>85th Percentile BMI Value</t>
  </si>
  <si>
    <t>90th Percentile BMI Value</t>
  </si>
  <si>
    <t>95th Percentile BMI Value</t>
  </si>
  <si>
    <t>97th Percentile BMI Value</t>
  </si>
  <si>
    <t>44.5</t>
  </si>
  <si>
    <t>45.5</t>
  </si>
  <si>
    <t>46.5</t>
  </si>
  <si>
    <t>47.5</t>
  </si>
  <si>
    <t>48.5</t>
  </si>
  <si>
    <t>49.5</t>
  </si>
  <si>
    <t>50.5</t>
  </si>
  <si>
    <t>51.5</t>
  </si>
  <si>
    <t>52.5</t>
  </si>
  <si>
    <t>53.5</t>
  </si>
  <si>
    <t>54.5</t>
  </si>
  <si>
    <t>55.5</t>
  </si>
  <si>
    <t>56.5</t>
  </si>
  <si>
    <t>57.5</t>
  </si>
  <si>
    <t>58.5</t>
  </si>
  <si>
    <t>59.5</t>
  </si>
  <si>
    <t>60.5</t>
  </si>
  <si>
    <t>61.5</t>
  </si>
  <si>
    <t>62.5</t>
  </si>
  <si>
    <t>63.5</t>
  </si>
  <si>
    <t>64.5</t>
  </si>
  <si>
    <t>65.5</t>
  </si>
  <si>
    <t>66.5</t>
  </si>
  <si>
    <t>67.5</t>
  </si>
  <si>
    <t>68.5</t>
  </si>
  <si>
    <t>69.5</t>
  </si>
  <si>
    <t>70.5</t>
  </si>
  <si>
    <t>71.5</t>
  </si>
  <si>
    <t>72.5</t>
  </si>
  <si>
    <t>73.5</t>
  </si>
  <si>
    <t>74.5</t>
  </si>
  <si>
    <t>75.5</t>
  </si>
  <si>
    <t>76.5</t>
  </si>
  <si>
    <t>77.5</t>
  </si>
  <si>
    <t>78.5</t>
  </si>
  <si>
    <t>79.5</t>
  </si>
  <si>
    <t>80.5</t>
  </si>
  <si>
    <t>81.5</t>
  </si>
  <si>
    <t>82.5</t>
  </si>
  <si>
    <t>83.5</t>
  </si>
  <si>
    <t>84.5</t>
  </si>
  <si>
    <t>85.5</t>
  </si>
  <si>
    <t>86.5</t>
  </si>
  <si>
    <t>87.5</t>
  </si>
  <si>
    <t>88.5</t>
  </si>
  <si>
    <t>89.5</t>
  </si>
  <si>
    <t>90.5</t>
  </si>
  <si>
    <t>91.5</t>
  </si>
  <si>
    <t>92.5</t>
  </si>
  <si>
    <t>93.5</t>
  </si>
  <si>
    <t>94.5</t>
  </si>
  <si>
    <t>95.5</t>
  </si>
  <si>
    <t>96.5</t>
  </si>
  <si>
    <t>97.5</t>
  </si>
  <si>
    <t>98.5</t>
  </si>
  <si>
    <t>99.5</t>
  </si>
  <si>
    <t>100.5</t>
  </si>
  <si>
    <t>101.5</t>
  </si>
  <si>
    <t>102.5</t>
  </si>
  <si>
    <t>103.5</t>
  </si>
  <si>
    <t>104.5</t>
  </si>
  <si>
    <t>105.5</t>
  </si>
  <si>
    <t>106.5</t>
  </si>
  <si>
    <t>107.5</t>
  </si>
  <si>
    <t>108.5</t>
  </si>
  <si>
    <t>109.5</t>
  </si>
  <si>
    <t>110.5</t>
  </si>
  <si>
    <t>111.5</t>
  </si>
  <si>
    <t>112.5</t>
  </si>
  <si>
    <t>113.5</t>
  </si>
  <si>
    <t>114.5</t>
  </si>
  <si>
    <t>115.5</t>
  </si>
  <si>
    <t>116.5</t>
  </si>
  <si>
    <t>117.5</t>
  </si>
  <si>
    <t>118.5</t>
  </si>
  <si>
    <t>119.5</t>
  </si>
  <si>
    <t>120.5</t>
  </si>
  <si>
    <t>121.5</t>
  </si>
  <si>
    <t>122.5</t>
  </si>
  <si>
    <t>123.5</t>
  </si>
  <si>
    <t>124.5</t>
  </si>
  <si>
    <t>125.5</t>
  </si>
  <si>
    <t>126.5</t>
  </si>
  <si>
    <t>127.5</t>
  </si>
  <si>
    <t>128.5</t>
  </si>
  <si>
    <t>129.5</t>
  </si>
  <si>
    <t>130.5</t>
  </si>
  <si>
    <t>131.5</t>
  </si>
  <si>
    <t>132.5</t>
  </si>
  <si>
    <t>133.5</t>
  </si>
  <si>
    <t>134.5</t>
  </si>
  <si>
    <t>135.5</t>
  </si>
  <si>
    <t>136.5</t>
  </si>
  <si>
    <t>137.5</t>
  </si>
  <si>
    <t>138.5</t>
  </si>
  <si>
    <t>139.5</t>
  </si>
  <si>
    <t>140.5</t>
  </si>
  <si>
    <t>141.5</t>
  </si>
  <si>
    <t>142.5</t>
  </si>
  <si>
    <t>143.5</t>
  </si>
  <si>
    <t>144.5</t>
  </si>
  <si>
    <t>145.5</t>
  </si>
  <si>
    <t>146.5</t>
  </si>
  <si>
    <t>147.5</t>
  </si>
  <si>
    <t>148.5</t>
  </si>
  <si>
    <t>149.5</t>
  </si>
  <si>
    <t>150.5</t>
  </si>
  <si>
    <t>151.5</t>
  </si>
  <si>
    <t>152.5</t>
  </si>
  <si>
    <t>153.5</t>
  </si>
  <si>
    <t>154.5</t>
  </si>
  <si>
    <t>155.5</t>
  </si>
  <si>
    <t>156.5</t>
  </si>
  <si>
    <t>157.5</t>
  </si>
  <si>
    <t>158.5</t>
  </si>
  <si>
    <t>159.5</t>
  </si>
  <si>
    <t>160.5</t>
  </si>
  <si>
    <t>161.5</t>
  </si>
  <si>
    <t>162.5</t>
  </si>
  <si>
    <t>163.5</t>
  </si>
  <si>
    <t>164.5</t>
  </si>
  <si>
    <t>165.5</t>
  </si>
  <si>
    <t>166.5</t>
  </si>
  <si>
    <t>167.5</t>
  </si>
  <si>
    <t>168.5</t>
  </si>
  <si>
    <t>169.5</t>
  </si>
  <si>
    <t>170.5</t>
  </si>
  <si>
    <t>171.5</t>
  </si>
  <si>
    <t>172.5</t>
  </si>
  <si>
    <t>173.5</t>
  </si>
  <si>
    <t>174.5</t>
  </si>
  <si>
    <t>175.5</t>
  </si>
  <si>
    <t>176.5</t>
  </si>
  <si>
    <t>177.5</t>
  </si>
  <si>
    <t>178.5</t>
  </si>
  <si>
    <t>179.5</t>
  </si>
  <si>
    <t>180.5</t>
  </si>
  <si>
    <t>181.5</t>
  </si>
  <si>
    <t>182.5</t>
  </si>
  <si>
    <t>183.5</t>
  </si>
  <si>
    <t>184.5</t>
  </si>
  <si>
    <t>185.5</t>
  </si>
  <si>
    <t>186.5</t>
  </si>
  <si>
    <t>187.5</t>
  </si>
  <si>
    <t>188.5</t>
  </si>
  <si>
    <t>189.5</t>
  </si>
  <si>
    <t>190.5</t>
  </si>
  <si>
    <t>191.5</t>
  </si>
  <si>
    <t>192.5</t>
  </si>
  <si>
    <t>193.5</t>
  </si>
  <si>
    <t>194.5</t>
  </si>
  <si>
    <t>195.5</t>
  </si>
  <si>
    <t>196.5</t>
  </si>
  <si>
    <t>197.5</t>
  </si>
  <si>
    <t>198.5</t>
  </si>
  <si>
    <t>199.5</t>
  </si>
  <si>
    <t>200.5</t>
  </si>
  <si>
    <t>201.5</t>
  </si>
  <si>
    <t>202.5</t>
  </si>
  <si>
    <t>203.5</t>
  </si>
  <si>
    <t>204.5</t>
  </si>
  <si>
    <t>205.5</t>
  </si>
  <si>
    <t>206.5</t>
  </si>
  <si>
    <t>207.5</t>
  </si>
  <si>
    <t>208.5</t>
  </si>
  <si>
    <t>209.5</t>
  </si>
  <si>
    <t>210.5</t>
  </si>
  <si>
    <t>211.5</t>
  </si>
  <si>
    <t>212.5</t>
  </si>
  <si>
    <t>213.5</t>
  </si>
  <si>
    <t>214.5</t>
  </si>
  <si>
    <t>215.5</t>
  </si>
  <si>
    <t>216.5</t>
  </si>
  <si>
    <t>217.5</t>
  </si>
  <si>
    <t>218.5</t>
  </si>
  <si>
    <t>219.5</t>
  </si>
  <si>
    <t>220.5</t>
  </si>
  <si>
    <t>221.5</t>
  </si>
  <si>
    <t>222.5</t>
  </si>
  <si>
    <t>223.5</t>
  </si>
  <si>
    <t>224.5</t>
  </si>
  <si>
    <t>225.5</t>
  </si>
  <si>
    <t>226.5</t>
  </si>
  <si>
    <t>227.5</t>
  </si>
  <si>
    <t>228.5</t>
  </si>
  <si>
    <t>229.5</t>
  </si>
  <si>
    <t>230.5</t>
  </si>
  <si>
    <t>231.5</t>
  </si>
  <si>
    <t>232.5</t>
  </si>
  <si>
    <t>233.5</t>
  </si>
  <si>
    <t>234.5</t>
  </si>
  <si>
    <t>235.5</t>
  </si>
  <si>
    <t>236.5</t>
  </si>
  <si>
    <t>237.5</t>
  </si>
  <si>
    <t>238.5</t>
  </si>
  <si>
    <t>239.5</t>
  </si>
  <si>
    <t>240.5</t>
  </si>
  <si>
    <t>https://www.cdc.gov/growthcharts/html_charts/bmiagerev.htm</t>
  </si>
  <si>
    <t>https://www.cdc.gov/healthyweight/assessing/bmi/childrens_bmi/about_childrens_bmi.html#HowIsBMICalculated</t>
  </si>
  <si>
    <t>https://www.cdc.gov/growthcharts/data/set1clinical/cj41l023.pdf</t>
  </si>
  <si>
    <t>https://www.cdc.gov/healthyweight/bmi/calculator.html</t>
  </si>
  <si>
    <t>https://www.cdc.gov/growthcharts/data/set1clinical/cj41l024.pdf</t>
  </si>
  <si>
    <t>Weight Status Category</t>
  </si>
  <si>
    <t>Percentile Range</t>
  </si>
  <si>
    <t>Healthy Weight</t>
  </si>
  <si>
    <t>Obesity</t>
  </si>
  <si>
    <t>Less than the 5th percentile</t>
  </si>
  <si>
    <t>5th percentile to less than the 85th percentile</t>
  </si>
  <si>
    <t>85th to less than the 95th percentile</t>
  </si>
  <si>
    <t>Equal to or greater than the 95th percentile</t>
  </si>
  <si>
    <t>Age</t>
  </si>
  <si>
    <t>Child</t>
  </si>
  <si>
    <t>Min BMI</t>
  </si>
  <si>
    <t>Max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</si>
</sst>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4" x14ac:knownFonts="1">
    <font>
      <sz val="10"/>
      <name val="Arial"/>
      <family val="2"/>
    </font>
    <font>
      <b/>
      <sz val="10"/>
      <name val="Verdana"/>
      <family val="2"/>
    </font>
    <font>
      <sz val="12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u/>
      <sz val="10"/>
      <color indexed="12"/>
      <name val="Tahoma"/>
      <family val="2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  <scheme val="minor"/>
    </font>
    <font>
      <sz val="10"/>
      <name val="Arial"/>
      <family val="2"/>
      <scheme val="minor"/>
    </font>
    <font>
      <sz val="16"/>
      <name val="Arial"/>
      <family val="2"/>
      <scheme val="minor"/>
    </font>
    <font>
      <b/>
      <sz val="16"/>
      <color theme="0"/>
      <name val="Arial"/>
      <family val="2"/>
      <scheme val="minor"/>
    </font>
    <font>
      <u/>
      <sz val="8"/>
      <color theme="1" tint="0.499984740745262"/>
      <name val="Arial"/>
      <family val="2"/>
      <scheme val="minor"/>
    </font>
    <font>
      <sz val="8"/>
      <color theme="1" tint="0.499984740745262"/>
      <name val="Arial"/>
      <family val="2"/>
      <scheme val="minor"/>
    </font>
    <font>
      <b/>
      <sz val="10"/>
      <color rgb="FF3BC372"/>
      <name val="Arial"/>
      <family val="2"/>
      <scheme val="minor"/>
    </font>
    <font>
      <b/>
      <sz val="10"/>
      <color rgb="FFE89F0E"/>
      <name val="Arial"/>
      <family val="2"/>
      <scheme val="minor"/>
    </font>
    <font>
      <b/>
      <sz val="10"/>
      <color rgb="FFC1533D"/>
      <name val="Arial"/>
      <family val="2"/>
      <scheme val="minor"/>
    </font>
    <font>
      <b/>
      <sz val="10"/>
      <color theme="1" tint="0.34998626667073579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b/>
      <sz val="14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u/>
      <sz val="8"/>
      <color theme="0" tint="-0.34998626667073579"/>
      <name val="Arial"/>
      <family val="2"/>
      <scheme val="minor"/>
    </font>
    <font>
      <b/>
      <sz val="11"/>
      <color theme="1" tint="0.249977111117893"/>
      <name val="Arial"/>
      <family val="2"/>
      <scheme val="minor"/>
    </font>
    <font>
      <b/>
      <sz val="10"/>
      <color theme="1" tint="0.249977111117893"/>
      <name val="Arial"/>
      <family val="2"/>
      <scheme val="minor"/>
    </font>
    <font>
      <b/>
      <sz val="11"/>
      <color theme="1" tint="0.499984740745262"/>
      <name val="Arial"/>
      <family val="2"/>
      <scheme val="minor"/>
    </font>
    <font>
      <sz val="11"/>
      <color theme="1" tint="0.249977111117893"/>
      <name val="Arial"/>
      <family val="2"/>
      <scheme val="minor"/>
    </font>
    <font>
      <b/>
      <sz val="10"/>
      <color theme="7" tint="-0.499984740745262"/>
      <name val="Arial Narrow"/>
      <family val="2"/>
    </font>
    <font>
      <b/>
      <sz val="10"/>
      <color theme="6" tint="-0.499984740745262"/>
      <name val="Arial Narrow"/>
      <family val="2"/>
    </font>
    <font>
      <b/>
      <sz val="10"/>
      <color theme="5" tint="-0.499984740745262"/>
      <name val="Arial Narrow"/>
      <family val="2"/>
    </font>
    <font>
      <b/>
      <sz val="10"/>
      <color theme="4" tint="-0.499984740745262"/>
      <name val="Arial Narrow"/>
      <family val="2"/>
    </font>
    <font>
      <b/>
      <sz val="10"/>
      <color theme="4" tint="-0.249977111117893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theme="7" tint="-0.249977111117893"/>
      <name val="Arial"/>
      <family val="2"/>
      <scheme val="minor"/>
    </font>
    <font>
      <sz val="12"/>
      <color theme="1"/>
      <name val="Arial"/>
      <family val="2"/>
    </font>
    <font>
      <b/>
      <sz val="24"/>
      <color theme="1" tint="0.249977111117893"/>
      <name val="Arial"/>
      <family val="2"/>
      <scheme val="minor"/>
    </font>
    <font>
      <b/>
      <sz val="10"/>
      <color rgb="FFE6AF00"/>
      <name val="Arial"/>
      <family val="2"/>
      <scheme val="minor"/>
    </font>
    <font>
      <sz val="8"/>
      <name val="Arial"/>
      <family val="2"/>
      <scheme val="minor"/>
    </font>
    <font>
      <b/>
      <sz val="18"/>
      <color theme="1" tint="0.34998626667073579"/>
      <name val="Arial"/>
      <family val="2"/>
    </font>
    <font>
      <b/>
      <sz val="18"/>
      <name val="Arial"/>
      <family val="2"/>
      <scheme val="minor"/>
    </font>
    <font>
      <b/>
      <sz val="16"/>
      <color theme="1" tint="0.249977111117893"/>
      <name val="Arial"/>
      <family val="2"/>
      <scheme val="minor"/>
    </font>
    <font>
      <sz val="16"/>
      <color theme="1" tint="0.249977111117893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b/>
      <sz val="8"/>
      <name val="Arial"/>
      <family val="2"/>
      <scheme val="minor"/>
    </font>
    <font>
      <b/>
      <sz val="8"/>
      <color theme="0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sz val="8"/>
      <color theme="0" tint="-0.14999847407452621"/>
      <name val="Arial"/>
      <family val="2"/>
      <scheme val="minor"/>
    </font>
    <font>
      <sz val="10"/>
      <color theme="0" tint="-0.14999847407452621"/>
      <name val="Arial"/>
      <family val="2"/>
      <scheme val="minor"/>
    </font>
    <font>
      <b/>
      <sz val="22"/>
      <color theme="1" tint="0.249977111117893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ck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0" fontId="9" fillId="0" borderId="0" xfId="0" applyFont="1" applyProtection="1"/>
    <xf numFmtId="0" fontId="4" fillId="0" borderId="0" xfId="0" applyFont="1" applyFill="1" applyBorder="1" applyAlignment="1">
      <alignment horizontal="right"/>
    </xf>
    <xf numFmtId="0" fontId="5" fillId="2" borderId="1" xfId="0" applyFont="1" applyFill="1" applyBorder="1" applyAlignment="1" applyProtection="1">
      <alignment vertical="center"/>
    </xf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8" fillId="0" borderId="0" xfId="1" applyFont="1" applyAlignment="1" applyProtection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2" xfId="0" applyBorder="1"/>
    <xf numFmtId="0" fontId="10" fillId="0" borderId="0" xfId="0" applyFont="1"/>
    <xf numFmtId="0" fontId="0" fillId="0" borderId="0" xfId="0" quotePrefix="1"/>
    <xf numFmtId="2" fontId="0" fillId="0" borderId="0" xfId="0" applyNumberForma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0" fillId="0" borderId="0" xfId="0" applyFill="1"/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/>
    <xf numFmtId="0" fontId="16" fillId="4" borderId="0" xfId="0" applyFont="1" applyFill="1" applyBorder="1" applyAlignment="1">
      <alignment horizontal="left" vertical="center"/>
    </xf>
    <xf numFmtId="0" fontId="9" fillId="0" borderId="0" xfId="0" applyFont="1"/>
    <xf numFmtId="0" fontId="17" fillId="0" borderId="0" xfId="0" applyFont="1" applyAlignment="1">
      <alignment horizontal="left" vertical="top" wrapText="1"/>
    </xf>
    <xf numFmtId="0" fontId="9" fillId="5" borderId="0" xfId="0" applyFont="1" applyFill="1" applyBorder="1"/>
    <xf numFmtId="0" fontId="13" fillId="0" borderId="6" xfId="0" applyFont="1" applyBorder="1"/>
    <xf numFmtId="0" fontId="0" fillId="5" borderId="0" xfId="0" applyFill="1" applyBorder="1"/>
    <xf numFmtId="0" fontId="24" fillId="0" borderId="6" xfId="1" applyBorder="1" applyAlignment="1" applyProtection="1">
      <alignment horizontal="left" wrapText="1"/>
    </xf>
    <xf numFmtId="0" fontId="15" fillId="0" borderId="6" xfId="0" applyFont="1" applyBorder="1" applyAlignment="1">
      <alignment horizontal="left" wrapText="1"/>
    </xf>
    <xf numFmtId="0" fontId="14" fillId="0" borderId="6" xfId="0" applyFont="1" applyBorder="1" applyAlignment="1">
      <alignment horizontal="left" wrapText="1"/>
    </xf>
    <xf numFmtId="0" fontId="18" fillId="5" borderId="0" xfId="0" applyFont="1" applyFill="1" applyBorder="1"/>
    <xf numFmtId="0" fontId="9" fillId="5" borderId="0" xfId="0" applyFont="1" applyFill="1" applyBorder="1" applyAlignment="1">
      <alignment vertical="top"/>
    </xf>
    <xf numFmtId="0" fontId="13" fillId="5" borderId="0" xfId="0" applyFont="1" applyFill="1" applyBorder="1" applyAlignment="1">
      <alignment horizontal="right" vertical="top"/>
    </xf>
    <xf numFmtId="0" fontId="19" fillId="0" borderId="6" xfId="1" applyFont="1" applyBorder="1" applyAlignment="1" applyProtection="1">
      <alignment horizontal="left" wrapText="1"/>
    </xf>
    <xf numFmtId="0" fontId="15" fillId="0" borderId="6" xfId="0" applyFont="1" applyBorder="1" applyAlignment="1">
      <alignment horizontal="left"/>
    </xf>
    <xf numFmtId="0" fontId="17" fillId="5" borderId="0" xfId="0" applyFont="1" applyFill="1" applyBorder="1" applyAlignment="1">
      <alignment horizontal="left" vertical="top" wrapText="1"/>
    </xf>
    <xf numFmtId="0" fontId="13" fillId="5" borderId="0" xfId="0" applyFont="1" applyFill="1" applyBorder="1" applyAlignment="1">
      <alignment vertical="top"/>
    </xf>
    <xf numFmtId="0" fontId="13" fillId="5" borderId="0" xfId="0" applyFont="1" applyFill="1" applyBorder="1" applyAlignment="1">
      <alignment vertical="top" wrapText="1"/>
    </xf>
    <xf numFmtId="0" fontId="0" fillId="5" borderId="0" xfId="0" applyFill="1" applyBorder="1" applyAlignment="1">
      <alignment horizontal="right" vertical="top"/>
    </xf>
    <xf numFmtId="0" fontId="20" fillId="5" borderId="0" xfId="0" applyFont="1" applyFill="1" applyBorder="1" applyAlignment="1"/>
    <xf numFmtId="0" fontId="21" fillId="5" borderId="0" xfId="0" applyFont="1" applyFill="1" applyBorder="1" applyAlignment="1">
      <alignment horizontal="center"/>
    </xf>
    <xf numFmtId="0" fontId="22" fillId="5" borderId="0" xfId="1" applyFont="1" applyFill="1" applyBorder="1" applyAlignment="1" applyProtection="1">
      <alignment horizontal="left" indent="1"/>
    </xf>
    <xf numFmtId="0" fontId="23" fillId="5" borderId="0" xfId="0" applyFont="1" applyFill="1" applyBorder="1" applyAlignment="1" applyProtection="1">
      <alignment horizontal="left" indent="1"/>
    </xf>
    <xf numFmtId="0" fontId="13" fillId="5" borderId="0" xfId="0" applyFont="1" applyFill="1" applyBorder="1"/>
    <xf numFmtId="0" fontId="29" fillId="0" borderId="0" xfId="1" applyFont="1" applyBorder="1" applyAlignment="1" applyProtection="1">
      <alignment vertical="center"/>
    </xf>
    <xf numFmtId="0" fontId="37" fillId="0" borderId="0" xfId="0" applyFont="1" applyAlignment="1" applyProtection="1">
      <alignment vertical="center"/>
    </xf>
    <xf numFmtId="0" fontId="38" fillId="0" borderId="0" xfId="0" applyFont="1" applyFill="1" applyBorder="1" applyAlignment="1" applyProtection="1">
      <alignment horizontal="right" vertical="top"/>
    </xf>
    <xf numFmtId="0" fontId="39" fillId="5" borderId="0" xfId="0" applyFont="1" applyFill="1" applyBorder="1" applyAlignment="1" applyProtection="1">
      <alignment vertical="center"/>
    </xf>
    <xf numFmtId="0" fontId="37" fillId="5" borderId="0" xfId="0" applyFont="1" applyFill="1" applyBorder="1" applyAlignment="1" applyProtection="1">
      <alignment vertical="center"/>
    </xf>
    <xf numFmtId="0" fontId="37" fillId="0" borderId="0" xfId="0" applyFont="1" applyFill="1" applyBorder="1" applyAlignment="1" applyProtection="1">
      <alignment vertical="center"/>
    </xf>
    <xf numFmtId="0" fontId="41" fillId="0" borderId="0" xfId="1" applyFont="1" applyBorder="1" applyAlignment="1" applyProtection="1">
      <alignment vertical="top"/>
    </xf>
    <xf numFmtId="0" fontId="38" fillId="0" borderId="0" xfId="0" applyFont="1" applyFill="1" applyBorder="1" applyAlignment="1" applyProtection="1">
      <alignment vertical="top"/>
    </xf>
    <xf numFmtId="0" fontId="38" fillId="0" borderId="0" xfId="0" applyFont="1" applyAlignment="1" applyProtection="1">
      <alignment vertical="top"/>
    </xf>
    <xf numFmtId="0" fontId="34" fillId="4" borderId="0" xfId="0" applyFont="1" applyFill="1" applyBorder="1" applyAlignment="1" applyProtection="1">
      <alignment vertical="center"/>
    </xf>
    <xf numFmtId="0" fontId="31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0" fontId="29" fillId="0" borderId="0" xfId="1" applyFont="1" applyFill="1" applyBorder="1" applyAlignment="1" applyProtection="1">
      <alignment vertical="center"/>
    </xf>
    <xf numFmtId="0" fontId="36" fillId="4" borderId="0" xfId="0" applyFont="1" applyFill="1" applyAlignment="1" applyProtection="1">
      <alignment horizontal="left" vertical="center" indent="1"/>
    </xf>
    <xf numFmtId="0" fontId="34" fillId="4" borderId="0" xfId="0" applyFont="1" applyFill="1" applyBorder="1" applyAlignment="1" applyProtection="1">
      <alignment horizontal="left" vertical="center" indent="1"/>
    </xf>
    <xf numFmtId="0" fontId="42" fillId="9" borderId="0" xfId="0" applyFont="1" applyFill="1" applyAlignment="1" applyProtection="1">
      <alignment horizontal="left" vertical="center" indent="1"/>
    </xf>
    <xf numFmtId="0" fontId="42" fillId="9" borderId="0" xfId="0" applyFont="1" applyFill="1" applyAlignment="1" applyProtection="1">
      <alignment vertical="center"/>
    </xf>
    <xf numFmtId="0" fontId="42" fillId="9" borderId="0" xfId="0" applyFont="1" applyFill="1" applyAlignment="1" applyProtection="1">
      <alignment horizontal="left" vertical="center"/>
    </xf>
    <xf numFmtId="0" fontId="45" fillId="0" borderId="0" xfId="0" applyFont="1" applyAlignment="1" applyProtection="1">
      <alignment vertical="center"/>
    </xf>
    <xf numFmtId="0" fontId="40" fillId="5" borderId="0" xfId="0" applyFont="1" applyFill="1" applyBorder="1" applyAlignment="1" applyProtection="1">
      <alignment horizontal="center" vertical="center"/>
      <protection locked="0"/>
    </xf>
    <xf numFmtId="0" fontId="46" fillId="13" borderId="0" xfId="0" applyFont="1" applyFill="1" applyBorder="1" applyAlignment="1">
      <alignment horizontal="left" vertical="center"/>
    </xf>
    <xf numFmtId="0" fontId="47" fillId="14" borderId="0" xfId="0" applyFont="1" applyFill="1" applyBorder="1" applyAlignment="1">
      <alignment vertical="center"/>
    </xf>
    <xf numFmtId="0" fontId="48" fillId="12" borderId="0" xfId="0" applyFont="1" applyFill="1" applyBorder="1" applyAlignment="1">
      <alignment vertical="center"/>
    </xf>
    <xf numFmtId="0" fontId="49" fillId="7" borderId="0" xfId="0" applyFont="1" applyFill="1" applyBorder="1" applyAlignment="1">
      <alignment vertical="center"/>
    </xf>
    <xf numFmtId="0" fontId="55" fillId="0" borderId="6" xfId="0" applyFont="1" applyBorder="1" applyAlignment="1">
      <alignment horizontal="left" wrapText="1"/>
    </xf>
    <xf numFmtId="0" fontId="40" fillId="5" borderId="15" xfId="0" applyFont="1" applyFill="1" applyBorder="1" applyAlignment="1" applyProtection="1">
      <alignment horizontal="center" vertical="center"/>
      <protection locked="0"/>
    </xf>
    <xf numFmtId="0" fontId="40" fillId="9" borderId="8" xfId="0" applyFont="1" applyFill="1" applyBorder="1" applyAlignment="1" applyProtection="1">
      <alignment vertical="center"/>
    </xf>
    <xf numFmtId="0" fontId="40" fillId="9" borderId="9" xfId="0" applyFont="1" applyFill="1" applyBorder="1" applyAlignment="1" applyProtection="1">
      <alignment vertical="center"/>
    </xf>
    <xf numFmtId="0" fontId="40" fillId="9" borderId="10" xfId="0" applyFont="1" applyFill="1" applyBorder="1" applyAlignment="1" applyProtection="1">
      <alignment vertical="center"/>
    </xf>
    <xf numFmtId="0" fontId="40" fillId="9" borderId="7" xfId="0" applyFont="1" applyFill="1" applyBorder="1" applyAlignment="1" applyProtection="1">
      <alignment horizontal="right" vertical="center" indent="1"/>
    </xf>
    <xf numFmtId="0" fontId="40" fillId="9" borderId="0" xfId="0" applyFont="1" applyFill="1" applyBorder="1" applyAlignment="1" applyProtection="1">
      <alignment horizontal="left" vertical="center" indent="1"/>
    </xf>
    <xf numFmtId="0" fontId="40" fillId="9" borderId="11" xfId="0" applyFont="1" applyFill="1" applyBorder="1" applyAlignment="1" applyProtection="1">
      <alignment horizontal="left" vertical="center" indent="1"/>
    </xf>
    <xf numFmtId="0" fontId="40" fillId="9" borderId="7" xfId="0" applyFont="1" applyFill="1" applyBorder="1" applyAlignment="1" applyProtection="1">
      <alignment horizontal="right" vertical="center"/>
    </xf>
    <xf numFmtId="0" fontId="40" fillId="9" borderId="0" xfId="0" applyFont="1" applyFill="1" applyBorder="1" applyAlignment="1" applyProtection="1">
      <alignment horizontal="center" vertical="center"/>
    </xf>
    <xf numFmtId="0" fontId="43" fillId="9" borderId="7" xfId="0" applyFont="1" applyFill="1" applyBorder="1" applyAlignment="1" applyProtection="1">
      <alignment vertical="center"/>
    </xf>
    <xf numFmtId="0" fontId="25" fillId="5" borderId="0" xfId="0" applyFont="1" applyFill="1" applyBorder="1" applyAlignment="1" applyProtection="1">
      <alignment vertical="center"/>
    </xf>
    <xf numFmtId="0" fontId="40" fillId="9" borderId="0" xfId="0" applyFont="1" applyFill="1" applyBorder="1" applyAlignment="1" applyProtection="1">
      <alignment vertical="center"/>
    </xf>
    <xf numFmtId="0" fontId="28" fillId="15" borderId="12" xfId="0" applyFont="1" applyFill="1" applyBorder="1" applyAlignment="1" applyProtection="1">
      <alignment horizontal="right" vertical="center"/>
    </xf>
    <xf numFmtId="164" fontId="28" fillId="15" borderId="13" xfId="0" applyNumberFormat="1" applyFont="1" applyFill="1" applyBorder="1" applyAlignment="1" applyProtection="1">
      <alignment horizontal="center" vertical="center"/>
    </xf>
    <xf numFmtId="164" fontId="28" fillId="15" borderId="13" xfId="0" applyNumberFormat="1" applyFont="1" applyFill="1" applyBorder="1" applyAlignment="1" applyProtection="1">
      <alignment horizontal="right" vertical="center"/>
    </xf>
    <xf numFmtId="0" fontId="27" fillId="0" borderId="0" xfId="0" applyFont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5" fillId="5" borderId="0" xfId="0" applyFont="1" applyFill="1" applyBorder="1" applyAlignment="1" applyProtection="1">
      <alignment horizontal="center" vertical="center"/>
    </xf>
    <xf numFmtId="0" fontId="35" fillId="0" borderId="0" xfId="0" applyFont="1" applyAlignment="1" applyProtection="1">
      <alignment vertical="center"/>
    </xf>
    <xf numFmtId="0" fontId="50" fillId="0" borderId="0" xfId="0" applyFont="1" applyAlignment="1" applyProtection="1">
      <alignment vertical="center"/>
    </xf>
    <xf numFmtId="0" fontId="51" fillId="0" borderId="0" xfId="0" applyFont="1" applyAlignment="1" applyProtection="1">
      <alignment vertical="center"/>
    </xf>
    <xf numFmtId="0" fontId="52" fillId="0" borderId="0" xfId="0" applyFont="1" applyAlignment="1" applyProtection="1">
      <alignment vertical="center"/>
    </xf>
    <xf numFmtId="0" fontId="54" fillId="0" borderId="0" xfId="0" applyFont="1" applyAlignment="1" applyProtection="1">
      <alignment vertical="center"/>
    </xf>
    <xf numFmtId="0" fontId="44" fillId="4" borderId="0" xfId="0" applyFont="1" applyFill="1" applyAlignment="1" applyProtection="1">
      <alignment horizontal="left" indent="1"/>
    </xf>
    <xf numFmtId="0" fontId="37" fillId="4" borderId="0" xfId="0" applyFont="1" applyFill="1" applyAlignment="1" applyProtection="1">
      <alignment horizontal="left" vertical="center" indent="1"/>
    </xf>
    <xf numFmtId="0" fontId="30" fillId="4" borderId="0" xfId="0" applyFont="1" applyFill="1" applyBorder="1" applyAlignment="1" applyProtection="1">
      <alignment horizontal="left" vertical="center" indent="1"/>
    </xf>
    <xf numFmtId="0" fontId="35" fillId="4" borderId="0" xfId="0" applyFont="1" applyFill="1" applyAlignment="1" applyProtection="1">
      <alignment horizontal="left" vertical="center" indent="1"/>
    </xf>
    <xf numFmtId="0" fontId="35" fillId="4" borderId="0" xfId="0" applyFont="1" applyFill="1" applyBorder="1" applyAlignment="1" applyProtection="1">
      <alignment horizontal="left" vertical="center" indent="1"/>
    </xf>
    <xf numFmtId="0" fontId="35" fillId="0" borderId="0" xfId="0" applyFont="1" applyFill="1" applyBorder="1" applyAlignment="1" applyProtection="1">
      <alignment vertical="center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vertical="center"/>
    </xf>
    <xf numFmtId="0" fontId="26" fillId="0" borderId="0" xfId="0" applyFont="1" applyFill="1" applyBorder="1" applyAlignment="1" applyProtection="1">
      <alignment vertical="center"/>
    </xf>
    <xf numFmtId="0" fontId="26" fillId="0" borderId="0" xfId="0" applyFont="1" applyProtection="1"/>
    <xf numFmtId="2" fontId="40" fillId="5" borderId="0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Border="1" applyAlignment="1" applyProtection="1">
      <alignment vertical="center"/>
    </xf>
    <xf numFmtId="0" fontId="50" fillId="0" borderId="0" xfId="0" applyFont="1" applyAlignment="1" applyProtection="1">
      <alignment horizontal="left" vertical="center" indent="1"/>
    </xf>
    <xf numFmtId="0" fontId="50" fillId="0" borderId="0" xfId="0" applyFont="1" applyBorder="1" applyAlignment="1" applyProtection="1">
      <alignment horizontal="left" vertical="center" indent="1"/>
    </xf>
    <xf numFmtId="0" fontId="51" fillId="0" borderId="0" xfId="0" applyFont="1" applyAlignment="1" applyProtection="1">
      <alignment horizontal="left" vertical="center" indent="1"/>
    </xf>
    <xf numFmtId="0" fontId="52" fillId="0" borderId="0" xfId="0" applyFont="1" applyAlignment="1" applyProtection="1">
      <alignment horizontal="left" vertical="center" indent="1"/>
    </xf>
    <xf numFmtId="0" fontId="53" fillId="0" borderId="14" xfId="0" applyFont="1" applyBorder="1" applyAlignment="1" applyProtection="1">
      <alignment horizontal="left" vertical="center" indent="1"/>
    </xf>
    <xf numFmtId="0" fontId="51" fillId="0" borderId="0" xfId="0" applyFont="1" applyBorder="1" applyAlignment="1" applyProtection="1">
      <alignment horizontal="left" vertical="center" indent="1"/>
    </xf>
    <xf numFmtId="0" fontId="51" fillId="0" borderId="0" xfId="0" applyFont="1" applyBorder="1" applyAlignment="1" applyProtection="1">
      <alignment vertical="center"/>
    </xf>
    <xf numFmtId="0" fontId="52" fillId="0" borderId="0" xfId="0" applyFont="1" applyBorder="1" applyAlignment="1" applyProtection="1">
      <alignment horizontal="left" vertical="center" indent="1"/>
    </xf>
    <xf numFmtId="0" fontId="52" fillId="0" borderId="0" xfId="0" applyFont="1" applyBorder="1" applyAlignment="1" applyProtection="1">
      <alignment vertical="center"/>
    </xf>
    <xf numFmtId="0" fontId="54" fillId="0" borderId="14" xfId="0" applyFont="1" applyBorder="1" applyAlignment="1" applyProtection="1">
      <alignment vertical="center"/>
    </xf>
    <xf numFmtId="0" fontId="57" fillId="0" borderId="0" xfId="0" applyFont="1" applyAlignment="1" applyProtection="1">
      <alignment horizontal="left" vertical="center" indent="1"/>
    </xf>
    <xf numFmtId="0" fontId="57" fillId="0" borderId="0" xfId="0" applyFont="1" applyBorder="1" applyAlignment="1" applyProtection="1">
      <alignment horizontal="left" vertical="center" indent="1"/>
    </xf>
    <xf numFmtId="2" fontId="40" fillId="5" borderId="16" xfId="0" applyNumberFormat="1" applyFont="1" applyFill="1" applyBorder="1" applyAlignment="1" applyProtection="1">
      <alignment horizontal="center" vertical="center"/>
      <protection locked="0"/>
    </xf>
    <xf numFmtId="164" fontId="28" fillId="15" borderId="17" xfId="0" applyNumberFormat="1" applyFont="1" applyFill="1" applyBorder="1" applyAlignment="1" applyProtection="1">
      <alignment horizontal="right" vertical="center"/>
    </xf>
    <xf numFmtId="0" fontId="58" fillId="0" borderId="0" xfId="0" applyFont="1" applyAlignment="1" applyProtection="1">
      <alignment vertical="center"/>
    </xf>
    <xf numFmtId="0" fontId="58" fillId="5" borderId="0" xfId="0" applyFont="1" applyFill="1" applyBorder="1" applyAlignment="1" applyProtection="1">
      <alignment vertical="center"/>
    </xf>
    <xf numFmtId="0" fontId="58" fillId="5" borderId="0" xfId="0" applyFont="1" applyFill="1" applyBorder="1" applyAlignment="1" applyProtection="1">
      <alignment horizontal="center" vertical="center"/>
    </xf>
    <xf numFmtId="164" fontId="58" fillId="5" borderId="0" xfId="0" applyNumberFormat="1" applyFont="1" applyFill="1" applyBorder="1" applyAlignment="1" applyProtection="1">
      <alignment horizontal="center" vertical="center"/>
    </xf>
    <xf numFmtId="0" fontId="59" fillId="4" borderId="0" xfId="0" applyFont="1" applyFill="1" applyBorder="1" applyAlignment="1">
      <alignment horizontal="left" vertic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/>
    <xf numFmtId="0" fontId="26" fillId="0" borderId="0" xfId="0" applyFont="1" applyFill="1" applyBorder="1" applyAlignment="1">
      <alignment horizontal="center"/>
    </xf>
    <xf numFmtId="0" fontId="62" fillId="0" borderId="0" xfId="0" applyFont="1" applyBorder="1"/>
    <xf numFmtId="0" fontId="63" fillId="0" borderId="0" xfId="0" applyFont="1" applyFill="1" applyBorder="1"/>
    <xf numFmtId="0" fontId="26" fillId="0" borderId="0" xfId="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10" borderId="0" xfId="0" applyFont="1" applyFill="1" applyBorder="1" applyAlignment="1">
      <alignment horizontal="center" vertical="center"/>
    </xf>
    <xf numFmtId="0" fontId="26" fillId="13" borderId="0" xfId="0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6" fillId="11" borderId="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vertical="center"/>
    </xf>
    <xf numFmtId="0" fontId="26" fillId="8" borderId="0" xfId="0" applyFont="1" applyFill="1" applyBorder="1" applyAlignment="1">
      <alignment horizontal="center" vertical="center"/>
    </xf>
    <xf numFmtId="0" fontId="26" fillId="12" borderId="0" xfId="0" applyFont="1" applyFill="1" applyBorder="1" applyAlignment="1">
      <alignment vertical="center"/>
    </xf>
    <xf numFmtId="0" fontId="26" fillId="6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vertical="center"/>
    </xf>
    <xf numFmtId="0" fontId="58" fillId="0" borderId="3" xfId="0" applyFont="1" applyFill="1" applyBorder="1" applyAlignment="1">
      <alignment vertical="center"/>
    </xf>
    <xf numFmtId="0" fontId="58" fillId="0" borderId="5" xfId="0" applyFont="1" applyFill="1" applyBorder="1" applyAlignment="1">
      <alignment vertical="center"/>
    </xf>
    <xf numFmtId="0" fontId="58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8" fillId="0" borderId="0" xfId="0" applyFont="1" applyFill="1" applyBorder="1" applyAlignment="1">
      <alignment horizontal="center" vertical="center"/>
    </xf>
    <xf numFmtId="0" fontId="58" fillId="0" borderId="5" xfId="0" applyFont="1" applyFill="1" applyBorder="1" applyAlignment="1">
      <alignment horizontal="left" vertical="center"/>
    </xf>
    <xf numFmtId="0" fontId="67" fillId="0" borderId="0" xfId="0" applyNumberFormat="1" applyFont="1" applyFill="1" applyBorder="1" applyAlignment="1">
      <alignment horizontal="center" vertical="center"/>
    </xf>
    <xf numFmtId="164" fontId="68" fillId="0" borderId="0" xfId="0" applyNumberFormat="1" applyFont="1" applyFill="1" applyBorder="1" applyAlignment="1">
      <alignment horizontal="left" vertical="center"/>
    </xf>
    <xf numFmtId="1" fontId="69" fillId="3" borderId="0" xfId="0" applyNumberFormat="1" applyFont="1" applyFill="1" applyBorder="1" applyAlignment="1">
      <alignment horizontal="center" vertical="center"/>
    </xf>
    <xf numFmtId="1" fontId="69" fillId="6" borderId="0" xfId="0" applyNumberFormat="1" applyFont="1" applyFill="1" applyBorder="1" applyAlignment="1">
      <alignment horizontal="center" vertical="center"/>
    </xf>
    <xf numFmtId="0" fontId="38" fillId="0" borderId="0" xfId="0" applyFont="1" applyBorder="1"/>
    <xf numFmtId="0" fontId="70" fillId="0" borderId="0" xfId="0" applyFont="1" applyBorder="1"/>
    <xf numFmtId="0" fontId="70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applyFont="1" applyBorder="1" applyAlignment="1">
      <alignment horizontal="right"/>
    </xf>
    <xf numFmtId="0" fontId="58" fillId="0" borderId="0" xfId="0" applyFont="1" applyBorder="1"/>
    <xf numFmtId="1" fontId="69" fillId="3" borderId="18" xfId="0" applyNumberFormat="1" applyFont="1" applyFill="1" applyBorder="1" applyAlignment="1">
      <alignment horizontal="center" vertical="center"/>
    </xf>
    <xf numFmtId="1" fontId="69" fillId="3" borderId="19" xfId="0" applyNumberFormat="1" applyFont="1" applyFill="1" applyBorder="1" applyAlignment="1">
      <alignment horizontal="center" vertical="center"/>
    </xf>
    <xf numFmtId="1" fontId="69" fillId="6" borderId="18" xfId="0" applyNumberFormat="1" applyFont="1" applyFill="1" applyBorder="1" applyAlignment="1">
      <alignment horizontal="center" vertical="center"/>
    </xf>
    <xf numFmtId="1" fontId="69" fillId="6" borderId="19" xfId="0" applyNumberFormat="1" applyFont="1" applyFill="1" applyBorder="1" applyAlignment="1">
      <alignment horizontal="center" vertical="center"/>
    </xf>
    <xf numFmtId="1" fontId="71" fillId="3" borderId="19" xfId="0" applyNumberFormat="1" applyFont="1" applyFill="1" applyBorder="1" applyAlignment="1">
      <alignment horizontal="center" vertical="center"/>
    </xf>
    <xf numFmtId="1" fontId="71" fillId="3" borderId="18" xfId="0" applyNumberFormat="1" applyFont="1" applyFill="1" applyBorder="1" applyAlignment="1">
      <alignment horizontal="center" vertical="center"/>
    </xf>
    <xf numFmtId="1" fontId="71" fillId="3" borderId="0" xfId="0" applyNumberFormat="1" applyFont="1" applyFill="1" applyBorder="1" applyAlignment="1">
      <alignment horizontal="center" vertical="center"/>
    </xf>
    <xf numFmtId="1" fontId="71" fillId="6" borderId="18" xfId="0" applyNumberFormat="1" applyFont="1" applyFill="1" applyBorder="1" applyAlignment="1">
      <alignment horizontal="center" vertical="center"/>
    </xf>
    <xf numFmtId="1" fontId="71" fillId="6" borderId="19" xfId="0" applyNumberFormat="1" applyFont="1" applyFill="1" applyBorder="1" applyAlignment="1">
      <alignment horizontal="center" vertical="center"/>
    </xf>
    <xf numFmtId="1" fontId="71" fillId="6" borderId="0" xfId="0" applyNumberFormat="1" applyFont="1" applyFill="1" applyBorder="1" applyAlignment="1">
      <alignment horizontal="center" vertical="center"/>
    </xf>
    <xf numFmtId="0" fontId="72" fillId="0" borderId="0" xfId="0" applyFont="1" applyBorder="1" applyAlignment="1">
      <alignment vertical="center"/>
    </xf>
    <xf numFmtId="0" fontId="70" fillId="0" borderId="0" xfId="0" applyNumberFormat="1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left" vertical="center"/>
    </xf>
    <xf numFmtId="0" fontId="60" fillId="0" borderId="0" xfId="0" applyFont="1" applyFill="1" applyBorder="1" applyAlignment="1" applyProtection="1">
      <alignment vertical="center"/>
    </xf>
    <xf numFmtId="0" fontId="26" fillId="0" borderId="0" xfId="0" applyFont="1" applyBorder="1" applyAlignment="1">
      <alignment vertical="top"/>
    </xf>
    <xf numFmtId="0" fontId="26" fillId="0" borderId="0" xfId="0" applyFont="1" applyBorder="1" applyAlignment="1">
      <alignment horizontal="center" vertical="top"/>
    </xf>
    <xf numFmtId="0" fontId="38" fillId="0" borderId="0" xfId="0" applyFont="1" applyFill="1" applyBorder="1" applyAlignment="1">
      <alignment horizontal="right" vertical="top"/>
    </xf>
    <xf numFmtId="0" fontId="73" fillId="0" borderId="0" xfId="0" applyFont="1" applyFill="1" applyBorder="1" applyAlignment="1" applyProtection="1">
      <alignment vertical="center"/>
    </xf>
    <xf numFmtId="0" fontId="24" fillId="0" borderId="0" xfId="1" applyAlignment="1" applyProtection="1">
      <alignment horizontal="left" vertical="top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49" fontId="0" fillId="0" borderId="0" xfId="0" applyNumberFormat="1"/>
    <xf numFmtId="0" fontId="56" fillId="5" borderId="0" xfId="0" applyFont="1" applyFill="1" applyBorder="1" applyAlignment="1" applyProtection="1">
      <alignment horizontal="left" vertical="center"/>
    </xf>
    <xf numFmtId="0" fontId="64" fillId="0" borderId="0" xfId="0" applyFont="1" applyBorder="1" applyAlignment="1">
      <alignment horizontal="center"/>
    </xf>
    <xf numFmtId="0" fontId="66" fillId="0" borderId="0" xfId="0" applyFont="1" applyBorder="1" applyAlignment="1">
      <alignment horizontal="left" vertical="center"/>
    </xf>
    <xf numFmtId="0" fontId="66" fillId="0" borderId="4" xfId="0" applyFont="1" applyBorder="1" applyAlignment="1">
      <alignment horizontal="left" vertical="center"/>
    </xf>
    <xf numFmtId="0" fontId="6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Link" xfId="1" builtinId="8" customBuiltin="1"/>
    <cellStyle name="Standard" xfId="0" builtinId="0"/>
  </cellStyles>
  <dxfs count="9"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ndense val="0"/>
        <extend val="0"/>
      </font>
      <fill>
        <patternFill>
          <bgColor theme="7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66"/>
      <rgbColor rgb="00FF99FF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BFEFC4"/>
      <rgbColor rgb="00FFFFB9"/>
      <rgbColor rgb="00C9DAFB"/>
      <rgbColor rgb="00FABED1"/>
      <rgbColor rgb="00F3F0E4"/>
      <rgbColor rgb="00EBEEF5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FF"/>
      <color rgb="FFD8F0F2"/>
      <color rgb="FFE1F0DD"/>
      <color rgb="FFFDEBD7"/>
      <color rgb="FFFBDDE0"/>
      <color rgb="FF906206"/>
      <color rgb="FFE6AF00"/>
      <color rgb="FFC1533D"/>
      <color rgb="FFE89F0E"/>
      <color rgb="FF3BC3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168715335923E-2"/>
          <c:y val="0.13043478260869565"/>
          <c:w val="0.89451289177088156"/>
          <c:h val="0.65399926458468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Calculator!$C$14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989940737045879"/>
                  <c:y val="5.7970737083278955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8BA-8B60-8133465175FC}"/>
            </c:ext>
          </c:extLst>
        </c:ser>
        <c:ser>
          <c:idx val="1"/>
          <c:order val="1"/>
          <c:tx>
            <c:strRef>
              <c:f>Calculator!$C$15</c:f>
              <c:strCache>
                <c:ptCount val="1"/>
                <c:pt idx="0">
                  <c:v>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6452183752557671E-2"/>
                  <c:y val="5.1529995214686493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Calculator!$D$15</c:f>
              <c:numCache>
                <c:formatCode>General</c:formatCode>
                <c:ptCount val="1"/>
                <c:pt idx="0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2-48BA-8B60-8133465175FC}"/>
            </c:ext>
          </c:extLst>
        </c:ser>
        <c:ser>
          <c:idx val="5"/>
          <c:order val="2"/>
          <c:tx>
            <c:strRef>
              <c:f>Calculator!$C$16</c:f>
              <c:strCache>
                <c:ptCount val="1"/>
                <c:pt idx="0">
                  <c:v>Marginal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951186207072658E-2"/>
                  <c:y val="0.171172691811313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90620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06206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Calculator!$D$16</c:f>
              <c:numCache>
                <c:formatCode>General</c:formatCode>
                <c:ptCount val="1"/>
                <c:pt idx="0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2-48BA-8B60-8133465175FC}"/>
            </c:ext>
          </c:extLst>
        </c:ser>
        <c:ser>
          <c:idx val="2"/>
          <c:order val="3"/>
          <c:tx>
            <c:strRef>
              <c:f>Calculator!$C$17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3244868702595319"/>
                  <c:y val="5.1529995214686493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Calculator!$D$17</c:f>
              <c:numCache>
                <c:formatCode>General</c:formatCode>
                <c:ptCount val="1"/>
                <c:pt idx="0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2-48BA-8B60-8133465175FC}"/>
            </c:ext>
          </c:extLst>
        </c:ser>
        <c:ser>
          <c:idx val="3"/>
          <c:order val="4"/>
          <c:tx>
            <c:strRef>
              <c:f>Calculator!$C$18</c:f>
              <c:strCache>
                <c:ptCount val="1"/>
                <c:pt idx="0">
                  <c:v>Under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547828014710829"/>
                  <c:y val="5.7970737083278955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Calculator!$D$18</c:f>
              <c:numCache>
                <c:formatCode>General</c:formatCode>
                <c:ptCount val="1"/>
                <c:pt idx="0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2-48BA-8B60-81334651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88527152"/>
        <c:axId val="388526368"/>
      </c:barChart>
      <c:scatterChart>
        <c:scatterStyle val="lineMarker"/>
        <c:varyColors val="0"/>
        <c:ser>
          <c:idx val="4"/>
          <c:order val="5"/>
          <c:tx>
            <c:strRef>
              <c:f>Calculator!$C$19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bg1"/>
              </a:solidFill>
              <a:ln w="12700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9371397457003453E-2"/>
                  <c:y val="-0.115193225156247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8A-4689-B27D-3C8655CB3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Calculator!$D$19</c:f>
              <c:numCache>
                <c:formatCode>0.0</c:formatCode>
                <c:ptCount val="1"/>
                <c:pt idx="0">
                  <c:v>27.77031263997133</c:v>
                </c:pt>
              </c:numCache>
            </c:numRef>
          </c:xVal>
          <c:yVal>
            <c:numRef>
              <c:f>Calculator!$D$20</c:f>
              <c:numCache>
                <c:formatCode>General</c:formatCode>
                <c:ptCount val="1"/>
                <c:pt idx="0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F2-48BA-8B60-81334651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27544"/>
        <c:axId val="388530288"/>
      </c:scatterChart>
      <c:catAx>
        <c:axId val="38852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526368"/>
        <c:crosses val="autoZero"/>
        <c:auto val="1"/>
        <c:lblAlgn val="ctr"/>
        <c:lblOffset val="100"/>
        <c:noMultiLvlLbl val="0"/>
      </c:catAx>
      <c:valAx>
        <c:axId val="388526368"/>
        <c:scaling>
          <c:orientation val="minMax"/>
          <c:max val="50"/>
          <c:min val="1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527152"/>
        <c:crosses val="autoZero"/>
        <c:crossBetween val="between"/>
      </c:valAx>
      <c:valAx>
        <c:axId val="388530288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88527544"/>
        <c:crosses val="max"/>
        <c:crossBetween val="midCat"/>
      </c:valAx>
      <c:valAx>
        <c:axId val="3885275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885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Body Mass Index (BMI) Chart for Adults</a:t>
            </a:r>
          </a:p>
        </c:rich>
      </c:tx>
      <c:layout>
        <c:manualLayout>
          <c:xMode val="edge"/>
          <c:yMode val="edge"/>
          <c:x val="0.22904191616766467"/>
          <c:y val="9.416213174238564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9341317365269"/>
          <c:y val="6.7796734854517662E-2"/>
          <c:w val="0.78293413173652693"/>
          <c:h val="0.77401272292241008"/>
        </c:manualLayout>
      </c:layout>
      <c:areaChart>
        <c:grouping val="stacked"/>
        <c:varyColors val="0"/>
        <c:ser>
          <c:idx val="6"/>
          <c:order val="0"/>
          <c:tx>
            <c:v>Underweight</c:v>
          </c:tx>
          <c:spPr>
            <a:solidFill>
              <a:schemeClr val="accent1"/>
            </a:solidFill>
            <a:ln w="12700">
              <a:solidFill>
                <a:schemeClr val="accent1"/>
              </a:solidFill>
              <a:prstDash val="solid"/>
            </a:ln>
          </c:spP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Calculations!$F$10:$F$38</c:f>
              <c:numCache>
                <c:formatCode>0.00</c:formatCode>
                <c:ptCount val="29"/>
                <c:pt idx="0">
                  <c:v>82.518099193536912</c:v>
                </c:pt>
                <c:pt idx="1">
                  <c:v>85.49148733412035</c:v>
                </c:pt>
                <c:pt idx="2">
                  <c:v>88.517501813475178</c:v>
                </c:pt>
                <c:pt idx="3">
                  <c:v>91.596142631601396</c:v>
                </c:pt>
                <c:pt idx="4">
                  <c:v>94.727409788499003</c:v>
                </c:pt>
                <c:pt idx="5">
                  <c:v>97.911303284168</c:v>
                </c:pt>
                <c:pt idx="6">
                  <c:v>101.14782311860839</c:v>
                </c:pt>
                <c:pt idx="7">
                  <c:v>104.43696929182015</c:v>
                </c:pt>
                <c:pt idx="8">
                  <c:v>107.77874180380331</c:v>
                </c:pt>
                <c:pt idx="9">
                  <c:v>111.17314065455786</c:v>
                </c:pt>
                <c:pt idx="10">
                  <c:v>114.6201658440838</c:v>
                </c:pt>
                <c:pt idx="11">
                  <c:v>118.11981737238112</c:v>
                </c:pt>
                <c:pt idx="12">
                  <c:v>121.67209523944983</c:v>
                </c:pt>
                <c:pt idx="13">
                  <c:v>125.27699944528993</c:v>
                </c:pt>
                <c:pt idx="14">
                  <c:v>128.93452998990142</c:v>
                </c:pt>
                <c:pt idx="15">
                  <c:v>132.64468687328431</c:v>
                </c:pt>
                <c:pt idx="16">
                  <c:v>136.40747009543855</c:v>
                </c:pt>
                <c:pt idx="17">
                  <c:v>140.22287965636423</c:v>
                </c:pt>
                <c:pt idx="18">
                  <c:v>144.09091555606128</c:v>
                </c:pt>
                <c:pt idx="19">
                  <c:v>148.0115777945297</c:v>
                </c:pt>
                <c:pt idx="20">
                  <c:v>151.98486637176953</c:v>
                </c:pt>
                <c:pt idx="21">
                  <c:v>156.01078128778073</c:v>
                </c:pt>
                <c:pt idx="22">
                  <c:v>160.08932254256331</c:v>
                </c:pt>
                <c:pt idx="23">
                  <c:v>164.22049013611729</c:v>
                </c:pt>
                <c:pt idx="24">
                  <c:v>168.40428406844268</c:v>
                </c:pt>
                <c:pt idx="25">
                  <c:v>172.64070433953944</c:v>
                </c:pt>
                <c:pt idx="26">
                  <c:v>176.92975094940758</c:v>
                </c:pt>
                <c:pt idx="27">
                  <c:v>181.27142389804712</c:v>
                </c:pt>
                <c:pt idx="28">
                  <c:v>185.66572318545806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F-4D84-89E3-E3D5098A872B}"/>
            </c:ext>
          </c:extLst>
        </c:ser>
        <c:ser>
          <c:idx val="0"/>
          <c:order val="1"/>
          <c:tx>
            <c:v>BMI 18.5-25</c:v>
          </c:tx>
          <c:spPr>
            <a:solidFill>
              <a:schemeClr val="accent2"/>
            </a:solidFill>
            <a:ln w="12700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c:spP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Calculations!$M$10:$M$38</c:f>
              <c:numCache>
                <c:formatCode>0.00</c:formatCode>
                <c:ptCount val="29"/>
                <c:pt idx="0">
                  <c:v>28.99284566259405</c:v>
                </c:pt>
                <c:pt idx="1">
                  <c:v>30.037549603880123</c:v>
                </c:pt>
                <c:pt idx="2">
                  <c:v>31.100743880410207</c:v>
                </c:pt>
                <c:pt idx="3">
                  <c:v>32.182428492184272</c:v>
                </c:pt>
                <c:pt idx="4">
                  <c:v>33.282603439202362</c:v>
                </c:pt>
                <c:pt idx="5">
                  <c:v>34.401268721464433</c:v>
                </c:pt>
                <c:pt idx="6">
                  <c:v>35.538424338970515</c:v>
                </c:pt>
                <c:pt idx="7">
                  <c:v>36.694070291720593</c:v>
                </c:pt>
                <c:pt idx="8">
                  <c:v>37.868206579714666</c:v>
                </c:pt>
                <c:pt idx="9">
                  <c:v>39.060833202952765</c:v>
                </c:pt>
                <c:pt idx="10">
                  <c:v>40.27195016143483</c:v>
                </c:pt>
                <c:pt idx="11">
                  <c:v>41.501557455160921</c:v>
                </c:pt>
                <c:pt idx="12">
                  <c:v>42.749655084131021</c:v>
                </c:pt>
                <c:pt idx="13">
                  <c:v>44.016243048345103</c:v>
                </c:pt>
                <c:pt idx="14">
                  <c:v>45.301321347803196</c:v>
                </c:pt>
                <c:pt idx="15">
                  <c:v>46.604889982505284</c:v>
                </c:pt>
                <c:pt idx="16">
                  <c:v>47.926948952451397</c:v>
                </c:pt>
                <c:pt idx="17">
                  <c:v>49.267498257641478</c:v>
                </c:pt>
                <c:pt idx="18">
                  <c:v>50.626537898075554</c:v>
                </c:pt>
                <c:pt idx="19">
                  <c:v>52.004067873753684</c:v>
                </c:pt>
                <c:pt idx="20">
                  <c:v>53.400088184675752</c:v>
                </c:pt>
                <c:pt idx="21">
                  <c:v>54.814598830841874</c:v>
                </c:pt>
                <c:pt idx="22">
                  <c:v>56.247599812251991</c:v>
                </c:pt>
                <c:pt idx="23">
                  <c:v>57.699091128906076</c:v>
                </c:pt>
                <c:pt idx="24">
                  <c:v>59.169072780804186</c:v>
                </c:pt>
                <c:pt idx="25">
                  <c:v>60.657544767946291</c:v>
                </c:pt>
                <c:pt idx="26">
                  <c:v>62.164507090332393</c:v>
                </c:pt>
                <c:pt idx="27">
                  <c:v>63.689959747962519</c:v>
                </c:pt>
                <c:pt idx="28">
                  <c:v>65.233902740836612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F-4D84-89E3-E3D5098A872B}"/>
            </c:ext>
          </c:extLst>
        </c:ser>
        <c:ser>
          <c:idx val="1"/>
          <c:order val="2"/>
          <c:tx>
            <c:v>Overweight</c:v>
          </c:tx>
          <c:spPr>
            <a:solidFill>
              <a:schemeClr val="accent3"/>
            </a:solidFill>
            <a:ln w="12700">
              <a:solidFill>
                <a:schemeClr val="bg1"/>
              </a:solidFill>
              <a:prstDash val="solid"/>
            </a:ln>
          </c:spP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Calculations!$N$10:$N$38</c:f>
              <c:numCache>
                <c:formatCode>0.00</c:formatCode>
                <c:ptCount val="29"/>
                <c:pt idx="0">
                  <c:v>22.302188971226187</c:v>
                </c:pt>
                <c:pt idx="1">
                  <c:v>23.105807387600095</c:v>
                </c:pt>
                <c:pt idx="2">
                  <c:v>23.923649138777066</c:v>
                </c:pt>
                <c:pt idx="3">
                  <c:v>24.755714224757128</c:v>
                </c:pt>
                <c:pt idx="4">
                  <c:v>25.602002645540267</c:v>
                </c:pt>
                <c:pt idx="5">
                  <c:v>26.462514401126498</c:v>
                </c:pt>
                <c:pt idx="6">
                  <c:v>27.337249491515763</c:v>
                </c:pt>
                <c:pt idx="7">
                  <c:v>28.226207916708148</c:v>
                </c:pt>
                <c:pt idx="8">
                  <c:v>29.129389676703596</c:v>
                </c:pt>
                <c:pt idx="9">
                  <c:v>30.046794771502135</c:v>
                </c:pt>
                <c:pt idx="10">
                  <c:v>30.978423201103737</c:v>
                </c:pt>
                <c:pt idx="11">
                  <c:v>31.924274965508431</c:v>
                </c:pt>
                <c:pt idx="12">
                  <c:v>32.884350064716187</c:v>
                </c:pt>
                <c:pt idx="13">
                  <c:v>33.858648498727007</c:v>
                </c:pt>
                <c:pt idx="14">
                  <c:v>34.847170267540946</c:v>
                </c:pt>
                <c:pt idx="15">
                  <c:v>35.84991537115792</c:v>
                </c:pt>
                <c:pt idx="16">
                  <c:v>36.866883809577985</c:v>
                </c:pt>
                <c:pt idx="17">
                  <c:v>37.898075582801141</c:v>
                </c:pt>
                <c:pt idx="18">
                  <c:v>38.943490690827389</c:v>
                </c:pt>
                <c:pt idx="19">
                  <c:v>40.003129133656671</c:v>
                </c:pt>
                <c:pt idx="20">
                  <c:v>41.076990911289073</c:v>
                </c:pt>
                <c:pt idx="21">
                  <c:v>42.165076023724509</c:v>
                </c:pt>
                <c:pt idx="22">
                  <c:v>43.267384470963037</c:v>
                </c:pt>
                <c:pt idx="23">
                  <c:v>44.383916253004685</c:v>
                </c:pt>
                <c:pt idx="24">
                  <c:v>45.514671369849339</c:v>
                </c:pt>
                <c:pt idx="25">
                  <c:v>46.659649821497112</c:v>
                </c:pt>
                <c:pt idx="26">
                  <c:v>47.818851607948005</c:v>
                </c:pt>
                <c:pt idx="27">
                  <c:v>48.992276729201905</c:v>
                </c:pt>
                <c:pt idx="28">
                  <c:v>50.179925185258924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4680"/>
        <c:axId val="388827408"/>
      </c:areaChart>
      <c:lineChart>
        <c:grouping val="standard"/>
        <c:varyColors val="0"/>
        <c:ser>
          <c:idx val="7"/>
          <c:order val="3"/>
          <c:tx>
            <c:v>V_Major_Gridlines</c:v>
          </c:tx>
          <c:spPr>
            <a:ln w="19050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300"/>
            <c:spPr>
              <a:ln w="9525">
                <a:solidFill>
                  <a:srgbClr val="FFFFFF">
                    <a:alpha val="25098"/>
                  </a:srgbClr>
                </a:solidFill>
                <a:prstDash val="solid"/>
              </a:ln>
            </c:spPr>
          </c:errBars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Calculations!$P$10:$P$38</c:f>
              <c:numCache>
                <c:formatCode>General</c:formatCode>
                <c:ptCount val="29"/>
                <c:pt idx="2">
                  <c:v>40</c:v>
                </c:pt>
                <c:pt idx="4">
                  <c:v>40</c:v>
                </c:pt>
                <c:pt idx="6">
                  <c:v>40</c:v>
                </c:pt>
                <c:pt idx="8">
                  <c:v>40</c:v>
                </c:pt>
                <c:pt idx="10">
                  <c:v>40</c:v>
                </c:pt>
                <c:pt idx="12">
                  <c:v>40</c:v>
                </c:pt>
                <c:pt idx="14">
                  <c:v>40</c:v>
                </c:pt>
                <c:pt idx="16">
                  <c:v>40</c:v>
                </c:pt>
                <c:pt idx="18">
                  <c:v>40</c:v>
                </c:pt>
                <c:pt idx="20">
                  <c:v>40</c:v>
                </c:pt>
                <c:pt idx="22">
                  <c:v>40</c:v>
                </c:pt>
                <c:pt idx="24">
                  <c:v>40</c:v>
                </c:pt>
                <c:pt idx="26">
                  <c:v>40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F-4D84-89E3-E3D5098A872B}"/>
            </c:ext>
          </c:extLst>
        </c:ser>
        <c:ser>
          <c:idx val="8"/>
          <c:order val="4"/>
          <c:tx>
            <c:v>V_Minor_Gridlines</c:v>
          </c:tx>
          <c:spPr>
            <a:ln w="19050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300"/>
            <c:spPr>
              <a:ln w="9525">
                <a:solidFill>
                  <a:srgbClr val="FFFFFF">
                    <a:alpha val="25098"/>
                  </a:srgbClr>
                </a:solidFill>
                <a:prstDash val="sysDash"/>
              </a:ln>
            </c:spPr>
          </c:errBars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Calculations!$Q$10:$Q$38</c:f>
              <c:numCache>
                <c:formatCode>General</c:formatCode>
                <c:ptCount val="29"/>
                <c:pt idx="1">
                  <c:v>40</c:v>
                </c:pt>
                <c:pt idx="3">
                  <c:v>40</c:v>
                </c:pt>
                <c:pt idx="5">
                  <c:v>40</c:v>
                </c:pt>
                <c:pt idx="7">
                  <c:v>40</c:v>
                </c:pt>
                <c:pt idx="9">
                  <c:v>40</c:v>
                </c:pt>
                <c:pt idx="11">
                  <c:v>40</c:v>
                </c:pt>
                <c:pt idx="13">
                  <c:v>40</c:v>
                </c:pt>
                <c:pt idx="15">
                  <c:v>40</c:v>
                </c:pt>
                <c:pt idx="17">
                  <c:v>40</c:v>
                </c:pt>
                <c:pt idx="19">
                  <c:v>40</c:v>
                </c:pt>
                <c:pt idx="21">
                  <c:v>40</c:v>
                </c:pt>
                <c:pt idx="23">
                  <c:v>40</c:v>
                </c:pt>
                <c:pt idx="25">
                  <c:v>40</c:v>
                </c:pt>
                <c:pt idx="2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FF-4D84-89E3-E3D5098A872B}"/>
            </c:ext>
          </c:extLst>
        </c:ser>
        <c:ser>
          <c:idx val="2"/>
          <c:order val="8"/>
          <c:tx>
            <c:strRef>
              <c:f>Calculations!$F$9</c:f>
              <c:strCache>
                <c:ptCount val="1"/>
                <c:pt idx="0">
                  <c:v>BMI 18.5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25"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18.5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Calculations!$F$10:$F$38</c:f>
              <c:numCache>
                <c:formatCode>0.00</c:formatCode>
                <c:ptCount val="29"/>
                <c:pt idx="0">
                  <c:v>82.518099193536912</c:v>
                </c:pt>
                <c:pt idx="1">
                  <c:v>85.49148733412035</c:v>
                </c:pt>
                <c:pt idx="2">
                  <c:v>88.517501813475178</c:v>
                </c:pt>
                <c:pt idx="3">
                  <c:v>91.596142631601396</c:v>
                </c:pt>
                <c:pt idx="4">
                  <c:v>94.727409788499003</c:v>
                </c:pt>
                <c:pt idx="5">
                  <c:v>97.911303284168</c:v>
                </c:pt>
                <c:pt idx="6">
                  <c:v>101.14782311860839</c:v>
                </c:pt>
                <c:pt idx="7">
                  <c:v>104.43696929182015</c:v>
                </c:pt>
                <c:pt idx="8">
                  <c:v>107.77874180380331</c:v>
                </c:pt>
                <c:pt idx="9">
                  <c:v>111.17314065455786</c:v>
                </c:pt>
                <c:pt idx="10">
                  <c:v>114.6201658440838</c:v>
                </c:pt>
                <c:pt idx="11">
                  <c:v>118.11981737238112</c:v>
                </c:pt>
                <c:pt idx="12">
                  <c:v>121.67209523944983</c:v>
                </c:pt>
                <c:pt idx="13">
                  <c:v>125.27699944528993</c:v>
                </c:pt>
                <c:pt idx="14">
                  <c:v>128.93452998990142</c:v>
                </c:pt>
                <c:pt idx="15">
                  <c:v>132.64468687328431</c:v>
                </c:pt>
                <c:pt idx="16">
                  <c:v>136.40747009543855</c:v>
                </c:pt>
                <c:pt idx="17">
                  <c:v>140.22287965636423</c:v>
                </c:pt>
                <c:pt idx="18">
                  <c:v>144.09091555606128</c:v>
                </c:pt>
                <c:pt idx="19">
                  <c:v>148.0115777945297</c:v>
                </c:pt>
                <c:pt idx="20">
                  <c:v>151.98486637176953</c:v>
                </c:pt>
                <c:pt idx="21">
                  <c:v>156.01078128778073</c:v>
                </c:pt>
                <c:pt idx="22">
                  <c:v>160.08932254256331</c:v>
                </c:pt>
                <c:pt idx="23">
                  <c:v>164.22049013611729</c:v>
                </c:pt>
                <c:pt idx="24">
                  <c:v>168.40428406844268</c:v>
                </c:pt>
                <c:pt idx="25">
                  <c:v>172.64070433953944</c:v>
                </c:pt>
                <c:pt idx="26">
                  <c:v>176.92975094940758</c:v>
                </c:pt>
                <c:pt idx="27">
                  <c:v>181.27142389804712</c:v>
                </c:pt>
                <c:pt idx="28">
                  <c:v>185.66572318545806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FF-4D84-89E3-E3D5098A872B}"/>
            </c:ext>
          </c:extLst>
        </c:ser>
        <c:ser>
          <c:idx val="3"/>
          <c:order val="9"/>
          <c:tx>
            <c:strRef>
              <c:f>Calculations!$H$9</c:f>
              <c:strCache>
                <c:ptCount val="1"/>
                <c:pt idx="0">
                  <c:v>BMI 25</c:v>
                </c:pt>
              </c:strCache>
            </c:strRef>
          </c:tx>
          <c:spPr>
            <a:ln w="127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21"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25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Calculations!$H$10:$H$38</c:f>
              <c:numCache>
                <c:formatCode>0.00</c:formatCode>
                <c:ptCount val="29"/>
                <c:pt idx="0">
                  <c:v>111.51094485613096</c:v>
                </c:pt>
                <c:pt idx="1">
                  <c:v>115.52903693800047</c:v>
                </c:pt>
                <c:pt idx="2">
                  <c:v>119.61824569388538</c:v>
                </c:pt>
                <c:pt idx="3">
                  <c:v>123.77857112378567</c:v>
                </c:pt>
                <c:pt idx="4">
                  <c:v>128.01001322770136</c:v>
                </c:pt>
                <c:pt idx="5">
                  <c:v>132.31257200563243</c:v>
                </c:pt>
                <c:pt idx="6">
                  <c:v>136.6862474575789</c:v>
                </c:pt>
                <c:pt idx="7">
                  <c:v>141.13103958354074</c:v>
                </c:pt>
                <c:pt idx="8">
                  <c:v>145.64694838351798</c:v>
                </c:pt>
                <c:pt idx="9">
                  <c:v>150.23397385751062</c:v>
                </c:pt>
                <c:pt idx="10">
                  <c:v>154.89211600551863</c:v>
                </c:pt>
                <c:pt idx="11">
                  <c:v>159.62137482754204</c:v>
                </c:pt>
                <c:pt idx="12">
                  <c:v>164.42175032358085</c:v>
                </c:pt>
                <c:pt idx="13">
                  <c:v>169.29324249363503</c:v>
                </c:pt>
                <c:pt idx="14">
                  <c:v>174.23585133770462</c:v>
                </c:pt>
                <c:pt idx="15">
                  <c:v>179.2495768557896</c:v>
                </c:pt>
                <c:pt idx="16">
                  <c:v>184.33441904788995</c:v>
                </c:pt>
                <c:pt idx="17">
                  <c:v>189.49037791400571</c:v>
                </c:pt>
                <c:pt idx="18">
                  <c:v>194.71745345413683</c:v>
                </c:pt>
                <c:pt idx="19">
                  <c:v>200.01564566828338</c:v>
                </c:pt>
                <c:pt idx="20">
                  <c:v>205.38495455644528</c:v>
                </c:pt>
                <c:pt idx="21">
                  <c:v>210.8253801186226</c:v>
                </c:pt>
                <c:pt idx="22">
                  <c:v>216.3369223548153</c:v>
                </c:pt>
                <c:pt idx="23">
                  <c:v>221.91958126502337</c:v>
                </c:pt>
                <c:pt idx="24">
                  <c:v>227.57335684924686</c:v>
                </c:pt>
                <c:pt idx="25">
                  <c:v>233.29824910748573</c:v>
                </c:pt>
                <c:pt idx="26">
                  <c:v>239.09425803973997</c:v>
                </c:pt>
                <c:pt idx="27">
                  <c:v>244.96138364600964</c:v>
                </c:pt>
                <c:pt idx="28">
                  <c:v>250.89962592629468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FF-4D84-89E3-E3D5098A872B}"/>
            </c:ext>
          </c:extLst>
        </c:ser>
        <c:ser>
          <c:idx val="4"/>
          <c:order val="10"/>
          <c:tx>
            <c:strRef>
              <c:f>Calculations!$J$9</c:f>
              <c:strCache>
                <c:ptCount val="1"/>
                <c:pt idx="0">
                  <c:v>BMI 30</c:v>
                </c:pt>
              </c:strCache>
            </c:strRef>
          </c:tx>
          <c:spPr>
            <a:ln w="1270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7"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30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Calculations!$J$10:$J$38</c:f>
              <c:numCache>
                <c:formatCode>0.00</c:formatCode>
                <c:ptCount val="29"/>
                <c:pt idx="0">
                  <c:v>133.81313382735715</c:v>
                </c:pt>
                <c:pt idx="1">
                  <c:v>138.63484432560057</c:v>
                </c:pt>
                <c:pt idx="2">
                  <c:v>143.54189483266245</c:v>
                </c:pt>
                <c:pt idx="3">
                  <c:v>148.5342853485428</c:v>
                </c:pt>
                <c:pt idx="4">
                  <c:v>153.61201587324163</c:v>
                </c:pt>
                <c:pt idx="5">
                  <c:v>158.77508640675893</c:v>
                </c:pt>
                <c:pt idx="6">
                  <c:v>164.02349694909466</c:v>
                </c:pt>
                <c:pt idx="7">
                  <c:v>169.35724750024889</c:v>
                </c:pt>
                <c:pt idx="8">
                  <c:v>174.77633806022158</c:v>
                </c:pt>
                <c:pt idx="9">
                  <c:v>180.28076862901275</c:v>
                </c:pt>
                <c:pt idx="10">
                  <c:v>185.87053920662237</c:v>
                </c:pt>
                <c:pt idx="11">
                  <c:v>191.54564979305047</c:v>
                </c:pt>
                <c:pt idx="12">
                  <c:v>197.30610038829704</c:v>
                </c:pt>
                <c:pt idx="13">
                  <c:v>203.15189099236204</c:v>
                </c:pt>
                <c:pt idx="14">
                  <c:v>209.08302160524556</c:v>
                </c:pt>
                <c:pt idx="15">
                  <c:v>215.09949222694752</c:v>
                </c:pt>
                <c:pt idx="16">
                  <c:v>221.20130285746794</c:v>
                </c:pt>
                <c:pt idx="17">
                  <c:v>227.38845349680685</c:v>
                </c:pt>
                <c:pt idx="18">
                  <c:v>233.66094414496422</c:v>
                </c:pt>
                <c:pt idx="19">
                  <c:v>240.01877480194005</c:v>
                </c:pt>
                <c:pt idx="20">
                  <c:v>246.46194546773435</c:v>
                </c:pt>
                <c:pt idx="21">
                  <c:v>252.99045614234711</c:v>
                </c:pt>
                <c:pt idx="22">
                  <c:v>259.60430682577834</c:v>
                </c:pt>
                <c:pt idx="23">
                  <c:v>266.30349751802805</c:v>
                </c:pt>
                <c:pt idx="24">
                  <c:v>273.0880282190962</c:v>
                </c:pt>
                <c:pt idx="25">
                  <c:v>279.95789892898284</c:v>
                </c:pt>
                <c:pt idx="26">
                  <c:v>286.91310964768797</c:v>
                </c:pt>
                <c:pt idx="27">
                  <c:v>293.95366037521154</c:v>
                </c:pt>
                <c:pt idx="28">
                  <c:v>301.0795511115536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FF-4D84-89E3-E3D5098A872B}"/>
            </c:ext>
          </c:extLst>
        </c:ser>
        <c:ser>
          <c:idx val="11"/>
          <c:order val="11"/>
          <c:tx>
            <c:strRef>
              <c:f>Calculations!$G$9</c:f>
              <c:strCache>
                <c:ptCount val="1"/>
                <c:pt idx="0">
                  <c:v>BMI 22</c:v>
                </c:pt>
              </c:strCache>
            </c:strRef>
          </c:tx>
          <c:spPr>
            <a:ln w="12700">
              <a:solidFill>
                <a:schemeClr val="accent2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22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Calculations!$G$10:$G$38</c:f>
              <c:numCache>
                <c:formatCode>0.00</c:formatCode>
                <c:ptCount val="29"/>
                <c:pt idx="0">
                  <c:v>98.12963147339525</c:v>
                </c:pt>
                <c:pt idx="1">
                  <c:v>101.66555250544042</c:v>
                </c:pt>
                <c:pt idx="2">
                  <c:v>105.26405621061913</c:v>
                </c:pt>
                <c:pt idx="3">
                  <c:v>108.92514258893139</c:v>
                </c:pt>
                <c:pt idx="4">
                  <c:v>112.64881164037719</c:v>
                </c:pt>
                <c:pt idx="5">
                  <c:v>116.43506336495653</c:v>
                </c:pt>
                <c:pt idx="6">
                  <c:v>120.28389776266943</c:v>
                </c:pt>
                <c:pt idx="7">
                  <c:v>124.19531483351585</c:v>
                </c:pt>
                <c:pt idx="8">
                  <c:v>128.16931457749584</c:v>
                </c:pt>
                <c:pt idx="9">
                  <c:v>132.20589699460933</c:v>
                </c:pt>
                <c:pt idx="10">
                  <c:v>136.30506208485642</c:v>
                </c:pt>
                <c:pt idx="11">
                  <c:v>140.46680984823701</c:v>
                </c:pt>
                <c:pt idx="12">
                  <c:v>144.69114028475116</c:v>
                </c:pt>
                <c:pt idx="13">
                  <c:v>148.97805339439884</c:v>
                </c:pt>
                <c:pt idx="14">
                  <c:v>153.32754917718006</c:v>
                </c:pt>
                <c:pt idx="15">
                  <c:v>157.73962763309484</c:v>
                </c:pt>
                <c:pt idx="16">
                  <c:v>162.21428876214316</c:v>
                </c:pt>
                <c:pt idx="17">
                  <c:v>166.75153256432503</c:v>
                </c:pt>
                <c:pt idx="18">
                  <c:v>171.35135903964041</c:v>
                </c:pt>
                <c:pt idx="19">
                  <c:v>176.01376818808936</c:v>
                </c:pt>
                <c:pt idx="20">
                  <c:v>180.73876000967186</c:v>
                </c:pt>
                <c:pt idx="21">
                  <c:v>185.52633450438788</c:v>
                </c:pt>
                <c:pt idx="22">
                  <c:v>190.37649167223745</c:v>
                </c:pt>
                <c:pt idx="23">
                  <c:v>195.28923151322059</c:v>
                </c:pt>
                <c:pt idx="24">
                  <c:v>200.26455402733723</c:v>
                </c:pt>
                <c:pt idx="25">
                  <c:v>205.30245921458743</c:v>
                </c:pt>
                <c:pt idx="26">
                  <c:v>210.40294707497119</c:v>
                </c:pt>
                <c:pt idx="27">
                  <c:v>215.56601760848847</c:v>
                </c:pt>
                <c:pt idx="28">
                  <c:v>220.7916708151393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FF-4D84-89E3-E3D5098A872B}"/>
            </c:ext>
          </c:extLst>
        </c:ser>
        <c:ser>
          <c:idx val="12"/>
          <c:order val="12"/>
          <c:tx>
            <c:strRef>
              <c:f>Calculations!$I$9</c:f>
              <c:strCache>
                <c:ptCount val="1"/>
                <c:pt idx="0">
                  <c:v>BMI 27</c:v>
                </c:pt>
              </c:strCache>
            </c:strRef>
          </c:tx>
          <c:spPr>
            <a:ln w="12700">
              <a:solidFill>
                <a:schemeClr val="accent3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1"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2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27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Calculations!$I$10:$I$38</c:f>
              <c:numCache>
                <c:formatCode>0.00</c:formatCode>
                <c:ptCount val="29"/>
                <c:pt idx="0">
                  <c:v>120.43182044462144</c:v>
                </c:pt>
                <c:pt idx="1">
                  <c:v>124.77135989304051</c:v>
                </c:pt>
                <c:pt idx="2">
                  <c:v>129.1877053493962</c:v>
                </c:pt>
                <c:pt idx="3">
                  <c:v>133.68085681368854</c:v>
                </c:pt>
                <c:pt idx="4">
                  <c:v>138.25081428591747</c:v>
                </c:pt>
                <c:pt idx="5">
                  <c:v>142.89757776608303</c:v>
                </c:pt>
                <c:pt idx="6">
                  <c:v>147.62114725418522</c:v>
                </c:pt>
                <c:pt idx="7">
                  <c:v>152.421522750224</c:v>
                </c:pt>
                <c:pt idx="8">
                  <c:v>157.29870425419944</c:v>
                </c:pt>
                <c:pt idx="9">
                  <c:v>162.25269176611147</c:v>
                </c:pt>
                <c:pt idx="10">
                  <c:v>167.28348528596013</c:v>
                </c:pt>
                <c:pt idx="11">
                  <c:v>172.39108481374541</c:v>
                </c:pt>
                <c:pt idx="12">
                  <c:v>177.57549034946732</c:v>
                </c:pt>
                <c:pt idx="13">
                  <c:v>182.83670189312585</c:v>
                </c:pt>
                <c:pt idx="14">
                  <c:v>188.17471944472101</c:v>
                </c:pt>
                <c:pt idx="15">
                  <c:v>193.58954300425276</c:v>
                </c:pt>
                <c:pt idx="16">
                  <c:v>199.08117257172114</c:v>
                </c:pt>
                <c:pt idx="17">
                  <c:v>204.64960814712617</c:v>
                </c:pt>
                <c:pt idx="18">
                  <c:v>210.2948497304678</c:v>
                </c:pt>
                <c:pt idx="19">
                  <c:v>216.01689732174603</c:v>
                </c:pt>
                <c:pt idx="20">
                  <c:v>221.81575092096091</c:v>
                </c:pt>
                <c:pt idx="21">
                  <c:v>227.69141052811241</c:v>
                </c:pt>
                <c:pt idx="22">
                  <c:v>233.64387614320052</c:v>
                </c:pt>
                <c:pt idx="23">
                  <c:v>239.67314776622524</c:v>
                </c:pt>
                <c:pt idx="24">
                  <c:v>245.77922539718659</c:v>
                </c:pt>
                <c:pt idx="25">
                  <c:v>251.96210903608457</c:v>
                </c:pt>
                <c:pt idx="26">
                  <c:v>258.2217986829192</c:v>
                </c:pt>
                <c:pt idx="27">
                  <c:v>264.55829433769037</c:v>
                </c:pt>
                <c:pt idx="28">
                  <c:v>270.97159600039822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FF-4D84-89E3-E3D5098A872B}"/>
            </c:ext>
          </c:extLst>
        </c:ser>
        <c:ser>
          <c:idx val="13"/>
          <c:order val="13"/>
          <c:tx>
            <c:strRef>
              <c:f>Calculations!$K$9</c:f>
              <c:strCache>
                <c:ptCount val="1"/>
                <c:pt idx="0">
                  <c:v>BMI 35</c:v>
                </c:pt>
              </c:strCache>
            </c:strRef>
          </c:tx>
          <c:spPr>
            <a:ln w="12700">
              <a:solidFill>
                <a:schemeClr val="accent4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7"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2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35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Calculations!$K$10:$K$38</c:f>
              <c:numCache>
                <c:formatCode>0.00</c:formatCode>
                <c:ptCount val="29"/>
                <c:pt idx="0">
                  <c:v>156.11532279858335</c:v>
                </c:pt>
                <c:pt idx="1">
                  <c:v>161.74065171320066</c:v>
                </c:pt>
                <c:pt idx="2">
                  <c:v>167.46554397143953</c:v>
                </c:pt>
                <c:pt idx="3">
                  <c:v>173.28999957329995</c:v>
                </c:pt>
                <c:pt idx="4">
                  <c:v>179.2140185187819</c:v>
                </c:pt>
                <c:pt idx="5">
                  <c:v>185.2376008078854</c:v>
                </c:pt>
                <c:pt idx="6">
                  <c:v>191.36074644061046</c:v>
                </c:pt>
                <c:pt idx="7">
                  <c:v>197.58345541695704</c:v>
                </c:pt>
                <c:pt idx="8">
                  <c:v>203.90572773692517</c:v>
                </c:pt>
                <c:pt idx="9">
                  <c:v>210.32756340051486</c:v>
                </c:pt>
                <c:pt idx="10">
                  <c:v>216.84896240772611</c:v>
                </c:pt>
                <c:pt idx="11">
                  <c:v>223.46992475855888</c:v>
                </c:pt>
                <c:pt idx="12">
                  <c:v>230.1904504530132</c:v>
                </c:pt>
                <c:pt idx="13">
                  <c:v>237.01053949108908</c:v>
                </c:pt>
                <c:pt idx="14">
                  <c:v>243.93019187278648</c:v>
                </c:pt>
                <c:pt idx="15">
                  <c:v>250.94940759810544</c:v>
                </c:pt>
                <c:pt idx="16">
                  <c:v>258.06818666704595</c:v>
                </c:pt>
                <c:pt idx="17">
                  <c:v>265.28652907960799</c:v>
                </c:pt>
                <c:pt idx="18">
                  <c:v>272.60443483579161</c:v>
                </c:pt>
                <c:pt idx="19">
                  <c:v>280.0219039355967</c:v>
                </c:pt>
                <c:pt idx="20">
                  <c:v>287.53893637902343</c:v>
                </c:pt>
                <c:pt idx="21">
                  <c:v>295.15553216607162</c:v>
                </c:pt>
                <c:pt idx="22">
                  <c:v>302.8716912967414</c:v>
                </c:pt>
                <c:pt idx="23">
                  <c:v>310.68741377103271</c:v>
                </c:pt>
                <c:pt idx="24">
                  <c:v>318.6026995889456</c:v>
                </c:pt>
                <c:pt idx="25">
                  <c:v>326.61754875048001</c:v>
                </c:pt>
                <c:pt idx="26">
                  <c:v>334.73196125563595</c:v>
                </c:pt>
                <c:pt idx="27">
                  <c:v>342.94593710441347</c:v>
                </c:pt>
                <c:pt idx="28">
                  <c:v>351.25947629681252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FF-4D84-89E3-E3D5098A872B}"/>
            </c:ext>
          </c:extLst>
        </c:ser>
        <c:ser>
          <c:idx val="14"/>
          <c:order val="14"/>
          <c:tx>
            <c:strRef>
              <c:f>Calculations!$L$9</c:f>
              <c:strCache>
                <c:ptCount val="1"/>
                <c:pt idx="0">
                  <c:v>BMI 40</c:v>
                </c:pt>
              </c:strCache>
            </c:strRef>
          </c:tx>
          <c:spPr>
            <a:ln w="12700">
              <a:solidFill>
                <a:schemeClr val="accent4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3"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40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Calculations!$L$10:$L$38</c:f>
              <c:numCache>
                <c:formatCode>0.00</c:formatCode>
                <c:ptCount val="29"/>
                <c:pt idx="0">
                  <c:v>178.41751176980955</c:v>
                </c:pt>
                <c:pt idx="1">
                  <c:v>184.84645910080076</c:v>
                </c:pt>
                <c:pt idx="2">
                  <c:v>191.38919311021661</c:v>
                </c:pt>
                <c:pt idx="3">
                  <c:v>198.04571379805708</c:v>
                </c:pt>
                <c:pt idx="4">
                  <c:v>204.81602116432217</c:v>
                </c:pt>
                <c:pt idx="5">
                  <c:v>211.7001152090119</c:v>
                </c:pt>
                <c:pt idx="6">
                  <c:v>218.69799593212622</c:v>
                </c:pt>
                <c:pt idx="7">
                  <c:v>225.80966333366518</c:v>
                </c:pt>
                <c:pt idx="8">
                  <c:v>233.0351174136288</c:v>
                </c:pt>
                <c:pt idx="9">
                  <c:v>240.374358172017</c:v>
                </c:pt>
                <c:pt idx="10">
                  <c:v>247.82738560882981</c:v>
                </c:pt>
                <c:pt idx="11">
                  <c:v>255.39419972406728</c:v>
                </c:pt>
                <c:pt idx="12">
                  <c:v>263.07480051772939</c:v>
                </c:pt>
                <c:pt idx="13">
                  <c:v>270.86918798981606</c:v>
                </c:pt>
                <c:pt idx="14">
                  <c:v>278.7773621403274</c:v>
                </c:pt>
                <c:pt idx="15">
                  <c:v>286.79932296926336</c:v>
                </c:pt>
                <c:pt idx="16">
                  <c:v>294.93507047662393</c:v>
                </c:pt>
                <c:pt idx="17">
                  <c:v>303.18460466240913</c:v>
                </c:pt>
                <c:pt idx="18">
                  <c:v>311.54792552661894</c:v>
                </c:pt>
                <c:pt idx="19">
                  <c:v>320.02503306925337</c:v>
                </c:pt>
                <c:pt idx="20">
                  <c:v>328.61592729031247</c:v>
                </c:pt>
                <c:pt idx="21">
                  <c:v>337.32060818979613</c:v>
                </c:pt>
                <c:pt idx="22">
                  <c:v>346.13907576770447</c:v>
                </c:pt>
                <c:pt idx="23">
                  <c:v>355.07133002403742</c:v>
                </c:pt>
                <c:pt idx="24">
                  <c:v>364.11737095879499</c:v>
                </c:pt>
                <c:pt idx="25">
                  <c:v>373.27719857197718</c:v>
                </c:pt>
                <c:pt idx="26">
                  <c:v>382.55081286358399</c:v>
                </c:pt>
                <c:pt idx="27">
                  <c:v>391.93821383361541</c:v>
                </c:pt>
                <c:pt idx="28">
                  <c:v>401.43940148207145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4680"/>
        <c:axId val="388827408"/>
      </c:lineChart>
      <c:lineChart>
        <c:grouping val="standard"/>
        <c:varyColors val="0"/>
        <c:ser>
          <c:idx val="5"/>
          <c:order val="7"/>
          <c:tx>
            <c:v>SecondaryAxis</c:v>
          </c:tx>
          <c:spPr>
            <a:ln w="19050">
              <a:noFill/>
            </a:ln>
          </c:spPr>
          <c:marker>
            <c:symbol val="none"/>
          </c:marke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Calculations!$E$12:$E$38</c:f>
              <c:numCache>
                <c:formatCode>0.0</c:formatCode>
                <c:ptCount val="27"/>
                <c:pt idx="0">
                  <c:v>40.150863434053505</c:v>
                </c:pt>
                <c:pt idx="1">
                  <c:v>41.547311419126117</c:v>
                </c:pt>
                <c:pt idx="2">
                  <c:v>42.967630309926463</c:v>
                </c:pt>
                <c:pt idx="3">
                  <c:v>44.411820106454549</c:v>
                </c:pt>
                <c:pt idx="4">
                  <c:v>45.879880808710368</c:v>
                </c:pt>
                <c:pt idx="5">
                  <c:v>47.371812416693928</c:v>
                </c:pt>
                <c:pt idx="6">
                  <c:v>48.887614930405221</c:v>
                </c:pt>
                <c:pt idx="7">
                  <c:v>50.427288349844254</c:v>
                </c:pt>
                <c:pt idx="8">
                  <c:v>51.990832675011021</c:v>
                </c:pt>
                <c:pt idx="9">
                  <c:v>53.578247905905528</c:v>
                </c:pt>
                <c:pt idx="10">
                  <c:v>55.189534042527768</c:v>
                </c:pt>
                <c:pt idx="11">
                  <c:v>56.824691084877749</c:v>
                </c:pt>
                <c:pt idx="12">
                  <c:v>58.483719032955463</c:v>
                </c:pt>
                <c:pt idx="13">
                  <c:v>60.166617886760925</c:v>
                </c:pt>
                <c:pt idx="14">
                  <c:v>61.873387646294105</c:v>
                </c:pt>
                <c:pt idx="15">
                  <c:v>63.604028311555041</c:v>
                </c:pt>
                <c:pt idx="16">
                  <c:v>65.35853988254371</c:v>
                </c:pt>
                <c:pt idx="17">
                  <c:v>67.136922359260097</c:v>
                </c:pt>
                <c:pt idx="18">
                  <c:v>68.939175741704247</c:v>
                </c:pt>
                <c:pt idx="19">
                  <c:v>70.765300029876116</c:v>
                </c:pt>
                <c:pt idx="20">
                  <c:v>72.615295223775718</c:v>
                </c:pt>
                <c:pt idx="21">
                  <c:v>74.489161323403067</c:v>
                </c:pt>
                <c:pt idx="22">
                  <c:v>76.386898328758164</c:v>
                </c:pt>
                <c:pt idx="23">
                  <c:v>78.30850623984098</c:v>
                </c:pt>
                <c:pt idx="24">
                  <c:v>80.25398505665153</c:v>
                </c:pt>
                <c:pt idx="25">
                  <c:v>82.223334779189841</c:v>
                </c:pt>
                <c:pt idx="26">
                  <c:v>84.216555407455871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27016"/>
        <c:axId val="388830152"/>
      </c:lineChart>
      <c:scatterChart>
        <c:scatterStyle val="lineMarker"/>
        <c:varyColors val="0"/>
        <c:ser>
          <c:idx val="10"/>
          <c:order val="5"/>
          <c:tx>
            <c:v>H_Minor_Gridlines</c:v>
          </c:tx>
          <c:spPr>
            <a:ln w="19050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28"/>
            <c:spPr>
              <a:ln w="9525">
                <a:solidFill>
                  <a:srgbClr val="FFFFFF">
                    <a:alpha val="25098"/>
                  </a:srgbClr>
                </a:solidFill>
                <a:prstDash val="sysDash"/>
              </a:ln>
            </c:spPr>
          </c:errBars>
          <c:xVal>
            <c:numRef>
              <c:f>Calculations!$T$12:$T$38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Calculations!$S$12:$S$38</c:f>
              <c:numCache>
                <c:formatCode>General</c:formatCode>
                <c:ptCount val="27"/>
                <c:pt idx="1">
                  <c:v>70</c:v>
                </c:pt>
                <c:pt idx="3">
                  <c:v>90</c:v>
                </c:pt>
                <c:pt idx="5">
                  <c:v>110</c:v>
                </c:pt>
                <c:pt idx="7">
                  <c:v>130</c:v>
                </c:pt>
                <c:pt idx="9">
                  <c:v>150</c:v>
                </c:pt>
                <c:pt idx="11">
                  <c:v>170</c:v>
                </c:pt>
                <c:pt idx="13">
                  <c:v>190</c:v>
                </c:pt>
                <c:pt idx="15">
                  <c:v>210</c:v>
                </c:pt>
                <c:pt idx="17">
                  <c:v>230</c:v>
                </c:pt>
                <c:pt idx="19">
                  <c:v>250</c:v>
                </c:pt>
                <c:pt idx="21">
                  <c:v>270</c:v>
                </c:pt>
                <c:pt idx="23">
                  <c:v>290</c:v>
                </c:pt>
                <c:pt idx="25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FF-4D84-89E3-E3D5098A872B}"/>
            </c:ext>
          </c:extLst>
        </c:ser>
        <c:ser>
          <c:idx val="9"/>
          <c:order val="6"/>
          <c:tx>
            <c:v>H_Major_Gridlines</c:v>
          </c:tx>
          <c:spPr>
            <a:ln w="19050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28"/>
            <c:spPr>
              <a:ln w="9525">
                <a:solidFill>
                  <a:srgbClr val="FFFFFF">
                    <a:alpha val="25098"/>
                  </a:srgbClr>
                </a:solidFill>
              </a:ln>
            </c:spPr>
          </c:errBars>
          <c:xVal>
            <c:numRef>
              <c:f>Calculations!$T$10:$T$38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xVal>
          <c:yVal>
            <c:numRef>
              <c:f>Calculations!$R$10:$R$38</c:f>
              <c:numCache>
                <c:formatCode>General</c:formatCode>
                <c:ptCount val="29"/>
                <c:pt idx="0">
                  <c:v>40</c:v>
                </c:pt>
                <c:pt idx="2">
                  <c:v>60</c:v>
                </c:pt>
                <c:pt idx="6">
                  <c:v>100</c:v>
                </c:pt>
                <c:pt idx="8">
                  <c:v>120</c:v>
                </c:pt>
                <c:pt idx="10">
                  <c:v>140</c:v>
                </c:pt>
                <c:pt idx="12">
                  <c:v>160</c:v>
                </c:pt>
                <c:pt idx="14">
                  <c:v>180</c:v>
                </c:pt>
                <c:pt idx="16">
                  <c:v>200</c:v>
                </c:pt>
                <c:pt idx="18">
                  <c:v>220</c:v>
                </c:pt>
                <c:pt idx="20">
                  <c:v>240</c:v>
                </c:pt>
                <c:pt idx="22">
                  <c:v>260</c:v>
                </c:pt>
                <c:pt idx="24">
                  <c:v>280</c:v>
                </c:pt>
                <c:pt idx="26">
                  <c:v>300</c:v>
                </c:pt>
                <c:pt idx="28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4680"/>
        <c:axId val="388827408"/>
      </c:scatterChart>
      <c:catAx>
        <c:axId val="20828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cs typeface="Arial"/>
                  </a:rPr>
                  <a:t>Height</a:t>
                </a:r>
                <a:r>
                  <a:rPr lang="en-US" sz="1200" b="0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cs typeface="Arial"/>
                  </a:rPr>
                  <a:t> (no shoes)</a:t>
                </a:r>
              </a:p>
            </c:rich>
          </c:tx>
          <c:layout>
            <c:manualLayout>
              <c:xMode val="edge"/>
              <c:yMode val="edge"/>
              <c:x val="0.39520958083832336"/>
              <c:y val="0.9378548321541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ahoma"/>
                <a:cs typeface="Tahoma"/>
              </a:defRPr>
            </a:pPr>
            <a:endParaRPr lang="de-DE"/>
          </a:p>
        </c:txPr>
        <c:crossAx val="3888274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88827408"/>
        <c:scaling>
          <c:orientation val="minMax"/>
          <c:max val="3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  <a:latin typeface="+mn-lt"/>
                  </a:rPr>
                  <a:t>Weight [ lbs ]</a:t>
                </a:r>
              </a:p>
            </c:rich>
          </c:tx>
          <c:layout>
            <c:manualLayout>
              <c:xMode val="edge"/>
              <c:yMode val="edge"/>
              <c:x val="7.4850299401197605E-3"/>
              <c:y val="0.361582585890760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ahoma"/>
                <a:cs typeface="Tahoma"/>
              </a:defRPr>
            </a:pPr>
            <a:endParaRPr lang="de-DE"/>
          </a:p>
        </c:txPr>
        <c:crossAx val="208284680"/>
        <c:crosses val="autoZero"/>
        <c:crossBetween val="midCat"/>
        <c:majorUnit val="20"/>
        <c:minorUnit val="10"/>
      </c:valAx>
      <c:catAx>
        <c:axId val="3888270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88830152"/>
        <c:crosses val="max"/>
        <c:auto val="1"/>
        <c:lblAlgn val="ctr"/>
        <c:lblOffset val="100"/>
        <c:noMultiLvlLbl val="0"/>
      </c:catAx>
      <c:valAx>
        <c:axId val="388830152"/>
        <c:scaling>
          <c:orientation val="minMax"/>
          <c:max val="136.07769999999999"/>
          <c:min val="36.287390000000002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Weight [ kg ]</a:t>
                </a:r>
              </a:p>
            </c:rich>
          </c:tx>
          <c:layout>
            <c:manualLayout>
              <c:xMode val="edge"/>
              <c:yMode val="edge"/>
              <c:x val="0.96107784431137722"/>
              <c:y val="0.36534899239290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8827016"/>
        <c:crosses val="max"/>
        <c:crossBetween val="midCat"/>
        <c:majorUnit val="9.0718499999999995"/>
      </c:valAx>
      <c:spPr>
        <a:solidFill>
          <a:schemeClr val="accent4"/>
        </a:solidFill>
        <a:ln w="12700">
          <a:solidFill>
            <a:schemeClr val="bg1">
              <a:lumMod val="50000"/>
            </a:scheme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b="0" i="0">
                <a:effectLst/>
              </a:rPr>
              <a:t>BMI-for-age Chart</a:t>
            </a:r>
            <a:r>
              <a:rPr lang="de-DE" b="0" i="0" baseline="0">
                <a:effectLst/>
              </a:rPr>
              <a:t> - Male</a:t>
            </a:r>
            <a:endParaRPr lang="de-DE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Male!$B$1</c:f>
              <c:strCache>
                <c:ptCount val="1"/>
                <c:pt idx="0">
                  <c:v>3rd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Male!$B$2:$B$220</c:f>
              <c:numCache>
                <c:formatCode>General</c:formatCode>
                <c:ptCount val="219"/>
                <c:pt idx="0">
                  <c:v>14.520949999999999</c:v>
                </c:pt>
                <c:pt idx="1">
                  <c:v>14.50348</c:v>
                </c:pt>
                <c:pt idx="2">
                  <c:v>14.468819999999999</c:v>
                </c:pt>
                <c:pt idx="3">
                  <c:v>14.4346</c:v>
                </c:pt>
                <c:pt idx="4">
                  <c:v>14.400829999999999</c:v>
                </c:pt>
                <c:pt idx="5">
                  <c:v>14.36755</c:v>
                </c:pt>
                <c:pt idx="6">
                  <c:v>14.33478</c:v>
                </c:pt>
                <c:pt idx="7">
                  <c:v>14.302569999999999</c:v>
                </c:pt>
                <c:pt idx="8">
                  <c:v>14.27093</c:v>
                </c:pt>
                <c:pt idx="9">
                  <c:v>14.239890000000001</c:v>
                </c:pt>
                <c:pt idx="10">
                  <c:v>14.209479999999999</c:v>
                </c:pt>
                <c:pt idx="11">
                  <c:v>14.17972</c:v>
                </c:pt>
                <c:pt idx="12">
                  <c:v>14.15063</c:v>
                </c:pt>
                <c:pt idx="13">
                  <c:v>14.12223</c:v>
                </c:pt>
                <c:pt idx="14">
                  <c:v>14.094530000000001</c:v>
                </c:pt>
                <c:pt idx="15">
                  <c:v>14.06756</c:v>
                </c:pt>
                <c:pt idx="16">
                  <c:v>14.041320000000001</c:v>
                </c:pt>
                <c:pt idx="17">
                  <c:v>14.01582</c:v>
                </c:pt>
                <c:pt idx="18">
                  <c:v>13.991070000000001</c:v>
                </c:pt>
                <c:pt idx="19">
                  <c:v>13.96707</c:v>
                </c:pt>
                <c:pt idx="20">
                  <c:v>13.94383</c:v>
                </c:pt>
                <c:pt idx="21">
                  <c:v>13.921329999999999</c:v>
                </c:pt>
                <c:pt idx="22">
                  <c:v>13.89959</c:v>
                </c:pt>
                <c:pt idx="23">
                  <c:v>13.878579999999999</c:v>
                </c:pt>
                <c:pt idx="24">
                  <c:v>13.858320000000001</c:v>
                </c:pt>
                <c:pt idx="25">
                  <c:v>13.83877</c:v>
                </c:pt>
                <c:pt idx="26">
                  <c:v>13.81995</c:v>
                </c:pt>
                <c:pt idx="27">
                  <c:v>13.801819999999999</c:v>
                </c:pt>
                <c:pt idx="28">
                  <c:v>13.78439</c:v>
                </c:pt>
                <c:pt idx="29">
                  <c:v>13.76763</c:v>
                </c:pt>
                <c:pt idx="30">
                  <c:v>13.751519999999999</c:v>
                </c:pt>
                <c:pt idx="31">
                  <c:v>13.73606</c:v>
                </c:pt>
                <c:pt idx="32">
                  <c:v>13.72123</c:v>
                </c:pt>
                <c:pt idx="33">
                  <c:v>13.70702</c:v>
                </c:pt>
                <c:pt idx="34">
                  <c:v>13.6934</c:v>
                </c:pt>
                <c:pt idx="35">
                  <c:v>13.68036</c:v>
                </c:pt>
                <c:pt idx="36">
                  <c:v>13.667899999999999</c:v>
                </c:pt>
                <c:pt idx="37">
                  <c:v>13.656000000000001</c:v>
                </c:pt>
                <c:pt idx="38">
                  <c:v>13.644640000000001</c:v>
                </c:pt>
                <c:pt idx="39">
                  <c:v>13.63383</c:v>
                </c:pt>
                <c:pt idx="40">
                  <c:v>13.62355</c:v>
                </c:pt>
                <c:pt idx="41">
                  <c:v>13.61379</c:v>
                </c:pt>
                <c:pt idx="42">
                  <c:v>13.604559999999999</c:v>
                </c:pt>
                <c:pt idx="43">
                  <c:v>13.595840000000001</c:v>
                </c:pt>
                <c:pt idx="44">
                  <c:v>13.58764</c:v>
                </c:pt>
                <c:pt idx="45">
                  <c:v>13.57996</c:v>
                </c:pt>
                <c:pt idx="46">
                  <c:v>13.57278</c:v>
                </c:pt>
                <c:pt idx="47">
                  <c:v>13.56612</c:v>
                </c:pt>
                <c:pt idx="48">
                  <c:v>13.559979999999999</c:v>
                </c:pt>
                <c:pt idx="49">
                  <c:v>13.554349999999999</c:v>
                </c:pt>
                <c:pt idx="50">
                  <c:v>13.549250000000001</c:v>
                </c:pt>
                <c:pt idx="51">
                  <c:v>13.54467</c:v>
                </c:pt>
                <c:pt idx="52">
                  <c:v>13.540620000000001</c:v>
                </c:pt>
                <c:pt idx="53">
                  <c:v>13.537100000000001</c:v>
                </c:pt>
                <c:pt idx="54">
                  <c:v>13.53412</c:v>
                </c:pt>
                <c:pt idx="55">
                  <c:v>13.53168</c:v>
                </c:pt>
                <c:pt idx="56">
                  <c:v>13.5298</c:v>
                </c:pt>
                <c:pt idx="57">
                  <c:v>13.528460000000001</c:v>
                </c:pt>
                <c:pt idx="58">
                  <c:v>13.52768</c:v>
                </c:pt>
                <c:pt idx="59">
                  <c:v>13.527469999999999</c:v>
                </c:pt>
                <c:pt idx="60">
                  <c:v>13.52782</c:v>
                </c:pt>
                <c:pt idx="61">
                  <c:v>13.528740000000001</c:v>
                </c:pt>
                <c:pt idx="62">
                  <c:v>13.530250000000001</c:v>
                </c:pt>
                <c:pt idx="63">
                  <c:v>13.53233</c:v>
                </c:pt>
                <c:pt idx="64">
                  <c:v>13.535</c:v>
                </c:pt>
                <c:pt idx="65">
                  <c:v>13.538259999999999</c:v>
                </c:pt>
                <c:pt idx="66">
                  <c:v>13.542120000000001</c:v>
                </c:pt>
                <c:pt idx="67">
                  <c:v>13.546569999999999</c:v>
                </c:pt>
                <c:pt idx="68">
                  <c:v>13.551629999999999</c:v>
                </c:pt>
                <c:pt idx="69">
                  <c:v>13.55729</c:v>
                </c:pt>
                <c:pt idx="70">
                  <c:v>13.563560000000001</c:v>
                </c:pt>
                <c:pt idx="71">
                  <c:v>13.57044</c:v>
                </c:pt>
                <c:pt idx="72">
                  <c:v>13.57793</c:v>
                </c:pt>
                <c:pt idx="73">
                  <c:v>13.586040000000001</c:v>
                </c:pt>
                <c:pt idx="74">
                  <c:v>13.59477</c:v>
                </c:pt>
                <c:pt idx="75">
                  <c:v>13.60411</c:v>
                </c:pt>
                <c:pt idx="76">
                  <c:v>13.61408</c:v>
                </c:pt>
                <c:pt idx="77">
                  <c:v>13.62467</c:v>
                </c:pt>
                <c:pt idx="78">
                  <c:v>13.63588</c:v>
                </c:pt>
                <c:pt idx="79">
                  <c:v>13.64771</c:v>
                </c:pt>
                <c:pt idx="80">
                  <c:v>13.660170000000001</c:v>
                </c:pt>
                <c:pt idx="81">
                  <c:v>13.673249999999999</c:v>
                </c:pt>
                <c:pt idx="82">
                  <c:v>13.686959999999999</c:v>
                </c:pt>
                <c:pt idx="83">
                  <c:v>13.70129</c:v>
                </c:pt>
                <c:pt idx="84">
                  <c:v>13.716240000000001</c:v>
                </c:pt>
                <c:pt idx="85">
                  <c:v>13.731820000000001</c:v>
                </c:pt>
                <c:pt idx="86">
                  <c:v>13.748010000000001</c:v>
                </c:pt>
                <c:pt idx="87">
                  <c:v>13.76483</c:v>
                </c:pt>
                <c:pt idx="88">
                  <c:v>13.78227</c:v>
                </c:pt>
                <c:pt idx="89">
                  <c:v>13.800330000000001</c:v>
                </c:pt>
                <c:pt idx="90">
                  <c:v>13.819000000000001</c:v>
                </c:pt>
                <c:pt idx="91">
                  <c:v>13.838279999999999</c:v>
                </c:pt>
                <c:pt idx="92">
                  <c:v>13.858180000000001</c:v>
                </c:pt>
                <c:pt idx="93">
                  <c:v>13.878679999999999</c:v>
                </c:pt>
                <c:pt idx="94">
                  <c:v>13.899789999999999</c:v>
                </c:pt>
                <c:pt idx="95">
                  <c:v>13.92151</c:v>
                </c:pt>
                <c:pt idx="96">
                  <c:v>13.943820000000001</c:v>
                </c:pt>
                <c:pt idx="97">
                  <c:v>13.96673</c:v>
                </c:pt>
                <c:pt idx="98">
                  <c:v>13.99024</c:v>
                </c:pt>
                <c:pt idx="99">
                  <c:v>14.014329999999999</c:v>
                </c:pt>
                <c:pt idx="100">
                  <c:v>14.039009999999999</c:v>
                </c:pt>
                <c:pt idx="101">
                  <c:v>14.06427</c:v>
                </c:pt>
                <c:pt idx="102">
                  <c:v>14.090109999999999</c:v>
                </c:pt>
                <c:pt idx="103">
                  <c:v>14.116529999999999</c:v>
                </c:pt>
                <c:pt idx="104">
                  <c:v>14.143509999999999</c:v>
                </c:pt>
                <c:pt idx="105">
                  <c:v>14.171060000000001</c:v>
                </c:pt>
                <c:pt idx="106">
                  <c:v>14.199159999999999</c:v>
                </c:pt>
                <c:pt idx="107">
                  <c:v>14.227819999999999</c:v>
                </c:pt>
                <c:pt idx="108">
                  <c:v>14.25703</c:v>
                </c:pt>
                <c:pt idx="109">
                  <c:v>14.28678</c:v>
                </c:pt>
                <c:pt idx="110">
                  <c:v>14.317069999999999</c:v>
                </c:pt>
                <c:pt idx="111">
                  <c:v>14.34789</c:v>
                </c:pt>
                <c:pt idx="112">
                  <c:v>14.379239999999999</c:v>
                </c:pt>
                <c:pt idx="113">
                  <c:v>14.411110000000001</c:v>
                </c:pt>
                <c:pt idx="114">
                  <c:v>14.443490000000001</c:v>
                </c:pt>
                <c:pt idx="115">
                  <c:v>14.476380000000001</c:v>
                </c:pt>
                <c:pt idx="116">
                  <c:v>14.50977</c:v>
                </c:pt>
                <c:pt idx="117">
                  <c:v>14.54365</c:v>
                </c:pt>
                <c:pt idx="118">
                  <c:v>14.57802</c:v>
                </c:pt>
                <c:pt idx="119">
                  <c:v>14.612869999999999</c:v>
                </c:pt>
                <c:pt idx="120">
                  <c:v>14.64819</c:v>
                </c:pt>
                <c:pt idx="121">
                  <c:v>14.68398</c:v>
                </c:pt>
                <c:pt idx="122">
                  <c:v>14.720219999999999</c:v>
                </c:pt>
                <c:pt idx="123">
                  <c:v>14.756919999999999</c:v>
                </c:pt>
                <c:pt idx="124">
                  <c:v>14.79406</c:v>
                </c:pt>
                <c:pt idx="125">
                  <c:v>14.831630000000001</c:v>
                </c:pt>
                <c:pt idx="126">
                  <c:v>14.869630000000001</c:v>
                </c:pt>
                <c:pt idx="127">
                  <c:v>14.90804</c:v>
                </c:pt>
                <c:pt idx="128">
                  <c:v>14.946870000000001</c:v>
                </c:pt>
                <c:pt idx="129">
                  <c:v>14.986090000000001</c:v>
                </c:pt>
                <c:pt idx="130">
                  <c:v>15.02571</c:v>
                </c:pt>
                <c:pt idx="131">
                  <c:v>15.065709999999999</c:v>
                </c:pt>
                <c:pt idx="132">
                  <c:v>15.10609</c:v>
                </c:pt>
                <c:pt idx="133">
                  <c:v>15.14683</c:v>
                </c:pt>
                <c:pt idx="134">
                  <c:v>15.18793</c:v>
                </c:pt>
                <c:pt idx="135">
                  <c:v>15.229380000000001</c:v>
                </c:pt>
                <c:pt idx="136">
                  <c:v>15.27116</c:v>
                </c:pt>
                <c:pt idx="137">
                  <c:v>15.313269999999999</c:v>
                </c:pt>
                <c:pt idx="138">
                  <c:v>15.355700000000001</c:v>
                </c:pt>
                <c:pt idx="139">
                  <c:v>15.398429999999999</c:v>
                </c:pt>
                <c:pt idx="140">
                  <c:v>15.441470000000001</c:v>
                </c:pt>
                <c:pt idx="141">
                  <c:v>15.48479</c:v>
                </c:pt>
                <c:pt idx="142">
                  <c:v>15.52839</c:v>
                </c:pt>
                <c:pt idx="143">
                  <c:v>15.57226</c:v>
                </c:pt>
                <c:pt idx="144">
                  <c:v>15.616379999999999</c:v>
                </c:pt>
                <c:pt idx="145">
                  <c:v>15.66076</c:v>
                </c:pt>
                <c:pt idx="146">
                  <c:v>15.705360000000001</c:v>
                </c:pt>
                <c:pt idx="147">
                  <c:v>15.75019</c:v>
                </c:pt>
                <c:pt idx="148">
                  <c:v>15.79524</c:v>
                </c:pt>
                <c:pt idx="149">
                  <c:v>15.840490000000001</c:v>
                </c:pt>
                <c:pt idx="150">
                  <c:v>15.88593</c:v>
                </c:pt>
                <c:pt idx="151">
                  <c:v>15.93155</c:v>
                </c:pt>
                <c:pt idx="152">
                  <c:v>15.97734</c:v>
                </c:pt>
                <c:pt idx="153">
                  <c:v>16.023289999999999</c:v>
                </c:pt>
                <c:pt idx="154">
                  <c:v>16.069389999999999</c:v>
                </c:pt>
                <c:pt idx="155">
                  <c:v>16.11562</c:v>
                </c:pt>
                <c:pt idx="156">
                  <c:v>16.16198</c:v>
                </c:pt>
                <c:pt idx="157">
                  <c:v>16.20844</c:v>
                </c:pt>
                <c:pt idx="158">
                  <c:v>16.255009999999999</c:v>
                </c:pt>
                <c:pt idx="159">
                  <c:v>16.301659999999998</c:v>
                </c:pt>
                <c:pt idx="160">
                  <c:v>16.348389999999998</c:v>
                </c:pt>
                <c:pt idx="161">
                  <c:v>16.395189999999999</c:v>
                </c:pt>
                <c:pt idx="162">
                  <c:v>16.442029999999999</c:v>
                </c:pt>
                <c:pt idx="163">
                  <c:v>16.48892</c:v>
                </c:pt>
                <c:pt idx="164">
                  <c:v>16.535830000000001</c:v>
                </c:pt>
                <c:pt idx="165">
                  <c:v>16.58276</c:v>
                </c:pt>
                <c:pt idx="166">
                  <c:v>16.62969</c:v>
                </c:pt>
                <c:pt idx="167">
                  <c:v>16.67661</c:v>
                </c:pt>
                <c:pt idx="168">
                  <c:v>16.723510000000001</c:v>
                </c:pt>
                <c:pt idx="169">
                  <c:v>16.770379999999999</c:v>
                </c:pt>
                <c:pt idx="170">
                  <c:v>16.8172</c:v>
                </c:pt>
                <c:pt idx="171">
                  <c:v>16.863959999999999</c:v>
                </c:pt>
                <c:pt idx="172">
                  <c:v>16.91065</c:v>
                </c:pt>
                <c:pt idx="173">
                  <c:v>16.957249999999998</c:v>
                </c:pt>
                <c:pt idx="174">
                  <c:v>17.00375</c:v>
                </c:pt>
                <c:pt idx="175">
                  <c:v>17.050149999999999</c:v>
                </c:pt>
                <c:pt idx="176">
                  <c:v>17.096419999999998</c:v>
                </c:pt>
                <c:pt idx="177">
                  <c:v>17.14256</c:v>
                </c:pt>
                <c:pt idx="178">
                  <c:v>17.18854</c:v>
                </c:pt>
                <c:pt idx="179">
                  <c:v>17.234369999999998</c:v>
                </c:pt>
                <c:pt idx="180">
                  <c:v>17.28002</c:v>
                </c:pt>
                <c:pt idx="181">
                  <c:v>17.325479999999999</c:v>
                </c:pt>
                <c:pt idx="182">
                  <c:v>17.370740000000001</c:v>
                </c:pt>
                <c:pt idx="183">
                  <c:v>17.415790000000001</c:v>
                </c:pt>
                <c:pt idx="184">
                  <c:v>17.460609999999999</c:v>
                </c:pt>
                <c:pt idx="185">
                  <c:v>17.505179999999999</c:v>
                </c:pt>
                <c:pt idx="186">
                  <c:v>17.549510000000001</c:v>
                </c:pt>
                <c:pt idx="187">
                  <c:v>17.59356</c:v>
                </c:pt>
                <c:pt idx="188">
                  <c:v>17.637339999999998</c:v>
                </c:pt>
                <c:pt idx="189">
                  <c:v>17.680820000000001</c:v>
                </c:pt>
                <c:pt idx="190">
                  <c:v>17.723990000000001</c:v>
                </c:pt>
                <c:pt idx="191">
                  <c:v>17.766829999999999</c:v>
                </c:pt>
                <c:pt idx="192">
                  <c:v>17.809339999999999</c:v>
                </c:pt>
                <c:pt idx="193">
                  <c:v>17.851500000000001</c:v>
                </c:pt>
                <c:pt idx="194">
                  <c:v>17.89329</c:v>
                </c:pt>
                <c:pt idx="195">
                  <c:v>17.934709999999999</c:v>
                </c:pt>
                <c:pt idx="196">
                  <c:v>17.975729999999999</c:v>
                </c:pt>
                <c:pt idx="197">
                  <c:v>18.01634</c:v>
                </c:pt>
                <c:pt idx="198">
                  <c:v>18.056519999999999</c:v>
                </c:pt>
                <c:pt idx="199">
                  <c:v>18.096260000000001</c:v>
                </c:pt>
                <c:pt idx="200">
                  <c:v>18.135549999999999</c:v>
                </c:pt>
                <c:pt idx="201">
                  <c:v>18.17437</c:v>
                </c:pt>
                <c:pt idx="202">
                  <c:v>18.212700000000002</c:v>
                </c:pt>
                <c:pt idx="203">
                  <c:v>18.250520000000002</c:v>
                </c:pt>
                <c:pt idx="204">
                  <c:v>18.28782</c:v>
                </c:pt>
                <c:pt idx="205">
                  <c:v>18.324590000000001</c:v>
                </c:pt>
                <c:pt idx="206">
                  <c:v>18.360800000000001</c:v>
                </c:pt>
                <c:pt idx="207">
                  <c:v>18.396429999999999</c:v>
                </c:pt>
                <c:pt idx="208">
                  <c:v>18.431480000000001</c:v>
                </c:pt>
                <c:pt idx="209">
                  <c:v>18.465910000000001</c:v>
                </c:pt>
                <c:pt idx="210">
                  <c:v>18.49972</c:v>
                </c:pt>
                <c:pt idx="211">
                  <c:v>18.532869999999999</c:v>
                </c:pt>
                <c:pt idx="212">
                  <c:v>18.565359999999998</c:v>
                </c:pt>
                <c:pt idx="213">
                  <c:v>18.597159999999999</c:v>
                </c:pt>
                <c:pt idx="214">
                  <c:v>18.628250000000001</c:v>
                </c:pt>
                <c:pt idx="215">
                  <c:v>18.658609999999999</c:v>
                </c:pt>
                <c:pt idx="216">
                  <c:v>18.688220000000001</c:v>
                </c:pt>
                <c:pt idx="217">
                  <c:v>18.702739999999999</c:v>
                </c:pt>
                <c:pt idx="218">
                  <c:v>18.71706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F-43D1-BEAE-B6FE5D26896B}"/>
            </c:ext>
          </c:extLst>
        </c:ser>
        <c:ser>
          <c:idx val="0"/>
          <c:order val="1"/>
          <c:tx>
            <c:strRef>
              <c:f>Male!$C$1</c:f>
              <c:strCache>
                <c:ptCount val="1"/>
                <c:pt idx="0">
                  <c:v>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Male!$C$2:$C$220</c:f>
              <c:numCache>
                <c:formatCode>General</c:formatCode>
                <c:ptCount val="219"/>
                <c:pt idx="0">
                  <c:v>14.73732</c:v>
                </c:pt>
                <c:pt idx="1">
                  <c:v>14.719290000000001</c:v>
                </c:pt>
                <c:pt idx="2">
                  <c:v>14.68361</c:v>
                </c:pt>
                <c:pt idx="3">
                  <c:v>14.648429999999999</c:v>
                </c:pt>
                <c:pt idx="4">
                  <c:v>14.61379</c:v>
                </c:pt>
                <c:pt idx="5">
                  <c:v>14.579689999999999</c:v>
                </c:pt>
                <c:pt idx="6">
                  <c:v>14.546150000000001</c:v>
                </c:pt>
                <c:pt idx="7">
                  <c:v>14.51319</c:v>
                </c:pt>
                <c:pt idx="8">
                  <c:v>14.480840000000001</c:v>
                </c:pt>
                <c:pt idx="9">
                  <c:v>14.44909</c:v>
                </c:pt>
                <c:pt idx="10">
                  <c:v>14.41798</c:v>
                </c:pt>
                <c:pt idx="11">
                  <c:v>14.387499999999999</c:v>
                </c:pt>
                <c:pt idx="12">
                  <c:v>14.357670000000001</c:v>
                </c:pt>
                <c:pt idx="13">
                  <c:v>14.32851</c:v>
                </c:pt>
                <c:pt idx="14">
                  <c:v>14.30002</c:v>
                </c:pt>
                <c:pt idx="15">
                  <c:v>14.272220000000001</c:v>
                </c:pt>
                <c:pt idx="16">
                  <c:v>14.245100000000001</c:v>
                </c:pt>
                <c:pt idx="17">
                  <c:v>14.218680000000001</c:v>
                </c:pt>
                <c:pt idx="18">
                  <c:v>14.192970000000001</c:v>
                </c:pt>
                <c:pt idx="19">
                  <c:v>14.167960000000001</c:v>
                </c:pt>
                <c:pt idx="20">
                  <c:v>14.14367</c:v>
                </c:pt>
                <c:pt idx="21">
                  <c:v>14.120089999999999</c:v>
                </c:pt>
                <c:pt idx="22">
                  <c:v>14.09723</c:v>
                </c:pt>
                <c:pt idx="23">
                  <c:v>14.075089999999999</c:v>
                </c:pt>
                <c:pt idx="24">
                  <c:v>14.053660000000001</c:v>
                </c:pt>
                <c:pt idx="25">
                  <c:v>14.032959999999999</c:v>
                </c:pt>
                <c:pt idx="26">
                  <c:v>14.01296</c:v>
                </c:pt>
                <c:pt idx="27">
                  <c:v>13.99367</c:v>
                </c:pt>
                <c:pt idx="28">
                  <c:v>13.97509</c:v>
                </c:pt>
                <c:pt idx="29">
                  <c:v>13.95722</c:v>
                </c:pt>
                <c:pt idx="30">
                  <c:v>13.94003</c:v>
                </c:pt>
                <c:pt idx="31">
                  <c:v>13.92353</c:v>
                </c:pt>
                <c:pt idx="32">
                  <c:v>13.90771</c:v>
                </c:pt>
                <c:pt idx="33">
                  <c:v>13.892569999999999</c:v>
                </c:pt>
                <c:pt idx="34">
                  <c:v>13.87809</c:v>
                </c:pt>
                <c:pt idx="35">
                  <c:v>13.86426</c:v>
                </c:pt>
                <c:pt idx="36">
                  <c:v>13.85108</c:v>
                </c:pt>
                <c:pt idx="37">
                  <c:v>13.83855</c:v>
                </c:pt>
                <c:pt idx="38">
                  <c:v>13.826650000000001</c:v>
                </c:pt>
                <c:pt idx="39">
                  <c:v>13.81537</c:v>
                </c:pt>
                <c:pt idx="40">
                  <c:v>13.80472</c:v>
                </c:pt>
                <c:pt idx="41">
                  <c:v>13.794689999999999</c:v>
                </c:pt>
                <c:pt idx="42">
                  <c:v>13.785270000000001</c:v>
                </c:pt>
                <c:pt idx="43">
                  <c:v>13.77646</c:v>
                </c:pt>
                <c:pt idx="44">
                  <c:v>13.76825</c:v>
                </c:pt>
                <c:pt idx="45">
                  <c:v>13.76065</c:v>
                </c:pt>
                <c:pt idx="46">
                  <c:v>13.753640000000001</c:v>
                </c:pt>
                <c:pt idx="47">
                  <c:v>13.74724</c:v>
                </c:pt>
                <c:pt idx="48">
                  <c:v>13.741440000000001</c:v>
                </c:pt>
                <c:pt idx="49">
                  <c:v>13.73624</c:v>
                </c:pt>
                <c:pt idx="50">
                  <c:v>13.731640000000001</c:v>
                </c:pt>
                <c:pt idx="51">
                  <c:v>13.727639999999999</c:v>
                </c:pt>
                <c:pt idx="52">
                  <c:v>13.72424</c:v>
                </c:pt>
                <c:pt idx="53">
                  <c:v>13.721450000000001</c:v>
                </c:pt>
                <c:pt idx="54">
                  <c:v>13.71927</c:v>
                </c:pt>
                <c:pt idx="55">
                  <c:v>13.717689999999999</c:v>
                </c:pt>
                <c:pt idx="56">
                  <c:v>13.71672</c:v>
                </c:pt>
                <c:pt idx="57">
                  <c:v>13.71637</c:v>
                </c:pt>
                <c:pt idx="58">
                  <c:v>13.71663</c:v>
                </c:pt>
                <c:pt idx="59">
                  <c:v>13.717510000000001</c:v>
                </c:pt>
                <c:pt idx="60">
                  <c:v>13.719010000000001</c:v>
                </c:pt>
                <c:pt idx="61">
                  <c:v>13.72113</c:v>
                </c:pt>
                <c:pt idx="62">
                  <c:v>13.72387</c:v>
                </c:pt>
                <c:pt idx="63">
                  <c:v>13.72724</c:v>
                </c:pt>
                <c:pt idx="64">
                  <c:v>13.73124</c:v>
                </c:pt>
                <c:pt idx="65">
                  <c:v>13.73587</c:v>
                </c:pt>
                <c:pt idx="66">
                  <c:v>13.74113</c:v>
                </c:pt>
                <c:pt idx="67">
                  <c:v>13.747019999999999</c:v>
                </c:pt>
                <c:pt idx="68">
                  <c:v>13.753550000000001</c:v>
                </c:pt>
                <c:pt idx="69">
                  <c:v>13.76071</c:v>
                </c:pt>
                <c:pt idx="70">
                  <c:v>13.768520000000001</c:v>
                </c:pt>
                <c:pt idx="71">
                  <c:v>13.776949999999999</c:v>
                </c:pt>
                <c:pt idx="72">
                  <c:v>13.78603</c:v>
                </c:pt>
                <c:pt idx="73">
                  <c:v>13.79575</c:v>
                </c:pt>
                <c:pt idx="74">
                  <c:v>13.806100000000001</c:v>
                </c:pt>
                <c:pt idx="75">
                  <c:v>13.8171</c:v>
                </c:pt>
                <c:pt idx="76">
                  <c:v>13.82873</c:v>
                </c:pt>
                <c:pt idx="77">
                  <c:v>13.841010000000001</c:v>
                </c:pt>
                <c:pt idx="78">
                  <c:v>13.85392</c:v>
                </c:pt>
                <c:pt idx="79">
                  <c:v>13.867470000000001</c:v>
                </c:pt>
                <c:pt idx="80">
                  <c:v>13.88166</c:v>
                </c:pt>
                <c:pt idx="81">
                  <c:v>13.89648</c:v>
                </c:pt>
                <c:pt idx="82">
                  <c:v>13.91194</c:v>
                </c:pt>
                <c:pt idx="83">
                  <c:v>13.928039999999999</c:v>
                </c:pt>
                <c:pt idx="84">
                  <c:v>13.94476</c:v>
                </c:pt>
                <c:pt idx="85">
                  <c:v>13.962120000000001</c:v>
                </c:pt>
                <c:pt idx="86">
                  <c:v>13.9801</c:v>
                </c:pt>
                <c:pt idx="87">
                  <c:v>13.998710000000001</c:v>
                </c:pt>
                <c:pt idx="88">
                  <c:v>14.017950000000001</c:v>
                </c:pt>
                <c:pt idx="89">
                  <c:v>14.037800000000001</c:v>
                </c:pt>
                <c:pt idx="90">
                  <c:v>14.05828</c:v>
                </c:pt>
                <c:pt idx="91">
                  <c:v>14.079370000000001</c:v>
                </c:pt>
                <c:pt idx="92">
                  <c:v>14.10107</c:v>
                </c:pt>
                <c:pt idx="93">
                  <c:v>14.123379999999999</c:v>
                </c:pt>
                <c:pt idx="94">
                  <c:v>14.1463</c:v>
                </c:pt>
                <c:pt idx="95">
                  <c:v>14.16982</c:v>
                </c:pt>
                <c:pt idx="96">
                  <c:v>14.19394</c:v>
                </c:pt>
                <c:pt idx="97">
                  <c:v>14.21866</c:v>
                </c:pt>
                <c:pt idx="98">
                  <c:v>14.24396</c:v>
                </c:pt>
                <c:pt idx="99">
                  <c:v>14.26985</c:v>
                </c:pt>
                <c:pt idx="100">
                  <c:v>14.296329999999999</c:v>
                </c:pt>
                <c:pt idx="101">
                  <c:v>14.32338</c:v>
                </c:pt>
                <c:pt idx="102">
                  <c:v>14.35101</c:v>
                </c:pt>
                <c:pt idx="103">
                  <c:v>14.379200000000001</c:v>
                </c:pt>
                <c:pt idx="104">
                  <c:v>14.407959999999999</c:v>
                </c:pt>
                <c:pt idx="105">
                  <c:v>14.43727</c:v>
                </c:pt>
                <c:pt idx="106">
                  <c:v>14.467140000000001</c:v>
                </c:pt>
                <c:pt idx="107">
                  <c:v>14.49756</c:v>
                </c:pt>
                <c:pt idx="108">
                  <c:v>14.52852</c:v>
                </c:pt>
                <c:pt idx="109">
                  <c:v>14.56001</c:v>
                </c:pt>
                <c:pt idx="110">
                  <c:v>14.592029999999999</c:v>
                </c:pt>
                <c:pt idx="111">
                  <c:v>14.62458</c:v>
                </c:pt>
                <c:pt idx="112">
                  <c:v>14.65765</c:v>
                </c:pt>
                <c:pt idx="113">
                  <c:v>14.69122</c:v>
                </c:pt>
                <c:pt idx="114">
                  <c:v>14.72531</c:v>
                </c:pt>
                <c:pt idx="115">
                  <c:v>14.75989</c:v>
                </c:pt>
                <c:pt idx="116">
                  <c:v>14.79496</c:v>
                </c:pt>
                <c:pt idx="117">
                  <c:v>14.83052</c:v>
                </c:pt>
                <c:pt idx="118">
                  <c:v>14.86655</c:v>
                </c:pt>
                <c:pt idx="119">
                  <c:v>14.90306</c:v>
                </c:pt>
                <c:pt idx="120">
                  <c:v>14.940020000000001</c:v>
                </c:pt>
                <c:pt idx="121">
                  <c:v>14.977449999999999</c:v>
                </c:pt>
                <c:pt idx="122">
                  <c:v>15.015319999999999</c:v>
                </c:pt>
                <c:pt idx="123">
                  <c:v>15.05363</c:v>
                </c:pt>
                <c:pt idx="124">
                  <c:v>15.09238</c:v>
                </c:pt>
                <c:pt idx="125">
                  <c:v>15.131550000000001</c:v>
                </c:pt>
                <c:pt idx="126">
                  <c:v>15.17113</c:v>
                </c:pt>
                <c:pt idx="127">
                  <c:v>15.211130000000001</c:v>
                </c:pt>
                <c:pt idx="128">
                  <c:v>15.251519999999999</c:v>
                </c:pt>
                <c:pt idx="129">
                  <c:v>15.292299999999999</c:v>
                </c:pt>
                <c:pt idx="130">
                  <c:v>15.33347</c:v>
                </c:pt>
                <c:pt idx="131">
                  <c:v>15.37501</c:v>
                </c:pt>
                <c:pt idx="132">
                  <c:v>15.416919999999999</c:v>
                </c:pt>
                <c:pt idx="133">
                  <c:v>15.45918</c:v>
                </c:pt>
                <c:pt idx="134">
                  <c:v>15.50179</c:v>
                </c:pt>
                <c:pt idx="135">
                  <c:v>15.544739999999999</c:v>
                </c:pt>
                <c:pt idx="136">
                  <c:v>15.588010000000001</c:v>
                </c:pt>
                <c:pt idx="137">
                  <c:v>15.63161</c:v>
                </c:pt>
                <c:pt idx="138">
                  <c:v>15.675509999999999</c:v>
                </c:pt>
                <c:pt idx="139">
                  <c:v>15.719709999999999</c:v>
                </c:pt>
                <c:pt idx="140">
                  <c:v>15.764200000000001</c:v>
                </c:pt>
                <c:pt idx="141">
                  <c:v>15.80897</c:v>
                </c:pt>
                <c:pt idx="142">
                  <c:v>15.854010000000001</c:v>
                </c:pt>
                <c:pt idx="143">
                  <c:v>15.89931</c:v>
                </c:pt>
                <c:pt idx="144">
                  <c:v>15.94486</c:v>
                </c:pt>
                <c:pt idx="145">
                  <c:v>15.99065</c:v>
                </c:pt>
                <c:pt idx="146">
                  <c:v>16.036670000000001</c:v>
                </c:pt>
                <c:pt idx="147">
                  <c:v>16.082899999999999</c:v>
                </c:pt>
                <c:pt idx="148">
                  <c:v>16.129339999999999</c:v>
                </c:pt>
                <c:pt idx="149">
                  <c:v>16.175979999999999</c:v>
                </c:pt>
                <c:pt idx="150">
                  <c:v>16.222799999999999</c:v>
                </c:pt>
                <c:pt idx="151">
                  <c:v>16.2698</c:v>
                </c:pt>
                <c:pt idx="152">
                  <c:v>16.316960000000002</c:v>
                </c:pt>
                <c:pt idx="153">
                  <c:v>16.364270000000001</c:v>
                </c:pt>
                <c:pt idx="154">
                  <c:v>16.411719999999999</c:v>
                </c:pt>
                <c:pt idx="155">
                  <c:v>16.459299999999999</c:v>
                </c:pt>
                <c:pt idx="156">
                  <c:v>16.507000000000001</c:v>
                </c:pt>
                <c:pt idx="157">
                  <c:v>16.55481</c:v>
                </c:pt>
                <c:pt idx="158">
                  <c:v>16.602709999999998</c:v>
                </c:pt>
                <c:pt idx="159">
                  <c:v>16.650700000000001</c:v>
                </c:pt>
                <c:pt idx="160">
                  <c:v>16.69875</c:v>
                </c:pt>
                <c:pt idx="161">
                  <c:v>16.746870000000001</c:v>
                </c:pt>
                <c:pt idx="162">
                  <c:v>16.795030000000001</c:v>
                </c:pt>
                <c:pt idx="163">
                  <c:v>16.843229999999998</c:v>
                </c:pt>
                <c:pt idx="164">
                  <c:v>16.891459999999999</c:v>
                </c:pt>
                <c:pt idx="165">
                  <c:v>16.939689999999999</c:v>
                </c:pt>
                <c:pt idx="166">
                  <c:v>16.987919999999999</c:v>
                </c:pt>
                <c:pt idx="167">
                  <c:v>17.036149999999999</c:v>
                </c:pt>
                <c:pt idx="168">
                  <c:v>17.084340000000001</c:v>
                </c:pt>
                <c:pt idx="169">
                  <c:v>17.1325</c:v>
                </c:pt>
                <c:pt idx="170">
                  <c:v>17.180610000000001</c:v>
                </c:pt>
                <c:pt idx="171">
                  <c:v>17.228649999999998</c:v>
                </c:pt>
                <c:pt idx="172">
                  <c:v>17.276620000000001</c:v>
                </c:pt>
                <c:pt idx="173">
                  <c:v>17.3245</c:v>
                </c:pt>
                <c:pt idx="174">
                  <c:v>17.37229</c:v>
                </c:pt>
                <c:pt idx="175">
                  <c:v>17.41995</c:v>
                </c:pt>
                <c:pt idx="176">
                  <c:v>17.467490000000002</c:v>
                </c:pt>
                <c:pt idx="177">
                  <c:v>17.514890000000001</c:v>
                </c:pt>
                <c:pt idx="178">
                  <c:v>17.562139999999999</c:v>
                </c:pt>
                <c:pt idx="179">
                  <c:v>17.60923</c:v>
                </c:pt>
                <c:pt idx="180">
                  <c:v>17.656130000000001</c:v>
                </c:pt>
                <c:pt idx="181">
                  <c:v>17.702839999999998</c:v>
                </c:pt>
                <c:pt idx="182">
                  <c:v>17.74935</c:v>
                </c:pt>
                <c:pt idx="183">
                  <c:v>17.795639999999999</c:v>
                </c:pt>
                <c:pt idx="184">
                  <c:v>17.841699999999999</c:v>
                </c:pt>
                <c:pt idx="185">
                  <c:v>17.887509999999999</c:v>
                </c:pt>
                <c:pt idx="186">
                  <c:v>17.933060000000001</c:v>
                </c:pt>
                <c:pt idx="187">
                  <c:v>17.978339999999999</c:v>
                </c:pt>
                <c:pt idx="188">
                  <c:v>18.023330000000001</c:v>
                </c:pt>
                <c:pt idx="189">
                  <c:v>18.068020000000001</c:v>
                </c:pt>
                <c:pt idx="190">
                  <c:v>18.112390000000001</c:v>
                </c:pt>
                <c:pt idx="191">
                  <c:v>18.15644</c:v>
                </c:pt>
                <c:pt idx="192">
                  <c:v>18.200140000000001</c:v>
                </c:pt>
                <c:pt idx="193">
                  <c:v>18.243490000000001</c:v>
                </c:pt>
                <c:pt idx="194">
                  <c:v>18.286460000000002</c:v>
                </c:pt>
                <c:pt idx="195">
                  <c:v>18.329039999999999</c:v>
                </c:pt>
                <c:pt idx="196">
                  <c:v>18.371220000000001</c:v>
                </c:pt>
                <c:pt idx="197">
                  <c:v>18.412990000000001</c:v>
                </c:pt>
                <c:pt idx="198">
                  <c:v>18.454319999999999</c:v>
                </c:pt>
                <c:pt idx="199">
                  <c:v>18.495200000000001</c:v>
                </c:pt>
                <c:pt idx="200">
                  <c:v>18.535620000000002</c:v>
                </c:pt>
                <c:pt idx="201">
                  <c:v>18.575559999999999</c:v>
                </c:pt>
                <c:pt idx="202">
                  <c:v>18.614999999999998</c:v>
                </c:pt>
                <c:pt idx="203">
                  <c:v>18.653929999999999</c:v>
                </c:pt>
                <c:pt idx="204">
                  <c:v>18.692329999999998</c:v>
                </c:pt>
                <c:pt idx="205">
                  <c:v>18.73019</c:v>
                </c:pt>
                <c:pt idx="206">
                  <c:v>18.767479999999999</c:v>
                </c:pt>
                <c:pt idx="207">
                  <c:v>18.804200000000002</c:v>
                </c:pt>
                <c:pt idx="208">
                  <c:v>18.840309999999999</c:v>
                </c:pt>
                <c:pt idx="209">
                  <c:v>18.875810000000001</c:v>
                </c:pt>
                <c:pt idx="210">
                  <c:v>18.910679999999999</c:v>
                </c:pt>
                <c:pt idx="211">
                  <c:v>18.944890000000001</c:v>
                </c:pt>
                <c:pt idx="212">
                  <c:v>18.978439999999999</c:v>
                </c:pt>
                <c:pt idx="213">
                  <c:v>19.011289999999999</c:v>
                </c:pt>
                <c:pt idx="214">
                  <c:v>19.043430000000001</c:v>
                </c:pt>
                <c:pt idx="215">
                  <c:v>19.074839999999998</c:v>
                </c:pt>
                <c:pt idx="216">
                  <c:v>19.105509999999999</c:v>
                </c:pt>
                <c:pt idx="217">
                  <c:v>19.120550000000001</c:v>
                </c:pt>
                <c:pt idx="218">
                  <c:v>19.135400000000001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F-43D1-BEAE-B6FE5D26896B}"/>
            </c:ext>
          </c:extLst>
        </c:ser>
        <c:ser>
          <c:idx val="2"/>
          <c:order val="2"/>
          <c:tx>
            <c:strRef>
              <c:f>Male!$D$1</c:f>
              <c:strCache>
                <c:ptCount val="1"/>
                <c:pt idx="0">
                  <c:v>10th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Male!$D$2:$D$220</c:f>
              <c:numCache>
                <c:formatCode>General</c:formatCode>
                <c:ptCount val="219"/>
                <c:pt idx="0">
                  <c:v>15.09033</c:v>
                </c:pt>
                <c:pt idx="1">
                  <c:v>15.07117</c:v>
                </c:pt>
                <c:pt idx="2">
                  <c:v>15.03336</c:v>
                </c:pt>
                <c:pt idx="3">
                  <c:v>14.9962</c:v>
                </c:pt>
                <c:pt idx="4">
                  <c:v>14.95969</c:v>
                </c:pt>
                <c:pt idx="5">
                  <c:v>14.92385</c:v>
                </c:pt>
                <c:pt idx="6">
                  <c:v>14.88866</c:v>
                </c:pt>
                <c:pt idx="7">
                  <c:v>14.854139999999999</c:v>
                </c:pt>
                <c:pt idx="8">
                  <c:v>14.820270000000001</c:v>
                </c:pt>
                <c:pt idx="9">
                  <c:v>14.78707</c:v>
                </c:pt>
                <c:pt idx="10">
                  <c:v>14.754530000000001</c:v>
                </c:pt>
                <c:pt idx="11">
                  <c:v>14.72264</c:v>
                </c:pt>
                <c:pt idx="12">
                  <c:v>14.691420000000001</c:v>
                </c:pt>
                <c:pt idx="13">
                  <c:v>14.66086</c:v>
                </c:pt>
                <c:pt idx="14">
                  <c:v>14.63096</c:v>
                </c:pt>
                <c:pt idx="15">
                  <c:v>14.60173</c:v>
                </c:pt>
                <c:pt idx="16">
                  <c:v>14.57316</c:v>
                </c:pt>
                <c:pt idx="17">
                  <c:v>14.54527</c:v>
                </c:pt>
                <c:pt idx="18">
                  <c:v>14.518050000000001</c:v>
                </c:pt>
                <c:pt idx="19">
                  <c:v>14.49151</c:v>
                </c:pt>
                <c:pt idx="20">
                  <c:v>14.46566</c:v>
                </c:pt>
                <c:pt idx="21">
                  <c:v>14.4405</c:v>
                </c:pt>
                <c:pt idx="22">
                  <c:v>14.416040000000001</c:v>
                </c:pt>
                <c:pt idx="23">
                  <c:v>14.392289999999999</c:v>
                </c:pt>
                <c:pt idx="24">
                  <c:v>14.369260000000001</c:v>
                </c:pt>
                <c:pt idx="25">
                  <c:v>14.34695</c:v>
                </c:pt>
                <c:pt idx="26">
                  <c:v>14.325369999999999</c:v>
                </c:pt>
                <c:pt idx="27">
                  <c:v>14.30453</c:v>
                </c:pt>
                <c:pt idx="28">
                  <c:v>14.28444</c:v>
                </c:pt>
                <c:pt idx="29">
                  <c:v>14.2651</c:v>
                </c:pt>
                <c:pt idx="30">
                  <c:v>14.246510000000001</c:v>
                </c:pt>
                <c:pt idx="31">
                  <c:v>14.228680000000001</c:v>
                </c:pt>
                <c:pt idx="32">
                  <c:v>14.21162</c:v>
                </c:pt>
                <c:pt idx="33">
                  <c:v>14.195320000000001</c:v>
                </c:pt>
                <c:pt idx="34">
                  <c:v>14.179790000000001</c:v>
                </c:pt>
                <c:pt idx="35">
                  <c:v>14.16503</c:v>
                </c:pt>
                <c:pt idx="36">
                  <c:v>14.15103</c:v>
                </c:pt>
                <c:pt idx="37">
                  <c:v>14.1378</c:v>
                </c:pt>
                <c:pt idx="38">
                  <c:v>14.12534</c:v>
                </c:pt>
                <c:pt idx="39">
                  <c:v>14.113630000000001</c:v>
                </c:pt>
                <c:pt idx="40">
                  <c:v>14.102679999999999</c:v>
                </c:pt>
                <c:pt idx="41">
                  <c:v>14.09249</c:v>
                </c:pt>
                <c:pt idx="42">
                  <c:v>14.08305</c:v>
                </c:pt>
                <c:pt idx="43">
                  <c:v>14.07436</c:v>
                </c:pt>
                <c:pt idx="44">
                  <c:v>14.066420000000001</c:v>
                </c:pt>
                <c:pt idx="45">
                  <c:v>14.05921</c:v>
                </c:pt>
                <c:pt idx="46">
                  <c:v>14.05274</c:v>
                </c:pt>
                <c:pt idx="47">
                  <c:v>14.04701</c:v>
                </c:pt>
                <c:pt idx="48">
                  <c:v>14.042</c:v>
                </c:pt>
                <c:pt idx="49">
                  <c:v>14.03772</c:v>
                </c:pt>
                <c:pt idx="50">
                  <c:v>14.03417</c:v>
                </c:pt>
                <c:pt idx="51">
                  <c:v>14.03134</c:v>
                </c:pt>
                <c:pt idx="52">
                  <c:v>14.02922</c:v>
                </c:pt>
                <c:pt idx="53">
                  <c:v>14.02783</c:v>
                </c:pt>
                <c:pt idx="54">
                  <c:v>14.027139999999999</c:v>
                </c:pt>
                <c:pt idx="55">
                  <c:v>14.02717</c:v>
                </c:pt>
                <c:pt idx="56">
                  <c:v>14.02791</c:v>
                </c:pt>
                <c:pt idx="57">
                  <c:v>14.029350000000001</c:v>
                </c:pt>
                <c:pt idx="58">
                  <c:v>14.031499999999999</c:v>
                </c:pt>
                <c:pt idx="59">
                  <c:v>14.03435</c:v>
                </c:pt>
                <c:pt idx="60">
                  <c:v>14.03791</c:v>
                </c:pt>
                <c:pt idx="61">
                  <c:v>14.042160000000001</c:v>
                </c:pt>
                <c:pt idx="62">
                  <c:v>14.04711</c:v>
                </c:pt>
                <c:pt idx="63">
                  <c:v>14.052759999999999</c:v>
                </c:pt>
                <c:pt idx="64">
                  <c:v>14.059100000000001</c:v>
                </c:pt>
                <c:pt idx="65">
                  <c:v>14.066129999999999</c:v>
                </c:pt>
                <c:pt idx="66">
                  <c:v>14.07386</c:v>
                </c:pt>
                <c:pt idx="67">
                  <c:v>14.082280000000001</c:v>
                </c:pt>
                <c:pt idx="68">
                  <c:v>14.091379999999999</c:v>
                </c:pt>
                <c:pt idx="69">
                  <c:v>14.10116</c:v>
                </c:pt>
                <c:pt idx="70">
                  <c:v>14.11163</c:v>
                </c:pt>
                <c:pt idx="71">
                  <c:v>14.12279</c:v>
                </c:pt>
                <c:pt idx="72">
                  <c:v>14.13462</c:v>
                </c:pt>
                <c:pt idx="73">
                  <c:v>14.147119999999999</c:v>
                </c:pt>
                <c:pt idx="74">
                  <c:v>14.160299999999999</c:v>
                </c:pt>
                <c:pt idx="75">
                  <c:v>14.174160000000001</c:v>
                </c:pt>
                <c:pt idx="76">
                  <c:v>14.18868</c:v>
                </c:pt>
                <c:pt idx="77">
                  <c:v>14.20387</c:v>
                </c:pt>
                <c:pt idx="78">
                  <c:v>14.219720000000001</c:v>
                </c:pt>
                <c:pt idx="79">
                  <c:v>14.23624</c:v>
                </c:pt>
                <c:pt idx="80">
                  <c:v>14.253410000000001</c:v>
                </c:pt>
                <c:pt idx="81">
                  <c:v>14.271240000000001</c:v>
                </c:pt>
                <c:pt idx="82">
                  <c:v>14.289720000000001</c:v>
                </c:pt>
                <c:pt idx="83">
                  <c:v>14.30884</c:v>
                </c:pt>
                <c:pt idx="84">
                  <c:v>14.328620000000001</c:v>
                </c:pt>
                <c:pt idx="85">
                  <c:v>14.349030000000001</c:v>
                </c:pt>
                <c:pt idx="86">
                  <c:v>14.37008</c:v>
                </c:pt>
                <c:pt idx="87">
                  <c:v>14.391769999999999</c:v>
                </c:pt>
                <c:pt idx="88">
                  <c:v>14.41409</c:v>
                </c:pt>
                <c:pt idx="89">
                  <c:v>14.43703</c:v>
                </c:pt>
                <c:pt idx="90">
                  <c:v>14.46059</c:v>
                </c:pt>
                <c:pt idx="91">
                  <c:v>14.484780000000001</c:v>
                </c:pt>
                <c:pt idx="92">
                  <c:v>14.50957</c:v>
                </c:pt>
                <c:pt idx="93">
                  <c:v>14.534979999999999</c:v>
                </c:pt>
                <c:pt idx="94">
                  <c:v>14.56099</c:v>
                </c:pt>
                <c:pt idx="95">
                  <c:v>14.5876</c:v>
                </c:pt>
                <c:pt idx="96">
                  <c:v>14.61481</c:v>
                </c:pt>
                <c:pt idx="97">
                  <c:v>14.6426</c:v>
                </c:pt>
                <c:pt idx="98">
                  <c:v>14.67098</c:v>
                </c:pt>
                <c:pt idx="99">
                  <c:v>14.69994</c:v>
                </c:pt>
                <c:pt idx="100">
                  <c:v>14.729480000000001</c:v>
                </c:pt>
                <c:pt idx="101">
                  <c:v>14.75958</c:v>
                </c:pt>
                <c:pt idx="102">
                  <c:v>14.79025</c:v>
                </c:pt>
                <c:pt idx="103">
                  <c:v>14.821479999999999</c:v>
                </c:pt>
                <c:pt idx="104">
                  <c:v>14.853260000000001</c:v>
                </c:pt>
                <c:pt idx="105">
                  <c:v>14.885579999999999</c:v>
                </c:pt>
                <c:pt idx="106">
                  <c:v>14.91845</c:v>
                </c:pt>
                <c:pt idx="107">
                  <c:v>14.951840000000001</c:v>
                </c:pt>
                <c:pt idx="108">
                  <c:v>14.98577</c:v>
                </c:pt>
                <c:pt idx="109">
                  <c:v>15.02022</c:v>
                </c:pt>
                <c:pt idx="110">
                  <c:v>15.05519</c:v>
                </c:pt>
                <c:pt idx="111">
                  <c:v>15.09066</c:v>
                </c:pt>
                <c:pt idx="112">
                  <c:v>15.12664</c:v>
                </c:pt>
                <c:pt idx="113">
                  <c:v>15.16311</c:v>
                </c:pt>
                <c:pt idx="114">
                  <c:v>15.20007</c:v>
                </c:pt>
                <c:pt idx="115">
                  <c:v>15.23751</c:v>
                </c:pt>
                <c:pt idx="116">
                  <c:v>15.27543</c:v>
                </c:pt>
                <c:pt idx="117">
                  <c:v>15.31381</c:v>
                </c:pt>
                <c:pt idx="118">
                  <c:v>15.352650000000001</c:v>
                </c:pt>
                <c:pt idx="119">
                  <c:v>15.39195</c:v>
                </c:pt>
                <c:pt idx="120">
                  <c:v>15.43169</c:v>
                </c:pt>
                <c:pt idx="121">
                  <c:v>15.471869999999999</c:v>
                </c:pt>
                <c:pt idx="122">
                  <c:v>15.51248</c:v>
                </c:pt>
                <c:pt idx="123">
                  <c:v>15.5535</c:v>
                </c:pt>
                <c:pt idx="124">
                  <c:v>15.594950000000001</c:v>
                </c:pt>
                <c:pt idx="125">
                  <c:v>15.636799999999999</c:v>
                </c:pt>
                <c:pt idx="126">
                  <c:v>15.679040000000001</c:v>
                </c:pt>
                <c:pt idx="127">
                  <c:v>15.721679999999999</c:v>
                </c:pt>
                <c:pt idx="128">
                  <c:v>15.764699999999999</c:v>
                </c:pt>
                <c:pt idx="129">
                  <c:v>15.80809</c:v>
                </c:pt>
                <c:pt idx="130">
                  <c:v>15.851839999999999</c:v>
                </c:pt>
                <c:pt idx="131">
                  <c:v>15.895949999999999</c:v>
                </c:pt>
                <c:pt idx="132">
                  <c:v>15.94041</c:v>
                </c:pt>
                <c:pt idx="133">
                  <c:v>15.985200000000001</c:v>
                </c:pt>
                <c:pt idx="134">
                  <c:v>16.03032</c:v>
                </c:pt>
                <c:pt idx="135">
                  <c:v>16.075759999999999</c:v>
                </c:pt>
                <c:pt idx="136">
                  <c:v>16.121510000000001</c:v>
                </c:pt>
                <c:pt idx="137">
                  <c:v>16.167560000000002</c:v>
                </c:pt>
                <c:pt idx="138">
                  <c:v>16.213909999999998</c:v>
                </c:pt>
                <c:pt idx="139">
                  <c:v>16.260539999999999</c:v>
                </c:pt>
                <c:pt idx="140">
                  <c:v>16.30743</c:v>
                </c:pt>
                <c:pt idx="141">
                  <c:v>16.354600000000001</c:v>
                </c:pt>
                <c:pt idx="142">
                  <c:v>16.402010000000001</c:v>
                </c:pt>
                <c:pt idx="143">
                  <c:v>16.449670000000001</c:v>
                </c:pt>
                <c:pt idx="144">
                  <c:v>16.49756</c:v>
                </c:pt>
                <c:pt idx="145">
                  <c:v>16.545680000000001</c:v>
                </c:pt>
                <c:pt idx="146">
                  <c:v>16.594000000000001</c:v>
                </c:pt>
                <c:pt idx="147">
                  <c:v>16.64254</c:v>
                </c:pt>
                <c:pt idx="148">
                  <c:v>16.69126</c:v>
                </c:pt>
                <c:pt idx="149">
                  <c:v>16.740169999999999</c:v>
                </c:pt>
                <c:pt idx="150">
                  <c:v>16.789239999999999</c:v>
                </c:pt>
                <c:pt idx="151">
                  <c:v>16.838480000000001</c:v>
                </c:pt>
                <c:pt idx="152">
                  <c:v>16.887869999999999</c:v>
                </c:pt>
                <c:pt idx="153">
                  <c:v>16.9374</c:v>
                </c:pt>
                <c:pt idx="154">
                  <c:v>16.98706</c:v>
                </c:pt>
                <c:pt idx="155">
                  <c:v>17.036829999999998</c:v>
                </c:pt>
                <c:pt idx="156">
                  <c:v>17.08672</c:v>
                </c:pt>
                <c:pt idx="157">
                  <c:v>17.136700000000001</c:v>
                </c:pt>
                <c:pt idx="158">
                  <c:v>17.18676</c:v>
                </c:pt>
                <c:pt idx="159">
                  <c:v>17.236889999999999</c:v>
                </c:pt>
                <c:pt idx="160">
                  <c:v>17.287089999999999</c:v>
                </c:pt>
                <c:pt idx="161">
                  <c:v>17.337340000000001</c:v>
                </c:pt>
                <c:pt idx="162">
                  <c:v>17.387630000000001</c:v>
                </c:pt>
                <c:pt idx="163">
                  <c:v>17.437940000000001</c:v>
                </c:pt>
                <c:pt idx="164">
                  <c:v>17.48827</c:v>
                </c:pt>
                <c:pt idx="165">
                  <c:v>17.538609999999998</c:v>
                </c:pt>
                <c:pt idx="166">
                  <c:v>17.588930000000001</c:v>
                </c:pt>
                <c:pt idx="167">
                  <c:v>17.639240000000001</c:v>
                </c:pt>
                <c:pt idx="168">
                  <c:v>17.689509999999999</c:v>
                </c:pt>
                <c:pt idx="169">
                  <c:v>17.739740000000001</c:v>
                </c:pt>
                <c:pt idx="170">
                  <c:v>17.789909999999999</c:v>
                </c:pt>
                <c:pt idx="171">
                  <c:v>17.840009999999999</c:v>
                </c:pt>
                <c:pt idx="172">
                  <c:v>17.890029999999999</c:v>
                </c:pt>
                <c:pt idx="173">
                  <c:v>17.93995</c:v>
                </c:pt>
                <c:pt idx="174">
                  <c:v>17.98977</c:v>
                </c:pt>
                <c:pt idx="175">
                  <c:v>18.039470000000001</c:v>
                </c:pt>
                <c:pt idx="176">
                  <c:v>18.089040000000001</c:v>
                </c:pt>
                <c:pt idx="177">
                  <c:v>18.138459999999998</c:v>
                </c:pt>
                <c:pt idx="178">
                  <c:v>18.187729999999998</c:v>
                </c:pt>
                <c:pt idx="179">
                  <c:v>18.236820000000002</c:v>
                </c:pt>
                <c:pt idx="180">
                  <c:v>18.285730000000001</c:v>
                </c:pt>
                <c:pt idx="181">
                  <c:v>18.334440000000001</c:v>
                </c:pt>
                <c:pt idx="182">
                  <c:v>18.382940000000001</c:v>
                </c:pt>
                <c:pt idx="183">
                  <c:v>18.43121</c:v>
                </c:pt>
                <c:pt idx="184">
                  <c:v>18.47925</c:v>
                </c:pt>
                <c:pt idx="185">
                  <c:v>18.52703</c:v>
                </c:pt>
                <c:pt idx="186">
                  <c:v>18.574549999999999</c:v>
                </c:pt>
                <c:pt idx="187">
                  <c:v>18.621790000000001</c:v>
                </c:pt>
                <c:pt idx="188">
                  <c:v>18.66873</c:v>
                </c:pt>
                <c:pt idx="189">
                  <c:v>18.71537</c:v>
                </c:pt>
                <c:pt idx="190">
                  <c:v>18.761679999999998</c:v>
                </c:pt>
                <c:pt idx="191">
                  <c:v>18.807659999999998</c:v>
                </c:pt>
                <c:pt idx="192">
                  <c:v>18.853280000000002</c:v>
                </c:pt>
                <c:pt idx="193">
                  <c:v>18.898540000000001</c:v>
                </c:pt>
                <c:pt idx="194">
                  <c:v>18.94342</c:v>
                </c:pt>
                <c:pt idx="195">
                  <c:v>18.987909999999999</c:v>
                </c:pt>
                <c:pt idx="196">
                  <c:v>19.031980000000001</c:v>
                </c:pt>
                <c:pt idx="197">
                  <c:v>19.07563</c:v>
                </c:pt>
                <c:pt idx="198">
                  <c:v>19.118839999999999</c:v>
                </c:pt>
                <c:pt idx="199">
                  <c:v>19.16159</c:v>
                </c:pt>
                <c:pt idx="200">
                  <c:v>19.203869999999998</c:v>
                </c:pt>
                <c:pt idx="201">
                  <c:v>19.24567</c:v>
                </c:pt>
                <c:pt idx="202">
                  <c:v>19.286960000000001</c:v>
                </c:pt>
                <c:pt idx="203">
                  <c:v>19.327729999999999</c:v>
                </c:pt>
                <c:pt idx="204">
                  <c:v>19.36797</c:v>
                </c:pt>
                <c:pt idx="205">
                  <c:v>19.40766</c:v>
                </c:pt>
                <c:pt idx="206">
                  <c:v>19.44678</c:v>
                </c:pt>
                <c:pt idx="207">
                  <c:v>19.485309999999998</c:v>
                </c:pt>
                <c:pt idx="208">
                  <c:v>19.523250000000001</c:v>
                </c:pt>
                <c:pt idx="209">
                  <c:v>19.560569999999998</c:v>
                </c:pt>
                <c:pt idx="210">
                  <c:v>19.597259999999999</c:v>
                </c:pt>
                <c:pt idx="211">
                  <c:v>19.633299999999998</c:v>
                </c:pt>
                <c:pt idx="212">
                  <c:v>19.668669999999999</c:v>
                </c:pt>
                <c:pt idx="213">
                  <c:v>19.70335</c:v>
                </c:pt>
                <c:pt idx="214">
                  <c:v>19.73733</c:v>
                </c:pt>
                <c:pt idx="215">
                  <c:v>19.770600000000002</c:v>
                </c:pt>
                <c:pt idx="216">
                  <c:v>19.80312</c:v>
                </c:pt>
                <c:pt idx="217">
                  <c:v>19.819099999999999</c:v>
                </c:pt>
                <c:pt idx="218">
                  <c:v>19.834890000000001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F-43D1-BEAE-B6FE5D26896B}"/>
            </c:ext>
          </c:extLst>
        </c:ser>
        <c:ser>
          <c:idx val="3"/>
          <c:order val="3"/>
          <c:tx>
            <c:strRef>
              <c:f>Male!$E$1</c:f>
              <c:strCache>
                <c:ptCount val="1"/>
                <c:pt idx="0">
                  <c:v>25th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Male!$E$2:$E$220</c:f>
              <c:numCache>
                <c:formatCode>General</c:formatCode>
                <c:ptCount val="219"/>
                <c:pt idx="0">
                  <c:v>15.74164</c:v>
                </c:pt>
                <c:pt idx="1">
                  <c:v>15.71963</c:v>
                </c:pt>
                <c:pt idx="2">
                  <c:v>15.67634</c:v>
                </c:pt>
                <c:pt idx="3">
                  <c:v>15.634029999999999</c:v>
                </c:pt>
                <c:pt idx="4">
                  <c:v>15.59268</c:v>
                </c:pt>
                <c:pt idx="5">
                  <c:v>15.55226</c:v>
                </c:pt>
                <c:pt idx="6">
                  <c:v>15.51275</c:v>
                </c:pt>
                <c:pt idx="7">
                  <c:v>15.47414</c:v>
                </c:pt>
                <c:pt idx="8">
                  <c:v>15.436389999999999</c:v>
                </c:pt>
                <c:pt idx="9">
                  <c:v>15.399509999999999</c:v>
                </c:pt>
                <c:pt idx="10">
                  <c:v>15.36345</c:v>
                </c:pt>
                <c:pt idx="11">
                  <c:v>15.32822</c:v>
                </c:pt>
                <c:pt idx="12">
                  <c:v>15.29379</c:v>
                </c:pt>
                <c:pt idx="13">
                  <c:v>15.260160000000001</c:v>
                </c:pt>
                <c:pt idx="14">
                  <c:v>15.227309999999999</c:v>
                </c:pt>
                <c:pt idx="15">
                  <c:v>15.19523</c:v>
                </c:pt>
                <c:pt idx="16">
                  <c:v>15.163919999999999</c:v>
                </c:pt>
                <c:pt idx="17">
                  <c:v>15.133369999999999</c:v>
                </c:pt>
                <c:pt idx="18">
                  <c:v>15.103590000000001</c:v>
                </c:pt>
                <c:pt idx="19">
                  <c:v>15.074579999999999</c:v>
                </c:pt>
                <c:pt idx="20">
                  <c:v>15.046329999999999</c:v>
                </c:pt>
                <c:pt idx="21">
                  <c:v>15.01886</c:v>
                </c:pt>
                <c:pt idx="22">
                  <c:v>14.992179999999999</c:v>
                </c:pt>
                <c:pt idx="23">
                  <c:v>14.966290000000001</c:v>
                </c:pt>
                <c:pt idx="24">
                  <c:v>14.9412</c:v>
                </c:pt>
                <c:pt idx="25">
                  <c:v>14.91694</c:v>
                </c:pt>
                <c:pt idx="26">
                  <c:v>14.893509999999999</c:v>
                </c:pt>
                <c:pt idx="27">
                  <c:v>14.87093</c:v>
                </c:pt>
                <c:pt idx="28">
                  <c:v>14.849209999999999</c:v>
                </c:pt>
                <c:pt idx="29">
                  <c:v>14.828379999999999</c:v>
                </c:pt>
                <c:pt idx="30">
                  <c:v>14.808439999999999</c:v>
                </c:pt>
                <c:pt idx="31">
                  <c:v>14.78941</c:v>
                </c:pt>
                <c:pt idx="32">
                  <c:v>14.7713</c:v>
                </c:pt>
                <c:pt idx="33">
                  <c:v>14.75414</c:v>
                </c:pt>
                <c:pt idx="34">
                  <c:v>14.737920000000001</c:v>
                </c:pt>
                <c:pt idx="35">
                  <c:v>14.722659999999999</c:v>
                </c:pt>
                <c:pt idx="36">
                  <c:v>14.708360000000001</c:v>
                </c:pt>
                <c:pt idx="37">
                  <c:v>14.695040000000001</c:v>
                </c:pt>
                <c:pt idx="38">
                  <c:v>14.682689999999999</c:v>
                </c:pt>
                <c:pt idx="39">
                  <c:v>14.671329999999999</c:v>
                </c:pt>
                <c:pt idx="40">
                  <c:v>14.66094</c:v>
                </c:pt>
                <c:pt idx="41">
                  <c:v>14.651540000000001</c:v>
                </c:pt>
                <c:pt idx="42">
                  <c:v>14.64312</c:v>
                </c:pt>
                <c:pt idx="43">
                  <c:v>14.635669999999999</c:v>
                </c:pt>
                <c:pt idx="44">
                  <c:v>14.629200000000001</c:v>
                </c:pt>
                <c:pt idx="45">
                  <c:v>14.62369</c:v>
                </c:pt>
                <c:pt idx="46">
                  <c:v>14.61914</c:v>
                </c:pt>
                <c:pt idx="47">
                  <c:v>14.615550000000001</c:v>
                </c:pt>
                <c:pt idx="48">
                  <c:v>14.6129</c:v>
                </c:pt>
                <c:pt idx="49">
                  <c:v>14.6112</c:v>
                </c:pt>
                <c:pt idx="50">
                  <c:v>14.61042</c:v>
                </c:pt>
                <c:pt idx="51">
                  <c:v>14.610569999999999</c:v>
                </c:pt>
                <c:pt idx="52">
                  <c:v>14.61163</c:v>
                </c:pt>
                <c:pt idx="53">
                  <c:v>14.61359</c:v>
                </c:pt>
                <c:pt idx="54">
                  <c:v>14.61645</c:v>
                </c:pt>
                <c:pt idx="55">
                  <c:v>14.620200000000001</c:v>
                </c:pt>
                <c:pt idx="56">
                  <c:v>14.624829999999999</c:v>
                </c:pt>
                <c:pt idx="57">
                  <c:v>14.630319999999999</c:v>
                </c:pt>
                <c:pt idx="58">
                  <c:v>14.63668</c:v>
                </c:pt>
                <c:pt idx="59">
                  <c:v>14.643890000000001</c:v>
                </c:pt>
                <c:pt idx="60">
                  <c:v>14.65194</c:v>
                </c:pt>
                <c:pt idx="61">
                  <c:v>14.660819999999999</c:v>
                </c:pt>
                <c:pt idx="62">
                  <c:v>14.670540000000001</c:v>
                </c:pt>
                <c:pt idx="63">
                  <c:v>14.68107</c:v>
                </c:pt>
                <c:pt idx="64">
                  <c:v>14.692410000000001</c:v>
                </c:pt>
                <c:pt idx="65">
                  <c:v>14.704549999999999</c:v>
                </c:pt>
                <c:pt idx="66">
                  <c:v>14.71749</c:v>
                </c:pt>
                <c:pt idx="67">
                  <c:v>14.731210000000001</c:v>
                </c:pt>
                <c:pt idx="68">
                  <c:v>14.745710000000001</c:v>
                </c:pt>
                <c:pt idx="69">
                  <c:v>14.76099</c:v>
                </c:pt>
                <c:pt idx="70">
                  <c:v>14.77703</c:v>
                </c:pt>
                <c:pt idx="71">
                  <c:v>14.79382</c:v>
                </c:pt>
                <c:pt idx="72">
                  <c:v>14.811360000000001</c:v>
                </c:pt>
                <c:pt idx="73">
                  <c:v>14.829650000000001</c:v>
                </c:pt>
                <c:pt idx="74">
                  <c:v>14.84867</c:v>
                </c:pt>
                <c:pt idx="75">
                  <c:v>14.868410000000001</c:v>
                </c:pt>
                <c:pt idx="76">
                  <c:v>14.88888</c:v>
                </c:pt>
                <c:pt idx="77">
                  <c:v>14.91006</c:v>
                </c:pt>
                <c:pt idx="78">
                  <c:v>14.931940000000001</c:v>
                </c:pt>
                <c:pt idx="79">
                  <c:v>14.95453</c:v>
                </c:pt>
                <c:pt idx="80">
                  <c:v>14.9778</c:v>
                </c:pt>
                <c:pt idx="81">
                  <c:v>15.001760000000001</c:v>
                </c:pt>
                <c:pt idx="82">
                  <c:v>15.026400000000001</c:v>
                </c:pt>
                <c:pt idx="83">
                  <c:v>15.05172</c:v>
                </c:pt>
                <c:pt idx="84">
                  <c:v>15.07769</c:v>
                </c:pt>
                <c:pt idx="85">
                  <c:v>15.104329999999999</c:v>
                </c:pt>
                <c:pt idx="86">
                  <c:v>15.13161</c:v>
                </c:pt>
                <c:pt idx="87">
                  <c:v>15.15954</c:v>
                </c:pt>
                <c:pt idx="88">
                  <c:v>15.1881</c:v>
                </c:pt>
                <c:pt idx="89">
                  <c:v>15.2173</c:v>
                </c:pt>
                <c:pt idx="90">
                  <c:v>15.247120000000001</c:v>
                </c:pt>
                <c:pt idx="91">
                  <c:v>15.27755</c:v>
                </c:pt>
                <c:pt idx="92">
                  <c:v>15.308590000000001</c:v>
                </c:pt>
                <c:pt idx="93">
                  <c:v>15.34024</c:v>
                </c:pt>
                <c:pt idx="94">
                  <c:v>15.372479999999999</c:v>
                </c:pt>
                <c:pt idx="95">
                  <c:v>15.40531</c:v>
                </c:pt>
                <c:pt idx="96">
                  <c:v>15.43872</c:v>
                </c:pt>
                <c:pt idx="97">
                  <c:v>15.4727</c:v>
                </c:pt>
                <c:pt idx="98">
                  <c:v>15.507250000000001</c:v>
                </c:pt>
                <c:pt idx="99">
                  <c:v>15.54236</c:v>
                </c:pt>
                <c:pt idx="100">
                  <c:v>15.57803</c:v>
                </c:pt>
                <c:pt idx="101">
                  <c:v>15.614240000000001</c:v>
                </c:pt>
                <c:pt idx="102">
                  <c:v>15.65099</c:v>
                </c:pt>
                <c:pt idx="103">
                  <c:v>15.68826</c:v>
                </c:pt>
                <c:pt idx="104">
                  <c:v>15.72607</c:v>
                </c:pt>
                <c:pt idx="105">
                  <c:v>15.764390000000001</c:v>
                </c:pt>
                <c:pt idx="106">
                  <c:v>15.80322</c:v>
                </c:pt>
                <c:pt idx="107">
                  <c:v>15.842549999999999</c:v>
                </c:pt>
                <c:pt idx="108">
                  <c:v>15.88237</c:v>
                </c:pt>
                <c:pt idx="109">
                  <c:v>15.92268</c:v>
                </c:pt>
                <c:pt idx="110">
                  <c:v>15.963469999999999</c:v>
                </c:pt>
                <c:pt idx="111">
                  <c:v>16.004729999999999</c:v>
                </c:pt>
                <c:pt idx="112">
                  <c:v>16.04646</c:v>
                </c:pt>
                <c:pt idx="113">
                  <c:v>16.088640000000002</c:v>
                </c:pt>
                <c:pt idx="114">
                  <c:v>16.131270000000001</c:v>
                </c:pt>
                <c:pt idx="115">
                  <c:v>16.174340000000001</c:v>
                </c:pt>
                <c:pt idx="116">
                  <c:v>16.217839999999999</c:v>
                </c:pt>
                <c:pt idx="117">
                  <c:v>16.261769999999999</c:v>
                </c:pt>
                <c:pt idx="118">
                  <c:v>16.30612</c:v>
                </c:pt>
                <c:pt idx="119">
                  <c:v>16.35087</c:v>
                </c:pt>
                <c:pt idx="120">
                  <c:v>16.39603</c:v>
                </c:pt>
                <c:pt idx="121">
                  <c:v>16.441579999999998</c:v>
                </c:pt>
                <c:pt idx="122">
                  <c:v>16.48751</c:v>
                </c:pt>
                <c:pt idx="123">
                  <c:v>16.533819999999999</c:v>
                </c:pt>
                <c:pt idx="124">
                  <c:v>16.580500000000001</c:v>
                </c:pt>
                <c:pt idx="125">
                  <c:v>16.62754</c:v>
                </c:pt>
                <c:pt idx="126">
                  <c:v>16.674939999999999</c:v>
                </c:pt>
                <c:pt idx="127">
                  <c:v>16.722670000000001</c:v>
                </c:pt>
                <c:pt idx="128">
                  <c:v>16.77074</c:v>
                </c:pt>
                <c:pt idx="129">
                  <c:v>16.819140000000001</c:v>
                </c:pt>
                <c:pt idx="130">
                  <c:v>16.86786</c:v>
                </c:pt>
                <c:pt idx="131">
                  <c:v>16.916889999999999</c:v>
                </c:pt>
                <c:pt idx="132">
                  <c:v>16.96621</c:v>
                </c:pt>
                <c:pt idx="133">
                  <c:v>17.015830000000001</c:v>
                </c:pt>
                <c:pt idx="134">
                  <c:v>17.065740000000002</c:v>
                </c:pt>
                <c:pt idx="135">
                  <c:v>17.115919999999999</c:v>
                </c:pt>
                <c:pt idx="136">
                  <c:v>17.166360000000001</c:v>
                </c:pt>
                <c:pt idx="137">
                  <c:v>17.21706</c:v>
                </c:pt>
                <c:pt idx="138">
                  <c:v>17.26801</c:v>
                </c:pt>
                <c:pt idx="139">
                  <c:v>17.319199999999999</c:v>
                </c:pt>
                <c:pt idx="140">
                  <c:v>17.370619999999999</c:v>
                </c:pt>
                <c:pt idx="141">
                  <c:v>17.422270000000001</c:v>
                </c:pt>
                <c:pt idx="142">
                  <c:v>17.474119999999999</c:v>
                </c:pt>
                <c:pt idx="143">
                  <c:v>17.52618</c:v>
                </c:pt>
                <c:pt idx="144">
                  <c:v>17.578430000000001</c:v>
                </c:pt>
                <c:pt idx="145">
                  <c:v>17.630859999999998</c:v>
                </c:pt>
                <c:pt idx="146">
                  <c:v>17.68347</c:v>
                </c:pt>
                <c:pt idx="147">
                  <c:v>17.736239999999999</c:v>
                </c:pt>
                <c:pt idx="148">
                  <c:v>17.789169999999999</c:v>
                </c:pt>
                <c:pt idx="149">
                  <c:v>17.84225</c:v>
                </c:pt>
                <c:pt idx="150">
                  <c:v>17.89546</c:v>
                </c:pt>
                <c:pt idx="151">
                  <c:v>17.948799999999999</c:v>
                </c:pt>
                <c:pt idx="152">
                  <c:v>18.00225</c:v>
                </c:pt>
                <c:pt idx="153">
                  <c:v>18.055810000000001</c:v>
                </c:pt>
                <c:pt idx="154">
                  <c:v>18.109470000000002</c:v>
                </c:pt>
                <c:pt idx="155">
                  <c:v>18.163219999999999</c:v>
                </c:pt>
                <c:pt idx="156">
                  <c:v>18.217040000000001</c:v>
                </c:pt>
                <c:pt idx="157">
                  <c:v>18.27093</c:v>
                </c:pt>
                <c:pt idx="158">
                  <c:v>18.32488</c:v>
                </c:pt>
                <c:pt idx="159">
                  <c:v>18.378869999999999</c:v>
                </c:pt>
                <c:pt idx="160">
                  <c:v>18.4329</c:v>
                </c:pt>
                <c:pt idx="161">
                  <c:v>18.48696</c:v>
                </c:pt>
                <c:pt idx="162">
                  <c:v>18.54102</c:v>
                </c:pt>
                <c:pt idx="163">
                  <c:v>18.595099999999999</c:v>
                </c:pt>
                <c:pt idx="164">
                  <c:v>18.649159999999998</c:v>
                </c:pt>
                <c:pt idx="165">
                  <c:v>18.703209999999999</c:v>
                </c:pt>
                <c:pt idx="166">
                  <c:v>18.75723</c:v>
                </c:pt>
                <c:pt idx="167">
                  <c:v>18.811209999999999</c:v>
                </c:pt>
                <c:pt idx="168">
                  <c:v>18.86514</c:v>
                </c:pt>
                <c:pt idx="169">
                  <c:v>18.919</c:v>
                </c:pt>
                <c:pt idx="170">
                  <c:v>18.97279</c:v>
                </c:pt>
                <c:pt idx="171">
                  <c:v>19.026499999999999</c:v>
                </c:pt>
                <c:pt idx="172">
                  <c:v>19.080110000000001</c:v>
                </c:pt>
                <c:pt idx="173">
                  <c:v>19.133610000000001</c:v>
                </c:pt>
                <c:pt idx="174">
                  <c:v>19.187000000000001</c:v>
                </c:pt>
                <c:pt idx="175">
                  <c:v>19.24025</c:v>
                </c:pt>
                <c:pt idx="176">
                  <c:v>19.29335</c:v>
                </c:pt>
                <c:pt idx="177">
                  <c:v>19.346299999999999</c:v>
                </c:pt>
                <c:pt idx="178">
                  <c:v>19.399080000000001</c:v>
                </c:pt>
                <c:pt idx="179">
                  <c:v>19.45168</c:v>
                </c:pt>
                <c:pt idx="180">
                  <c:v>19.504090000000001</c:v>
                </c:pt>
                <c:pt idx="181">
                  <c:v>19.556290000000001</c:v>
                </c:pt>
                <c:pt idx="182">
                  <c:v>19.608270000000001</c:v>
                </c:pt>
                <c:pt idx="183">
                  <c:v>19.660019999999999</c:v>
                </c:pt>
                <c:pt idx="184">
                  <c:v>19.71153</c:v>
                </c:pt>
                <c:pt idx="185">
                  <c:v>19.762779999999999</c:v>
                </c:pt>
                <c:pt idx="186">
                  <c:v>19.813759999999998</c:v>
                </c:pt>
                <c:pt idx="187">
                  <c:v>19.864450000000001</c:v>
                </c:pt>
                <c:pt idx="188">
                  <c:v>19.914850000000001</c:v>
                </c:pt>
                <c:pt idx="189">
                  <c:v>19.964929999999999</c:v>
                </c:pt>
                <c:pt idx="190">
                  <c:v>20.014690000000002</c:v>
                </c:pt>
                <c:pt idx="191">
                  <c:v>20.064119999999999</c:v>
                </c:pt>
                <c:pt idx="192">
                  <c:v>20.113189999999999</c:v>
                </c:pt>
                <c:pt idx="193">
                  <c:v>20.161899999999999</c:v>
                </c:pt>
                <c:pt idx="194">
                  <c:v>20.21022</c:v>
                </c:pt>
                <c:pt idx="195">
                  <c:v>20.25816</c:v>
                </c:pt>
                <c:pt idx="196">
                  <c:v>20.305689999999998</c:v>
                </c:pt>
                <c:pt idx="197">
                  <c:v>20.352789999999999</c:v>
                </c:pt>
                <c:pt idx="198">
                  <c:v>20.399470000000001</c:v>
                </c:pt>
                <c:pt idx="199">
                  <c:v>20.445689999999999</c:v>
                </c:pt>
                <c:pt idx="200">
                  <c:v>20.49145</c:v>
                </c:pt>
                <c:pt idx="201">
                  <c:v>20.536740000000002</c:v>
                </c:pt>
                <c:pt idx="202">
                  <c:v>20.581530000000001</c:v>
                </c:pt>
                <c:pt idx="203">
                  <c:v>20.625820000000001</c:v>
                </c:pt>
                <c:pt idx="204">
                  <c:v>20.669589999999999</c:v>
                </c:pt>
                <c:pt idx="205">
                  <c:v>20.71283</c:v>
                </c:pt>
                <c:pt idx="206">
                  <c:v>20.755520000000001</c:v>
                </c:pt>
                <c:pt idx="207">
                  <c:v>20.79766</c:v>
                </c:pt>
                <c:pt idx="208">
                  <c:v>20.839220000000001</c:v>
                </c:pt>
                <c:pt idx="209">
                  <c:v>20.880189999999999</c:v>
                </c:pt>
                <c:pt idx="210">
                  <c:v>20.920559999999998</c:v>
                </c:pt>
                <c:pt idx="211">
                  <c:v>20.960319999999999</c:v>
                </c:pt>
                <c:pt idx="212">
                  <c:v>20.999459999999999</c:v>
                </c:pt>
                <c:pt idx="213">
                  <c:v>21.037949999999999</c:v>
                </c:pt>
                <c:pt idx="214">
                  <c:v>21.075790000000001</c:v>
                </c:pt>
                <c:pt idx="215">
                  <c:v>21.112960000000001</c:v>
                </c:pt>
                <c:pt idx="216">
                  <c:v>21.149460000000001</c:v>
                </c:pt>
                <c:pt idx="217">
                  <c:v>21.167449999999999</c:v>
                </c:pt>
                <c:pt idx="218">
                  <c:v>21.18526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F-43D1-BEAE-B6FE5D26896B}"/>
            </c:ext>
          </c:extLst>
        </c:ser>
        <c:ser>
          <c:idx val="4"/>
          <c:order val="4"/>
          <c:tx>
            <c:strRef>
              <c:f>Male!$F$1</c:f>
              <c:strCache>
                <c:ptCount val="1"/>
                <c:pt idx="0">
                  <c:v>50th Percentile BMI Value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Male!$F$2:$F$220</c:f>
              <c:numCache>
                <c:formatCode>General</c:formatCode>
                <c:ptCount val="219"/>
                <c:pt idx="0">
                  <c:v>16.575030000000002</c:v>
                </c:pt>
                <c:pt idx="1">
                  <c:v>16.54777</c:v>
                </c:pt>
                <c:pt idx="2">
                  <c:v>16.494430000000001</c:v>
                </c:pt>
                <c:pt idx="3">
                  <c:v>16.442599999999999</c:v>
                </c:pt>
                <c:pt idx="4">
                  <c:v>16.392240000000001</c:v>
                </c:pt>
                <c:pt idx="5">
                  <c:v>16.343340000000001</c:v>
                </c:pt>
                <c:pt idx="6">
                  <c:v>16.295839999999998</c:v>
                </c:pt>
                <c:pt idx="7">
                  <c:v>16.24972</c:v>
                </c:pt>
                <c:pt idx="8">
                  <c:v>16.20495</c:v>
                </c:pt>
                <c:pt idx="9">
                  <c:v>16.1615</c:v>
                </c:pt>
                <c:pt idx="10">
                  <c:v>16.119330000000001</c:v>
                </c:pt>
                <c:pt idx="11">
                  <c:v>16.078430000000001</c:v>
                </c:pt>
                <c:pt idx="12">
                  <c:v>16.03876</c:v>
                </c:pt>
                <c:pt idx="13">
                  <c:v>16.000299999999999</c:v>
                </c:pt>
                <c:pt idx="14">
                  <c:v>15.963039999999999</c:v>
                </c:pt>
                <c:pt idx="15">
                  <c:v>15.92695</c:v>
                </c:pt>
                <c:pt idx="16">
                  <c:v>15.89203</c:v>
                </c:pt>
                <c:pt idx="17">
                  <c:v>15.85824</c:v>
                </c:pt>
                <c:pt idx="18">
                  <c:v>15.82559</c:v>
                </c:pt>
                <c:pt idx="19">
                  <c:v>15.79406</c:v>
                </c:pt>
                <c:pt idx="20">
                  <c:v>15.763640000000001</c:v>
                </c:pt>
                <c:pt idx="21">
                  <c:v>15.73434</c:v>
                </c:pt>
                <c:pt idx="22">
                  <c:v>15.70614</c:v>
                </c:pt>
                <c:pt idx="23">
                  <c:v>15.679040000000001</c:v>
                </c:pt>
                <c:pt idx="24">
                  <c:v>15.65305</c:v>
                </c:pt>
                <c:pt idx="25">
                  <c:v>15.628170000000001</c:v>
                </c:pt>
                <c:pt idx="26">
                  <c:v>15.60441</c:v>
                </c:pt>
                <c:pt idx="27">
                  <c:v>15.581759999999999</c:v>
                </c:pt>
                <c:pt idx="28">
                  <c:v>15.56025</c:v>
                </c:pt>
                <c:pt idx="29">
                  <c:v>15.539870000000001</c:v>
                </c:pt>
                <c:pt idx="30">
                  <c:v>15.52065</c:v>
                </c:pt>
                <c:pt idx="31">
                  <c:v>15.50258</c:v>
                </c:pt>
                <c:pt idx="32">
                  <c:v>15.48569</c:v>
                </c:pt>
                <c:pt idx="33">
                  <c:v>15.46998</c:v>
                </c:pt>
                <c:pt idx="34">
                  <c:v>15.45546</c:v>
                </c:pt>
                <c:pt idx="35">
                  <c:v>15.44214</c:v>
                </c:pt>
                <c:pt idx="36">
                  <c:v>15.43003</c:v>
                </c:pt>
                <c:pt idx="37">
                  <c:v>15.419140000000001</c:v>
                </c:pt>
                <c:pt idx="38">
                  <c:v>15.409470000000001</c:v>
                </c:pt>
                <c:pt idx="39">
                  <c:v>15.40103</c:v>
                </c:pt>
                <c:pt idx="40">
                  <c:v>15.39382</c:v>
                </c:pt>
                <c:pt idx="41">
                  <c:v>15.387829999999999</c:v>
                </c:pt>
                <c:pt idx="42">
                  <c:v>15.38307</c:v>
                </c:pt>
                <c:pt idx="43">
                  <c:v>15.379530000000001</c:v>
                </c:pt>
                <c:pt idx="44">
                  <c:v>15.37721</c:v>
                </c:pt>
                <c:pt idx="45">
                  <c:v>15.37609</c:v>
                </c:pt>
                <c:pt idx="46">
                  <c:v>15.37618</c:v>
                </c:pt>
                <c:pt idx="47">
                  <c:v>15.37745</c:v>
                </c:pt>
                <c:pt idx="48">
                  <c:v>15.379910000000001</c:v>
                </c:pt>
                <c:pt idx="49">
                  <c:v>15.38353</c:v>
                </c:pt>
                <c:pt idx="50">
                  <c:v>15.388310000000001</c:v>
                </c:pt>
                <c:pt idx="51">
                  <c:v>15.39423</c:v>
                </c:pt>
                <c:pt idx="52">
                  <c:v>15.40127</c:v>
                </c:pt>
                <c:pt idx="53">
                  <c:v>15.40943</c:v>
                </c:pt>
                <c:pt idx="54">
                  <c:v>15.41869</c:v>
                </c:pt>
                <c:pt idx="55">
                  <c:v>15.42902</c:v>
                </c:pt>
                <c:pt idx="56">
                  <c:v>15.44042</c:v>
                </c:pt>
                <c:pt idx="57">
                  <c:v>15.45288</c:v>
                </c:pt>
                <c:pt idx="58">
                  <c:v>15.46636</c:v>
                </c:pt>
                <c:pt idx="59">
                  <c:v>15.480869999999999</c:v>
                </c:pt>
                <c:pt idx="60">
                  <c:v>15.496370000000001</c:v>
                </c:pt>
                <c:pt idx="61">
                  <c:v>15.512869999999999</c:v>
                </c:pt>
                <c:pt idx="62">
                  <c:v>15.530340000000001</c:v>
                </c:pt>
                <c:pt idx="63">
                  <c:v>15.54876</c:v>
                </c:pt>
                <c:pt idx="64">
                  <c:v>15.56812</c:v>
                </c:pt>
                <c:pt idx="65">
                  <c:v>15.58841</c:v>
                </c:pt>
                <c:pt idx="66">
                  <c:v>15.60961</c:v>
                </c:pt>
                <c:pt idx="67">
                  <c:v>15.63171</c:v>
                </c:pt>
                <c:pt idx="68">
                  <c:v>15.65469</c:v>
                </c:pt>
                <c:pt idx="69">
                  <c:v>15.67853</c:v>
                </c:pt>
                <c:pt idx="70">
                  <c:v>15.70323</c:v>
                </c:pt>
                <c:pt idx="71">
                  <c:v>15.728770000000001</c:v>
                </c:pt>
                <c:pt idx="72">
                  <c:v>15.755129999999999</c:v>
                </c:pt>
                <c:pt idx="73">
                  <c:v>15.782310000000001</c:v>
                </c:pt>
                <c:pt idx="74">
                  <c:v>15.81029</c:v>
                </c:pt>
                <c:pt idx="75">
                  <c:v>15.83905</c:v>
                </c:pt>
                <c:pt idx="76">
                  <c:v>15.86858</c:v>
                </c:pt>
                <c:pt idx="77">
                  <c:v>15.89888</c:v>
                </c:pt>
                <c:pt idx="78">
                  <c:v>15.929919999999999</c:v>
                </c:pt>
                <c:pt idx="79">
                  <c:v>15.961690000000001</c:v>
                </c:pt>
                <c:pt idx="80">
                  <c:v>15.99419</c:v>
                </c:pt>
                <c:pt idx="81">
                  <c:v>16.02741</c:v>
                </c:pt>
                <c:pt idx="82">
                  <c:v>16.061319999999998</c:v>
                </c:pt>
                <c:pt idx="83">
                  <c:v>16.09591</c:v>
                </c:pt>
                <c:pt idx="84">
                  <c:v>16.13119</c:v>
                </c:pt>
                <c:pt idx="85">
                  <c:v>16.167120000000001</c:v>
                </c:pt>
                <c:pt idx="86">
                  <c:v>16.203710000000001</c:v>
                </c:pt>
                <c:pt idx="87">
                  <c:v>16.240939999999998</c:v>
                </c:pt>
                <c:pt idx="88">
                  <c:v>16.2788</c:v>
                </c:pt>
                <c:pt idx="89">
                  <c:v>16.31728</c:v>
                </c:pt>
                <c:pt idx="90">
                  <c:v>16.356369999999998</c:v>
                </c:pt>
                <c:pt idx="91">
                  <c:v>16.396059999999999</c:v>
                </c:pt>
                <c:pt idx="92">
                  <c:v>16.436330000000002</c:v>
                </c:pt>
                <c:pt idx="93">
                  <c:v>16.477180000000001</c:v>
                </c:pt>
                <c:pt idx="94">
                  <c:v>16.518599999999999</c:v>
                </c:pt>
                <c:pt idx="95">
                  <c:v>16.560569999999998</c:v>
                </c:pt>
                <c:pt idx="96">
                  <c:v>16.603090000000002</c:v>
                </c:pt>
                <c:pt idx="97">
                  <c:v>16.646139999999999</c:v>
                </c:pt>
                <c:pt idx="98">
                  <c:v>16.689720000000001</c:v>
                </c:pt>
                <c:pt idx="99">
                  <c:v>16.733809999999998</c:v>
                </c:pt>
                <c:pt idx="100">
                  <c:v>16.778400000000001</c:v>
                </c:pt>
                <c:pt idx="101">
                  <c:v>16.823499999999999</c:v>
                </c:pt>
                <c:pt idx="102">
                  <c:v>16.869070000000001</c:v>
                </c:pt>
                <c:pt idx="103">
                  <c:v>16.915120000000002</c:v>
                </c:pt>
                <c:pt idx="104">
                  <c:v>16.961639999999999</c:v>
                </c:pt>
                <c:pt idx="105">
                  <c:v>17.008620000000001</c:v>
                </c:pt>
                <c:pt idx="106">
                  <c:v>17.056039999999999</c:v>
                </c:pt>
                <c:pt idx="107">
                  <c:v>17.103899999999999</c:v>
                </c:pt>
                <c:pt idx="108">
                  <c:v>17.152180000000001</c:v>
                </c:pt>
                <c:pt idx="109">
                  <c:v>17.200890000000001</c:v>
                </c:pt>
                <c:pt idx="110">
                  <c:v>17.25</c:v>
                </c:pt>
                <c:pt idx="111">
                  <c:v>17.299510000000001</c:v>
                </c:pt>
                <c:pt idx="112">
                  <c:v>17.349419999999999</c:v>
                </c:pt>
                <c:pt idx="113">
                  <c:v>17.399699999999999</c:v>
                </c:pt>
                <c:pt idx="114">
                  <c:v>17.45036</c:v>
                </c:pt>
                <c:pt idx="115">
                  <c:v>17.501380000000001</c:v>
                </c:pt>
                <c:pt idx="116">
                  <c:v>17.552759999999999</c:v>
                </c:pt>
                <c:pt idx="117">
                  <c:v>17.604479999999999</c:v>
                </c:pt>
                <c:pt idx="118">
                  <c:v>17.65653</c:v>
                </c:pt>
                <c:pt idx="119">
                  <c:v>17.708919999999999</c:v>
                </c:pt>
                <c:pt idx="120">
                  <c:v>17.761620000000001</c:v>
                </c:pt>
                <c:pt idx="121">
                  <c:v>17.814630000000001</c:v>
                </c:pt>
                <c:pt idx="122">
                  <c:v>17.86795</c:v>
                </c:pt>
                <c:pt idx="123">
                  <c:v>17.92155</c:v>
                </c:pt>
                <c:pt idx="124">
                  <c:v>17.975439999999999</c:v>
                </c:pt>
                <c:pt idx="125">
                  <c:v>18.029610000000002</c:v>
                </c:pt>
                <c:pt idx="126">
                  <c:v>18.084040000000002</c:v>
                </c:pt>
                <c:pt idx="127">
                  <c:v>18.138729999999999</c:v>
                </c:pt>
                <c:pt idx="128">
                  <c:v>18.193670000000001</c:v>
                </c:pt>
                <c:pt idx="129">
                  <c:v>18.248840000000001</c:v>
                </c:pt>
                <c:pt idx="130">
                  <c:v>18.304259999999999</c:v>
                </c:pt>
                <c:pt idx="131">
                  <c:v>18.35989</c:v>
                </c:pt>
                <c:pt idx="132">
                  <c:v>18.41574</c:v>
                </c:pt>
                <c:pt idx="133">
                  <c:v>18.471800000000002</c:v>
                </c:pt>
                <c:pt idx="134">
                  <c:v>18.52805</c:v>
                </c:pt>
                <c:pt idx="135">
                  <c:v>18.584499999999998</c:v>
                </c:pt>
                <c:pt idx="136">
                  <c:v>18.64113</c:v>
                </c:pt>
                <c:pt idx="137">
                  <c:v>18.697929999999999</c:v>
                </c:pt>
                <c:pt idx="138">
                  <c:v>18.75489</c:v>
                </c:pt>
                <c:pt idx="139">
                  <c:v>18.81202</c:v>
                </c:pt>
                <c:pt idx="140">
                  <c:v>18.869289999999999</c:v>
                </c:pt>
                <c:pt idx="141">
                  <c:v>18.9267</c:v>
                </c:pt>
                <c:pt idx="142">
                  <c:v>18.98424</c:v>
                </c:pt>
                <c:pt idx="143">
                  <c:v>19.041910000000001</c:v>
                </c:pt>
                <c:pt idx="144">
                  <c:v>19.099699999999999</c:v>
                </c:pt>
                <c:pt idx="145">
                  <c:v>19.157589999999999</c:v>
                </c:pt>
                <c:pt idx="146">
                  <c:v>19.215579999999999</c:v>
                </c:pt>
                <c:pt idx="147">
                  <c:v>19.27366</c:v>
                </c:pt>
                <c:pt idx="148">
                  <c:v>19.33182</c:v>
                </c:pt>
                <c:pt idx="149">
                  <c:v>19.390059999999998</c:v>
                </c:pt>
                <c:pt idx="150">
                  <c:v>19.448370000000001</c:v>
                </c:pt>
                <c:pt idx="151">
                  <c:v>19.506730000000001</c:v>
                </c:pt>
                <c:pt idx="152">
                  <c:v>19.56514</c:v>
                </c:pt>
                <c:pt idx="153">
                  <c:v>19.6236</c:v>
                </c:pt>
                <c:pt idx="154">
                  <c:v>19.682079999999999</c:v>
                </c:pt>
                <c:pt idx="155">
                  <c:v>19.740600000000001</c:v>
                </c:pt>
                <c:pt idx="156">
                  <c:v>19.799119999999998</c:v>
                </c:pt>
                <c:pt idx="157">
                  <c:v>19.857659999999999</c:v>
                </c:pt>
                <c:pt idx="158">
                  <c:v>19.9162</c:v>
                </c:pt>
                <c:pt idx="159">
                  <c:v>19.974730000000001</c:v>
                </c:pt>
                <c:pt idx="160">
                  <c:v>20.033239999999999</c:v>
                </c:pt>
                <c:pt idx="161">
                  <c:v>20.091719999999999</c:v>
                </c:pt>
                <c:pt idx="162">
                  <c:v>20.150169999999999</c:v>
                </c:pt>
                <c:pt idx="163">
                  <c:v>20.208580000000001</c:v>
                </c:pt>
                <c:pt idx="164">
                  <c:v>20.266940000000002</c:v>
                </c:pt>
                <c:pt idx="165">
                  <c:v>20.325240000000001</c:v>
                </c:pt>
                <c:pt idx="166">
                  <c:v>20.383459999999999</c:v>
                </c:pt>
                <c:pt idx="167">
                  <c:v>20.44162</c:v>
                </c:pt>
                <c:pt idx="168">
                  <c:v>20.499680000000001</c:v>
                </c:pt>
                <c:pt idx="169">
                  <c:v>20.557649999999999</c:v>
                </c:pt>
                <c:pt idx="170">
                  <c:v>20.61551</c:v>
                </c:pt>
                <c:pt idx="171">
                  <c:v>20.673259999999999</c:v>
                </c:pt>
                <c:pt idx="172">
                  <c:v>20.730889999999999</c:v>
                </c:pt>
                <c:pt idx="173">
                  <c:v>20.78839</c:v>
                </c:pt>
                <c:pt idx="174">
                  <c:v>20.845739999999999</c:v>
                </c:pt>
                <c:pt idx="175">
                  <c:v>20.902940000000001</c:v>
                </c:pt>
                <c:pt idx="176">
                  <c:v>20.959990000000001</c:v>
                </c:pt>
                <c:pt idx="177">
                  <c:v>21.016860000000001</c:v>
                </c:pt>
                <c:pt idx="178">
                  <c:v>21.073560000000001</c:v>
                </c:pt>
                <c:pt idx="179">
                  <c:v>21.13007</c:v>
                </c:pt>
                <c:pt idx="180">
                  <c:v>21.18638</c:v>
                </c:pt>
                <c:pt idx="181">
                  <c:v>21.24248</c:v>
                </c:pt>
                <c:pt idx="182">
                  <c:v>21.298359999999999</c:v>
                </c:pt>
                <c:pt idx="183">
                  <c:v>21.354019999999998</c:v>
                </c:pt>
                <c:pt idx="184">
                  <c:v>21.40944</c:v>
                </c:pt>
                <c:pt idx="185">
                  <c:v>21.46461</c:v>
                </c:pt>
                <c:pt idx="186">
                  <c:v>21.51952</c:v>
                </c:pt>
                <c:pt idx="187">
                  <c:v>21.574169999999999</c:v>
                </c:pt>
                <c:pt idx="188">
                  <c:v>21.628540000000001</c:v>
                </c:pt>
                <c:pt idx="189">
                  <c:v>21.68262</c:v>
                </c:pt>
                <c:pt idx="190">
                  <c:v>21.7364</c:v>
                </c:pt>
                <c:pt idx="191">
                  <c:v>21.78988</c:v>
                </c:pt>
                <c:pt idx="192">
                  <c:v>21.843039999999998</c:v>
                </c:pt>
                <c:pt idx="193">
                  <c:v>21.895869999999999</c:v>
                </c:pt>
                <c:pt idx="194">
                  <c:v>21.948360000000001</c:v>
                </c:pt>
                <c:pt idx="195">
                  <c:v>22.000509999999998</c:v>
                </c:pt>
                <c:pt idx="196">
                  <c:v>22.052289999999999</c:v>
                </c:pt>
                <c:pt idx="197">
                  <c:v>22.10371</c:v>
                </c:pt>
                <c:pt idx="198">
                  <c:v>22.15476</c:v>
                </c:pt>
                <c:pt idx="199">
                  <c:v>22.205410000000001</c:v>
                </c:pt>
                <c:pt idx="200">
                  <c:v>22.255669999999999</c:v>
                </c:pt>
                <c:pt idx="201">
                  <c:v>22.305530000000001</c:v>
                </c:pt>
                <c:pt idx="202">
                  <c:v>22.354970000000002</c:v>
                </c:pt>
                <c:pt idx="203">
                  <c:v>22.40399</c:v>
                </c:pt>
                <c:pt idx="204">
                  <c:v>22.452570000000001</c:v>
                </c:pt>
                <c:pt idx="205">
                  <c:v>22.500720000000001</c:v>
                </c:pt>
                <c:pt idx="206">
                  <c:v>22.548410000000001</c:v>
                </c:pt>
                <c:pt idx="207">
                  <c:v>22.595649999999999</c:v>
                </c:pt>
                <c:pt idx="208">
                  <c:v>22.642430000000001</c:v>
                </c:pt>
                <c:pt idx="209">
                  <c:v>22.68873</c:v>
                </c:pt>
                <c:pt idx="210">
                  <c:v>22.734559999999998</c:v>
                </c:pt>
                <c:pt idx="211">
                  <c:v>22.779900000000001</c:v>
                </c:pt>
                <c:pt idx="212">
                  <c:v>22.824739999999998</c:v>
                </c:pt>
                <c:pt idx="213">
                  <c:v>22.86909</c:v>
                </c:pt>
                <c:pt idx="214">
                  <c:v>22.912929999999999</c:v>
                </c:pt>
                <c:pt idx="215">
                  <c:v>22.95626</c:v>
                </c:pt>
                <c:pt idx="216">
                  <c:v>22.999079999999999</c:v>
                </c:pt>
                <c:pt idx="217">
                  <c:v>23.020289999999999</c:v>
                </c:pt>
                <c:pt idx="218">
                  <c:v>23.04138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F-43D1-BEAE-B6FE5D26896B}"/>
            </c:ext>
          </c:extLst>
        </c:ser>
        <c:ser>
          <c:idx val="5"/>
          <c:order val="5"/>
          <c:tx>
            <c:strRef>
              <c:f>Male!$G$1</c:f>
              <c:strCache>
                <c:ptCount val="1"/>
                <c:pt idx="0">
                  <c:v>75th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Male!$G$2:$G$220</c:f>
              <c:numCache>
                <c:formatCode>General</c:formatCode>
                <c:ptCount val="219"/>
                <c:pt idx="0">
                  <c:v>17.557189999999999</c:v>
                </c:pt>
                <c:pt idx="1">
                  <c:v>17.52129</c:v>
                </c:pt>
                <c:pt idx="2">
                  <c:v>17.451350000000001</c:v>
                </c:pt>
                <c:pt idx="3">
                  <c:v>17.383839999999999</c:v>
                </c:pt>
                <c:pt idx="4">
                  <c:v>17.318709999999999</c:v>
                </c:pt>
                <c:pt idx="5">
                  <c:v>17.255929999999999</c:v>
                </c:pt>
                <c:pt idx="6">
                  <c:v>17.195460000000001</c:v>
                </c:pt>
                <c:pt idx="7">
                  <c:v>17.137260000000001</c:v>
                </c:pt>
                <c:pt idx="8">
                  <c:v>17.081299999999999</c:v>
                </c:pt>
                <c:pt idx="9">
                  <c:v>17.027529999999999</c:v>
                </c:pt>
                <c:pt idx="10">
                  <c:v>16.975919999999999</c:v>
                </c:pt>
                <c:pt idx="11">
                  <c:v>16.926449999999999</c:v>
                </c:pt>
                <c:pt idx="12">
                  <c:v>16.879069999999999</c:v>
                </c:pt>
                <c:pt idx="13">
                  <c:v>16.833760000000002</c:v>
                </c:pt>
                <c:pt idx="14">
                  <c:v>16.790479999999999</c:v>
                </c:pt>
                <c:pt idx="15">
                  <c:v>16.749199999999998</c:v>
                </c:pt>
                <c:pt idx="16">
                  <c:v>16.709879999999998</c:v>
                </c:pt>
                <c:pt idx="17">
                  <c:v>16.672509999999999</c:v>
                </c:pt>
                <c:pt idx="18">
                  <c:v>16.637039999999999</c:v>
                </c:pt>
                <c:pt idx="19">
                  <c:v>16.603449999999999</c:v>
                </c:pt>
                <c:pt idx="20">
                  <c:v>16.5717</c:v>
                </c:pt>
                <c:pt idx="21">
                  <c:v>16.54177</c:v>
                </c:pt>
                <c:pt idx="22">
                  <c:v>16.513639999999999</c:v>
                </c:pt>
                <c:pt idx="23">
                  <c:v>16.487259999999999</c:v>
                </c:pt>
                <c:pt idx="24">
                  <c:v>16.462620000000001</c:v>
                </c:pt>
                <c:pt idx="25">
                  <c:v>16.439699999999998</c:v>
                </c:pt>
                <c:pt idx="26">
                  <c:v>16.41846</c:v>
                </c:pt>
                <c:pt idx="27">
                  <c:v>16.398890000000002</c:v>
                </c:pt>
                <c:pt idx="28">
                  <c:v>16.380970000000001</c:v>
                </c:pt>
                <c:pt idx="29">
                  <c:v>16.36468</c:v>
                </c:pt>
                <c:pt idx="30">
                  <c:v>16.350010000000001</c:v>
                </c:pt>
                <c:pt idx="31">
                  <c:v>16.336929999999999</c:v>
                </c:pt>
                <c:pt idx="32">
                  <c:v>16.32545</c:v>
                </c:pt>
                <c:pt idx="33">
                  <c:v>16.315539999999999</c:v>
                </c:pt>
                <c:pt idx="34">
                  <c:v>16.307200000000002</c:v>
                </c:pt>
                <c:pt idx="35">
                  <c:v>16.300419999999999</c:v>
                </c:pt>
                <c:pt idx="36">
                  <c:v>16.295179999999998</c:v>
                </c:pt>
                <c:pt idx="37">
                  <c:v>16.29148</c:v>
                </c:pt>
                <c:pt idx="38">
                  <c:v>16.28932</c:v>
                </c:pt>
                <c:pt idx="39">
                  <c:v>16.288679999999999</c:v>
                </c:pt>
                <c:pt idx="40">
                  <c:v>16.289549999999998</c:v>
                </c:pt>
                <c:pt idx="41">
                  <c:v>16.291920000000001</c:v>
                </c:pt>
                <c:pt idx="42">
                  <c:v>16.295780000000001</c:v>
                </c:pt>
                <c:pt idx="43">
                  <c:v>16.301130000000001</c:v>
                </c:pt>
                <c:pt idx="44">
                  <c:v>16.307939999999999</c:v>
                </c:pt>
                <c:pt idx="45">
                  <c:v>16.316199999999998</c:v>
                </c:pt>
                <c:pt idx="46">
                  <c:v>16.325900000000001</c:v>
                </c:pt>
                <c:pt idx="47">
                  <c:v>16.337019999999999</c:v>
                </c:pt>
                <c:pt idx="48">
                  <c:v>16.349550000000001</c:v>
                </c:pt>
                <c:pt idx="49">
                  <c:v>16.36346</c:v>
                </c:pt>
                <c:pt idx="50">
                  <c:v>16.37875</c:v>
                </c:pt>
                <c:pt idx="51">
                  <c:v>16.39537</c:v>
                </c:pt>
                <c:pt idx="52">
                  <c:v>16.413329999999998</c:v>
                </c:pt>
                <c:pt idx="53">
                  <c:v>16.432600000000001</c:v>
                </c:pt>
                <c:pt idx="54">
                  <c:v>16.453150000000001</c:v>
                </c:pt>
                <c:pt idx="55">
                  <c:v>16.474959999999999</c:v>
                </c:pt>
                <c:pt idx="56">
                  <c:v>16.498010000000001</c:v>
                </c:pt>
                <c:pt idx="57">
                  <c:v>16.522290000000002</c:v>
                </c:pt>
                <c:pt idx="58">
                  <c:v>16.54776</c:v>
                </c:pt>
                <c:pt idx="59">
                  <c:v>16.574400000000001</c:v>
                </c:pt>
                <c:pt idx="60">
                  <c:v>16.60219</c:v>
                </c:pt>
                <c:pt idx="61">
                  <c:v>16.631119999999999</c:v>
                </c:pt>
                <c:pt idx="62">
                  <c:v>16.66114</c:v>
                </c:pt>
                <c:pt idx="63">
                  <c:v>16.692250000000001</c:v>
                </c:pt>
                <c:pt idx="64">
                  <c:v>16.724419999999999</c:v>
                </c:pt>
                <c:pt idx="65">
                  <c:v>16.757629999999999</c:v>
                </c:pt>
                <c:pt idx="66">
                  <c:v>16.79185</c:v>
                </c:pt>
                <c:pt idx="67">
                  <c:v>16.827069999999999</c:v>
                </c:pt>
                <c:pt idx="68">
                  <c:v>16.863250000000001</c:v>
                </c:pt>
                <c:pt idx="69">
                  <c:v>16.900390000000002</c:v>
                </c:pt>
                <c:pt idx="70">
                  <c:v>16.93845</c:v>
                </c:pt>
                <c:pt idx="71">
                  <c:v>16.977419999999999</c:v>
                </c:pt>
                <c:pt idx="72">
                  <c:v>17.01727</c:v>
                </c:pt>
                <c:pt idx="73">
                  <c:v>17.05799</c:v>
                </c:pt>
                <c:pt idx="74">
                  <c:v>17.099550000000001</c:v>
                </c:pt>
                <c:pt idx="75">
                  <c:v>17.141929999999999</c:v>
                </c:pt>
                <c:pt idx="76">
                  <c:v>17.185120000000001</c:v>
                </c:pt>
                <c:pt idx="77">
                  <c:v>17.229089999999999</c:v>
                </c:pt>
                <c:pt idx="78">
                  <c:v>17.27383</c:v>
                </c:pt>
                <c:pt idx="79">
                  <c:v>17.319320000000001</c:v>
                </c:pt>
                <c:pt idx="80">
                  <c:v>17.36552</c:v>
                </c:pt>
                <c:pt idx="81">
                  <c:v>17.41244</c:v>
                </c:pt>
                <c:pt idx="82">
                  <c:v>17.460049999999999</c:v>
                </c:pt>
                <c:pt idx="83">
                  <c:v>17.508330000000001</c:v>
                </c:pt>
                <c:pt idx="84">
                  <c:v>17.557259999999999</c:v>
                </c:pt>
                <c:pt idx="85">
                  <c:v>17.606829999999999</c:v>
                </c:pt>
                <c:pt idx="86">
                  <c:v>17.657019999999999</c:v>
                </c:pt>
                <c:pt idx="87">
                  <c:v>17.707799999999999</c:v>
                </c:pt>
                <c:pt idx="88">
                  <c:v>17.759180000000001</c:v>
                </c:pt>
                <c:pt idx="89">
                  <c:v>17.811119999999999</c:v>
                </c:pt>
                <c:pt idx="90">
                  <c:v>17.863610000000001</c:v>
                </c:pt>
                <c:pt idx="91">
                  <c:v>17.916640000000001</c:v>
                </c:pt>
                <c:pt idx="92">
                  <c:v>17.970199999999998</c:v>
                </c:pt>
                <c:pt idx="93">
                  <c:v>18.024249999999999</c:v>
                </c:pt>
                <c:pt idx="94">
                  <c:v>18.078790000000001</c:v>
                </c:pt>
                <c:pt idx="95">
                  <c:v>18.13381</c:v>
                </c:pt>
                <c:pt idx="96">
                  <c:v>18.18929</c:v>
                </c:pt>
                <c:pt idx="97">
                  <c:v>18.24521</c:v>
                </c:pt>
                <c:pt idx="98">
                  <c:v>18.301559999999998</c:v>
                </c:pt>
                <c:pt idx="99">
                  <c:v>18.358329999999999</c:v>
                </c:pt>
                <c:pt idx="100">
                  <c:v>18.415500000000002</c:v>
                </c:pt>
                <c:pt idx="101">
                  <c:v>18.47306</c:v>
                </c:pt>
                <c:pt idx="102">
                  <c:v>18.530989999999999</c:v>
                </c:pt>
                <c:pt idx="103">
                  <c:v>18.589279999999999</c:v>
                </c:pt>
                <c:pt idx="104">
                  <c:v>18.647919999999999</c:v>
                </c:pt>
                <c:pt idx="105">
                  <c:v>18.706890000000001</c:v>
                </c:pt>
                <c:pt idx="106">
                  <c:v>18.766190000000002</c:v>
                </c:pt>
                <c:pt idx="107">
                  <c:v>18.825790000000001</c:v>
                </c:pt>
                <c:pt idx="108">
                  <c:v>18.8857</c:v>
                </c:pt>
                <c:pt idx="109">
                  <c:v>18.945879999999999</c:v>
                </c:pt>
                <c:pt idx="110">
                  <c:v>19.006340000000002</c:v>
                </c:pt>
                <c:pt idx="111">
                  <c:v>19.067060000000001</c:v>
                </c:pt>
                <c:pt idx="112">
                  <c:v>19.128029999999999</c:v>
                </c:pt>
                <c:pt idx="113">
                  <c:v>19.189240000000002</c:v>
                </c:pt>
                <c:pt idx="114">
                  <c:v>19.25067</c:v>
                </c:pt>
                <c:pt idx="115">
                  <c:v>19.31232</c:v>
                </c:pt>
                <c:pt idx="116">
                  <c:v>19.374169999999999</c:v>
                </c:pt>
                <c:pt idx="117">
                  <c:v>19.436219999999999</c:v>
                </c:pt>
                <c:pt idx="118">
                  <c:v>19.498449999999998</c:v>
                </c:pt>
                <c:pt idx="119">
                  <c:v>19.560860000000002</c:v>
                </c:pt>
                <c:pt idx="120">
                  <c:v>19.623419999999999</c:v>
                </c:pt>
                <c:pt idx="121">
                  <c:v>19.686140000000002</c:v>
                </c:pt>
                <c:pt idx="122">
                  <c:v>19.749009999999998</c:v>
                </c:pt>
                <c:pt idx="123">
                  <c:v>19.812000000000001</c:v>
                </c:pt>
                <c:pt idx="124">
                  <c:v>19.875119999999999</c:v>
                </c:pt>
                <c:pt idx="125">
                  <c:v>19.938359999999999</c:v>
                </c:pt>
                <c:pt idx="126">
                  <c:v>20.0017</c:v>
                </c:pt>
                <c:pt idx="127">
                  <c:v>20.06514</c:v>
                </c:pt>
                <c:pt idx="128">
                  <c:v>20.12866</c:v>
                </c:pt>
                <c:pt idx="129">
                  <c:v>20.192270000000001</c:v>
                </c:pt>
                <c:pt idx="130">
                  <c:v>20.255939999999999</c:v>
                </c:pt>
                <c:pt idx="131">
                  <c:v>20.319680000000002</c:v>
                </c:pt>
                <c:pt idx="132">
                  <c:v>20.383469999999999</c:v>
                </c:pt>
                <c:pt idx="133">
                  <c:v>20.447310000000002</c:v>
                </c:pt>
                <c:pt idx="134">
                  <c:v>20.511189999999999</c:v>
                </c:pt>
                <c:pt idx="135">
                  <c:v>20.575099999999999</c:v>
                </c:pt>
                <c:pt idx="136">
                  <c:v>20.639030000000002</c:v>
                </c:pt>
                <c:pt idx="137">
                  <c:v>20.70298</c:v>
                </c:pt>
                <c:pt idx="138">
                  <c:v>20.766940000000002</c:v>
                </c:pt>
                <c:pt idx="139">
                  <c:v>20.8309</c:v>
                </c:pt>
                <c:pt idx="140">
                  <c:v>20.894860000000001</c:v>
                </c:pt>
                <c:pt idx="141">
                  <c:v>20.9588</c:v>
                </c:pt>
                <c:pt idx="142">
                  <c:v>21.02272</c:v>
                </c:pt>
                <c:pt idx="143">
                  <c:v>21.08663</c:v>
                </c:pt>
                <c:pt idx="144">
                  <c:v>21.150490000000001</c:v>
                </c:pt>
                <c:pt idx="145">
                  <c:v>21.21433</c:v>
                </c:pt>
                <c:pt idx="146">
                  <c:v>21.278110000000002</c:v>
                </c:pt>
                <c:pt idx="147">
                  <c:v>21.341850000000001</c:v>
                </c:pt>
                <c:pt idx="148">
                  <c:v>21.405539999999998</c:v>
                </c:pt>
                <c:pt idx="149">
                  <c:v>21.469159999999999</c:v>
                </c:pt>
                <c:pt idx="150">
                  <c:v>21.532720000000001</c:v>
                </c:pt>
                <c:pt idx="151">
                  <c:v>21.5962</c:v>
                </c:pt>
                <c:pt idx="152">
                  <c:v>21.659610000000001</c:v>
                </c:pt>
                <c:pt idx="153">
                  <c:v>21.722940000000001</c:v>
                </c:pt>
                <c:pt idx="154">
                  <c:v>21.786180000000002</c:v>
                </c:pt>
                <c:pt idx="155">
                  <c:v>21.849319999999999</c:v>
                </c:pt>
                <c:pt idx="156">
                  <c:v>21.912369999999999</c:v>
                </c:pt>
                <c:pt idx="157">
                  <c:v>21.97532</c:v>
                </c:pt>
                <c:pt idx="158">
                  <c:v>22.038160000000001</c:v>
                </c:pt>
                <c:pt idx="159">
                  <c:v>22.10089</c:v>
                </c:pt>
                <c:pt idx="160">
                  <c:v>22.163499999999999</c:v>
                </c:pt>
                <c:pt idx="161">
                  <c:v>22.225999999999999</c:v>
                </c:pt>
                <c:pt idx="162">
                  <c:v>22.28837</c:v>
                </c:pt>
                <c:pt idx="163">
                  <c:v>22.35061</c:v>
                </c:pt>
                <c:pt idx="164">
                  <c:v>22.41272</c:v>
                </c:pt>
                <c:pt idx="165">
                  <c:v>22.474689999999999</c:v>
                </c:pt>
                <c:pt idx="166">
                  <c:v>22.536519999999999</c:v>
                </c:pt>
                <c:pt idx="167">
                  <c:v>22.598210000000002</c:v>
                </c:pt>
                <c:pt idx="168">
                  <c:v>22.659759999999999</c:v>
                </c:pt>
                <c:pt idx="169">
                  <c:v>22.721150000000002</c:v>
                </c:pt>
                <c:pt idx="170">
                  <c:v>22.782389999999999</c:v>
                </c:pt>
                <c:pt idx="171">
                  <c:v>22.84346</c:v>
                </c:pt>
                <c:pt idx="172">
                  <c:v>22.90438</c:v>
                </c:pt>
                <c:pt idx="173">
                  <c:v>22.965140000000002</c:v>
                </c:pt>
                <c:pt idx="174">
                  <c:v>23.02572</c:v>
                </c:pt>
                <c:pt idx="175">
                  <c:v>23.08614</c:v>
                </c:pt>
                <c:pt idx="176">
                  <c:v>23.146380000000001</c:v>
                </c:pt>
                <c:pt idx="177">
                  <c:v>23.20645</c:v>
                </c:pt>
                <c:pt idx="178">
                  <c:v>23.26633</c:v>
                </c:pt>
                <c:pt idx="179">
                  <c:v>23.326039999999999</c:v>
                </c:pt>
                <c:pt idx="180">
                  <c:v>23.385560000000002</c:v>
                </c:pt>
                <c:pt idx="181">
                  <c:v>23.444900000000001</c:v>
                </c:pt>
                <c:pt idx="182">
                  <c:v>23.50404</c:v>
                </c:pt>
                <c:pt idx="183">
                  <c:v>23.562999999999999</c:v>
                </c:pt>
                <c:pt idx="184">
                  <c:v>23.621759999999998</c:v>
                </c:pt>
                <c:pt idx="185">
                  <c:v>23.680330000000001</c:v>
                </c:pt>
                <c:pt idx="186">
                  <c:v>23.738700000000001</c:v>
                </c:pt>
                <c:pt idx="187">
                  <c:v>23.796869999999998</c:v>
                </c:pt>
                <c:pt idx="188">
                  <c:v>23.854839999999999</c:v>
                </c:pt>
                <c:pt idx="189">
                  <c:v>23.912610000000001</c:v>
                </c:pt>
                <c:pt idx="190">
                  <c:v>23.970179999999999</c:v>
                </c:pt>
                <c:pt idx="191">
                  <c:v>24.027539999999998</c:v>
                </c:pt>
                <c:pt idx="192">
                  <c:v>24.084700000000002</c:v>
                </c:pt>
                <c:pt idx="193">
                  <c:v>24.141660000000002</c:v>
                </c:pt>
                <c:pt idx="194">
                  <c:v>24.198409999999999</c:v>
                </c:pt>
                <c:pt idx="195">
                  <c:v>24.254950000000001</c:v>
                </c:pt>
                <c:pt idx="196">
                  <c:v>24.31129</c:v>
                </c:pt>
                <c:pt idx="197">
                  <c:v>24.367419999999999</c:v>
                </c:pt>
                <c:pt idx="198">
                  <c:v>24.423349999999999</c:v>
                </c:pt>
                <c:pt idx="199">
                  <c:v>24.47907</c:v>
                </c:pt>
                <c:pt idx="200">
                  <c:v>24.534590000000001</c:v>
                </c:pt>
                <c:pt idx="201">
                  <c:v>24.58991</c:v>
                </c:pt>
                <c:pt idx="202">
                  <c:v>24.645019999999999</c:v>
                </c:pt>
                <c:pt idx="203">
                  <c:v>24.699940000000002</c:v>
                </c:pt>
                <c:pt idx="204">
                  <c:v>24.754660000000001</c:v>
                </c:pt>
                <c:pt idx="205">
                  <c:v>24.809190000000001</c:v>
                </c:pt>
                <c:pt idx="206">
                  <c:v>24.863520000000001</c:v>
                </c:pt>
                <c:pt idx="207">
                  <c:v>24.917670000000001</c:v>
                </c:pt>
                <c:pt idx="208">
                  <c:v>24.971630000000001</c:v>
                </c:pt>
                <c:pt idx="209">
                  <c:v>25.02542</c:v>
                </c:pt>
                <c:pt idx="210">
                  <c:v>25.07902</c:v>
                </c:pt>
                <c:pt idx="211">
                  <c:v>25.132459999999998</c:v>
                </c:pt>
                <c:pt idx="212">
                  <c:v>25.18572</c:v>
                </c:pt>
                <c:pt idx="213">
                  <c:v>25.23883</c:v>
                </c:pt>
                <c:pt idx="214">
                  <c:v>25.291789999999999</c:v>
                </c:pt>
                <c:pt idx="215">
                  <c:v>25.34459</c:v>
                </c:pt>
                <c:pt idx="216">
                  <c:v>25.39725</c:v>
                </c:pt>
                <c:pt idx="217">
                  <c:v>25.42353</c:v>
                </c:pt>
                <c:pt idx="218">
                  <c:v>25.449780000000001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F-43D1-BEAE-B6FE5D26896B}"/>
            </c:ext>
          </c:extLst>
        </c:ser>
        <c:ser>
          <c:idx val="6"/>
          <c:order val="6"/>
          <c:tx>
            <c:strRef>
              <c:f>Male!$H$1</c:f>
              <c:strCache>
                <c:ptCount val="1"/>
                <c:pt idx="0">
                  <c:v>85th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Male!$H$2:$H$220</c:f>
              <c:numCache>
                <c:formatCode>General</c:formatCode>
                <c:ptCount val="219"/>
                <c:pt idx="0">
                  <c:v>18.162189999999999</c:v>
                </c:pt>
                <c:pt idx="1">
                  <c:v>18.11955</c:v>
                </c:pt>
                <c:pt idx="2">
                  <c:v>18.03668</c:v>
                </c:pt>
                <c:pt idx="3">
                  <c:v>17.957000000000001</c:v>
                </c:pt>
                <c:pt idx="4">
                  <c:v>17.880469999999999</c:v>
                </c:pt>
                <c:pt idx="5">
                  <c:v>17.807040000000001</c:v>
                </c:pt>
                <c:pt idx="6">
                  <c:v>17.73667</c:v>
                </c:pt>
                <c:pt idx="7">
                  <c:v>17.669319999999999</c:v>
                </c:pt>
                <c:pt idx="8">
                  <c:v>17.604949999999999</c:v>
                </c:pt>
                <c:pt idx="9">
                  <c:v>17.543510000000001</c:v>
                </c:pt>
                <c:pt idx="10">
                  <c:v>17.484960000000001</c:v>
                </c:pt>
                <c:pt idx="11">
                  <c:v>17.429269999999999</c:v>
                </c:pt>
                <c:pt idx="12">
                  <c:v>17.376390000000001</c:v>
                </c:pt>
                <c:pt idx="13">
                  <c:v>17.326270000000001</c:v>
                </c:pt>
                <c:pt idx="14">
                  <c:v>17.278890000000001</c:v>
                </c:pt>
                <c:pt idx="15">
                  <c:v>17.234190000000002</c:v>
                </c:pt>
                <c:pt idx="16">
                  <c:v>17.192129999999999</c:v>
                </c:pt>
                <c:pt idx="17">
                  <c:v>17.152660000000001</c:v>
                </c:pt>
                <c:pt idx="18">
                  <c:v>17.115749999999998</c:v>
                </c:pt>
                <c:pt idx="19">
                  <c:v>17.08135</c:v>
                </c:pt>
                <c:pt idx="20">
                  <c:v>17.049410000000002</c:v>
                </c:pt>
                <c:pt idx="21">
                  <c:v>17.019880000000001</c:v>
                </c:pt>
                <c:pt idx="22">
                  <c:v>16.992719999999998</c:v>
                </c:pt>
                <c:pt idx="23">
                  <c:v>16.967890000000001</c:v>
                </c:pt>
                <c:pt idx="24">
                  <c:v>16.945329999999998</c:v>
                </c:pt>
                <c:pt idx="25">
                  <c:v>16.92501</c:v>
                </c:pt>
                <c:pt idx="26">
                  <c:v>16.906880000000001</c:v>
                </c:pt>
                <c:pt idx="27">
                  <c:v>16.890889999999999</c:v>
                </c:pt>
                <c:pt idx="28">
                  <c:v>16.877009999999999</c:v>
                </c:pt>
                <c:pt idx="29">
                  <c:v>16.865189999999998</c:v>
                </c:pt>
                <c:pt idx="30">
                  <c:v>16.855399999999999</c:v>
                </c:pt>
                <c:pt idx="31">
                  <c:v>16.8476</c:v>
                </c:pt>
                <c:pt idx="32">
                  <c:v>16.841760000000001</c:v>
                </c:pt>
                <c:pt idx="33">
                  <c:v>16.83784</c:v>
                </c:pt>
                <c:pt idx="34">
                  <c:v>16.835799999999999</c:v>
                </c:pt>
                <c:pt idx="35">
                  <c:v>16.835629999999998</c:v>
                </c:pt>
                <c:pt idx="36">
                  <c:v>16.837289999999999</c:v>
                </c:pt>
                <c:pt idx="37">
                  <c:v>16.84076</c:v>
                </c:pt>
                <c:pt idx="38">
                  <c:v>16.846</c:v>
                </c:pt>
                <c:pt idx="39">
                  <c:v>16.853000000000002</c:v>
                </c:pt>
                <c:pt idx="40">
                  <c:v>16.861730000000001</c:v>
                </c:pt>
                <c:pt idx="41">
                  <c:v>16.872170000000001</c:v>
                </c:pt>
                <c:pt idx="42">
                  <c:v>16.88428</c:v>
                </c:pt>
                <c:pt idx="43">
                  <c:v>16.898050000000001</c:v>
                </c:pt>
                <c:pt idx="44">
                  <c:v>16.913460000000001</c:v>
                </c:pt>
                <c:pt idx="45">
                  <c:v>16.930479999999999</c:v>
                </c:pt>
                <c:pt idx="46">
                  <c:v>16.949090000000002</c:v>
                </c:pt>
                <c:pt idx="47">
                  <c:v>16.969249999999999</c:v>
                </c:pt>
                <c:pt idx="48">
                  <c:v>16.990960000000001</c:v>
                </c:pt>
                <c:pt idx="49">
                  <c:v>17.01418</c:v>
                </c:pt>
                <c:pt idx="50">
                  <c:v>17.038879999999999</c:v>
                </c:pt>
                <c:pt idx="51">
                  <c:v>17.065049999999999</c:v>
                </c:pt>
                <c:pt idx="52">
                  <c:v>17.092649999999999</c:v>
                </c:pt>
                <c:pt idx="53">
                  <c:v>17.121659999999999</c:v>
                </c:pt>
                <c:pt idx="54">
                  <c:v>17.152059999999999</c:v>
                </c:pt>
                <c:pt idx="55">
                  <c:v>17.183800000000002</c:v>
                </c:pt>
                <c:pt idx="56">
                  <c:v>17.21688</c:v>
                </c:pt>
                <c:pt idx="57">
                  <c:v>17.251259999999998</c:v>
                </c:pt>
                <c:pt idx="58">
                  <c:v>17.286909999999999</c:v>
                </c:pt>
                <c:pt idx="59">
                  <c:v>17.323799999999999</c:v>
                </c:pt>
                <c:pt idx="60">
                  <c:v>17.361920000000001</c:v>
                </c:pt>
                <c:pt idx="61">
                  <c:v>17.401219999999999</c:v>
                </c:pt>
                <c:pt idx="62">
                  <c:v>17.441680000000002</c:v>
                </c:pt>
                <c:pt idx="63">
                  <c:v>17.48329</c:v>
                </c:pt>
                <c:pt idx="64">
                  <c:v>17.52599</c:v>
                </c:pt>
                <c:pt idx="65">
                  <c:v>17.569780000000002</c:v>
                </c:pt>
                <c:pt idx="66">
                  <c:v>17.614619999999999</c:v>
                </c:pt>
                <c:pt idx="67">
                  <c:v>17.660489999999999</c:v>
                </c:pt>
                <c:pt idx="68">
                  <c:v>17.707360000000001</c:v>
                </c:pt>
                <c:pt idx="69">
                  <c:v>17.755199999999999</c:v>
                </c:pt>
                <c:pt idx="70">
                  <c:v>17.803979999999999</c:v>
                </c:pt>
                <c:pt idx="71">
                  <c:v>17.85369</c:v>
                </c:pt>
                <c:pt idx="72">
                  <c:v>17.90429</c:v>
                </c:pt>
                <c:pt idx="73">
                  <c:v>17.955749999999998</c:v>
                </c:pt>
                <c:pt idx="74">
                  <c:v>18.00807</c:v>
                </c:pt>
                <c:pt idx="75">
                  <c:v>18.061199999999999</c:v>
                </c:pt>
                <c:pt idx="76">
                  <c:v>18.115120000000001</c:v>
                </c:pt>
                <c:pt idx="77">
                  <c:v>18.169809999999998</c:v>
                </c:pt>
                <c:pt idx="78">
                  <c:v>18.225249999999999</c:v>
                </c:pt>
                <c:pt idx="79">
                  <c:v>18.281410000000001</c:v>
                </c:pt>
                <c:pt idx="80">
                  <c:v>18.338270000000001</c:v>
                </c:pt>
                <c:pt idx="81">
                  <c:v>18.395800000000001</c:v>
                </c:pt>
                <c:pt idx="82">
                  <c:v>18.453980000000001</c:v>
                </c:pt>
                <c:pt idx="83">
                  <c:v>18.512799999999999</c:v>
                </c:pt>
                <c:pt idx="84">
                  <c:v>18.572220000000002</c:v>
                </c:pt>
                <c:pt idx="85">
                  <c:v>18.63222</c:v>
                </c:pt>
                <c:pt idx="86">
                  <c:v>18.692789999999999</c:v>
                </c:pt>
                <c:pt idx="87">
                  <c:v>18.753900000000002</c:v>
                </c:pt>
                <c:pt idx="88">
                  <c:v>18.815539999999999</c:v>
                </c:pt>
                <c:pt idx="89">
                  <c:v>18.877669999999998</c:v>
                </c:pt>
                <c:pt idx="90">
                  <c:v>18.940280000000001</c:v>
                </c:pt>
                <c:pt idx="91">
                  <c:v>19.003360000000001</c:v>
                </c:pt>
                <c:pt idx="92">
                  <c:v>19.066880000000001</c:v>
                </c:pt>
                <c:pt idx="93">
                  <c:v>19.13081</c:v>
                </c:pt>
                <c:pt idx="94">
                  <c:v>19.195160000000001</c:v>
                </c:pt>
                <c:pt idx="95">
                  <c:v>19.259879999999999</c:v>
                </c:pt>
                <c:pt idx="96">
                  <c:v>19.32497</c:v>
                </c:pt>
                <c:pt idx="97">
                  <c:v>19.390409999999999</c:v>
                </c:pt>
                <c:pt idx="98">
                  <c:v>19.45618</c:v>
                </c:pt>
                <c:pt idx="99">
                  <c:v>19.522259999999999</c:v>
                </c:pt>
                <c:pt idx="100">
                  <c:v>19.588640000000002</c:v>
                </c:pt>
                <c:pt idx="101">
                  <c:v>19.6553</c:v>
                </c:pt>
                <c:pt idx="102">
                  <c:v>19.72222</c:v>
                </c:pt>
                <c:pt idx="103">
                  <c:v>19.789380000000001</c:v>
                </c:pt>
                <c:pt idx="104">
                  <c:v>19.856780000000001</c:v>
                </c:pt>
                <c:pt idx="105">
                  <c:v>19.924389999999999</c:v>
                </c:pt>
                <c:pt idx="106">
                  <c:v>19.9922</c:v>
                </c:pt>
                <c:pt idx="107">
                  <c:v>20.060189999999999</c:v>
                </c:pt>
                <c:pt idx="108">
                  <c:v>20.128350000000001</c:v>
                </c:pt>
                <c:pt idx="109">
                  <c:v>20.196670000000001</c:v>
                </c:pt>
                <c:pt idx="110">
                  <c:v>20.265139999999999</c:v>
                </c:pt>
                <c:pt idx="111">
                  <c:v>20.333729999999999</c:v>
                </c:pt>
                <c:pt idx="112">
                  <c:v>20.402429999999999</c:v>
                </c:pt>
                <c:pt idx="113">
                  <c:v>20.471240000000002</c:v>
                </c:pt>
                <c:pt idx="114">
                  <c:v>20.540130000000001</c:v>
                </c:pt>
                <c:pt idx="115">
                  <c:v>20.609100000000002</c:v>
                </c:pt>
                <c:pt idx="116">
                  <c:v>20.678139999999999</c:v>
                </c:pt>
                <c:pt idx="117">
                  <c:v>20.747219999999999</c:v>
                </c:pt>
                <c:pt idx="118">
                  <c:v>20.81635</c:v>
                </c:pt>
                <c:pt idx="119">
                  <c:v>20.88551</c:v>
                </c:pt>
                <c:pt idx="120">
                  <c:v>20.95468</c:v>
                </c:pt>
                <c:pt idx="121">
                  <c:v>21.023859999999999</c:v>
                </c:pt>
                <c:pt idx="122">
                  <c:v>21.093039999999998</c:v>
                </c:pt>
                <c:pt idx="123">
                  <c:v>21.162199999999999</c:v>
                </c:pt>
                <c:pt idx="124">
                  <c:v>21.231339999999999</c:v>
                </c:pt>
                <c:pt idx="125">
                  <c:v>21.300450000000001</c:v>
                </c:pt>
                <c:pt idx="126">
                  <c:v>21.369509999999998</c:v>
                </c:pt>
                <c:pt idx="127">
                  <c:v>21.43852</c:v>
                </c:pt>
                <c:pt idx="128">
                  <c:v>21.507480000000001</c:v>
                </c:pt>
                <c:pt idx="129">
                  <c:v>21.576360000000001</c:v>
                </c:pt>
                <c:pt idx="130">
                  <c:v>21.64517</c:v>
                </c:pt>
                <c:pt idx="131">
                  <c:v>21.713889999999999</c:v>
                </c:pt>
                <c:pt idx="132">
                  <c:v>21.782520000000002</c:v>
                </c:pt>
                <c:pt idx="133">
                  <c:v>21.851040000000001</c:v>
                </c:pt>
                <c:pt idx="134">
                  <c:v>21.919460000000001</c:v>
                </c:pt>
                <c:pt idx="135">
                  <c:v>21.987770000000001</c:v>
                </c:pt>
                <c:pt idx="136">
                  <c:v>22.055959999999999</c:v>
                </c:pt>
                <c:pt idx="137">
                  <c:v>22.124020000000002</c:v>
                </c:pt>
                <c:pt idx="138">
                  <c:v>22.191939999999999</c:v>
                </c:pt>
                <c:pt idx="139">
                  <c:v>22.259730000000001</c:v>
                </c:pt>
                <c:pt idx="140">
                  <c:v>22.327369999999998</c:v>
                </c:pt>
                <c:pt idx="141">
                  <c:v>22.394870000000001</c:v>
                </c:pt>
                <c:pt idx="142">
                  <c:v>22.462209999999999</c:v>
                </c:pt>
                <c:pt idx="143">
                  <c:v>22.529389999999999</c:v>
                </c:pt>
                <c:pt idx="144">
                  <c:v>22.596399999999999</c:v>
                </c:pt>
                <c:pt idx="145">
                  <c:v>22.663250000000001</c:v>
                </c:pt>
                <c:pt idx="146">
                  <c:v>22.72993</c:v>
                </c:pt>
                <c:pt idx="147">
                  <c:v>22.796430000000001</c:v>
                </c:pt>
                <c:pt idx="148">
                  <c:v>22.862749999999998</c:v>
                </c:pt>
                <c:pt idx="149">
                  <c:v>22.928889999999999</c:v>
                </c:pt>
                <c:pt idx="150">
                  <c:v>22.99485</c:v>
                </c:pt>
                <c:pt idx="151">
                  <c:v>23.06062</c:v>
                </c:pt>
                <c:pt idx="152">
                  <c:v>23.126190000000001</c:v>
                </c:pt>
                <c:pt idx="153">
                  <c:v>23.191579999999998</c:v>
                </c:pt>
                <c:pt idx="154">
                  <c:v>23.256769999999999</c:v>
                </c:pt>
                <c:pt idx="155">
                  <c:v>23.321770000000001</c:v>
                </c:pt>
                <c:pt idx="156">
                  <c:v>23.386569999999999</c:v>
                </c:pt>
                <c:pt idx="157">
                  <c:v>23.451170000000001</c:v>
                </c:pt>
                <c:pt idx="158">
                  <c:v>23.51557</c:v>
                </c:pt>
                <c:pt idx="159">
                  <c:v>23.57978</c:v>
                </c:pt>
                <c:pt idx="160">
                  <c:v>23.64378</c:v>
                </c:pt>
                <c:pt idx="161">
                  <c:v>23.70758</c:v>
                </c:pt>
                <c:pt idx="162">
                  <c:v>23.771190000000001</c:v>
                </c:pt>
                <c:pt idx="163">
                  <c:v>23.834589999999999</c:v>
                </c:pt>
                <c:pt idx="164">
                  <c:v>23.897790000000001</c:v>
                </c:pt>
                <c:pt idx="165">
                  <c:v>23.960799999999999</c:v>
                </c:pt>
                <c:pt idx="166">
                  <c:v>24.023610000000001</c:v>
                </c:pt>
                <c:pt idx="167">
                  <c:v>24.086220000000001</c:v>
                </c:pt>
                <c:pt idx="168">
                  <c:v>24.14864</c:v>
                </c:pt>
                <c:pt idx="169">
                  <c:v>24.21087</c:v>
                </c:pt>
                <c:pt idx="170">
                  <c:v>24.27291</c:v>
                </c:pt>
                <c:pt idx="171">
                  <c:v>24.334759999999999</c:v>
                </c:pt>
                <c:pt idx="172">
                  <c:v>24.396419999999999</c:v>
                </c:pt>
                <c:pt idx="173">
                  <c:v>24.457899999999999</c:v>
                </c:pt>
                <c:pt idx="174">
                  <c:v>24.519200000000001</c:v>
                </c:pt>
                <c:pt idx="175">
                  <c:v>24.58033</c:v>
                </c:pt>
                <c:pt idx="176">
                  <c:v>24.641279999999998</c:v>
                </c:pt>
                <c:pt idx="177">
                  <c:v>24.702069999999999</c:v>
                </c:pt>
                <c:pt idx="178">
                  <c:v>24.762689999999999</c:v>
                </c:pt>
                <c:pt idx="179">
                  <c:v>24.823149999999998</c:v>
                </c:pt>
                <c:pt idx="180">
                  <c:v>24.883459999999999</c:v>
                </c:pt>
                <c:pt idx="181">
                  <c:v>24.943619999999999</c:v>
                </c:pt>
                <c:pt idx="182">
                  <c:v>25.003630000000001</c:v>
                </c:pt>
                <c:pt idx="183">
                  <c:v>25.063500000000001</c:v>
                </c:pt>
                <c:pt idx="184">
                  <c:v>25.123239999999999</c:v>
                </c:pt>
                <c:pt idx="185">
                  <c:v>25.182860000000002</c:v>
                </c:pt>
                <c:pt idx="186">
                  <c:v>25.242349999999998</c:v>
                </c:pt>
                <c:pt idx="187">
                  <c:v>25.301729999999999</c:v>
                </c:pt>
                <c:pt idx="188">
                  <c:v>25.361000000000001</c:v>
                </c:pt>
                <c:pt idx="189">
                  <c:v>25.420169999999999</c:v>
                </c:pt>
                <c:pt idx="190">
                  <c:v>25.47925</c:v>
                </c:pt>
                <c:pt idx="191">
                  <c:v>25.538239999999998</c:v>
                </c:pt>
                <c:pt idx="192">
                  <c:v>25.597159999999999</c:v>
                </c:pt>
                <c:pt idx="193">
                  <c:v>25.656009999999998</c:v>
                </c:pt>
                <c:pt idx="194">
                  <c:v>25.71481</c:v>
                </c:pt>
                <c:pt idx="195">
                  <c:v>25.77355</c:v>
                </c:pt>
                <c:pt idx="196">
                  <c:v>25.832249999999998</c:v>
                </c:pt>
                <c:pt idx="197">
                  <c:v>25.890930000000001</c:v>
                </c:pt>
                <c:pt idx="198">
                  <c:v>25.949580000000001</c:v>
                </c:pt>
                <c:pt idx="199">
                  <c:v>26.008230000000001</c:v>
                </c:pt>
                <c:pt idx="200">
                  <c:v>26.066870000000002</c:v>
                </c:pt>
                <c:pt idx="201">
                  <c:v>26.125530000000001</c:v>
                </c:pt>
                <c:pt idx="202">
                  <c:v>26.18422</c:v>
                </c:pt>
                <c:pt idx="203">
                  <c:v>26.242940000000001</c:v>
                </c:pt>
                <c:pt idx="204">
                  <c:v>26.30171</c:v>
                </c:pt>
                <c:pt idx="205">
                  <c:v>26.36054</c:v>
                </c:pt>
                <c:pt idx="206">
                  <c:v>26.419450000000001</c:v>
                </c:pt>
                <c:pt idx="207">
                  <c:v>26.478439999999999</c:v>
                </c:pt>
                <c:pt idx="208">
                  <c:v>26.53753</c:v>
                </c:pt>
                <c:pt idx="209">
                  <c:v>26.59675</c:v>
                </c:pt>
                <c:pt idx="210">
                  <c:v>26.656089999999999</c:v>
                </c:pt>
                <c:pt idx="211">
                  <c:v>26.715579999999999</c:v>
                </c:pt>
                <c:pt idx="212">
                  <c:v>26.775220000000001</c:v>
                </c:pt>
                <c:pt idx="213">
                  <c:v>26.835049999999999</c:v>
                </c:pt>
                <c:pt idx="214">
                  <c:v>26.89507</c:v>
                </c:pt>
                <c:pt idx="215">
                  <c:v>26.955300000000001</c:v>
                </c:pt>
                <c:pt idx="216">
                  <c:v>27.015750000000001</c:v>
                </c:pt>
                <c:pt idx="217">
                  <c:v>27.04607</c:v>
                </c:pt>
                <c:pt idx="218">
                  <c:v>27.076450000000001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CF-43D1-BEAE-B6FE5D26896B}"/>
            </c:ext>
          </c:extLst>
        </c:ser>
        <c:ser>
          <c:idx val="7"/>
          <c:order val="7"/>
          <c:tx>
            <c:strRef>
              <c:f>Male!$I$1</c:f>
              <c:strCache>
                <c:ptCount val="1"/>
                <c:pt idx="0">
                  <c:v>90th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Male!$I$2:$I$220</c:f>
              <c:numCache>
                <c:formatCode>General</c:formatCode>
                <c:ptCount val="219"/>
                <c:pt idx="0">
                  <c:v>18.609480000000001</c:v>
                </c:pt>
                <c:pt idx="1">
                  <c:v>18.561109999999999</c:v>
                </c:pt>
                <c:pt idx="2">
                  <c:v>18.467300000000002</c:v>
                </c:pt>
                <c:pt idx="3">
                  <c:v>18.377359999999999</c:v>
                </c:pt>
                <c:pt idx="4">
                  <c:v>18.291250000000002</c:v>
                </c:pt>
                <c:pt idx="5">
                  <c:v>18.208919999999999</c:v>
                </c:pt>
                <c:pt idx="6">
                  <c:v>18.130310000000001</c:v>
                </c:pt>
                <c:pt idx="7">
                  <c:v>18.05538</c:v>
                </c:pt>
                <c:pt idx="8">
                  <c:v>17.984079999999999</c:v>
                </c:pt>
                <c:pt idx="9">
                  <c:v>17.916350000000001</c:v>
                </c:pt>
                <c:pt idx="10">
                  <c:v>17.852150000000002</c:v>
                </c:pt>
                <c:pt idx="11">
                  <c:v>17.791429999999998</c:v>
                </c:pt>
                <c:pt idx="12">
                  <c:v>17.73414</c:v>
                </c:pt>
                <c:pt idx="13">
                  <c:v>17.680219999999998</c:v>
                </c:pt>
                <c:pt idx="14">
                  <c:v>17.629629999999999</c:v>
                </c:pt>
                <c:pt idx="15">
                  <c:v>17.58231</c:v>
                </c:pt>
                <c:pt idx="16">
                  <c:v>17.5382</c:v>
                </c:pt>
                <c:pt idx="17">
                  <c:v>17.497250000000001</c:v>
                </c:pt>
                <c:pt idx="18">
                  <c:v>17.459409999999998</c:v>
                </c:pt>
                <c:pt idx="19">
                  <c:v>17.424620000000001</c:v>
                </c:pt>
                <c:pt idx="20">
                  <c:v>17.39282</c:v>
                </c:pt>
                <c:pt idx="21">
                  <c:v>17.363949999999999</c:v>
                </c:pt>
                <c:pt idx="22">
                  <c:v>17.337949999999999</c:v>
                </c:pt>
                <c:pt idx="23">
                  <c:v>17.314769999999999</c:v>
                </c:pt>
                <c:pt idx="24">
                  <c:v>17.294339999999998</c:v>
                </c:pt>
                <c:pt idx="25">
                  <c:v>17.276610000000002</c:v>
                </c:pt>
                <c:pt idx="26">
                  <c:v>17.261510000000001</c:v>
                </c:pt>
                <c:pt idx="27">
                  <c:v>17.248989999999999</c:v>
                </c:pt>
                <c:pt idx="28">
                  <c:v>17.238990000000001</c:v>
                </c:pt>
                <c:pt idx="29">
                  <c:v>17.231449999999999</c:v>
                </c:pt>
                <c:pt idx="30">
                  <c:v>17.226320000000001</c:v>
                </c:pt>
                <c:pt idx="31">
                  <c:v>17.22354</c:v>
                </c:pt>
                <c:pt idx="32">
                  <c:v>17.22306</c:v>
                </c:pt>
                <c:pt idx="33">
                  <c:v>17.224830000000001</c:v>
                </c:pt>
                <c:pt idx="34">
                  <c:v>17.2288</c:v>
                </c:pt>
                <c:pt idx="35">
                  <c:v>17.234929999999999</c:v>
                </c:pt>
                <c:pt idx="36">
                  <c:v>17.24315</c:v>
                </c:pt>
                <c:pt idx="37">
                  <c:v>17.253440000000001</c:v>
                </c:pt>
                <c:pt idx="38">
                  <c:v>17.265750000000001</c:v>
                </c:pt>
                <c:pt idx="39">
                  <c:v>17.28003</c:v>
                </c:pt>
                <c:pt idx="40">
                  <c:v>17.296250000000001</c:v>
                </c:pt>
                <c:pt idx="41">
                  <c:v>17.31437</c:v>
                </c:pt>
                <c:pt idx="42">
                  <c:v>17.334350000000001</c:v>
                </c:pt>
                <c:pt idx="43">
                  <c:v>17.356159999999999</c:v>
                </c:pt>
                <c:pt idx="44">
                  <c:v>17.379750000000001</c:v>
                </c:pt>
                <c:pt idx="45">
                  <c:v>17.405100000000001</c:v>
                </c:pt>
                <c:pt idx="46">
                  <c:v>17.432169999999999</c:v>
                </c:pt>
                <c:pt idx="47">
                  <c:v>17.460920000000002</c:v>
                </c:pt>
                <c:pt idx="48">
                  <c:v>17.491330000000001</c:v>
                </c:pt>
                <c:pt idx="49">
                  <c:v>17.523350000000001</c:v>
                </c:pt>
                <c:pt idx="50">
                  <c:v>17.55696</c:v>
                </c:pt>
                <c:pt idx="51">
                  <c:v>17.592120000000001</c:v>
                </c:pt>
                <c:pt idx="52">
                  <c:v>17.628799999999998</c:v>
                </c:pt>
                <c:pt idx="53">
                  <c:v>17.66696</c:v>
                </c:pt>
                <c:pt idx="54">
                  <c:v>17.706579999999999</c:v>
                </c:pt>
                <c:pt idx="55">
                  <c:v>17.747620000000001</c:v>
                </c:pt>
                <c:pt idx="56">
                  <c:v>17.790040000000001</c:v>
                </c:pt>
                <c:pt idx="57">
                  <c:v>17.833819999999999</c:v>
                </c:pt>
                <c:pt idx="58">
                  <c:v>17.878920000000001</c:v>
                </c:pt>
                <c:pt idx="59">
                  <c:v>17.925319999999999</c:v>
                </c:pt>
                <c:pt idx="60">
                  <c:v>17.97296</c:v>
                </c:pt>
                <c:pt idx="61">
                  <c:v>18.021830000000001</c:v>
                </c:pt>
                <c:pt idx="62">
                  <c:v>18.071899999999999</c:v>
                </c:pt>
                <c:pt idx="63">
                  <c:v>18.12312</c:v>
                </c:pt>
                <c:pt idx="64">
                  <c:v>18.17548</c:v>
                </c:pt>
                <c:pt idx="65">
                  <c:v>18.228929999999998</c:v>
                </c:pt>
                <c:pt idx="66">
                  <c:v>18.283439999999999</c:v>
                </c:pt>
                <c:pt idx="67">
                  <c:v>18.338989999999999</c:v>
                </c:pt>
                <c:pt idx="68">
                  <c:v>18.39554</c:v>
                </c:pt>
                <c:pt idx="69">
                  <c:v>18.453060000000001</c:v>
                </c:pt>
                <c:pt idx="70">
                  <c:v>18.511520000000001</c:v>
                </c:pt>
                <c:pt idx="71">
                  <c:v>18.570889999999999</c:v>
                </c:pt>
                <c:pt idx="72">
                  <c:v>18.631150000000002</c:v>
                </c:pt>
                <c:pt idx="73">
                  <c:v>18.692250000000001</c:v>
                </c:pt>
                <c:pt idx="74">
                  <c:v>18.754180000000002</c:v>
                </c:pt>
                <c:pt idx="75">
                  <c:v>18.8169</c:v>
                </c:pt>
                <c:pt idx="76">
                  <c:v>18.880379999999999</c:v>
                </c:pt>
                <c:pt idx="77">
                  <c:v>18.944590000000002</c:v>
                </c:pt>
                <c:pt idx="78">
                  <c:v>19.009519999999998</c:v>
                </c:pt>
                <c:pt idx="79">
                  <c:v>19.075119999999998</c:v>
                </c:pt>
                <c:pt idx="80">
                  <c:v>19.141369999999998</c:v>
                </c:pt>
                <c:pt idx="81">
                  <c:v>19.20825</c:v>
                </c:pt>
                <c:pt idx="82">
                  <c:v>19.275729999999999</c:v>
                </c:pt>
                <c:pt idx="83">
                  <c:v>19.343779999999999</c:v>
                </c:pt>
                <c:pt idx="84">
                  <c:v>19.412379999999999</c:v>
                </c:pt>
                <c:pt idx="85">
                  <c:v>19.481490000000001</c:v>
                </c:pt>
                <c:pt idx="86">
                  <c:v>19.551100000000002</c:v>
                </c:pt>
                <c:pt idx="87">
                  <c:v>19.621179999999999</c:v>
                </c:pt>
                <c:pt idx="88">
                  <c:v>19.69171</c:v>
                </c:pt>
                <c:pt idx="89">
                  <c:v>19.76266</c:v>
                </c:pt>
                <c:pt idx="90">
                  <c:v>19.834009999999999</c:v>
                </c:pt>
                <c:pt idx="91">
                  <c:v>19.905729999999998</c:v>
                </c:pt>
                <c:pt idx="92">
                  <c:v>19.977810000000002</c:v>
                </c:pt>
                <c:pt idx="93">
                  <c:v>20.05021</c:v>
                </c:pt>
                <c:pt idx="94">
                  <c:v>20.122920000000001</c:v>
                </c:pt>
                <c:pt idx="95">
                  <c:v>20.195920000000001</c:v>
                </c:pt>
                <c:pt idx="96">
                  <c:v>20.269189999999998</c:v>
                </c:pt>
                <c:pt idx="97">
                  <c:v>20.342700000000001</c:v>
                </c:pt>
                <c:pt idx="98">
                  <c:v>20.416429999999998</c:v>
                </c:pt>
                <c:pt idx="99">
                  <c:v>20.490359999999999</c:v>
                </c:pt>
                <c:pt idx="100">
                  <c:v>20.56448</c:v>
                </c:pt>
                <c:pt idx="101">
                  <c:v>20.638770000000001</c:v>
                </c:pt>
                <c:pt idx="102">
                  <c:v>20.713200000000001</c:v>
                </c:pt>
                <c:pt idx="103">
                  <c:v>20.787749999999999</c:v>
                </c:pt>
                <c:pt idx="104">
                  <c:v>20.86242</c:v>
                </c:pt>
                <c:pt idx="105">
                  <c:v>20.937180000000001</c:v>
                </c:pt>
                <c:pt idx="106">
                  <c:v>21.01201</c:v>
                </c:pt>
                <c:pt idx="107">
                  <c:v>21.0869</c:v>
                </c:pt>
                <c:pt idx="108">
                  <c:v>21.161829999999998</c:v>
                </c:pt>
                <c:pt idx="109">
                  <c:v>21.236789999999999</c:v>
                </c:pt>
                <c:pt idx="110">
                  <c:v>21.31175</c:v>
                </c:pt>
                <c:pt idx="111">
                  <c:v>21.386710000000001</c:v>
                </c:pt>
                <c:pt idx="112">
                  <c:v>21.461649999999999</c:v>
                </c:pt>
                <c:pt idx="113">
                  <c:v>21.536549999999998</c:v>
                </c:pt>
                <c:pt idx="114">
                  <c:v>21.611409999999999</c:v>
                </c:pt>
                <c:pt idx="115">
                  <c:v>21.686199999999999</c:v>
                </c:pt>
                <c:pt idx="116">
                  <c:v>21.760909999999999</c:v>
                </c:pt>
                <c:pt idx="117">
                  <c:v>21.835540000000002</c:v>
                </c:pt>
                <c:pt idx="118">
                  <c:v>21.910060000000001</c:v>
                </c:pt>
                <c:pt idx="119">
                  <c:v>21.984470000000002</c:v>
                </c:pt>
                <c:pt idx="120">
                  <c:v>22.058759999999999</c:v>
                </c:pt>
                <c:pt idx="121">
                  <c:v>22.132899999999999</c:v>
                </c:pt>
                <c:pt idx="122">
                  <c:v>22.206900000000001</c:v>
                </c:pt>
                <c:pt idx="123">
                  <c:v>22.280750000000001</c:v>
                </c:pt>
                <c:pt idx="124">
                  <c:v>22.354420000000001</c:v>
                </c:pt>
                <c:pt idx="125">
                  <c:v>22.427910000000001</c:v>
                </c:pt>
                <c:pt idx="126">
                  <c:v>22.50122</c:v>
                </c:pt>
                <c:pt idx="127">
                  <c:v>22.57433</c:v>
                </c:pt>
                <c:pt idx="128">
                  <c:v>22.64724</c:v>
                </c:pt>
                <c:pt idx="129">
                  <c:v>22.719930000000002</c:v>
                </c:pt>
                <c:pt idx="130">
                  <c:v>22.792400000000001</c:v>
                </c:pt>
                <c:pt idx="131">
                  <c:v>22.864650000000001</c:v>
                </c:pt>
                <c:pt idx="132">
                  <c:v>22.93666</c:v>
                </c:pt>
                <c:pt idx="133">
                  <c:v>23.008420000000001</c:v>
                </c:pt>
                <c:pt idx="134">
                  <c:v>23.079940000000001</c:v>
                </c:pt>
                <c:pt idx="135">
                  <c:v>23.151209999999999</c:v>
                </c:pt>
                <c:pt idx="136">
                  <c:v>23.22221</c:v>
                </c:pt>
                <c:pt idx="137">
                  <c:v>23.292950000000001</c:v>
                </c:pt>
                <c:pt idx="138">
                  <c:v>23.363420000000001</c:v>
                </c:pt>
                <c:pt idx="139">
                  <c:v>23.433620000000001</c:v>
                </c:pt>
                <c:pt idx="140">
                  <c:v>23.503540000000001</c:v>
                </c:pt>
                <c:pt idx="141">
                  <c:v>23.573180000000001</c:v>
                </c:pt>
                <c:pt idx="142">
                  <c:v>23.642530000000001</c:v>
                </c:pt>
                <c:pt idx="143">
                  <c:v>23.711600000000001</c:v>
                </c:pt>
                <c:pt idx="144">
                  <c:v>23.780380000000001</c:v>
                </c:pt>
                <c:pt idx="145">
                  <c:v>23.848870000000002</c:v>
                </c:pt>
                <c:pt idx="146">
                  <c:v>23.917059999999999</c:v>
                </c:pt>
                <c:pt idx="147">
                  <c:v>23.984960000000001</c:v>
                </c:pt>
                <c:pt idx="148">
                  <c:v>24.052569999999999</c:v>
                </c:pt>
                <c:pt idx="149">
                  <c:v>24.119869999999999</c:v>
                </c:pt>
                <c:pt idx="150">
                  <c:v>24.186889999999998</c:v>
                </c:pt>
                <c:pt idx="151">
                  <c:v>24.253609999999998</c:v>
                </c:pt>
                <c:pt idx="152">
                  <c:v>24.320029999999999</c:v>
                </c:pt>
                <c:pt idx="153">
                  <c:v>24.38616</c:v>
                </c:pt>
                <c:pt idx="154">
                  <c:v>24.452000000000002</c:v>
                </c:pt>
                <c:pt idx="155">
                  <c:v>24.51755</c:v>
                </c:pt>
                <c:pt idx="156">
                  <c:v>24.582809999999998</c:v>
                </c:pt>
                <c:pt idx="157">
                  <c:v>24.647780000000001</c:v>
                </c:pt>
                <c:pt idx="158">
                  <c:v>24.71247</c:v>
                </c:pt>
                <c:pt idx="159">
                  <c:v>24.776879999999998</c:v>
                </c:pt>
                <c:pt idx="160">
                  <c:v>24.84102</c:v>
                </c:pt>
                <c:pt idx="161">
                  <c:v>24.904890000000002</c:v>
                </c:pt>
                <c:pt idx="162">
                  <c:v>24.96848</c:v>
                </c:pt>
                <c:pt idx="163">
                  <c:v>25.03182</c:v>
                </c:pt>
                <c:pt idx="164">
                  <c:v>25.094899999999999</c:v>
                </c:pt>
                <c:pt idx="165">
                  <c:v>25.157730000000001</c:v>
                </c:pt>
                <c:pt idx="166">
                  <c:v>25.220320000000001</c:v>
                </c:pt>
                <c:pt idx="167">
                  <c:v>25.28267</c:v>
                </c:pt>
                <c:pt idx="168">
                  <c:v>25.34478</c:v>
                </c:pt>
                <c:pt idx="169">
                  <c:v>25.406680000000001</c:v>
                </c:pt>
                <c:pt idx="170">
                  <c:v>25.468350000000001</c:v>
                </c:pt>
                <c:pt idx="171">
                  <c:v>25.529820000000001</c:v>
                </c:pt>
                <c:pt idx="172">
                  <c:v>25.591090000000001</c:v>
                </c:pt>
                <c:pt idx="173">
                  <c:v>25.652170000000002</c:v>
                </c:pt>
                <c:pt idx="174">
                  <c:v>25.713059999999999</c:v>
                </c:pt>
                <c:pt idx="175">
                  <c:v>25.773790000000002</c:v>
                </c:pt>
                <c:pt idx="176">
                  <c:v>25.83436</c:v>
                </c:pt>
                <c:pt idx="177">
                  <c:v>25.894770000000001</c:v>
                </c:pt>
                <c:pt idx="178">
                  <c:v>25.95504</c:v>
                </c:pt>
                <c:pt idx="179">
                  <c:v>26.01519</c:v>
                </c:pt>
                <c:pt idx="180">
                  <c:v>26.075220000000002</c:v>
                </c:pt>
                <c:pt idx="181">
                  <c:v>26.135149999999999</c:v>
                </c:pt>
                <c:pt idx="182">
                  <c:v>26.194980000000001</c:v>
                </c:pt>
                <c:pt idx="183">
                  <c:v>26.254740000000002</c:v>
                </c:pt>
                <c:pt idx="184">
                  <c:v>26.314430000000002</c:v>
                </c:pt>
                <c:pt idx="185">
                  <c:v>26.37407</c:v>
                </c:pt>
                <c:pt idx="186">
                  <c:v>26.433679999999999</c:v>
                </c:pt>
                <c:pt idx="187">
                  <c:v>26.493259999999999</c:v>
                </c:pt>
                <c:pt idx="188">
                  <c:v>26.55284</c:v>
                </c:pt>
                <c:pt idx="189">
                  <c:v>26.61243</c:v>
                </c:pt>
                <c:pt idx="190">
                  <c:v>26.672039999999999</c:v>
                </c:pt>
                <c:pt idx="191">
                  <c:v>26.73169</c:v>
                </c:pt>
                <c:pt idx="192">
                  <c:v>26.791409999999999</c:v>
                </c:pt>
                <c:pt idx="193">
                  <c:v>26.851199999999999</c:v>
                </c:pt>
                <c:pt idx="194">
                  <c:v>26.911090000000002</c:v>
                </c:pt>
                <c:pt idx="195">
                  <c:v>26.971080000000001</c:v>
                </c:pt>
                <c:pt idx="196">
                  <c:v>27.031210000000002</c:v>
                </c:pt>
                <c:pt idx="197">
                  <c:v>27.09149</c:v>
                </c:pt>
                <c:pt idx="198">
                  <c:v>27.15194</c:v>
                </c:pt>
                <c:pt idx="199">
                  <c:v>27.212589999999999</c:v>
                </c:pt>
                <c:pt idx="200">
                  <c:v>27.273440000000001</c:v>
                </c:pt>
                <c:pt idx="201">
                  <c:v>27.334520000000001</c:v>
                </c:pt>
                <c:pt idx="202">
                  <c:v>27.395849999999999</c:v>
                </c:pt>
                <c:pt idx="203">
                  <c:v>27.457460000000001</c:v>
                </c:pt>
                <c:pt idx="204">
                  <c:v>27.519359999999999</c:v>
                </c:pt>
                <c:pt idx="205">
                  <c:v>27.581589999999998</c:v>
                </c:pt>
                <c:pt idx="206">
                  <c:v>27.64415</c:v>
                </c:pt>
                <c:pt idx="207">
                  <c:v>27.707070000000002</c:v>
                </c:pt>
                <c:pt idx="208">
                  <c:v>27.770389999999999</c:v>
                </c:pt>
                <c:pt idx="209">
                  <c:v>27.834109999999999</c:v>
                </c:pt>
                <c:pt idx="210">
                  <c:v>27.89828</c:v>
                </c:pt>
                <c:pt idx="211">
                  <c:v>27.962900000000001</c:v>
                </c:pt>
                <c:pt idx="212">
                  <c:v>28.028009999999998</c:v>
                </c:pt>
                <c:pt idx="213">
                  <c:v>28.093630000000001</c:v>
                </c:pt>
                <c:pt idx="214">
                  <c:v>28.159780000000001</c:v>
                </c:pt>
                <c:pt idx="215">
                  <c:v>28.226500000000001</c:v>
                </c:pt>
                <c:pt idx="216">
                  <c:v>28.293810000000001</c:v>
                </c:pt>
                <c:pt idx="217">
                  <c:v>28.3277</c:v>
                </c:pt>
                <c:pt idx="218">
                  <c:v>28.361740000000001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CF-43D1-BEAE-B6FE5D26896B}"/>
            </c:ext>
          </c:extLst>
        </c:ser>
        <c:ser>
          <c:idx val="8"/>
          <c:order val="8"/>
          <c:tx>
            <c:strRef>
              <c:f>Male!$J$1</c:f>
              <c:strCache>
                <c:ptCount val="1"/>
                <c:pt idx="0">
                  <c:v>95th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Male!$J$2:$J$220</c:f>
              <c:numCache>
                <c:formatCode>General</c:formatCode>
                <c:ptCount val="219"/>
                <c:pt idx="0">
                  <c:v>19.338010000000001</c:v>
                </c:pt>
                <c:pt idx="1">
                  <c:v>19.2789</c:v>
                </c:pt>
                <c:pt idx="2">
                  <c:v>19.164660000000001</c:v>
                </c:pt>
                <c:pt idx="3">
                  <c:v>19.055669999999999</c:v>
                </c:pt>
                <c:pt idx="4">
                  <c:v>18.95187</c:v>
                </c:pt>
                <c:pt idx="5">
                  <c:v>18.853169999999999</c:v>
                </c:pt>
                <c:pt idx="6">
                  <c:v>18.75949</c:v>
                </c:pt>
                <c:pt idx="7">
                  <c:v>18.670780000000001</c:v>
                </c:pt>
                <c:pt idx="8">
                  <c:v>18.586950000000002</c:v>
                </c:pt>
                <c:pt idx="9">
                  <c:v>18.507919999999999</c:v>
                </c:pt>
                <c:pt idx="10">
                  <c:v>18.433630000000001</c:v>
                </c:pt>
                <c:pt idx="11">
                  <c:v>18.364000000000001</c:v>
                </c:pt>
                <c:pt idx="12">
                  <c:v>18.298950000000001</c:v>
                </c:pt>
                <c:pt idx="13">
                  <c:v>18.238420000000001</c:v>
                </c:pt>
                <c:pt idx="14">
                  <c:v>18.182310000000001</c:v>
                </c:pt>
                <c:pt idx="15">
                  <c:v>18.130569999999999</c:v>
                </c:pt>
                <c:pt idx="16">
                  <c:v>18.083110000000001</c:v>
                </c:pt>
                <c:pt idx="17">
                  <c:v>18.039860000000001</c:v>
                </c:pt>
                <c:pt idx="18">
                  <c:v>18.00074</c:v>
                </c:pt>
                <c:pt idx="19">
                  <c:v>17.965679999999999</c:v>
                </c:pt>
                <c:pt idx="20">
                  <c:v>17.93459</c:v>
                </c:pt>
                <c:pt idx="21">
                  <c:v>17.907409999999999</c:v>
                </c:pt>
                <c:pt idx="22">
                  <c:v>17.884049999999998</c:v>
                </c:pt>
                <c:pt idx="23">
                  <c:v>17.864439999999998</c:v>
                </c:pt>
                <c:pt idx="24">
                  <c:v>17.848500000000001</c:v>
                </c:pt>
                <c:pt idx="25">
                  <c:v>17.83614</c:v>
                </c:pt>
                <c:pt idx="26">
                  <c:v>17.827300000000001</c:v>
                </c:pt>
                <c:pt idx="27">
                  <c:v>17.82189</c:v>
                </c:pt>
                <c:pt idx="28">
                  <c:v>17.81983</c:v>
                </c:pt>
                <c:pt idx="29">
                  <c:v>17.82104</c:v>
                </c:pt>
                <c:pt idx="30">
                  <c:v>17.82544</c:v>
                </c:pt>
                <c:pt idx="31">
                  <c:v>17.83295</c:v>
                </c:pt>
                <c:pt idx="32">
                  <c:v>17.843489999999999</c:v>
                </c:pt>
                <c:pt idx="33">
                  <c:v>17.85699</c:v>
                </c:pt>
                <c:pt idx="34">
                  <c:v>17.873349999999999</c:v>
                </c:pt>
                <c:pt idx="35">
                  <c:v>17.892520000000001</c:v>
                </c:pt>
                <c:pt idx="36">
                  <c:v>17.914400000000001</c:v>
                </c:pt>
                <c:pt idx="37">
                  <c:v>17.938929999999999</c:v>
                </c:pt>
                <c:pt idx="38">
                  <c:v>17.96602</c:v>
                </c:pt>
                <c:pt idx="39">
                  <c:v>17.995619999999999</c:v>
                </c:pt>
                <c:pt idx="40">
                  <c:v>18.027640000000002</c:v>
                </c:pt>
                <c:pt idx="41">
                  <c:v>18.062010000000001</c:v>
                </c:pt>
                <c:pt idx="42">
                  <c:v>18.098680000000002</c:v>
                </c:pt>
                <c:pt idx="43">
                  <c:v>18.13758</c:v>
                </c:pt>
                <c:pt idx="44">
                  <c:v>18.178629999999998</c:v>
                </c:pt>
                <c:pt idx="45">
                  <c:v>18.221789999999999</c:v>
                </c:pt>
                <c:pt idx="46">
                  <c:v>18.26698</c:v>
                </c:pt>
                <c:pt idx="47">
                  <c:v>18.314160000000001</c:v>
                </c:pt>
                <c:pt idx="48">
                  <c:v>18.363250000000001</c:v>
                </c:pt>
                <c:pt idx="49">
                  <c:v>18.414210000000001</c:v>
                </c:pt>
                <c:pt idx="50">
                  <c:v>18.466989999999999</c:v>
                </c:pt>
                <c:pt idx="51">
                  <c:v>18.521519999999999</c:v>
                </c:pt>
                <c:pt idx="52">
                  <c:v>18.577750000000002</c:v>
                </c:pt>
                <c:pt idx="53">
                  <c:v>18.635639999999999</c:v>
                </c:pt>
                <c:pt idx="54">
                  <c:v>18.695129999999999</c:v>
                </c:pt>
                <c:pt idx="55">
                  <c:v>18.756170000000001</c:v>
                </c:pt>
                <c:pt idx="56">
                  <c:v>18.818719999999999</c:v>
                </c:pt>
                <c:pt idx="57">
                  <c:v>18.882719999999999</c:v>
                </c:pt>
                <c:pt idx="58">
                  <c:v>18.948139999999999</c:v>
                </c:pt>
                <c:pt idx="59">
                  <c:v>19.01491</c:v>
                </c:pt>
                <c:pt idx="60">
                  <c:v>19.082999999999998</c:v>
                </c:pt>
                <c:pt idx="61">
                  <c:v>19.152360000000002</c:v>
                </c:pt>
                <c:pt idx="62">
                  <c:v>19.222950000000001</c:v>
                </c:pt>
                <c:pt idx="63">
                  <c:v>19.294709999999998</c:v>
                </c:pt>
                <c:pt idx="64">
                  <c:v>19.367609999999999</c:v>
                </c:pt>
                <c:pt idx="65">
                  <c:v>19.441610000000001</c:v>
                </c:pt>
                <c:pt idx="66">
                  <c:v>19.516660000000002</c:v>
                </c:pt>
                <c:pt idx="67">
                  <c:v>19.59272</c:v>
                </c:pt>
                <c:pt idx="68">
                  <c:v>19.669740000000001</c:v>
                </c:pt>
                <c:pt idx="69">
                  <c:v>19.747689999999999</c:v>
                </c:pt>
                <c:pt idx="70">
                  <c:v>19.826519999999999</c:v>
                </c:pt>
                <c:pt idx="71">
                  <c:v>19.906199999999998</c:v>
                </c:pt>
                <c:pt idx="72">
                  <c:v>19.98668</c:v>
                </c:pt>
                <c:pt idx="73">
                  <c:v>20.06793</c:v>
                </c:pt>
                <c:pt idx="74">
                  <c:v>20.149899999999999</c:v>
                </c:pt>
                <c:pt idx="75">
                  <c:v>20.232559999999999</c:v>
                </c:pt>
                <c:pt idx="76">
                  <c:v>20.31587</c:v>
                </c:pt>
                <c:pt idx="77">
                  <c:v>20.399789999999999</c:v>
                </c:pt>
                <c:pt idx="78">
                  <c:v>20.484290000000001</c:v>
                </c:pt>
                <c:pt idx="79">
                  <c:v>20.569330000000001</c:v>
                </c:pt>
                <c:pt idx="80">
                  <c:v>20.654869999999999</c:v>
                </c:pt>
                <c:pt idx="81">
                  <c:v>20.74089</c:v>
                </c:pt>
                <c:pt idx="82">
                  <c:v>20.82733</c:v>
                </c:pt>
                <c:pt idx="83">
                  <c:v>20.914169999999999</c:v>
                </c:pt>
                <c:pt idx="84">
                  <c:v>21.001380000000001</c:v>
                </c:pt>
                <c:pt idx="85">
                  <c:v>21.088930000000001</c:v>
                </c:pt>
                <c:pt idx="86">
                  <c:v>21.176770000000001</c:v>
                </c:pt>
                <c:pt idx="87">
                  <c:v>21.264880000000002</c:v>
                </c:pt>
                <c:pt idx="88">
                  <c:v>21.35323</c:v>
                </c:pt>
                <c:pt idx="89">
                  <c:v>21.441780000000001</c:v>
                </c:pt>
                <c:pt idx="90">
                  <c:v>21.53051</c:v>
                </c:pt>
                <c:pt idx="91">
                  <c:v>21.61938</c:v>
                </c:pt>
                <c:pt idx="92">
                  <c:v>21.708369999999999</c:v>
                </c:pt>
                <c:pt idx="93">
                  <c:v>21.797450000000001</c:v>
                </c:pt>
                <c:pt idx="94">
                  <c:v>21.886590000000002</c:v>
                </c:pt>
                <c:pt idx="95">
                  <c:v>21.975760000000001</c:v>
                </c:pt>
                <c:pt idx="96">
                  <c:v>22.06494</c:v>
                </c:pt>
                <c:pt idx="97">
                  <c:v>22.15409</c:v>
                </c:pt>
                <c:pt idx="98">
                  <c:v>22.243200000000002</c:v>
                </c:pt>
                <c:pt idx="99">
                  <c:v>22.332239999999999</c:v>
                </c:pt>
                <c:pt idx="100">
                  <c:v>22.42118</c:v>
                </c:pt>
                <c:pt idx="101">
                  <c:v>22.51</c:v>
                </c:pt>
                <c:pt idx="102">
                  <c:v>22.598680000000002</c:v>
                </c:pt>
                <c:pt idx="103">
                  <c:v>22.687190000000001</c:v>
                </c:pt>
                <c:pt idx="104">
                  <c:v>22.775510000000001</c:v>
                </c:pt>
                <c:pt idx="105">
                  <c:v>22.863630000000001</c:v>
                </c:pt>
                <c:pt idx="106">
                  <c:v>22.951509999999999</c:v>
                </c:pt>
                <c:pt idx="107">
                  <c:v>23.039149999999999</c:v>
                </c:pt>
                <c:pt idx="108">
                  <c:v>23.12651</c:v>
                </c:pt>
                <c:pt idx="109">
                  <c:v>23.21358</c:v>
                </c:pt>
                <c:pt idx="110">
                  <c:v>23.300350000000002</c:v>
                </c:pt>
                <c:pt idx="111">
                  <c:v>23.386790000000001</c:v>
                </c:pt>
                <c:pt idx="112">
                  <c:v>23.47289</c:v>
                </c:pt>
                <c:pt idx="113">
                  <c:v>23.558630000000001</c:v>
                </c:pt>
                <c:pt idx="114">
                  <c:v>23.643999999999998</c:v>
                </c:pt>
                <c:pt idx="115">
                  <c:v>23.72897</c:v>
                </c:pt>
                <c:pt idx="116">
                  <c:v>23.81354</c:v>
                </c:pt>
                <c:pt idx="117">
                  <c:v>23.897690000000001</c:v>
                </c:pt>
                <c:pt idx="118">
                  <c:v>23.98141</c:v>
                </c:pt>
                <c:pt idx="119">
                  <c:v>24.064689999999999</c:v>
                </c:pt>
                <c:pt idx="120">
                  <c:v>24.147500000000001</c:v>
                </c:pt>
                <c:pt idx="121">
                  <c:v>24.229849999999999</c:v>
                </c:pt>
                <c:pt idx="122">
                  <c:v>24.311720000000001</c:v>
                </c:pt>
                <c:pt idx="123">
                  <c:v>24.3931</c:v>
                </c:pt>
                <c:pt idx="124">
                  <c:v>24.473970000000001</c:v>
                </c:pt>
                <c:pt idx="125">
                  <c:v>24.55434</c:v>
                </c:pt>
                <c:pt idx="126">
                  <c:v>24.6342</c:v>
                </c:pt>
                <c:pt idx="127">
                  <c:v>24.713519999999999</c:v>
                </c:pt>
                <c:pt idx="128">
                  <c:v>24.79232</c:v>
                </c:pt>
                <c:pt idx="129">
                  <c:v>24.87058</c:v>
                </c:pt>
                <c:pt idx="130">
                  <c:v>24.94829</c:v>
                </c:pt>
                <c:pt idx="131">
                  <c:v>25.025449999999999</c:v>
                </c:pt>
                <c:pt idx="132">
                  <c:v>25.102060000000002</c:v>
                </c:pt>
                <c:pt idx="133">
                  <c:v>25.17811</c:v>
                </c:pt>
                <c:pt idx="134">
                  <c:v>25.253599999999999</c:v>
                </c:pt>
                <c:pt idx="135">
                  <c:v>25.328530000000001</c:v>
                </c:pt>
                <c:pt idx="136">
                  <c:v>25.402889999999999</c:v>
                </c:pt>
                <c:pt idx="137">
                  <c:v>25.476680000000002</c:v>
                </c:pt>
                <c:pt idx="138">
                  <c:v>25.549900000000001</c:v>
                </c:pt>
                <c:pt idx="139">
                  <c:v>25.62256</c:v>
                </c:pt>
                <c:pt idx="140">
                  <c:v>25.69464</c:v>
                </c:pt>
                <c:pt idx="141">
                  <c:v>25.766159999999999</c:v>
                </c:pt>
                <c:pt idx="142">
                  <c:v>25.837119999999999</c:v>
                </c:pt>
                <c:pt idx="143">
                  <c:v>25.907509999999998</c:v>
                </c:pt>
                <c:pt idx="144">
                  <c:v>25.977340000000002</c:v>
                </c:pt>
                <c:pt idx="145">
                  <c:v>26.046620000000001</c:v>
                </c:pt>
                <c:pt idx="146">
                  <c:v>26.115349999999999</c:v>
                </c:pt>
                <c:pt idx="147">
                  <c:v>26.183530000000001</c:v>
                </c:pt>
                <c:pt idx="148">
                  <c:v>26.251169999999998</c:v>
                </c:pt>
                <c:pt idx="149">
                  <c:v>26.318280000000001</c:v>
                </c:pt>
                <c:pt idx="150">
                  <c:v>26.38485</c:v>
                </c:pt>
                <c:pt idx="151">
                  <c:v>26.45091</c:v>
                </c:pt>
                <c:pt idx="152">
                  <c:v>26.516459999999999</c:v>
                </c:pt>
                <c:pt idx="153">
                  <c:v>26.581510000000002</c:v>
                </c:pt>
                <c:pt idx="154">
                  <c:v>26.646059999999999</c:v>
                </c:pt>
                <c:pt idx="155">
                  <c:v>26.710139999999999</c:v>
                </c:pt>
                <c:pt idx="156">
                  <c:v>26.77374</c:v>
                </c:pt>
                <c:pt idx="157">
                  <c:v>26.836880000000001</c:v>
                </c:pt>
                <c:pt idx="158">
                  <c:v>26.89958</c:v>
                </c:pt>
                <c:pt idx="159">
                  <c:v>26.961839999999999</c:v>
                </c:pt>
                <c:pt idx="160">
                  <c:v>27.023679999999999</c:v>
                </c:pt>
                <c:pt idx="161">
                  <c:v>27.08511</c:v>
                </c:pt>
                <c:pt idx="162">
                  <c:v>27.146159999999998</c:v>
                </c:pt>
                <c:pt idx="163">
                  <c:v>27.20683</c:v>
                </c:pt>
                <c:pt idx="164">
                  <c:v>27.267140000000001</c:v>
                </c:pt>
                <c:pt idx="165">
                  <c:v>27.327100000000002</c:v>
                </c:pt>
                <c:pt idx="166">
                  <c:v>27.386749999999999</c:v>
                </c:pt>
                <c:pt idx="167">
                  <c:v>27.446090000000002</c:v>
                </c:pt>
                <c:pt idx="168">
                  <c:v>27.505140000000001</c:v>
                </c:pt>
                <c:pt idx="169">
                  <c:v>27.563929999999999</c:v>
                </c:pt>
                <c:pt idx="170">
                  <c:v>27.62247</c:v>
                </c:pt>
                <c:pt idx="171">
                  <c:v>27.680779999999999</c:v>
                </c:pt>
                <c:pt idx="172">
                  <c:v>27.738900000000001</c:v>
                </c:pt>
                <c:pt idx="173">
                  <c:v>27.79683</c:v>
                </c:pt>
                <c:pt idx="174">
                  <c:v>27.854610000000001</c:v>
                </c:pt>
                <c:pt idx="175">
                  <c:v>27.91225</c:v>
                </c:pt>
                <c:pt idx="176">
                  <c:v>27.96979</c:v>
                </c:pt>
                <c:pt idx="177">
                  <c:v>28.027239999999999</c:v>
                </c:pt>
                <c:pt idx="178">
                  <c:v>28.08464</c:v>
                </c:pt>
                <c:pt idx="179">
                  <c:v>28.141999999999999</c:v>
                </c:pt>
                <c:pt idx="180">
                  <c:v>28.199369999999998</c:v>
                </c:pt>
                <c:pt idx="181">
                  <c:v>28.25676</c:v>
                </c:pt>
                <c:pt idx="182">
                  <c:v>28.3142</c:v>
                </c:pt>
                <c:pt idx="183">
                  <c:v>28.371729999999999</c:v>
                </c:pt>
                <c:pt idx="184">
                  <c:v>28.429369999999999</c:v>
                </c:pt>
                <c:pt idx="185">
                  <c:v>28.487159999999999</c:v>
                </c:pt>
                <c:pt idx="186">
                  <c:v>28.54513</c:v>
                </c:pt>
                <c:pt idx="187">
                  <c:v>28.603300000000001</c:v>
                </c:pt>
                <c:pt idx="188">
                  <c:v>28.661709999999999</c:v>
                </c:pt>
                <c:pt idx="189">
                  <c:v>28.720410000000001</c:v>
                </c:pt>
                <c:pt idx="190">
                  <c:v>28.779409999999999</c:v>
                </c:pt>
                <c:pt idx="191">
                  <c:v>28.838750000000001</c:v>
                </c:pt>
                <c:pt idx="192">
                  <c:v>28.898479999999999</c:v>
                </c:pt>
                <c:pt idx="193">
                  <c:v>28.95862</c:v>
                </c:pt>
                <c:pt idx="194">
                  <c:v>29.019210000000001</c:v>
                </c:pt>
                <c:pt idx="195">
                  <c:v>29.080300000000001</c:v>
                </c:pt>
                <c:pt idx="196">
                  <c:v>29.141909999999999</c:v>
                </c:pt>
                <c:pt idx="197">
                  <c:v>29.204090000000001</c:v>
                </c:pt>
                <c:pt idx="198">
                  <c:v>29.266870000000001</c:v>
                </c:pt>
                <c:pt idx="199">
                  <c:v>29.330300000000001</c:v>
                </c:pt>
                <c:pt idx="200">
                  <c:v>29.39442</c:v>
                </c:pt>
                <c:pt idx="201">
                  <c:v>29.45926</c:v>
                </c:pt>
                <c:pt idx="202">
                  <c:v>29.52487</c:v>
                </c:pt>
                <c:pt idx="203">
                  <c:v>29.5913</c:v>
                </c:pt>
                <c:pt idx="204">
                  <c:v>29.658570000000001</c:v>
                </c:pt>
                <c:pt idx="205">
                  <c:v>29.726739999999999</c:v>
                </c:pt>
                <c:pt idx="206">
                  <c:v>29.795850000000002</c:v>
                </c:pt>
                <c:pt idx="207">
                  <c:v>29.865950000000002</c:v>
                </c:pt>
                <c:pt idx="208">
                  <c:v>29.937069999999999</c:v>
                </c:pt>
                <c:pt idx="209">
                  <c:v>30.009270000000001</c:v>
                </c:pt>
                <c:pt idx="210">
                  <c:v>30.08258</c:v>
                </c:pt>
                <c:pt idx="211">
                  <c:v>30.157060000000001</c:v>
                </c:pt>
                <c:pt idx="212">
                  <c:v>30.232759999999999</c:v>
                </c:pt>
                <c:pt idx="213">
                  <c:v>30.309709999999999</c:v>
                </c:pt>
                <c:pt idx="214">
                  <c:v>30.387969999999999</c:v>
                </c:pt>
                <c:pt idx="215">
                  <c:v>30.467580000000002</c:v>
                </c:pt>
                <c:pt idx="216">
                  <c:v>30.548590000000001</c:v>
                </c:pt>
                <c:pt idx="217">
                  <c:v>30.589639999999999</c:v>
                </c:pt>
                <c:pt idx="218">
                  <c:v>30.631060000000002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CF-43D1-BEAE-B6FE5D26896B}"/>
            </c:ext>
          </c:extLst>
        </c:ser>
        <c:ser>
          <c:idx val="9"/>
          <c:order val="9"/>
          <c:tx>
            <c:strRef>
              <c:f>Male!$K$1</c:f>
              <c:strCache>
                <c:ptCount val="1"/>
                <c:pt idx="0">
                  <c:v>97th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Male!$K$2:$K$220</c:f>
              <c:numCache>
                <c:formatCode>General</c:formatCode>
                <c:ptCount val="219"/>
                <c:pt idx="0">
                  <c:v>19.859860000000001</c:v>
                </c:pt>
                <c:pt idx="1">
                  <c:v>19.79194</c:v>
                </c:pt>
                <c:pt idx="2">
                  <c:v>19.661020000000001</c:v>
                </c:pt>
                <c:pt idx="3">
                  <c:v>19.536580000000001</c:v>
                </c:pt>
                <c:pt idx="4">
                  <c:v>19.418489999999998</c:v>
                </c:pt>
                <c:pt idx="5">
                  <c:v>19.306650000000001</c:v>
                </c:pt>
                <c:pt idx="6">
                  <c:v>19.200970000000002</c:v>
                </c:pt>
                <c:pt idx="7">
                  <c:v>19.101320000000001</c:v>
                </c:pt>
                <c:pt idx="8">
                  <c:v>19.00761</c:v>
                </c:pt>
                <c:pt idx="9">
                  <c:v>18.919730000000001</c:v>
                </c:pt>
                <c:pt idx="10">
                  <c:v>18.837579999999999</c:v>
                </c:pt>
                <c:pt idx="11">
                  <c:v>18.761060000000001</c:v>
                </c:pt>
                <c:pt idx="12">
                  <c:v>18.690059999999999</c:v>
                </c:pt>
                <c:pt idx="13">
                  <c:v>18.624490000000002</c:v>
                </c:pt>
                <c:pt idx="14">
                  <c:v>18.564250000000001</c:v>
                </c:pt>
                <c:pt idx="15">
                  <c:v>18.509239999999998</c:v>
                </c:pt>
                <c:pt idx="16">
                  <c:v>18.459379999999999</c:v>
                </c:pt>
                <c:pt idx="17">
                  <c:v>18.414560000000002</c:v>
                </c:pt>
                <c:pt idx="18">
                  <c:v>18.374690000000001</c:v>
                </c:pt>
                <c:pt idx="19">
                  <c:v>18.339690000000001</c:v>
                </c:pt>
                <c:pt idx="20">
                  <c:v>18.309470000000001</c:v>
                </c:pt>
                <c:pt idx="21">
                  <c:v>18.283930000000002</c:v>
                </c:pt>
                <c:pt idx="22">
                  <c:v>18.263000000000002</c:v>
                </c:pt>
                <c:pt idx="23">
                  <c:v>18.246580000000002</c:v>
                </c:pt>
                <c:pt idx="24">
                  <c:v>18.234590000000001</c:v>
                </c:pt>
                <c:pt idx="25">
                  <c:v>18.226939999999999</c:v>
                </c:pt>
                <c:pt idx="26">
                  <c:v>18.22354</c:v>
                </c:pt>
                <c:pt idx="27">
                  <c:v>18.224309999999999</c:v>
                </c:pt>
                <c:pt idx="28">
                  <c:v>18.229150000000001</c:v>
                </c:pt>
                <c:pt idx="29">
                  <c:v>18.23799</c:v>
                </c:pt>
                <c:pt idx="30">
                  <c:v>18.250710000000002</c:v>
                </c:pt>
                <c:pt idx="31">
                  <c:v>18.267250000000001</c:v>
                </c:pt>
                <c:pt idx="32">
                  <c:v>18.287500000000001</c:v>
                </c:pt>
                <c:pt idx="33">
                  <c:v>18.311360000000001</c:v>
                </c:pt>
                <c:pt idx="34">
                  <c:v>18.338750000000001</c:v>
                </c:pt>
                <c:pt idx="35">
                  <c:v>18.36957</c:v>
                </c:pt>
                <c:pt idx="36">
                  <c:v>18.403729999999999</c:v>
                </c:pt>
                <c:pt idx="37">
                  <c:v>18.441120000000002</c:v>
                </c:pt>
                <c:pt idx="38">
                  <c:v>18.481660000000002</c:v>
                </c:pt>
                <c:pt idx="39">
                  <c:v>18.52525</c:v>
                </c:pt>
                <c:pt idx="40">
                  <c:v>18.57179</c:v>
                </c:pt>
                <c:pt idx="41">
                  <c:v>18.621200000000002</c:v>
                </c:pt>
                <c:pt idx="42">
                  <c:v>18.673369999999998</c:v>
                </c:pt>
                <c:pt idx="43">
                  <c:v>18.72823</c:v>
                </c:pt>
                <c:pt idx="44">
                  <c:v>18.785689999999999</c:v>
                </c:pt>
                <c:pt idx="45">
                  <c:v>18.84564</c:v>
                </c:pt>
                <c:pt idx="46">
                  <c:v>18.90802</c:v>
                </c:pt>
                <c:pt idx="47">
                  <c:v>18.972729999999999</c:v>
                </c:pt>
                <c:pt idx="48">
                  <c:v>19.03969</c:v>
                </c:pt>
                <c:pt idx="49">
                  <c:v>19.108820000000001</c:v>
                </c:pt>
                <c:pt idx="50">
                  <c:v>19.180050000000001</c:v>
                </c:pt>
                <c:pt idx="51">
                  <c:v>19.25329</c:v>
                </c:pt>
                <c:pt idx="52">
                  <c:v>19.328469999999999</c:v>
                </c:pt>
                <c:pt idx="53">
                  <c:v>19.40551</c:v>
                </c:pt>
                <c:pt idx="54">
                  <c:v>19.48434</c:v>
                </c:pt>
                <c:pt idx="55">
                  <c:v>19.564900000000002</c:v>
                </c:pt>
                <c:pt idx="56">
                  <c:v>19.647099999999998</c:v>
                </c:pt>
                <c:pt idx="57">
                  <c:v>19.730889999999999</c:v>
                </c:pt>
                <c:pt idx="58">
                  <c:v>19.816189999999999</c:v>
                </c:pt>
                <c:pt idx="59">
                  <c:v>19.902940000000001</c:v>
                </c:pt>
                <c:pt idx="60">
                  <c:v>19.991070000000001</c:v>
                </c:pt>
                <c:pt idx="61">
                  <c:v>20.08052</c:v>
                </c:pt>
                <c:pt idx="62">
                  <c:v>20.171230000000001</c:v>
                </c:pt>
                <c:pt idx="63">
                  <c:v>20.26314</c:v>
                </c:pt>
                <c:pt idx="64">
                  <c:v>20.356179999999998</c:v>
                </c:pt>
                <c:pt idx="65">
                  <c:v>20.450310000000002</c:v>
                </c:pt>
                <c:pt idx="66">
                  <c:v>20.545449999999999</c:v>
                </c:pt>
                <c:pt idx="67">
                  <c:v>20.641549999999999</c:v>
                </c:pt>
                <c:pt idx="68">
                  <c:v>20.73856</c:v>
                </c:pt>
                <c:pt idx="69">
                  <c:v>20.83643</c:v>
                </c:pt>
                <c:pt idx="70">
                  <c:v>20.935089999999999</c:v>
                </c:pt>
                <c:pt idx="71">
                  <c:v>21.034490000000002</c:v>
                </c:pt>
                <c:pt idx="72">
                  <c:v>21.134589999999999</c:v>
                </c:pt>
                <c:pt idx="73">
                  <c:v>21.235320000000002</c:v>
                </c:pt>
                <c:pt idx="74">
                  <c:v>21.336649999999999</c:v>
                </c:pt>
                <c:pt idx="75">
                  <c:v>21.43852</c:v>
                </c:pt>
                <c:pt idx="76">
                  <c:v>21.540880000000001</c:v>
                </c:pt>
                <c:pt idx="77">
                  <c:v>21.64368</c:v>
                </c:pt>
                <c:pt idx="78">
                  <c:v>21.74689</c:v>
                </c:pt>
                <c:pt idx="79">
                  <c:v>21.850439999999999</c:v>
                </c:pt>
                <c:pt idx="80">
                  <c:v>21.9543</c:v>
                </c:pt>
                <c:pt idx="81">
                  <c:v>22.058420000000002</c:v>
                </c:pt>
                <c:pt idx="82">
                  <c:v>22.162759999999999</c:v>
                </c:pt>
                <c:pt idx="83">
                  <c:v>22.26727</c:v>
                </c:pt>
                <c:pt idx="84">
                  <c:v>22.371919999999999</c:v>
                </c:pt>
                <c:pt idx="85">
                  <c:v>22.476659999999999</c:v>
                </c:pt>
                <c:pt idx="86">
                  <c:v>22.58145</c:v>
                </c:pt>
                <c:pt idx="87">
                  <c:v>22.686250000000001</c:v>
                </c:pt>
                <c:pt idx="88">
                  <c:v>22.791029999999999</c:v>
                </c:pt>
                <c:pt idx="89">
                  <c:v>22.89575</c:v>
                </c:pt>
                <c:pt idx="90">
                  <c:v>23.000360000000001</c:v>
                </c:pt>
                <c:pt idx="91">
                  <c:v>23.104839999999999</c:v>
                </c:pt>
                <c:pt idx="92">
                  <c:v>23.209150000000001</c:v>
                </c:pt>
                <c:pt idx="93">
                  <c:v>23.31326</c:v>
                </c:pt>
                <c:pt idx="94">
                  <c:v>23.417120000000001</c:v>
                </c:pt>
                <c:pt idx="95">
                  <c:v>23.520710000000001</c:v>
                </c:pt>
                <c:pt idx="96">
                  <c:v>23.623999999999999</c:v>
                </c:pt>
                <c:pt idx="97">
                  <c:v>23.726959999999998</c:v>
                </c:pt>
                <c:pt idx="98">
                  <c:v>23.829550000000001</c:v>
                </c:pt>
                <c:pt idx="99">
                  <c:v>23.931750000000001</c:v>
                </c:pt>
                <c:pt idx="100">
                  <c:v>24.033529999999999</c:v>
                </c:pt>
                <c:pt idx="101">
                  <c:v>24.13486</c:v>
                </c:pt>
                <c:pt idx="102">
                  <c:v>24.235710000000001</c:v>
                </c:pt>
                <c:pt idx="103">
                  <c:v>24.33606</c:v>
                </c:pt>
                <c:pt idx="104">
                  <c:v>24.435890000000001</c:v>
                </c:pt>
                <c:pt idx="105">
                  <c:v>24.535160000000001</c:v>
                </c:pt>
                <c:pt idx="106">
                  <c:v>24.633859999999999</c:v>
                </c:pt>
                <c:pt idx="107">
                  <c:v>24.73197</c:v>
                </c:pt>
                <c:pt idx="108">
                  <c:v>24.829450000000001</c:v>
                </c:pt>
                <c:pt idx="109">
                  <c:v>24.926300000000001</c:v>
                </c:pt>
                <c:pt idx="110">
                  <c:v>25.022490000000001</c:v>
                </c:pt>
                <c:pt idx="111">
                  <c:v>25.118010000000002</c:v>
                </c:pt>
                <c:pt idx="112">
                  <c:v>25.21283</c:v>
                </c:pt>
                <c:pt idx="113">
                  <c:v>25.306930000000001</c:v>
                </c:pt>
                <c:pt idx="114">
                  <c:v>25.400310000000001</c:v>
                </c:pt>
                <c:pt idx="115">
                  <c:v>25.492940000000001</c:v>
                </c:pt>
                <c:pt idx="116">
                  <c:v>25.584810000000001</c:v>
                </c:pt>
                <c:pt idx="117">
                  <c:v>25.675909999999998</c:v>
                </c:pt>
                <c:pt idx="118">
                  <c:v>25.76623</c:v>
                </c:pt>
                <c:pt idx="119">
                  <c:v>25.85575</c:v>
                </c:pt>
                <c:pt idx="120">
                  <c:v>25.944459999999999</c:v>
                </c:pt>
                <c:pt idx="121">
                  <c:v>26.032340000000001</c:v>
                </c:pt>
                <c:pt idx="122">
                  <c:v>26.119409999999998</c:v>
                </c:pt>
                <c:pt idx="123">
                  <c:v>26.205629999999999</c:v>
                </c:pt>
                <c:pt idx="124">
                  <c:v>26.29101</c:v>
                </c:pt>
                <c:pt idx="125">
                  <c:v>26.375530000000001</c:v>
                </c:pt>
                <c:pt idx="126">
                  <c:v>26.459199999999999</c:v>
                </c:pt>
                <c:pt idx="127">
                  <c:v>26.542010000000001</c:v>
                </c:pt>
                <c:pt idx="128">
                  <c:v>26.623950000000001</c:v>
                </c:pt>
                <c:pt idx="129">
                  <c:v>26.705010000000001</c:v>
                </c:pt>
                <c:pt idx="130">
                  <c:v>26.785209999999999</c:v>
                </c:pt>
                <c:pt idx="131">
                  <c:v>26.864529999999998</c:v>
                </c:pt>
                <c:pt idx="132">
                  <c:v>26.942969999999999</c:v>
                </c:pt>
                <c:pt idx="133">
                  <c:v>27.02054</c:v>
                </c:pt>
                <c:pt idx="134">
                  <c:v>27.097239999999999</c:v>
                </c:pt>
                <c:pt idx="135">
                  <c:v>27.173069999999999</c:v>
                </c:pt>
                <c:pt idx="136">
                  <c:v>27.24802</c:v>
                </c:pt>
                <c:pt idx="137">
                  <c:v>27.322109999999999</c:v>
                </c:pt>
                <c:pt idx="138">
                  <c:v>27.395340000000001</c:v>
                </c:pt>
                <c:pt idx="139">
                  <c:v>27.46771</c:v>
                </c:pt>
                <c:pt idx="140">
                  <c:v>27.539239999999999</c:v>
                </c:pt>
                <c:pt idx="141">
                  <c:v>27.609919999999999</c:v>
                </c:pt>
                <c:pt idx="142">
                  <c:v>27.679770000000001</c:v>
                </c:pt>
                <c:pt idx="143">
                  <c:v>27.74879</c:v>
                </c:pt>
                <c:pt idx="144">
                  <c:v>27.817</c:v>
                </c:pt>
                <c:pt idx="145">
                  <c:v>27.884409999999999</c:v>
                </c:pt>
                <c:pt idx="146">
                  <c:v>27.95102</c:v>
                </c:pt>
                <c:pt idx="147">
                  <c:v>28.016860000000001</c:v>
                </c:pt>
                <c:pt idx="148">
                  <c:v>28.08193</c:v>
                </c:pt>
                <c:pt idx="149">
                  <c:v>28.146239999999999</c:v>
                </c:pt>
                <c:pt idx="150">
                  <c:v>28.20983</c:v>
                </c:pt>
                <c:pt idx="151">
                  <c:v>28.272690000000001</c:v>
                </c:pt>
                <c:pt idx="152">
                  <c:v>28.33484</c:v>
                </c:pt>
                <c:pt idx="153">
                  <c:v>28.396319999999999</c:v>
                </c:pt>
                <c:pt idx="154">
                  <c:v>28.45712</c:v>
                </c:pt>
                <c:pt idx="155">
                  <c:v>28.51728</c:v>
                </c:pt>
                <c:pt idx="156">
                  <c:v>28.576820000000001</c:v>
                </c:pt>
                <c:pt idx="157">
                  <c:v>28.635750000000002</c:v>
                </c:pt>
                <c:pt idx="158">
                  <c:v>28.694099999999999</c:v>
                </c:pt>
                <c:pt idx="159">
                  <c:v>28.75189</c:v>
                </c:pt>
                <c:pt idx="160">
                  <c:v>28.809149999999999</c:v>
                </c:pt>
                <c:pt idx="161">
                  <c:v>28.8659</c:v>
                </c:pt>
                <c:pt idx="162">
                  <c:v>28.922170000000001</c:v>
                </c:pt>
                <c:pt idx="163">
                  <c:v>28.977979999999999</c:v>
                </c:pt>
                <c:pt idx="164">
                  <c:v>29.033370000000001</c:v>
                </c:pt>
                <c:pt idx="165">
                  <c:v>29.088349999999998</c:v>
                </c:pt>
                <c:pt idx="166">
                  <c:v>29.142969999999998</c:v>
                </c:pt>
                <c:pt idx="167">
                  <c:v>29.19725</c:v>
                </c:pt>
                <c:pt idx="168">
                  <c:v>29.25123</c:v>
                </c:pt>
                <c:pt idx="169">
                  <c:v>29.304929999999999</c:v>
                </c:pt>
                <c:pt idx="170">
                  <c:v>29.35838</c:v>
                </c:pt>
                <c:pt idx="171">
                  <c:v>29.411639999999998</c:v>
                </c:pt>
                <c:pt idx="172">
                  <c:v>29.46472</c:v>
                </c:pt>
                <c:pt idx="173">
                  <c:v>29.517669999999999</c:v>
                </c:pt>
                <c:pt idx="174">
                  <c:v>29.570509999999999</c:v>
                </c:pt>
                <c:pt idx="175">
                  <c:v>29.6233</c:v>
                </c:pt>
                <c:pt idx="176">
                  <c:v>29.67606</c:v>
                </c:pt>
                <c:pt idx="177">
                  <c:v>29.728850000000001</c:v>
                </c:pt>
                <c:pt idx="178">
                  <c:v>29.781690000000001</c:v>
                </c:pt>
                <c:pt idx="179">
                  <c:v>29.834630000000001</c:v>
                </c:pt>
                <c:pt idx="180">
                  <c:v>29.887709999999998</c:v>
                </c:pt>
                <c:pt idx="181">
                  <c:v>29.94097</c:v>
                </c:pt>
                <c:pt idx="182">
                  <c:v>29.99447</c:v>
                </c:pt>
                <c:pt idx="183">
                  <c:v>30.04824</c:v>
                </c:pt>
                <c:pt idx="184">
                  <c:v>30.102319999999999</c:v>
                </c:pt>
                <c:pt idx="185">
                  <c:v>30.156770000000002</c:v>
                </c:pt>
                <c:pt idx="186">
                  <c:v>30.211639999999999</c:v>
                </c:pt>
                <c:pt idx="187">
                  <c:v>30.266960000000001</c:v>
                </c:pt>
                <c:pt idx="188">
                  <c:v>30.322800000000001</c:v>
                </c:pt>
                <c:pt idx="189">
                  <c:v>30.379200000000001</c:v>
                </c:pt>
                <c:pt idx="190">
                  <c:v>30.436199999999999</c:v>
                </c:pt>
                <c:pt idx="191">
                  <c:v>30.493870000000001</c:v>
                </c:pt>
                <c:pt idx="192">
                  <c:v>30.552250000000001</c:v>
                </c:pt>
                <c:pt idx="193">
                  <c:v>30.6114</c:v>
                </c:pt>
                <c:pt idx="194">
                  <c:v>30.67137</c:v>
                </c:pt>
                <c:pt idx="195">
                  <c:v>30.732220000000002</c:v>
                </c:pt>
                <c:pt idx="196">
                  <c:v>30.794</c:v>
                </c:pt>
                <c:pt idx="197">
                  <c:v>30.856770000000001</c:v>
                </c:pt>
                <c:pt idx="198">
                  <c:v>30.920580000000001</c:v>
                </c:pt>
                <c:pt idx="199">
                  <c:v>30.985499999999998</c:v>
                </c:pt>
                <c:pt idx="200">
                  <c:v>31.051580000000001</c:v>
                </c:pt>
                <c:pt idx="201">
                  <c:v>31.118880000000001</c:v>
                </c:pt>
                <c:pt idx="202">
                  <c:v>31.187460000000002</c:v>
                </c:pt>
                <c:pt idx="203">
                  <c:v>31.257390000000001</c:v>
                </c:pt>
                <c:pt idx="204">
                  <c:v>31.328720000000001</c:v>
                </c:pt>
                <c:pt idx="205">
                  <c:v>31.401520000000001</c:v>
                </c:pt>
                <c:pt idx="206">
                  <c:v>31.475850000000001</c:v>
                </c:pt>
                <c:pt idx="207">
                  <c:v>31.551780000000001</c:v>
                </c:pt>
                <c:pt idx="208">
                  <c:v>31.629370000000002</c:v>
                </c:pt>
                <c:pt idx="209">
                  <c:v>31.708680000000001</c:v>
                </c:pt>
                <c:pt idx="210">
                  <c:v>31.78979</c:v>
                </c:pt>
                <c:pt idx="211">
                  <c:v>31.87275</c:v>
                </c:pt>
                <c:pt idx="212">
                  <c:v>31.957640000000001</c:v>
                </c:pt>
                <c:pt idx="213">
                  <c:v>32.044530000000002</c:v>
                </c:pt>
                <c:pt idx="214">
                  <c:v>32.133479999999999</c:v>
                </c:pt>
                <c:pt idx="215">
                  <c:v>32.22457</c:v>
                </c:pt>
                <c:pt idx="216">
                  <c:v>32.317869999999999</c:v>
                </c:pt>
                <c:pt idx="217">
                  <c:v>32.365369999999999</c:v>
                </c:pt>
                <c:pt idx="218">
                  <c:v>32.413440000000001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CF-43D1-BEAE-B6FE5D26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52816"/>
        <c:axId val="662751176"/>
      </c:lineChart>
      <c:scatterChart>
        <c:scatterStyle val="lineMarker"/>
        <c:varyColors val="0"/>
        <c:ser>
          <c:idx val="10"/>
          <c:order val="10"/>
          <c:tx>
            <c:strRef>
              <c:f>Male!$T$40</c:f>
              <c:strCache>
                <c:ptCount val="1"/>
                <c:pt idx="0">
                  <c:v>Child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38100">
                <a:solidFill>
                  <a:schemeClr val="accent6"/>
                </a:solidFill>
                <a:bevel/>
              </a:ln>
              <a:effectLst/>
            </c:spPr>
          </c:marker>
          <c:xVal>
            <c:numRef>
              <c:f>Male!$U$42</c:f>
              <c:numCache>
                <c:formatCode>General</c:formatCode>
                <c:ptCount val="1"/>
                <c:pt idx="0">
                  <c:v>144</c:v>
                </c:pt>
              </c:numCache>
            </c:numRef>
          </c:xVal>
          <c:yVal>
            <c:numRef>
              <c:f>Male!$T$42</c:f>
              <c:numCache>
                <c:formatCode>General</c:formatCode>
                <c:ptCount val="1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2-401F-ADEC-5A7BD178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52816"/>
        <c:axId val="662751176"/>
      </c:scatterChart>
      <c:catAx>
        <c:axId val="66275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Age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751176"/>
        <c:crosses val="autoZero"/>
        <c:auto val="1"/>
        <c:lblAlgn val="ctr"/>
        <c:lblOffset val="100"/>
        <c:noMultiLvlLbl val="0"/>
      </c:catAx>
      <c:valAx>
        <c:axId val="662751176"/>
        <c:scaling>
          <c:orientation val="minMax"/>
          <c:max val="3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752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b="0" i="0">
                <a:effectLst/>
              </a:rPr>
              <a:t>BMI-for-age Chart</a:t>
            </a:r>
            <a:r>
              <a:rPr lang="de-DE" b="0" i="0" baseline="0">
                <a:effectLst/>
              </a:rPr>
              <a:t> - Female</a:t>
            </a:r>
            <a:endParaRPr lang="de-DE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Female!$B$1</c:f>
              <c:strCache>
                <c:ptCount val="1"/>
                <c:pt idx="0">
                  <c:v>3rd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Female!$B$2:$B$220</c:f>
              <c:numCache>
                <c:formatCode>General</c:formatCode>
                <c:ptCount val="219"/>
                <c:pt idx="0">
                  <c:v>14.147349999999999</c:v>
                </c:pt>
                <c:pt idx="1">
                  <c:v>14.13226</c:v>
                </c:pt>
                <c:pt idx="2">
                  <c:v>14.102410000000001</c:v>
                </c:pt>
                <c:pt idx="3">
                  <c:v>14.07297</c:v>
                </c:pt>
                <c:pt idx="4">
                  <c:v>14.04396</c:v>
                </c:pt>
                <c:pt idx="5">
                  <c:v>14.01538</c:v>
                </c:pt>
                <c:pt idx="6">
                  <c:v>13.98723</c:v>
                </c:pt>
                <c:pt idx="7">
                  <c:v>13.9595</c:v>
                </c:pt>
                <c:pt idx="8">
                  <c:v>13.93221</c:v>
                </c:pt>
                <c:pt idx="9">
                  <c:v>13.90536</c:v>
                </c:pt>
                <c:pt idx="10">
                  <c:v>13.87893</c:v>
                </c:pt>
                <c:pt idx="11">
                  <c:v>13.85295</c:v>
                </c:pt>
                <c:pt idx="12">
                  <c:v>13.82741</c:v>
                </c:pt>
                <c:pt idx="13">
                  <c:v>13.802300000000001</c:v>
                </c:pt>
                <c:pt idx="14">
                  <c:v>13.77763</c:v>
                </c:pt>
                <c:pt idx="15">
                  <c:v>13.753410000000001</c:v>
                </c:pt>
                <c:pt idx="16">
                  <c:v>13.72964</c:v>
                </c:pt>
                <c:pt idx="17">
                  <c:v>13.70631</c:v>
                </c:pt>
                <c:pt idx="18">
                  <c:v>13.68343</c:v>
                </c:pt>
                <c:pt idx="19">
                  <c:v>13.661009999999999</c:v>
                </c:pt>
                <c:pt idx="20">
                  <c:v>13.639049999999999</c:v>
                </c:pt>
                <c:pt idx="21">
                  <c:v>13.617559999999999</c:v>
                </c:pt>
                <c:pt idx="22">
                  <c:v>13.596539999999999</c:v>
                </c:pt>
                <c:pt idx="23">
                  <c:v>13.575989999999999</c:v>
                </c:pt>
                <c:pt idx="24">
                  <c:v>13.55592</c:v>
                </c:pt>
                <c:pt idx="25">
                  <c:v>13.536350000000001</c:v>
                </c:pt>
                <c:pt idx="26">
                  <c:v>13.51728</c:v>
                </c:pt>
                <c:pt idx="27">
                  <c:v>13.498699999999999</c:v>
                </c:pt>
                <c:pt idx="28">
                  <c:v>13.480650000000001</c:v>
                </c:pt>
                <c:pt idx="29">
                  <c:v>13.46311</c:v>
                </c:pt>
                <c:pt idx="30">
                  <c:v>13.446099999999999</c:v>
                </c:pt>
                <c:pt idx="31">
                  <c:v>13.42963</c:v>
                </c:pt>
                <c:pt idx="32">
                  <c:v>13.4137</c:v>
                </c:pt>
                <c:pt idx="33">
                  <c:v>13.39833</c:v>
                </c:pt>
                <c:pt idx="34">
                  <c:v>13.383520000000001</c:v>
                </c:pt>
                <c:pt idx="35">
                  <c:v>13.36927</c:v>
                </c:pt>
                <c:pt idx="36">
                  <c:v>13.35561</c:v>
                </c:pt>
                <c:pt idx="37">
                  <c:v>13.34252</c:v>
                </c:pt>
                <c:pt idx="38">
                  <c:v>13.330030000000001</c:v>
                </c:pt>
                <c:pt idx="39">
                  <c:v>13.31814</c:v>
                </c:pt>
                <c:pt idx="40">
                  <c:v>13.306850000000001</c:v>
                </c:pt>
                <c:pt idx="41">
                  <c:v>13.29618</c:v>
                </c:pt>
                <c:pt idx="42">
                  <c:v>13.28612</c:v>
                </c:pt>
                <c:pt idx="43">
                  <c:v>13.276680000000001</c:v>
                </c:pt>
                <c:pt idx="44">
                  <c:v>13.26788</c:v>
                </c:pt>
                <c:pt idx="45">
                  <c:v>13.2597</c:v>
                </c:pt>
                <c:pt idx="46">
                  <c:v>13.25217</c:v>
                </c:pt>
                <c:pt idx="47">
                  <c:v>13.245279999999999</c:v>
                </c:pt>
                <c:pt idx="48">
                  <c:v>13.239039999999999</c:v>
                </c:pt>
                <c:pt idx="49">
                  <c:v>13.233449999999999</c:v>
                </c:pt>
                <c:pt idx="50">
                  <c:v>13.22851</c:v>
                </c:pt>
                <c:pt idx="51">
                  <c:v>13.22423</c:v>
                </c:pt>
                <c:pt idx="52">
                  <c:v>13.22062</c:v>
                </c:pt>
                <c:pt idx="53">
                  <c:v>13.21766</c:v>
                </c:pt>
                <c:pt idx="54">
                  <c:v>13.21538</c:v>
                </c:pt>
                <c:pt idx="55">
                  <c:v>13.213760000000001</c:v>
                </c:pt>
                <c:pt idx="56">
                  <c:v>13.212809999999999</c:v>
                </c:pt>
                <c:pt idx="57">
                  <c:v>13.212529999999999</c:v>
                </c:pt>
                <c:pt idx="58">
                  <c:v>13.21293</c:v>
                </c:pt>
                <c:pt idx="59">
                  <c:v>13.214</c:v>
                </c:pt>
                <c:pt idx="60">
                  <c:v>13.21574</c:v>
                </c:pt>
                <c:pt idx="61">
                  <c:v>13.218159999999999</c:v>
                </c:pt>
                <c:pt idx="62">
                  <c:v>13.22125</c:v>
                </c:pt>
                <c:pt idx="63">
                  <c:v>13.225020000000001</c:v>
                </c:pt>
                <c:pt idx="64">
                  <c:v>13.22946</c:v>
                </c:pt>
                <c:pt idx="65">
                  <c:v>13.234579999999999</c:v>
                </c:pt>
                <c:pt idx="66">
                  <c:v>13.24037</c:v>
                </c:pt>
                <c:pt idx="67">
                  <c:v>13.246829999999999</c:v>
                </c:pt>
                <c:pt idx="68">
                  <c:v>13.253970000000001</c:v>
                </c:pt>
                <c:pt idx="69">
                  <c:v>13.26177</c:v>
                </c:pt>
                <c:pt idx="70">
                  <c:v>13.270250000000001</c:v>
                </c:pt>
                <c:pt idx="71">
                  <c:v>13.279389999999999</c:v>
                </c:pt>
                <c:pt idx="72">
                  <c:v>13.28919</c:v>
                </c:pt>
                <c:pt idx="73">
                  <c:v>13.299659999999999</c:v>
                </c:pt>
                <c:pt idx="74">
                  <c:v>13.310790000000001</c:v>
                </c:pt>
                <c:pt idx="75">
                  <c:v>13.322570000000001</c:v>
                </c:pt>
                <c:pt idx="76">
                  <c:v>13.33502</c:v>
                </c:pt>
                <c:pt idx="77">
                  <c:v>13.34811</c:v>
                </c:pt>
                <c:pt idx="78">
                  <c:v>13.36185</c:v>
                </c:pt>
                <c:pt idx="79">
                  <c:v>13.376239999999999</c:v>
                </c:pt>
                <c:pt idx="80">
                  <c:v>13.391260000000001</c:v>
                </c:pt>
                <c:pt idx="81">
                  <c:v>13.406929999999999</c:v>
                </c:pt>
                <c:pt idx="82">
                  <c:v>13.42323</c:v>
                </c:pt>
                <c:pt idx="83">
                  <c:v>13.440160000000001</c:v>
                </c:pt>
                <c:pt idx="84">
                  <c:v>13.45772</c:v>
                </c:pt>
                <c:pt idx="85">
                  <c:v>13.475899999999999</c:v>
                </c:pt>
                <c:pt idx="86">
                  <c:v>13.4947</c:v>
                </c:pt>
                <c:pt idx="87">
                  <c:v>13.514110000000001</c:v>
                </c:pt>
                <c:pt idx="88">
                  <c:v>13.53412</c:v>
                </c:pt>
                <c:pt idx="89">
                  <c:v>13.554740000000001</c:v>
                </c:pt>
                <c:pt idx="90">
                  <c:v>13.57596</c:v>
                </c:pt>
                <c:pt idx="91">
                  <c:v>13.597770000000001</c:v>
                </c:pt>
                <c:pt idx="92">
                  <c:v>13.62017</c:v>
                </c:pt>
                <c:pt idx="93">
                  <c:v>13.64315</c:v>
                </c:pt>
                <c:pt idx="94">
                  <c:v>13.666700000000001</c:v>
                </c:pt>
                <c:pt idx="95">
                  <c:v>13.69082</c:v>
                </c:pt>
                <c:pt idx="96">
                  <c:v>13.7155</c:v>
                </c:pt>
                <c:pt idx="97">
                  <c:v>13.740740000000001</c:v>
                </c:pt>
                <c:pt idx="98">
                  <c:v>13.766529999999999</c:v>
                </c:pt>
                <c:pt idx="99">
                  <c:v>13.792870000000001</c:v>
                </c:pt>
                <c:pt idx="100">
                  <c:v>13.819739999999999</c:v>
                </c:pt>
                <c:pt idx="101">
                  <c:v>13.84714</c:v>
                </c:pt>
                <c:pt idx="102">
                  <c:v>13.87506</c:v>
                </c:pt>
                <c:pt idx="103">
                  <c:v>13.903499999999999</c:v>
                </c:pt>
                <c:pt idx="104">
                  <c:v>13.93244</c:v>
                </c:pt>
                <c:pt idx="105">
                  <c:v>13.961880000000001</c:v>
                </c:pt>
                <c:pt idx="106">
                  <c:v>13.991820000000001</c:v>
                </c:pt>
                <c:pt idx="107">
                  <c:v>14.02224</c:v>
                </c:pt>
                <c:pt idx="108">
                  <c:v>14.053140000000001</c:v>
                </c:pt>
                <c:pt idx="109">
                  <c:v>14.0845</c:v>
                </c:pt>
                <c:pt idx="110">
                  <c:v>14.11633</c:v>
                </c:pt>
                <c:pt idx="111">
                  <c:v>14.1486</c:v>
                </c:pt>
                <c:pt idx="112">
                  <c:v>14.181319999999999</c:v>
                </c:pt>
                <c:pt idx="113">
                  <c:v>14.21447</c:v>
                </c:pt>
                <c:pt idx="114">
                  <c:v>14.248049999999999</c:v>
                </c:pt>
                <c:pt idx="115">
                  <c:v>14.28204</c:v>
                </c:pt>
                <c:pt idx="116">
                  <c:v>14.31643</c:v>
                </c:pt>
                <c:pt idx="117">
                  <c:v>14.35122</c:v>
                </c:pt>
                <c:pt idx="118">
                  <c:v>14.3864</c:v>
                </c:pt>
                <c:pt idx="119">
                  <c:v>14.421950000000001</c:v>
                </c:pt>
                <c:pt idx="120">
                  <c:v>14.457879999999999</c:v>
                </c:pt>
                <c:pt idx="121">
                  <c:v>14.494149999999999</c:v>
                </c:pt>
                <c:pt idx="122">
                  <c:v>14.53078</c:v>
                </c:pt>
                <c:pt idx="123">
                  <c:v>14.567729999999999</c:v>
                </c:pt>
                <c:pt idx="124">
                  <c:v>14.60502</c:v>
                </c:pt>
                <c:pt idx="125">
                  <c:v>14.642620000000001</c:v>
                </c:pt>
                <c:pt idx="126">
                  <c:v>14.68052</c:v>
                </c:pt>
                <c:pt idx="127">
                  <c:v>14.71871</c:v>
                </c:pt>
                <c:pt idx="128">
                  <c:v>14.75718</c:v>
                </c:pt>
                <c:pt idx="129">
                  <c:v>14.795920000000001</c:v>
                </c:pt>
                <c:pt idx="130">
                  <c:v>14.83492</c:v>
                </c:pt>
                <c:pt idx="131">
                  <c:v>14.874169999999999</c:v>
                </c:pt>
                <c:pt idx="132">
                  <c:v>14.913650000000001</c:v>
                </c:pt>
                <c:pt idx="133">
                  <c:v>14.95335</c:v>
                </c:pt>
                <c:pt idx="134">
                  <c:v>14.993259999999999</c:v>
                </c:pt>
                <c:pt idx="135">
                  <c:v>15.03336</c:v>
                </c:pt>
                <c:pt idx="136">
                  <c:v>15.073650000000001</c:v>
                </c:pt>
                <c:pt idx="137">
                  <c:v>15.11411</c:v>
                </c:pt>
                <c:pt idx="138">
                  <c:v>15.154730000000001</c:v>
                </c:pt>
                <c:pt idx="139">
                  <c:v>15.195489999999999</c:v>
                </c:pt>
                <c:pt idx="140">
                  <c:v>15.23639</c:v>
                </c:pt>
                <c:pt idx="141">
                  <c:v>15.2774</c:v>
                </c:pt>
                <c:pt idx="142">
                  <c:v>15.318519999999999</c:v>
                </c:pt>
                <c:pt idx="143">
                  <c:v>15.359719999999999</c:v>
                </c:pt>
                <c:pt idx="144">
                  <c:v>15.401009999999999</c:v>
                </c:pt>
                <c:pt idx="145">
                  <c:v>15.442349999999999</c:v>
                </c:pt>
                <c:pt idx="146">
                  <c:v>15.483739999999999</c:v>
                </c:pt>
                <c:pt idx="147">
                  <c:v>15.525169999999999</c:v>
                </c:pt>
                <c:pt idx="148">
                  <c:v>15.566610000000001</c:v>
                </c:pt>
                <c:pt idx="149">
                  <c:v>15.60805</c:v>
                </c:pt>
                <c:pt idx="150">
                  <c:v>15.64949</c:v>
                </c:pt>
                <c:pt idx="151">
                  <c:v>15.69089</c:v>
                </c:pt>
                <c:pt idx="152">
                  <c:v>15.732250000000001</c:v>
                </c:pt>
                <c:pt idx="153">
                  <c:v>15.77356</c:v>
                </c:pt>
                <c:pt idx="154">
                  <c:v>15.814780000000001</c:v>
                </c:pt>
                <c:pt idx="155">
                  <c:v>15.855919999999999</c:v>
                </c:pt>
                <c:pt idx="156">
                  <c:v>15.89695</c:v>
                </c:pt>
                <c:pt idx="157">
                  <c:v>15.937849999999999</c:v>
                </c:pt>
                <c:pt idx="158">
                  <c:v>15.978619999999999</c:v>
                </c:pt>
                <c:pt idx="159">
                  <c:v>16.01923</c:v>
                </c:pt>
                <c:pt idx="160">
                  <c:v>16.059660000000001</c:v>
                </c:pt>
                <c:pt idx="161">
                  <c:v>16.099900000000002</c:v>
                </c:pt>
                <c:pt idx="162">
                  <c:v>16.13993</c:v>
                </c:pt>
                <c:pt idx="163">
                  <c:v>16.179729999999999</c:v>
                </c:pt>
                <c:pt idx="164">
                  <c:v>16.219290000000001</c:v>
                </c:pt>
                <c:pt idx="165">
                  <c:v>16.258590000000002</c:v>
                </c:pt>
                <c:pt idx="166">
                  <c:v>16.297599999999999</c:v>
                </c:pt>
                <c:pt idx="167">
                  <c:v>16.336310000000001</c:v>
                </c:pt>
                <c:pt idx="168">
                  <c:v>16.37471</c:v>
                </c:pt>
                <c:pt idx="169">
                  <c:v>16.412769999999998</c:v>
                </c:pt>
                <c:pt idx="170">
                  <c:v>16.450469999999999</c:v>
                </c:pt>
                <c:pt idx="171">
                  <c:v>16.4878</c:v>
                </c:pt>
                <c:pt idx="172">
                  <c:v>16.524730000000002</c:v>
                </c:pt>
                <c:pt idx="173">
                  <c:v>16.561240000000002</c:v>
                </c:pt>
                <c:pt idx="174">
                  <c:v>16.597329999999999</c:v>
                </c:pt>
                <c:pt idx="175">
                  <c:v>16.632950000000001</c:v>
                </c:pt>
                <c:pt idx="176">
                  <c:v>16.668109999999999</c:v>
                </c:pt>
                <c:pt idx="177">
                  <c:v>16.702760000000001</c:v>
                </c:pt>
                <c:pt idx="178">
                  <c:v>16.736899999999999</c:v>
                </c:pt>
                <c:pt idx="179">
                  <c:v>16.770510000000002</c:v>
                </c:pt>
                <c:pt idx="180">
                  <c:v>16.803560000000001</c:v>
                </c:pt>
                <c:pt idx="181">
                  <c:v>16.836030000000001</c:v>
                </c:pt>
                <c:pt idx="182">
                  <c:v>16.867899999999999</c:v>
                </c:pt>
                <c:pt idx="183">
                  <c:v>16.899149999999999</c:v>
                </c:pt>
                <c:pt idx="184">
                  <c:v>16.929749999999999</c:v>
                </c:pt>
                <c:pt idx="185">
                  <c:v>16.959689999999998</c:v>
                </c:pt>
                <c:pt idx="186">
                  <c:v>16.988939999999999</c:v>
                </c:pt>
                <c:pt idx="187">
                  <c:v>17.017489999999999</c:v>
                </c:pt>
                <c:pt idx="188">
                  <c:v>17.045300000000001</c:v>
                </c:pt>
                <c:pt idx="189">
                  <c:v>17.07236</c:v>
                </c:pt>
                <c:pt idx="190">
                  <c:v>17.09864</c:v>
                </c:pt>
                <c:pt idx="191">
                  <c:v>17.124130000000001</c:v>
                </c:pt>
                <c:pt idx="192">
                  <c:v>17.148790000000002</c:v>
                </c:pt>
                <c:pt idx="193">
                  <c:v>17.172599999999999</c:v>
                </c:pt>
                <c:pt idx="194">
                  <c:v>17.195550000000001</c:v>
                </c:pt>
                <c:pt idx="195">
                  <c:v>17.217600000000001</c:v>
                </c:pt>
                <c:pt idx="196">
                  <c:v>17.23874</c:v>
                </c:pt>
                <c:pt idx="197">
                  <c:v>17.258939999999999</c:v>
                </c:pt>
                <c:pt idx="198">
                  <c:v>17.278179999999999</c:v>
                </c:pt>
                <c:pt idx="199">
                  <c:v>17.296430000000001</c:v>
                </c:pt>
                <c:pt idx="200">
                  <c:v>17.313669999999998</c:v>
                </c:pt>
                <c:pt idx="201">
                  <c:v>17.32987</c:v>
                </c:pt>
                <c:pt idx="202">
                  <c:v>17.345009999999998</c:v>
                </c:pt>
                <c:pt idx="203">
                  <c:v>17.359069999999999</c:v>
                </c:pt>
                <c:pt idx="204">
                  <c:v>17.372029999999999</c:v>
                </c:pt>
                <c:pt idx="205">
                  <c:v>17.383849999999999</c:v>
                </c:pt>
                <c:pt idx="206">
                  <c:v>17.39451</c:v>
                </c:pt>
                <c:pt idx="207">
                  <c:v>17.40399</c:v>
                </c:pt>
                <c:pt idx="208">
                  <c:v>17.41226</c:v>
                </c:pt>
                <c:pt idx="209">
                  <c:v>17.4193</c:v>
                </c:pt>
                <c:pt idx="210">
                  <c:v>17.425080000000001</c:v>
                </c:pt>
                <c:pt idx="211">
                  <c:v>17.429580000000001</c:v>
                </c:pt>
                <c:pt idx="212">
                  <c:v>17.432780000000001</c:v>
                </c:pt>
                <c:pt idx="213">
                  <c:v>17.434650000000001</c:v>
                </c:pt>
                <c:pt idx="214">
                  <c:v>17.43515</c:v>
                </c:pt>
                <c:pt idx="215">
                  <c:v>17.434270000000001</c:v>
                </c:pt>
                <c:pt idx="216">
                  <c:v>17.431989999999999</c:v>
                </c:pt>
                <c:pt idx="217">
                  <c:v>17.430309999999999</c:v>
                </c:pt>
                <c:pt idx="218">
                  <c:v>17.428270000000001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C-48A9-ADA8-404666D9AFE5}"/>
            </c:ext>
          </c:extLst>
        </c:ser>
        <c:ser>
          <c:idx val="0"/>
          <c:order val="1"/>
          <c:tx>
            <c:strRef>
              <c:f>Female!$C$1</c:f>
              <c:strCache>
                <c:ptCount val="1"/>
                <c:pt idx="0">
                  <c:v>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Female!$C$2:$C$220</c:f>
              <c:numCache>
                <c:formatCode>General</c:formatCode>
                <c:ptCount val="219"/>
                <c:pt idx="0">
                  <c:v>14.397869999999999</c:v>
                </c:pt>
                <c:pt idx="1">
                  <c:v>14.380190000000001</c:v>
                </c:pt>
                <c:pt idx="2">
                  <c:v>14.345269999999999</c:v>
                </c:pt>
                <c:pt idx="3">
                  <c:v>14.310969999999999</c:v>
                </c:pt>
                <c:pt idx="4">
                  <c:v>14.277279999999999</c:v>
                </c:pt>
                <c:pt idx="5">
                  <c:v>14.244199999999999</c:v>
                </c:pt>
                <c:pt idx="6">
                  <c:v>14.21175</c:v>
                </c:pt>
                <c:pt idx="7">
                  <c:v>14.179919999999999</c:v>
                </c:pt>
                <c:pt idx="8">
                  <c:v>14.148709999999999</c:v>
                </c:pt>
                <c:pt idx="9">
                  <c:v>14.118130000000001</c:v>
                </c:pt>
                <c:pt idx="10">
                  <c:v>14.088179999999999</c:v>
                </c:pt>
                <c:pt idx="11">
                  <c:v>14.05885</c:v>
                </c:pt>
                <c:pt idx="12">
                  <c:v>14.03016</c:v>
                </c:pt>
                <c:pt idx="13">
                  <c:v>14.002090000000001</c:v>
                </c:pt>
                <c:pt idx="14">
                  <c:v>13.97466</c:v>
                </c:pt>
                <c:pt idx="15">
                  <c:v>13.94786</c:v>
                </c:pt>
                <c:pt idx="16">
                  <c:v>13.92169</c:v>
                </c:pt>
                <c:pt idx="17">
                  <c:v>13.89615</c:v>
                </c:pt>
                <c:pt idx="18">
                  <c:v>13.87124</c:v>
                </c:pt>
                <c:pt idx="19">
                  <c:v>13.846970000000001</c:v>
                </c:pt>
                <c:pt idx="20">
                  <c:v>13.82333</c:v>
                </c:pt>
                <c:pt idx="21">
                  <c:v>13.800330000000001</c:v>
                </c:pt>
                <c:pt idx="22">
                  <c:v>13.77796</c:v>
                </c:pt>
                <c:pt idx="23">
                  <c:v>13.75624</c:v>
                </c:pt>
                <c:pt idx="24">
                  <c:v>13.73516</c:v>
                </c:pt>
                <c:pt idx="25">
                  <c:v>13.71472</c:v>
                </c:pt>
                <c:pt idx="26">
                  <c:v>13.694929999999999</c:v>
                </c:pt>
                <c:pt idx="27">
                  <c:v>13.675789999999999</c:v>
                </c:pt>
                <c:pt idx="28">
                  <c:v>13.657310000000001</c:v>
                </c:pt>
                <c:pt idx="29">
                  <c:v>13.639480000000001</c:v>
                </c:pt>
                <c:pt idx="30">
                  <c:v>13.622310000000001</c:v>
                </c:pt>
                <c:pt idx="31">
                  <c:v>13.6058</c:v>
                </c:pt>
                <c:pt idx="32">
                  <c:v>13.589969999999999</c:v>
                </c:pt>
                <c:pt idx="33">
                  <c:v>13.5748</c:v>
                </c:pt>
                <c:pt idx="34">
                  <c:v>13.560309999999999</c:v>
                </c:pt>
                <c:pt idx="35">
                  <c:v>13.54649</c:v>
                </c:pt>
                <c:pt idx="36">
                  <c:v>13.53336</c:v>
                </c:pt>
                <c:pt idx="37">
                  <c:v>13.520910000000001</c:v>
                </c:pt>
                <c:pt idx="38">
                  <c:v>13.50915</c:v>
                </c:pt>
                <c:pt idx="39">
                  <c:v>13.49808</c:v>
                </c:pt>
                <c:pt idx="40">
                  <c:v>13.4877</c:v>
                </c:pt>
                <c:pt idx="41">
                  <c:v>13.478020000000001</c:v>
                </c:pt>
                <c:pt idx="42">
                  <c:v>13.46903</c:v>
                </c:pt>
                <c:pt idx="43">
                  <c:v>13.460750000000001</c:v>
                </c:pt>
                <c:pt idx="44">
                  <c:v>13.45317</c:v>
                </c:pt>
                <c:pt idx="45">
                  <c:v>13.446300000000001</c:v>
                </c:pt>
                <c:pt idx="46">
                  <c:v>13.44013</c:v>
                </c:pt>
                <c:pt idx="47">
                  <c:v>13.434670000000001</c:v>
                </c:pt>
                <c:pt idx="48">
                  <c:v>13.42991</c:v>
                </c:pt>
                <c:pt idx="49">
                  <c:v>13.42587</c:v>
                </c:pt>
                <c:pt idx="50">
                  <c:v>13.42254</c:v>
                </c:pt>
                <c:pt idx="51">
                  <c:v>13.419919999999999</c:v>
                </c:pt>
                <c:pt idx="52">
                  <c:v>13.418010000000001</c:v>
                </c:pt>
                <c:pt idx="53">
                  <c:v>13.41681</c:v>
                </c:pt>
                <c:pt idx="54">
                  <c:v>13.416320000000001</c:v>
                </c:pt>
                <c:pt idx="55">
                  <c:v>13.416539999999999</c:v>
                </c:pt>
                <c:pt idx="56">
                  <c:v>13.417479999999999</c:v>
                </c:pt>
                <c:pt idx="57">
                  <c:v>13.419119999999999</c:v>
                </c:pt>
                <c:pt idx="58">
                  <c:v>13.421469999999999</c:v>
                </c:pt>
                <c:pt idx="59">
                  <c:v>13.424530000000001</c:v>
                </c:pt>
                <c:pt idx="60">
                  <c:v>13.428290000000001</c:v>
                </c:pt>
                <c:pt idx="61">
                  <c:v>13.43276</c:v>
                </c:pt>
                <c:pt idx="62">
                  <c:v>13.43793</c:v>
                </c:pt>
                <c:pt idx="63">
                  <c:v>13.4438</c:v>
                </c:pt>
                <c:pt idx="64">
                  <c:v>13.450369999999999</c:v>
                </c:pt>
                <c:pt idx="65">
                  <c:v>13.45764</c:v>
                </c:pt>
                <c:pt idx="66">
                  <c:v>13.4656</c:v>
                </c:pt>
                <c:pt idx="67">
                  <c:v>13.47425</c:v>
                </c:pt>
                <c:pt idx="68">
                  <c:v>13.48359</c:v>
                </c:pt>
                <c:pt idx="69">
                  <c:v>13.49362</c:v>
                </c:pt>
                <c:pt idx="70">
                  <c:v>13.50432</c:v>
                </c:pt>
                <c:pt idx="71">
                  <c:v>13.51571</c:v>
                </c:pt>
                <c:pt idx="72">
                  <c:v>13.52777</c:v>
                </c:pt>
                <c:pt idx="73">
                  <c:v>13.5405</c:v>
                </c:pt>
                <c:pt idx="74">
                  <c:v>13.553900000000001</c:v>
                </c:pt>
                <c:pt idx="75">
                  <c:v>13.567970000000001</c:v>
                </c:pt>
                <c:pt idx="76">
                  <c:v>13.582689999999999</c:v>
                </c:pt>
                <c:pt idx="77">
                  <c:v>13.59807</c:v>
                </c:pt>
                <c:pt idx="78">
                  <c:v>13.614100000000001</c:v>
                </c:pt>
                <c:pt idx="79">
                  <c:v>13.63077</c:v>
                </c:pt>
                <c:pt idx="80">
                  <c:v>13.64809</c:v>
                </c:pt>
                <c:pt idx="81">
                  <c:v>13.66605</c:v>
                </c:pt>
                <c:pt idx="82">
                  <c:v>13.68463</c:v>
                </c:pt>
                <c:pt idx="83">
                  <c:v>13.70384</c:v>
                </c:pt>
                <c:pt idx="84">
                  <c:v>13.72368</c:v>
                </c:pt>
                <c:pt idx="85">
                  <c:v>13.74413</c:v>
                </c:pt>
                <c:pt idx="86">
                  <c:v>13.76519</c:v>
                </c:pt>
                <c:pt idx="87">
                  <c:v>13.786849999999999</c:v>
                </c:pt>
                <c:pt idx="88">
                  <c:v>13.80911</c:v>
                </c:pt>
                <c:pt idx="89">
                  <c:v>13.83197</c:v>
                </c:pt>
                <c:pt idx="90">
                  <c:v>13.855409999999999</c:v>
                </c:pt>
                <c:pt idx="91">
                  <c:v>13.879429999999999</c:v>
                </c:pt>
                <c:pt idx="92">
                  <c:v>13.904019999999999</c:v>
                </c:pt>
                <c:pt idx="93">
                  <c:v>13.929180000000001</c:v>
                </c:pt>
                <c:pt idx="94">
                  <c:v>13.9549</c:v>
                </c:pt>
                <c:pt idx="95">
                  <c:v>13.98118</c:v>
                </c:pt>
                <c:pt idx="96">
                  <c:v>14.007999999999999</c:v>
                </c:pt>
                <c:pt idx="97">
                  <c:v>14.035349999999999</c:v>
                </c:pt>
                <c:pt idx="98">
                  <c:v>14.06324</c:v>
                </c:pt>
                <c:pt idx="99">
                  <c:v>14.091659999999999</c:v>
                </c:pt>
                <c:pt idx="100">
                  <c:v>14.12059</c:v>
                </c:pt>
                <c:pt idx="101">
                  <c:v>14.150029999999999</c:v>
                </c:pt>
                <c:pt idx="102">
                  <c:v>14.179970000000001</c:v>
                </c:pt>
                <c:pt idx="103">
                  <c:v>14.21041</c:v>
                </c:pt>
                <c:pt idx="104">
                  <c:v>14.24133</c:v>
                </c:pt>
                <c:pt idx="105">
                  <c:v>14.27272</c:v>
                </c:pt>
                <c:pt idx="106">
                  <c:v>14.304589999999999</c:v>
                </c:pt>
                <c:pt idx="107">
                  <c:v>14.33691</c:v>
                </c:pt>
                <c:pt idx="108">
                  <c:v>14.36969</c:v>
                </c:pt>
                <c:pt idx="109">
                  <c:v>14.402900000000001</c:v>
                </c:pt>
                <c:pt idx="110">
                  <c:v>14.43656</c:v>
                </c:pt>
                <c:pt idx="111">
                  <c:v>14.47063</c:v>
                </c:pt>
                <c:pt idx="112">
                  <c:v>14.50512</c:v>
                </c:pt>
                <c:pt idx="113">
                  <c:v>14.54002</c:v>
                </c:pt>
                <c:pt idx="114">
                  <c:v>14.57531</c:v>
                </c:pt>
                <c:pt idx="115">
                  <c:v>14.610989999999999</c:v>
                </c:pt>
                <c:pt idx="116">
                  <c:v>14.64705</c:v>
                </c:pt>
                <c:pt idx="117">
                  <c:v>14.68347</c:v>
                </c:pt>
                <c:pt idx="118">
                  <c:v>14.72025</c:v>
                </c:pt>
                <c:pt idx="119">
                  <c:v>14.75737</c:v>
                </c:pt>
                <c:pt idx="120">
                  <c:v>14.794840000000001</c:v>
                </c:pt>
                <c:pt idx="121">
                  <c:v>14.83262</c:v>
                </c:pt>
                <c:pt idx="122">
                  <c:v>14.87073</c:v>
                </c:pt>
                <c:pt idx="123">
                  <c:v>14.909140000000001</c:v>
                </c:pt>
                <c:pt idx="124">
                  <c:v>14.947839999999999</c:v>
                </c:pt>
                <c:pt idx="125">
                  <c:v>14.98682</c:v>
                </c:pt>
                <c:pt idx="126">
                  <c:v>15.026070000000001</c:v>
                </c:pt>
                <c:pt idx="127">
                  <c:v>15.06559</c:v>
                </c:pt>
                <c:pt idx="128">
                  <c:v>15.10535</c:v>
                </c:pt>
                <c:pt idx="129">
                  <c:v>15.145350000000001</c:v>
                </c:pt>
                <c:pt idx="130">
                  <c:v>15.18558</c:v>
                </c:pt>
                <c:pt idx="131">
                  <c:v>15.22602</c:v>
                </c:pt>
                <c:pt idx="132">
                  <c:v>15.26666</c:v>
                </c:pt>
                <c:pt idx="133">
                  <c:v>15.30749</c:v>
                </c:pt>
                <c:pt idx="134">
                  <c:v>15.34849</c:v>
                </c:pt>
                <c:pt idx="135">
                  <c:v>15.389659999999999</c:v>
                </c:pt>
                <c:pt idx="136">
                  <c:v>15.43098</c:v>
                </c:pt>
                <c:pt idx="137">
                  <c:v>15.472440000000001</c:v>
                </c:pt>
                <c:pt idx="138">
                  <c:v>15.51403</c:v>
                </c:pt>
                <c:pt idx="139">
                  <c:v>15.555720000000001</c:v>
                </c:pt>
                <c:pt idx="140">
                  <c:v>15.597519999999999</c:v>
                </c:pt>
                <c:pt idx="141">
                  <c:v>15.63941</c:v>
                </c:pt>
                <c:pt idx="142">
                  <c:v>15.68136</c:v>
                </c:pt>
                <c:pt idx="143">
                  <c:v>15.723380000000001</c:v>
                </c:pt>
                <c:pt idx="144">
                  <c:v>15.76544</c:v>
                </c:pt>
                <c:pt idx="145">
                  <c:v>15.80753</c:v>
                </c:pt>
                <c:pt idx="146">
                  <c:v>15.849640000000001</c:v>
                </c:pt>
                <c:pt idx="147">
                  <c:v>15.89175</c:v>
                </c:pt>
                <c:pt idx="148">
                  <c:v>15.93385</c:v>
                </c:pt>
                <c:pt idx="149">
                  <c:v>15.97592</c:v>
                </c:pt>
                <c:pt idx="150">
                  <c:v>16.017949999999999</c:v>
                </c:pt>
                <c:pt idx="151">
                  <c:v>16.059920000000002</c:v>
                </c:pt>
                <c:pt idx="152">
                  <c:v>16.10183</c:v>
                </c:pt>
                <c:pt idx="153">
                  <c:v>16.143640000000001</c:v>
                </c:pt>
                <c:pt idx="154">
                  <c:v>16.185359999999999</c:v>
                </c:pt>
                <c:pt idx="155">
                  <c:v>16.226959999999998</c:v>
                </c:pt>
                <c:pt idx="156">
                  <c:v>16.268419999999999</c:v>
                </c:pt>
                <c:pt idx="157">
                  <c:v>16.309740000000001</c:v>
                </c:pt>
                <c:pt idx="158">
                  <c:v>16.35089</c:v>
                </c:pt>
                <c:pt idx="159">
                  <c:v>16.391850000000002</c:v>
                </c:pt>
                <c:pt idx="160">
                  <c:v>16.43262</c:v>
                </c:pt>
                <c:pt idx="161">
                  <c:v>16.473179999999999</c:v>
                </c:pt>
                <c:pt idx="162">
                  <c:v>16.51351</c:v>
                </c:pt>
                <c:pt idx="163">
                  <c:v>16.55358</c:v>
                </c:pt>
                <c:pt idx="164">
                  <c:v>16.593399999999999</c:v>
                </c:pt>
                <c:pt idx="165">
                  <c:v>16.632930000000002</c:v>
                </c:pt>
                <c:pt idx="166">
                  <c:v>16.672160000000002</c:v>
                </c:pt>
                <c:pt idx="167">
                  <c:v>16.711069999999999</c:v>
                </c:pt>
                <c:pt idx="168">
                  <c:v>16.749649999999999</c:v>
                </c:pt>
                <c:pt idx="169">
                  <c:v>16.787870000000002</c:v>
                </c:pt>
                <c:pt idx="170">
                  <c:v>16.82573</c:v>
                </c:pt>
                <c:pt idx="171">
                  <c:v>16.863199999999999</c:v>
                </c:pt>
                <c:pt idx="172">
                  <c:v>16.90025</c:v>
                </c:pt>
                <c:pt idx="173">
                  <c:v>16.936889999999998</c:v>
                </c:pt>
                <c:pt idx="174">
                  <c:v>16.97308</c:v>
                </c:pt>
                <c:pt idx="175">
                  <c:v>17.008800000000001</c:v>
                </c:pt>
                <c:pt idx="176">
                  <c:v>17.044039999999999</c:v>
                </c:pt>
                <c:pt idx="177">
                  <c:v>17.078790000000001</c:v>
                </c:pt>
                <c:pt idx="178">
                  <c:v>17.113009999999999</c:v>
                </c:pt>
                <c:pt idx="179">
                  <c:v>17.14669</c:v>
                </c:pt>
                <c:pt idx="180">
                  <c:v>17.17981</c:v>
                </c:pt>
                <c:pt idx="181">
                  <c:v>17.212340000000001</c:v>
                </c:pt>
                <c:pt idx="182">
                  <c:v>17.244289999999999</c:v>
                </c:pt>
                <c:pt idx="183">
                  <c:v>17.275600000000001</c:v>
                </c:pt>
                <c:pt idx="184">
                  <c:v>17.306280000000001</c:v>
                </c:pt>
                <c:pt idx="185">
                  <c:v>17.336300000000001</c:v>
                </c:pt>
                <c:pt idx="186">
                  <c:v>17.365639999999999</c:v>
                </c:pt>
                <c:pt idx="187">
                  <c:v>17.394269999999999</c:v>
                </c:pt>
                <c:pt idx="188">
                  <c:v>17.422180000000001</c:v>
                </c:pt>
                <c:pt idx="189">
                  <c:v>17.449349999999999</c:v>
                </c:pt>
                <c:pt idx="190">
                  <c:v>17.475760000000001</c:v>
                </c:pt>
                <c:pt idx="191">
                  <c:v>17.501370000000001</c:v>
                </c:pt>
                <c:pt idx="192">
                  <c:v>17.52618</c:v>
                </c:pt>
                <c:pt idx="193">
                  <c:v>17.550149999999999</c:v>
                </c:pt>
                <c:pt idx="194">
                  <c:v>17.57328</c:v>
                </c:pt>
                <c:pt idx="195">
                  <c:v>17.59553</c:v>
                </c:pt>
                <c:pt idx="196">
                  <c:v>17.616890000000001</c:v>
                </c:pt>
                <c:pt idx="197">
                  <c:v>17.637329999999999</c:v>
                </c:pt>
                <c:pt idx="198">
                  <c:v>17.656829999999999</c:v>
                </c:pt>
                <c:pt idx="199">
                  <c:v>17.675370000000001</c:v>
                </c:pt>
                <c:pt idx="200">
                  <c:v>17.69293</c:v>
                </c:pt>
                <c:pt idx="201">
                  <c:v>17.709479999999999</c:v>
                </c:pt>
                <c:pt idx="202">
                  <c:v>17.725000000000001</c:v>
                </c:pt>
                <c:pt idx="203">
                  <c:v>17.739460000000001</c:v>
                </c:pt>
                <c:pt idx="204">
                  <c:v>17.752859999999998</c:v>
                </c:pt>
                <c:pt idx="205">
                  <c:v>17.765149999999998</c:v>
                </c:pt>
                <c:pt idx="206">
                  <c:v>17.776319999999998</c:v>
                </c:pt>
                <c:pt idx="207">
                  <c:v>17.786349999999999</c:v>
                </c:pt>
                <c:pt idx="208">
                  <c:v>17.795210000000001</c:v>
                </c:pt>
                <c:pt idx="209">
                  <c:v>17.802879999999998</c:v>
                </c:pt>
                <c:pt idx="210">
                  <c:v>17.809339999999999</c:v>
                </c:pt>
                <c:pt idx="211">
                  <c:v>17.81456</c:v>
                </c:pt>
                <c:pt idx="212">
                  <c:v>17.818519999999999</c:v>
                </c:pt>
                <c:pt idx="213">
                  <c:v>17.821190000000001</c:v>
                </c:pt>
                <c:pt idx="214">
                  <c:v>17.822559999999999</c:v>
                </c:pt>
                <c:pt idx="215">
                  <c:v>17.822590000000002</c:v>
                </c:pt>
                <c:pt idx="216">
                  <c:v>17.821269999999998</c:v>
                </c:pt>
                <c:pt idx="217">
                  <c:v>17.82009</c:v>
                </c:pt>
                <c:pt idx="218">
                  <c:v>17.818560000000002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C-48A9-ADA8-404666D9AFE5}"/>
            </c:ext>
          </c:extLst>
        </c:ser>
        <c:ser>
          <c:idx val="2"/>
          <c:order val="2"/>
          <c:tx>
            <c:strRef>
              <c:f>Female!$D$1</c:f>
              <c:strCache>
                <c:ptCount val="1"/>
                <c:pt idx="0">
                  <c:v>10th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Female!$D$2:$D$220</c:f>
              <c:numCache>
                <c:formatCode>General</c:formatCode>
                <c:ptCount val="219"/>
                <c:pt idx="0">
                  <c:v>14.80134</c:v>
                </c:pt>
                <c:pt idx="1">
                  <c:v>14.77965</c:v>
                </c:pt>
                <c:pt idx="2">
                  <c:v>14.73695</c:v>
                </c:pt>
                <c:pt idx="3">
                  <c:v>14.69516</c:v>
                </c:pt>
                <c:pt idx="4">
                  <c:v>14.65429</c:v>
                </c:pt>
                <c:pt idx="5">
                  <c:v>14.61434</c:v>
                </c:pt>
                <c:pt idx="6">
                  <c:v>14.57531</c:v>
                </c:pt>
                <c:pt idx="7">
                  <c:v>14.5372</c:v>
                </c:pt>
                <c:pt idx="8">
                  <c:v>14.500030000000001</c:v>
                </c:pt>
                <c:pt idx="9">
                  <c:v>14.46378</c:v>
                </c:pt>
                <c:pt idx="10">
                  <c:v>14.428459999999999</c:v>
                </c:pt>
                <c:pt idx="11">
                  <c:v>14.39406</c:v>
                </c:pt>
                <c:pt idx="12">
                  <c:v>14.3606</c:v>
                </c:pt>
                <c:pt idx="13">
                  <c:v>14.328060000000001</c:v>
                </c:pt>
                <c:pt idx="14">
                  <c:v>14.29645</c:v>
                </c:pt>
                <c:pt idx="15">
                  <c:v>14.26576</c:v>
                </c:pt>
                <c:pt idx="16">
                  <c:v>14.235989999999999</c:v>
                </c:pt>
                <c:pt idx="17">
                  <c:v>14.207140000000001</c:v>
                </c:pt>
                <c:pt idx="18">
                  <c:v>14.1792</c:v>
                </c:pt>
                <c:pt idx="19">
                  <c:v>14.15218</c:v>
                </c:pt>
                <c:pt idx="20">
                  <c:v>14.126060000000001</c:v>
                </c:pt>
                <c:pt idx="21">
                  <c:v>14.10084</c:v>
                </c:pt>
                <c:pt idx="22">
                  <c:v>14.07653</c:v>
                </c:pt>
                <c:pt idx="23">
                  <c:v>14.05311</c:v>
                </c:pt>
                <c:pt idx="24">
                  <c:v>14.03059</c:v>
                </c:pt>
                <c:pt idx="25">
                  <c:v>14.00895</c:v>
                </c:pt>
                <c:pt idx="26">
                  <c:v>13.988200000000001</c:v>
                </c:pt>
                <c:pt idx="27">
                  <c:v>13.96833</c:v>
                </c:pt>
                <c:pt idx="28">
                  <c:v>13.94933</c:v>
                </c:pt>
                <c:pt idx="29">
                  <c:v>13.93121</c:v>
                </c:pt>
                <c:pt idx="30">
                  <c:v>13.913959999999999</c:v>
                </c:pt>
                <c:pt idx="31">
                  <c:v>13.89757</c:v>
                </c:pt>
                <c:pt idx="32">
                  <c:v>13.88205</c:v>
                </c:pt>
                <c:pt idx="33">
                  <c:v>13.86739</c:v>
                </c:pt>
                <c:pt idx="34">
                  <c:v>13.853579999999999</c:v>
                </c:pt>
                <c:pt idx="35">
                  <c:v>13.840619999999999</c:v>
                </c:pt>
                <c:pt idx="36">
                  <c:v>13.828519999999999</c:v>
                </c:pt>
                <c:pt idx="37">
                  <c:v>13.817259999999999</c:v>
                </c:pt>
                <c:pt idx="38">
                  <c:v>13.806839999999999</c:v>
                </c:pt>
                <c:pt idx="39">
                  <c:v>13.79726</c:v>
                </c:pt>
                <c:pt idx="40">
                  <c:v>13.78852</c:v>
                </c:pt>
                <c:pt idx="41">
                  <c:v>13.780609999999999</c:v>
                </c:pt>
                <c:pt idx="42">
                  <c:v>13.773529999999999</c:v>
                </c:pt>
                <c:pt idx="43">
                  <c:v>13.76728</c:v>
                </c:pt>
                <c:pt idx="44">
                  <c:v>13.761850000000001</c:v>
                </c:pt>
                <c:pt idx="45">
                  <c:v>13.757239999999999</c:v>
                </c:pt>
                <c:pt idx="46">
                  <c:v>13.753450000000001</c:v>
                </c:pt>
                <c:pt idx="47">
                  <c:v>13.75047</c:v>
                </c:pt>
                <c:pt idx="48">
                  <c:v>13.7483</c:v>
                </c:pt>
                <c:pt idx="49">
                  <c:v>13.74694</c:v>
                </c:pt>
                <c:pt idx="50">
                  <c:v>13.746370000000001</c:v>
                </c:pt>
                <c:pt idx="51">
                  <c:v>13.74661</c:v>
                </c:pt>
                <c:pt idx="52">
                  <c:v>13.747640000000001</c:v>
                </c:pt>
                <c:pt idx="53">
                  <c:v>13.749459999999999</c:v>
                </c:pt>
                <c:pt idx="54">
                  <c:v>13.75206</c:v>
                </c:pt>
                <c:pt idx="55">
                  <c:v>13.75544</c:v>
                </c:pt>
                <c:pt idx="56">
                  <c:v>13.75961</c:v>
                </c:pt>
                <c:pt idx="57">
                  <c:v>13.76454</c:v>
                </c:pt>
                <c:pt idx="58">
                  <c:v>13.770239999999999</c:v>
                </c:pt>
                <c:pt idx="59">
                  <c:v>13.7767</c:v>
                </c:pt>
                <c:pt idx="60">
                  <c:v>13.78393</c:v>
                </c:pt>
                <c:pt idx="61">
                  <c:v>13.7919</c:v>
                </c:pt>
                <c:pt idx="62">
                  <c:v>13.80063</c:v>
                </c:pt>
                <c:pt idx="63">
                  <c:v>13.8101</c:v>
                </c:pt>
                <c:pt idx="64">
                  <c:v>13.8203</c:v>
                </c:pt>
                <c:pt idx="65">
                  <c:v>13.831239999999999</c:v>
                </c:pt>
                <c:pt idx="66">
                  <c:v>13.8429</c:v>
                </c:pt>
                <c:pt idx="67">
                  <c:v>13.85529</c:v>
                </c:pt>
                <c:pt idx="68">
                  <c:v>13.86839</c:v>
                </c:pt>
                <c:pt idx="69">
                  <c:v>13.882210000000001</c:v>
                </c:pt>
                <c:pt idx="70">
                  <c:v>13.89673</c:v>
                </c:pt>
                <c:pt idx="71">
                  <c:v>13.91194</c:v>
                </c:pt>
                <c:pt idx="72">
                  <c:v>13.927849999999999</c:v>
                </c:pt>
                <c:pt idx="73">
                  <c:v>13.94445</c:v>
                </c:pt>
                <c:pt idx="74">
                  <c:v>13.961729999999999</c:v>
                </c:pt>
                <c:pt idx="75">
                  <c:v>13.97968</c:v>
                </c:pt>
                <c:pt idx="76">
                  <c:v>13.998290000000001</c:v>
                </c:pt>
                <c:pt idx="77">
                  <c:v>14.017569999999999</c:v>
                </c:pt>
                <c:pt idx="78">
                  <c:v>14.037509999999999</c:v>
                </c:pt>
                <c:pt idx="79">
                  <c:v>14.05809</c:v>
                </c:pt>
                <c:pt idx="80">
                  <c:v>14.07931</c:v>
                </c:pt>
                <c:pt idx="81">
                  <c:v>14.10116</c:v>
                </c:pt>
                <c:pt idx="82">
                  <c:v>14.12364</c:v>
                </c:pt>
                <c:pt idx="83">
                  <c:v>14.146750000000001</c:v>
                </c:pt>
                <c:pt idx="84">
                  <c:v>14.17046</c:v>
                </c:pt>
                <c:pt idx="85">
                  <c:v>14.19478</c:v>
                </c:pt>
                <c:pt idx="86">
                  <c:v>14.2197</c:v>
                </c:pt>
                <c:pt idx="87">
                  <c:v>14.245200000000001</c:v>
                </c:pt>
                <c:pt idx="88">
                  <c:v>14.27129</c:v>
                </c:pt>
                <c:pt idx="89">
                  <c:v>14.29796</c:v>
                </c:pt>
                <c:pt idx="90">
                  <c:v>14.325189999999999</c:v>
                </c:pt>
                <c:pt idx="91">
                  <c:v>14.352980000000001</c:v>
                </c:pt>
                <c:pt idx="92">
                  <c:v>14.381320000000001</c:v>
                </c:pt>
                <c:pt idx="93">
                  <c:v>14.4102</c:v>
                </c:pt>
                <c:pt idx="94">
                  <c:v>14.43962</c:v>
                </c:pt>
                <c:pt idx="95">
                  <c:v>14.469569999999999</c:v>
                </c:pt>
                <c:pt idx="96">
                  <c:v>14.500030000000001</c:v>
                </c:pt>
                <c:pt idx="97">
                  <c:v>14.531000000000001</c:v>
                </c:pt>
                <c:pt idx="98">
                  <c:v>14.562469999999999</c:v>
                </c:pt>
                <c:pt idx="99">
                  <c:v>14.594440000000001</c:v>
                </c:pt>
                <c:pt idx="100">
                  <c:v>14.62688</c:v>
                </c:pt>
                <c:pt idx="101">
                  <c:v>14.659800000000001</c:v>
                </c:pt>
                <c:pt idx="102">
                  <c:v>14.69319</c:v>
                </c:pt>
                <c:pt idx="103">
                  <c:v>14.727029999999999</c:v>
                </c:pt>
                <c:pt idx="104">
                  <c:v>14.76132</c:v>
                </c:pt>
                <c:pt idx="105">
                  <c:v>14.796049999999999</c:v>
                </c:pt>
                <c:pt idx="106">
                  <c:v>14.831200000000001</c:v>
                </c:pt>
                <c:pt idx="107">
                  <c:v>14.866770000000001</c:v>
                </c:pt>
                <c:pt idx="108">
                  <c:v>14.902749999999999</c:v>
                </c:pt>
                <c:pt idx="109">
                  <c:v>14.93913</c:v>
                </c:pt>
                <c:pt idx="110">
                  <c:v>14.975899999999999</c:v>
                </c:pt>
                <c:pt idx="111">
                  <c:v>15.01305</c:v>
                </c:pt>
                <c:pt idx="112">
                  <c:v>15.050560000000001</c:v>
                </c:pt>
                <c:pt idx="113">
                  <c:v>15.08844</c:v>
                </c:pt>
                <c:pt idx="114">
                  <c:v>15.126659999999999</c:v>
                </c:pt>
                <c:pt idx="115">
                  <c:v>15.16522</c:v>
                </c:pt>
                <c:pt idx="116">
                  <c:v>15.20411</c:v>
                </c:pt>
                <c:pt idx="117">
                  <c:v>15.243320000000001</c:v>
                </c:pt>
                <c:pt idx="118">
                  <c:v>15.282830000000001</c:v>
                </c:pt>
                <c:pt idx="119">
                  <c:v>15.32264</c:v>
                </c:pt>
                <c:pt idx="120">
                  <c:v>15.362740000000001</c:v>
                </c:pt>
                <c:pt idx="121">
                  <c:v>15.40311</c:v>
                </c:pt>
                <c:pt idx="122">
                  <c:v>15.44374</c:v>
                </c:pt>
                <c:pt idx="123">
                  <c:v>15.48462</c:v>
                </c:pt>
                <c:pt idx="124">
                  <c:v>15.525740000000001</c:v>
                </c:pt>
                <c:pt idx="125">
                  <c:v>15.5671</c:v>
                </c:pt>
                <c:pt idx="126">
                  <c:v>15.60867</c:v>
                </c:pt>
                <c:pt idx="127">
                  <c:v>15.65044</c:v>
                </c:pt>
                <c:pt idx="128">
                  <c:v>15.692410000000001</c:v>
                </c:pt>
                <c:pt idx="129">
                  <c:v>15.73456</c:v>
                </c:pt>
                <c:pt idx="130">
                  <c:v>15.77689</c:v>
                </c:pt>
                <c:pt idx="131">
                  <c:v>15.819369999999999</c:v>
                </c:pt>
                <c:pt idx="132">
                  <c:v>15.86199</c:v>
                </c:pt>
                <c:pt idx="133">
                  <c:v>15.90476</c:v>
                </c:pt>
                <c:pt idx="134">
                  <c:v>15.94764</c:v>
                </c:pt>
                <c:pt idx="135">
                  <c:v>15.990629999999999</c:v>
                </c:pt>
                <c:pt idx="136">
                  <c:v>16.033719999999999</c:v>
                </c:pt>
                <c:pt idx="137">
                  <c:v>16.076899999999998</c:v>
                </c:pt>
                <c:pt idx="138">
                  <c:v>16.120139999999999</c:v>
                </c:pt>
                <c:pt idx="139">
                  <c:v>16.163450000000001</c:v>
                </c:pt>
                <c:pt idx="140">
                  <c:v>16.206800000000001</c:v>
                </c:pt>
                <c:pt idx="141">
                  <c:v>16.25018</c:v>
                </c:pt>
                <c:pt idx="142">
                  <c:v>16.293579999999999</c:v>
                </c:pt>
                <c:pt idx="143">
                  <c:v>16.33699</c:v>
                </c:pt>
                <c:pt idx="144">
                  <c:v>16.380389999999998</c:v>
                </c:pt>
                <c:pt idx="145">
                  <c:v>16.423780000000001</c:v>
                </c:pt>
                <c:pt idx="146">
                  <c:v>16.467120000000001</c:v>
                </c:pt>
                <c:pt idx="147">
                  <c:v>16.51042</c:v>
                </c:pt>
                <c:pt idx="148">
                  <c:v>16.553660000000001</c:v>
                </c:pt>
                <c:pt idx="149">
                  <c:v>16.596820000000001</c:v>
                </c:pt>
                <c:pt idx="150">
                  <c:v>16.639890000000001</c:v>
                </c:pt>
                <c:pt idx="151">
                  <c:v>16.682860000000002</c:v>
                </c:pt>
                <c:pt idx="152">
                  <c:v>16.725709999999999</c:v>
                </c:pt>
                <c:pt idx="153">
                  <c:v>16.768419999999999</c:v>
                </c:pt>
                <c:pt idx="154">
                  <c:v>16.81099</c:v>
                </c:pt>
                <c:pt idx="155">
                  <c:v>16.853400000000001</c:v>
                </c:pt>
                <c:pt idx="156">
                  <c:v>16.895630000000001</c:v>
                </c:pt>
                <c:pt idx="157">
                  <c:v>16.937670000000001</c:v>
                </c:pt>
                <c:pt idx="158">
                  <c:v>16.979510000000001</c:v>
                </c:pt>
                <c:pt idx="159">
                  <c:v>17.02112</c:v>
                </c:pt>
                <c:pt idx="160">
                  <c:v>17.0625</c:v>
                </c:pt>
                <c:pt idx="161">
                  <c:v>17.103629999999999</c:v>
                </c:pt>
                <c:pt idx="162">
                  <c:v>17.144480000000001</c:v>
                </c:pt>
                <c:pt idx="163">
                  <c:v>17.18506</c:v>
                </c:pt>
                <c:pt idx="164">
                  <c:v>17.225339999999999</c:v>
                </c:pt>
                <c:pt idx="165">
                  <c:v>17.2653</c:v>
                </c:pt>
                <c:pt idx="166">
                  <c:v>17.304939999999998</c:v>
                </c:pt>
                <c:pt idx="167">
                  <c:v>17.34423</c:v>
                </c:pt>
                <c:pt idx="168">
                  <c:v>17.38316</c:v>
                </c:pt>
                <c:pt idx="169">
                  <c:v>17.421710000000001</c:v>
                </c:pt>
                <c:pt idx="170">
                  <c:v>17.459859999999999</c:v>
                </c:pt>
                <c:pt idx="171">
                  <c:v>17.497610000000002</c:v>
                </c:pt>
                <c:pt idx="172">
                  <c:v>17.53492</c:v>
                </c:pt>
                <c:pt idx="173">
                  <c:v>17.5718</c:v>
                </c:pt>
                <c:pt idx="174">
                  <c:v>17.60821</c:v>
                </c:pt>
                <c:pt idx="175">
                  <c:v>17.64415</c:v>
                </c:pt>
                <c:pt idx="176">
                  <c:v>17.679590000000001</c:v>
                </c:pt>
                <c:pt idx="177">
                  <c:v>17.71452</c:v>
                </c:pt>
                <c:pt idx="178">
                  <c:v>17.748919999999998</c:v>
                </c:pt>
                <c:pt idx="179">
                  <c:v>17.782779999999999</c:v>
                </c:pt>
                <c:pt idx="180">
                  <c:v>17.81607</c:v>
                </c:pt>
                <c:pt idx="181">
                  <c:v>17.848780000000001</c:v>
                </c:pt>
                <c:pt idx="182">
                  <c:v>17.880890000000001</c:v>
                </c:pt>
                <c:pt idx="183">
                  <c:v>17.912379999999999</c:v>
                </c:pt>
                <c:pt idx="184">
                  <c:v>17.943239999999999</c:v>
                </c:pt>
                <c:pt idx="185">
                  <c:v>17.97344</c:v>
                </c:pt>
                <c:pt idx="186">
                  <c:v>18.002980000000001</c:v>
                </c:pt>
                <c:pt idx="187">
                  <c:v>18.03182</c:v>
                </c:pt>
                <c:pt idx="188">
                  <c:v>18.05996</c:v>
                </c:pt>
                <c:pt idx="189">
                  <c:v>18.08737</c:v>
                </c:pt>
                <c:pt idx="190">
                  <c:v>18.11403</c:v>
                </c:pt>
                <c:pt idx="191">
                  <c:v>18.13993</c:v>
                </c:pt>
                <c:pt idx="192">
                  <c:v>18.165050000000001</c:v>
                </c:pt>
                <c:pt idx="193">
                  <c:v>18.18937</c:v>
                </c:pt>
                <c:pt idx="194">
                  <c:v>18.212859999999999</c:v>
                </c:pt>
                <c:pt idx="195">
                  <c:v>18.235520000000001</c:v>
                </c:pt>
                <c:pt idx="196">
                  <c:v>18.25732</c:v>
                </c:pt>
                <c:pt idx="197">
                  <c:v>18.27824</c:v>
                </c:pt>
                <c:pt idx="198">
                  <c:v>18.298259999999999</c:v>
                </c:pt>
                <c:pt idx="199">
                  <c:v>18.317360000000001</c:v>
                </c:pt>
                <c:pt idx="200">
                  <c:v>18.335519999999999</c:v>
                </c:pt>
                <c:pt idx="201">
                  <c:v>18.352730000000001</c:v>
                </c:pt>
                <c:pt idx="202">
                  <c:v>18.368960000000001</c:v>
                </c:pt>
                <c:pt idx="203">
                  <c:v>18.38419</c:v>
                </c:pt>
                <c:pt idx="204">
                  <c:v>18.398409999999998</c:v>
                </c:pt>
                <c:pt idx="205">
                  <c:v>18.41159</c:v>
                </c:pt>
                <c:pt idx="206">
                  <c:v>18.42371</c:v>
                </c:pt>
                <c:pt idx="207">
                  <c:v>18.434750000000001</c:v>
                </c:pt>
                <c:pt idx="208">
                  <c:v>18.444700000000001</c:v>
                </c:pt>
                <c:pt idx="209">
                  <c:v>18.453520000000001</c:v>
                </c:pt>
                <c:pt idx="210">
                  <c:v>18.461210000000001</c:v>
                </c:pt>
                <c:pt idx="211">
                  <c:v>18.46773</c:v>
                </c:pt>
                <c:pt idx="212">
                  <c:v>18.47308</c:v>
                </c:pt>
                <c:pt idx="213">
                  <c:v>18.477219999999999</c:v>
                </c:pt>
                <c:pt idx="214">
                  <c:v>18.480139999999999</c:v>
                </c:pt>
                <c:pt idx="215">
                  <c:v>18.481819999999999</c:v>
                </c:pt>
                <c:pt idx="216">
                  <c:v>18.482230000000001</c:v>
                </c:pt>
                <c:pt idx="217">
                  <c:v>18.481960000000001</c:v>
                </c:pt>
                <c:pt idx="218">
                  <c:v>18.481359999999999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C-48A9-ADA8-404666D9AFE5}"/>
            </c:ext>
          </c:extLst>
        </c:ser>
        <c:ser>
          <c:idx val="3"/>
          <c:order val="3"/>
          <c:tx>
            <c:strRef>
              <c:f>Female!$E$1</c:f>
              <c:strCache>
                <c:ptCount val="1"/>
                <c:pt idx="0">
                  <c:v>25th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Female!$E$2:$E$220</c:f>
              <c:numCache>
                <c:formatCode>General</c:formatCode>
                <c:ptCount val="219"/>
                <c:pt idx="0">
                  <c:v>15.528079999999999</c:v>
                </c:pt>
                <c:pt idx="1">
                  <c:v>15.49976</c:v>
                </c:pt>
                <c:pt idx="2">
                  <c:v>15.44422</c:v>
                </c:pt>
                <c:pt idx="3">
                  <c:v>15.39015</c:v>
                </c:pt>
                <c:pt idx="4">
                  <c:v>15.337540000000001</c:v>
                </c:pt>
                <c:pt idx="5">
                  <c:v>15.2864</c:v>
                </c:pt>
                <c:pt idx="6">
                  <c:v>15.23671</c:v>
                </c:pt>
                <c:pt idx="7">
                  <c:v>15.18848</c:v>
                </c:pt>
                <c:pt idx="8">
                  <c:v>15.14171</c:v>
                </c:pt>
                <c:pt idx="9">
                  <c:v>15.09638</c:v>
                </c:pt>
                <c:pt idx="10">
                  <c:v>15.0525</c:v>
                </c:pt>
                <c:pt idx="11">
                  <c:v>15.010070000000001</c:v>
                </c:pt>
                <c:pt idx="12">
                  <c:v>14.96907</c:v>
                </c:pt>
                <c:pt idx="13">
                  <c:v>14.929500000000001</c:v>
                </c:pt>
                <c:pt idx="14">
                  <c:v>14.891360000000001</c:v>
                </c:pt>
                <c:pt idx="15">
                  <c:v>14.854649999999999</c:v>
                </c:pt>
                <c:pt idx="16">
                  <c:v>14.81934</c:v>
                </c:pt>
                <c:pt idx="17">
                  <c:v>14.785439999999999</c:v>
                </c:pt>
                <c:pt idx="18">
                  <c:v>14.752929999999999</c:v>
                </c:pt>
                <c:pt idx="19">
                  <c:v>14.7218</c:v>
                </c:pt>
                <c:pt idx="20">
                  <c:v>14.69205</c:v>
                </c:pt>
                <c:pt idx="21">
                  <c:v>14.663650000000001</c:v>
                </c:pt>
                <c:pt idx="22">
                  <c:v>14.636609999999999</c:v>
                </c:pt>
                <c:pt idx="23">
                  <c:v>14.610910000000001</c:v>
                </c:pt>
                <c:pt idx="24">
                  <c:v>14.58652</c:v>
                </c:pt>
                <c:pt idx="25">
                  <c:v>14.56345</c:v>
                </c:pt>
                <c:pt idx="26">
                  <c:v>14.54167</c:v>
                </c:pt>
                <c:pt idx="27">
                  <c:v>14.52117</c:v>
                </c:pt>
                <c:pt idx="28">
                  <c:v>14.501939999999999</c:v>
                </c:pt>
                <c:pt idx="29">
                  <c:v>14.48396</c:v>
                </c:pt>
                <c:pt idx="30">
                  <c:v>14.46721</c:v>
                </c:pt>
                <c:pt idx="31">
                  <c:v>14.451689999999999</c:v>
                </c:pt>
                <c:pt idx="32">
                  <c:v>14.437379999999999</c:v>
                </c:pt>
                <c:pt idx="33">
                  <c:v>14.42427</c:v>
                </c:pt>
                <c:pt idx="34">
                  <c:v>14.412330000000001</c:v>
                </c:pt>
                <c:pt idx="35">
                  <c:v>14.40156</c:v>
                </c:pt>
                <c:pt idx="36">
                  <c:v>14.39194</c:v>
                </c:pt>
                <c:pt idx="37">
                  <c:v>14.38345</c:v>
                </c:pt>
                <c:pt idx="38">
                  <c:v>14.37609</c:v>
                </c:pt>
                <c:pt idx="39">
                  <c:v>14.36984</c:v>
                </c:pt>
                <c:pt idx="40">
                  <c:v>14.36469</c:v>
                </c:pt>
                <c:pt idx="41">
                  <c:v>14.360620000000001</c:v>
                </c:pt>
                <c:pt idx="42">
                  <c:v>14.357620000000001</c:v>
                </c:pt>
                <c:pt idx="43">
                  <c:v>14.35567</c:v>
                </c:pt>
                <c:pt idx="44">
                  <c:v>14.35478</c:v>
                </c:pt>
                <c:pt idx="45">
                  <c:v>14.35491</c:v>
                </c:pt>
                <c:pt idx="46">
                  <c:v>14.356059999999999</c:v>
                </c:pt>
                <c:pt idx="47">
                  <c:v>14.358230000000001</c:v>
                </c:pt>
                <c:pt idx="48">
                  <c:v>14.36138</c:v>
                </c:pt>
                <c:pt idx="49">
                  <c:v>14.36552</c:v>
                </c:pt>
                <c:pt idx="50">
                  <c:v>14.37063</c:v>
                </c:pt>
                <c:pt idx="51">
                  <c:v>14.3767</c:v>
                </c:pt>
                <c:pt idx="52">
                  <c:v>14.38372</c:v>
                </c:pt>
                <c:pt idx="53">
                  <c:v>14.391679999999999</c:v>
                </c:pt>
                <c:pt idx="54">
                  <c:v>14.40056</c:v>
                </c:pt>
                <c:pt idx="55">
                  <c:v>14.410349999999999</c:v>
                </c:pt>
                <c:pt idx="56">
                  <c:v>14.42104</c:v>
                </c:pt>
                <c:pt idx="57">
                  <c:v>14.43263</c:v>
                </c:pt>
                <c:pt idx="58">
                  <c:v>14.44509</c:v>
                </c:pt>
                <c:pt idx="59">
                  <c:v>14.45842</c:v>
                </c:pt>
                <c:pt idx="60">
                  <c:v>14.47261</c:v>
                </c:pt>
                <c:pt idx="61">
                  <c:v>14.48765</c:v>
                </c:pt>
                <c:pt idx="62">
                  <c:v>14.50352</c:v>
                </c:pt>
                <c:pt idx="63">
                  <c:v>14.520210000000001</c:v>
                </c:pt>
                <c:pt idx="64">
                  <c:v>14.53772</c:v>
                </c:pt>
                <c:pt idx="65">
                  <c:v>14.55603</c:v>
                </c:pt>
                <c:pt idx="66">
                  <c:v>14.57513</c:v>
                </c:pt>
                <c:pt idx="67">
                  <c:v>14.59501</c:v>
                </c:pt>
                <c:pt idx="68">
                  <c:v>14.61566</c:v>
                </c:pt>
                <c:pt idx="69">
                  <c:v>14.63706</c:v>
                </c:pt>
                <c:pt idx="70">
                  <c:v>14.659219999999999</c:v>
                </c:pt>
                <c:pt idx="71">
                  <c:v>14.68211</c:v>
                </c:pt>
                <c:pt idx="72">
                  <c:v>14.705719999999999</c:v>
                </c:pt>
                <c:pt idx="73">
                  <c:v>14.73005</c:v>
                </c:pt>
                <c:pt idx="74">
                  <c:v>14.75508</c:v>
                </c:pt>
                <c:pt idx="75">
                  <c:v>14.780810000000001</c:v>
                </c:pt>
                <c:pt idx="76">
                  <c:v>14.807219999999999</c:v>
                </c:pt>
                <c:pt idx="77">
                  <c:v>14.834300000000001</c:v>
                </c:pt>
                <c:pt idx="78">
                  <c:v>14.86204</c:v>
                </c:pt>
                <c:pt idx="79">
                  <c:v>14.89043</c:v>
                </c:pt>
                <c:pt idx="80">
                  <c:v>14.919460000000001</c:v>
                </c:pt>
                <c:pt idx="81">
                  <c:v>14.949109999999999</c:v>
                </c:pt>
                <c:pt idx="82">
                  <c:v>14.979380000000001</c:v>
                </c:pt>
                <c:pt idx="83">
                  <c:v>15.010260000000001</c:v>
                </c:pt>
                <c:pt idx="84">
                  <c:v>15.041729999999999</c:v>
                </c:pt>
                <c:pt idx="85">
                  <c:v>15.073779999999999</c:v>
                </c:pt>
                <c:pt idx="86">
                  <c:v>15.10641</c:v>
                </c:pt>
                <c:pt idx="87">
                  <c:v>15.1396</c:v>
                </c:pt>
                <c:pt idx="88">
                  <c:v>15.17334</c:v>
                </c:pt>
                <c:pt idx="89">
                  <c:v>15.20762</c:v>
                </c:pt>
                <c:pt idx="90">
                  <c:v>15.242419999999999</c:v>
                </c:pt>
                <c:pt idx="91">
                  <c:v>15.277749999999999</c:v>
                </c:pt>
                <c:pt idx="92">
                  <c:v>15.31358</c:v>
                </c:pt>
                <c:pt idx="93">
                  <c:v>15.3499</c:v>
                </c:pt>
                <c:pt idx="94">
                  <c:v>15.386710000000001</c:v>
                </c:pt>
                <c:pt idx="95">
                  <c:v>15.42399</c:v>
                </c:pt>
                <c:pt idx="96">
                  <c:v>15.461729999999999</c:v>
                </c:pt>
                <c:pt idx="97">
                  <c:v>15.499919999999999</c:v>
                </c:pt>
                <c:pt idx="98">
                  <c:v>15.538550000000001</c:v>
                </c:pt>
                <c:pt idx="99">
                  <c:v>15.57761</c:v>
                </c:pt>
                <c:pt idx="100">
                  <c:v>15.617089999999999</c:v>
                </c:pt>
                <c:pt idx="101">
                  <c:v>15.65696</c:v>
                </c:pt>
                <c:pt idx="102">
                  <c:v>15.697240000000001</c:v>
                </c:pt>
                <c:pt idx="103">
                  <c:v>15.73789</c:v>
                </c:pt>
                <c:pt idx="104">
                  <c:v>15.77891</c:v>
                </c:pt>
                <c:pt idx="105">
                  <c:v>15.8203</c:v>
                </c:pt>
                <c:pt idx="106">
                  <c:v>15.862030000000001</c:v>
                </c:pt>
                <c:pt idx="107">
                  <c:v>15.9041</c:v>
                </c:pt>
                <c:pt idx="108">
                  <c:v>15.946490000000001</c:v>
                </c:pt>
                <c:pt idx="109">
                  <c:v>15.989190000000001</c:v>
                </c:pt>
                <c:pt idx="110">
                  <c:v>16.0322</c:v>
                </c:pt>
                <c:pt idx="111">
                  <c:v>16.075489999999999</c:v>
                </c:pt>
                <c:pt idx="112">
                  <c:v>16.119070000000001</c:v>
                </c:pt>
                <c:pt idx="113">
                  <c:v>16.1629</c:v>
                </c:pt>
                <c:pt idx="114">
                  <c:v>16.207000000000001</c:v>
                </c:pt>
                <c:pt idx="115">
                  <c:v>16.251339999999999</c:v>
                </c:pt>
                <c:pt idx="116">
                  <c:v>16.2959</c:v>
                </c:pt>
                <c:pt idx="117">
                  <c:v>16.340689999999999</c:v>
                </c:pt>
                <c:pt idx="118">
                  <c:v>16.385680000000001</c:v>
                </c:pt>
                <c:pt idx="119">
                  <c:v>16.430869999999999</c:v>
                </c:pt>
                <c:pt idx="120">
                  <c:v>16.47625</c:v>
                </c:pt>
                <c:pt idx="121">
                  <c:v>16.521789999999999</c:v>
                </c:pt>
                <c:pt idx="122">
                  <c:v>16.567499999999999</c:v>
                </c:pt>
                <c:pt idx="123">
                  <c:v>16.613350000000001</c:v>
                </c:pt>
                <c:pt idx="124">
                  <c:v>16.65934</c:v>
                </c:pt>
                <c:pt idx="125">
                  <c:v>16.705459999999999</c:v>
                </c:pt>
                <c:pt idx="126">
                  <c:v>16.75168</c:v>
                </c:pt>
                <c:pt idx="127">
                  <c:v>16.798010000000001</c:v>
                </c:pt>
                <c:pt idx="128">
                  <c:v>16.84442</c:v>
                </c:pt>
                <c:pt idx="129">
                  <c:v>16.890910000000002</c:v>
                </c:pt>
                <c:pt idx="130">
                  <c:v>16.937460000000002</c:v>
                </c:pt>
                <c:pt idx="131">
                  <c:v>16.984069999999999</c:v>
                </c:pt>
                <c:pt idx="132">
                  <c:v>17.030709999999999</c:v>
                </c:pt>
                <c:pt idx="133">
                  <c:v>17.077380000000002</c:v>
                </c:pt>
                <c:pt idx="134">
                  <c:v>17.12407</c:v>
                </c:pt>
                <c:pt idx="135">
                  <c:v>17.170760000000001</c:v>
                </c:pt>
                <c:pt idx="136">
                  <c:v>17.21744</c:v>
                </c:pt>
                <c:pt idx="137">
                  <c:v>17.264089999999999</c:v>
                </c:pt>
                <c:pt idx="138">
                  <c:v>17.31072</c:v>
                </c:pt>
                <c:pt idx="139">
                  <c:v>17.357289999999999</c:v>
                </c:pt>
                <c:pt idx="140">
                  <c:v>17.40381</c:v>
                </c:pt>
                <c:pt idx="141">
                  <c:v>17.45026</c:v>
                </c:pt>
                <c:pt idx="142">
                  <c:v>17.49662</c:v>
                </c:pt>
                <c:pt idx="143">
                  <c:v>17.54289</c:v>
                </c:pt>
                <c:pt idx="144">
                  <c:v>17.58905</c:v>
                </c:pt>
                <c:pt idx="145">
                  <c:v>17.635090000000002</c:v>
                </c:pt>
                <c:pt idx="146">
                  <c:v>17.680990000000001</c:v>
                </c:pt>
                <c:pt idx="147">
                  <c:v>17.726749999999999</c:v>
                </c:pt>
                <c:pt idx="148">
                  <c:v>17.772359999999999</c:v>
                </c:pt>
                <c:pt idx="149">
                  <c:v>17.817789999999999</c:v>
                </c:pt>
                <c:pt idx="150">
                  <c:v>17.863040000000002</c:v>
                </c:pt>
                <c:pt idx="151">
                  <c:v>17.908090000000001</c:v>
                </c:pt>
                <c:pt idx="152">
                  <c:v>17.952940000000002</c:v>
                </c:pt>
                <c:pt idx="153">
                  <c:v>17.99756</c:v>
                </c:pt>
                <c:pt idx="154">
                  <c:v>18.04195</c:v>
                </c:pt>
                <c:pt idx="155">
                  <c:v>18.086099999999998</c:v>
                </c:pt>
                <c:pt idx="156">
                  <c:v>18.12998</c:v>
                </c:pt>
                <c:pt idx="157">
                  <c:v>18.1736</c:v>
                </c:pt>
                <c:pt idx="158">
                  <c:v>18.216930000000001</c:v>
                </c:pt>
                <c:pt idx="159">
                  <c:v>18.25996</c:v>
                </c:pt>
                <c:pt idx="160">
                  <c:v>18.302689999999998</c:v>
                </c:pt>
                <c:pt idx="161">
                  <c:v>18.345099999999999</c:v>
                </c:pt>
                <c:pt idx="162">
                  <c:v>18.387170000000001</c:v>
                </c:pt>
                <c:pt idx="163">
                  <c:v>18.428889999999999</c:v>
                </c:pt>
                <c:pt idx="164">
                  <c:v>18.47025</c:v>
                </c:pt>
                <c:pt idx="165">
                  <c:v>18.511240000000001</c:v>
                </c:pt>
                <c:pt idx="166">
                  <c:v>18.551839999999999</c:v>
                </c:pt>
                <c:pt idx="167">
                  <c:v>18.59205</c:v>
                </c:pt>
                <c:pt idx="168">
                  <c:v>18.63184</c:v>
                </c:pt>
                <c:pt idx="169">
                  <c:v>18.671209999999999</c:v>
                </c:pt>
                <c:pt idx="170">
                  <c:v>18.710149999999999</c:v>
                </c:pt>
                <c:pt idx="171">
                  <c:v>18.748629999999999</c:v>
                </c:pt>
                <c:pt idx="172">
                  <c:v>18.786650000000002</c:v>
                </c:pt>
                <c:pt idx="173">
                  <c:v>18.824190000000002</c:v>
                </c:pt>
                <c:pt idx="174">
                  <c:v>18.861249999999998</c:v>
                </c:pt>
                <c:pt idx="175">
                  <c:v>18.8978</c:v>
                </c:pt>
                <c:pt idx="176">
                  <c:v>18.93384</c:v>
                </c:pt>
                <c:pt idx="177">
                  <c:v>18.969349999999999</c:v>
                </c:pt>
                <c:pt idx="178">
                  <c:v>19.00432</c:v>
                </c:pt>
                <c:pt idx="179">
                  <c:v>19.038740000000001</c:v>
                </c:pt>
                <c:pt idx="180">
                  <c:v>19.072579999999999</c:v>
                </c:pt>
                <c:pt idx="181">
                  <c:v>19.10585</c:v>
                </c:pt>
                <c:pt idx="182">
                  <c:v>19.13852</c:v>
                </c:pt>
                <c:pt idx="183">
                  <c:v>19.170590000000001</c:v>
                </c:pt>
                <c:pt idx="184">
                  <c:v>19.20204</c:v>
                </c:pt>
                <c:pt idx="185">
                  <c:v>19.232849999999999</c:v>
                </c:pt>
                <c:pt idx="186">
                  <c:v>19.263010000000001</c:v>
                </c:pt>
                <c:pt idx="187">
                  <c:v>19.29252</c:v>
                </c:pt>
                <c:pt idx="188">
                  <c:v>19.321349999999999</c:v>
                </c:pt>
                <c:pt idx="189">
                  <c:v>19.349489999999999</c:v>
                </c:pt>
                <c:pt idx="190">
                  <c:v>19.376930000000002</c:v>
                </c:pt>
                <c:pt idx="191">
                  <c:v>19.403659999999999</c:v>
                </c:pt>
                <c:pt idx="192">
                  <c:v>19.429649999999999</c:v>
                </c:pt>
                <c:pt idx="193">
                  <c:v>19.454910000000002</c:v>
                </c:pt>
                <c:pt idx="194">
                  <c:v>19.479410000000001</c:v>
                </c:pt>
                <c:pt idx="195">
                  <c:v>19.503139999999998</c:v>
                </c:pt>
                <c:pt idx="196">
                  <c:v>19.52608</c:v>
                </c:pt>
                <c:pt idx="197">
                  <c:v>19.54823</c:v>
                </c:pt>
                <c:pt idx="198">
                  <c:v>19.569569999999999</c:v>
                </c:pt>
                <c:pt idx="199">
                  <c:v>19.59008</c:v>
                </c:pt>
                <c:pt idx="200">
                  <c:v>19.609749999999998</c:v>
                </c:pt>
                <c:pt idx="201">
                  <c:v>19.62857</c:v>
                </c:pt>
                <c:pt idx="202">
                  <c:v>19.646509999999999</c:v>
                </c:pt>
                <c:pt idx="203">
                  <c:v>19.66358</c:v>
                </c:pt>
                <c:pt idx="204">
                  <c:v>19.679749999999999</c:v>
                </c:pt>
                <c:pt idx="205">
                  <c:v>19.695</c:v>
                </c:pt>
                <c:pt idx="206">
                  <c:v>19.709330000000001</c:v>
                </c:pt>
                <c:pt idx="207">
                  <c:v>19.722719999999999</c:v>
                </c:pt>
                <c:pt idx="208">
                  <c:v>19.73516</c:v>
                </c:pt>
                <c:pt idx="209">
                  <c:v>19.74662</c:v>
                </c:pt>
                <c:pt idx="210">
                  <c:v>19.757100000000001</c:v>
                </c:pt>
                <c:pt idx="211">
                  <c:v>19.766580000000001</c:v>
                </c:pt>
                <c:pt idx="212">
                  <c:v>19.77505</c:v>
                </c:pt>
                <c:pt idx="213">
                  <c:v>19.78248</c:v>
                </c:pt>
                <c:pt idx="214">
                  <c:v>19.788869999999999</c:v>
                </c:pt>
                <c:pt idx="215">
                  <c:v>19.7942</c:v>
                </c:pt>
                <c:pt idx="216">
                  <c:v>19.798459999999999</c:v>
                </c:pt>
                <c:pt idx="217">
                  <c:v>19.800180000000001</c:v>
                </c:pt>
                <c:pt idx="218">
                  <c:v>19.80162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C-48A9-ADA8-404666D9AFE5}"/>
            </c:ext>
          </c:extLst>
        </c:ser>
        <c:ser>
          <c:idx val="4"/>
          <c:order val="4"/>
          <c:tx>
            <c:strRef>
              <c:f>Female!$F$1</c:f>
              <c:strCache>
                <c:ptCount val="1"/>
                <c:pt idx="0">
                  <c:v>50th Percentile BMI Value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Female!$F$2:$F$220</c:f>
              <c:numCache>
                <c:formatCode>General</c:formatCode>
                <c:ptCount val="219"/>
                <c:pt idx="0">
                  <c:v>16.423400000000001</c:v>
                </c:pt>
                <c:pt idx="1">
                  <c:v>16.38804</c:v>
                </c:pt>
                <c:pt idx="2">
                  <c:v>16.31897</c:v>
                </c:pt>
                <c:pt idx="3">
                  <c:v>16.252079999999999</c:v>
                </c:pt>
                <c:pt idx="4">
                  <c:v>16.187349999999999</c:v>
                </c:pt>
                <c:pt idx="5">
                  <c:v>16.124749999999999</c:v>
                </c:pt>
                <c:pt idx="6">
                  <c:v>16.06429</c:v>
                </c:pt>
                <c:pt idx="7">
                  <c:v>16.005929999999999</c:v>
                </c:pt>
                <c:pt idx="8">
                  <c:v>15.949669999999999</c:v>
                </c:pt>
                <c:pt idx="9">
                  <c:v>15.895479999999999</c:v>
                </c:pt>
                <c:pt idx="10">
                  <c:v>15.843360000000001</c:v>
                </c:pt>
                <c:pt idx="11">
                  <c:v>15.793290000000001</c:v>
                </c:pt>
                <c:pt idx="12">
                  <c:v>15.74526</c:v>
                </c:pt>
                <c:pt idx="13">
                  <c:v>15.69924</c:v>
                </c:pt>
                <c:pt idx="14">
                  <c:v>15.65523</c:v>
                </c:pt>
                <c:pt idx="15">
                  <c:v>15.61321</c:v>
                </c:pt>
                <c:pt idx="16">
                  <c:v>15.573169999999999</c:v>
                </c:pt>
                <c:pt idx="17">
                  <c:v>15.535080000000001</c:v>
                </c:pt>
                <c:pt idx="18">
                  <c:v>15.49893</c:v>
                </c:pt>
                <c:pt idx="19">
                  <c:v>15.464700000000001</c:v>
                </c:pt>
                <c:pt idx="20">
                  <c:v>15.43238</c:v>
                </c:pt>
                <c:pt idx="21">
                  <c:v>15.40193</c:v>
                </c:pt>
                <c:pt idx="22">
                  <c:v>15.37335</c:v>
                </c:pt>
                <c:pt idx="23">
                  <c:v>15.34661</c:v>
                </c:pt>
                <c:pt idx="24">
                  <c:v>15.321680000000001</c:v>
                </c:pt>
                <c:pt idx="25">
                  <c:v>15.298550000000001</c:v>
                </c:pt>
                <c:pt idx="26">
                  <c:v>15.277189999999999</c:v>
                </c:pt>
                <c:pt idx="27">
                  <c:v>15.257569999999999</c:v>
                </c:pt>
                <c:pt idx="28">
                  <c:v>15.23967</c:v>
                </c:pt>
                <c:pt idx="29">
                  <c:v>15.223470000000001</c:v>
                </c:pt>
                <c:pt idx="30">
                  <c:v>15.20894</c:v>
                </c:pt>
                <c:pt idx="31">
                  <c:v>15.196059999999999</c:v>
                </c:pt>
                <c:pt idx="32">
                  <c:v>15.184799999999999</c:v>
                </c:pt>
                <c:pt idx="33">
                  <c:v>15.175129999999999</c:v>
                </c:pt>
                <c:pt idx="34">
                  <c:v>15.16703</c:v>
                </c:pt>
                <c:pt idx="35">
                  <c:v>15.16047</c:v>
                </c:pt>
                <c:pt idx="36">
                  <c:v>15.155430000000001</c:v>
                </c:pt>
                <c:pt idx="37">
                  <c:v>15.15188</c:v>
                </c:pt>
                <c:pt idx="38">
                  <c:v>15.149800000000001</c:v>
                </c:pt>
                <c:pt idx="39">
                  <c:v>15.14917</c:v>
                </c:pt>
                <c:pt idx="40">
                  <c:v>15.14995</c:v>
                </c:pt>
                <c:pt idx="41">
                  <c:v>15.15213</c:v>
                </c:pt>
                <c:pt idx="42">
                  <c:v>15.155670000000001</c:v>
                </c:pt>
                <c:pt idx="43">
                  <c:v>15.16056</c:v>
                </c:pt>
                <c:pt idx="44">
                  <c:v>15.166779999999999</c:v>
                </c:pt>
                <c:pt idx="45">
                  <c:v>15.174289999999999</c:v>
                </c:pt>
                <c:pt idx="46">
                  <c:v>15.18309</c:v>
                </c:pt>
                <c:pt idx="47">
                  <c:v>15.19313</c:v>
                </c:pt>
                <c:pt idx="48">
                  <c:v>15.204409999999999</c:v>
                </c:pt>
                <c:pt idx="49">
                  <c:v>15.216900000000001</c:v>
                </c:pt>
                <c:pt idx="50">
                  <c:v>15.23058</c:v>
                </c:pt>
                <c:pt idx="51">
                  <c:v>15.245430000000001</c:v>
                </c:pt>
                <c:pt idx="52">
                  <c:v>15.261419999999999</c:v>
                </c:pt>
                <c:pt idx="53">
                  <c:v>15.27854</c:v>
                </c:pt>
                <c:pt idx="54">
                  <c:v>15.296760000000001</c:v>
                </c:pt>
                <c:pt idx="55">
                  <c:v>15.31607</c:v>
                </c:pt>
                <c:pt idx="56">
                  <c:v>15.33644</c:v>
                </c:pt>
                <c:pt idx="57">
                  <c:v>15.357849999999999</c:v>
                </c:pt>
                <c:pt idx="58">
                  <c:v>15.38029</c:v>
                </c:pt>
                <c:pt idx="59">
                  <c:v>15.403740000000001</c:v>
                </c:pt>
                <c:pt idx="60">
                  <c:v>15.42817</c:v>
                </c:pt>
                <c:pt idx="61">
                  <c:v>15.453569999999999</c:v>
                </c:pt>
                <c:pt idx="62">
                  <c:v>15.47991</c:v>
                </c:pt>
                <c:pt idx="63">
                  <c:v>15.50718</c:v>
                </c:pt>
                <c:pt idx="64">
                  <c:v>15.53537</c:v>
                </c:pt>
                <c:pt idx="65">
                  <c:v>15.564439999999999</c:v>
                </c:pt>
                <c:pt idx="66">
                  <c:v>15.594390000000001</c:v>
                </c:pt>
                <c:pt idx="67">
                  <c:v>15.6252</c:v>
                </c:pt>
                <c:pt idx="68">
                  <c:v>15.656840000000001</c:v>
                </c:pt>
                <c:pt idx="69">
                  <c:v>15.689299999999999</c:v>
                </c:pt>
                <c:pt idx="70">
                  <c:v>15.722569999999999</c:v>
                </c:pt>
                <c:pt idx="71">
                  <c:v>15.75662</c:v>
                </c:pt>
                <c:pt idx="72">
                  <c:v>15.79143</c:v>
                </c:pt>
                <c:pt idx="73">
                  <c:v>15.827</c:v>
                </c:pt>
                <c:pt idx="74">
                  <c:v>15.863289999999999</c:v>
                </c:pt>
                <c:pt idx="75">
                  <c:v>15.9003</c:v>
                </c:pt>
                <c:pt idx="76">
                  <c:v>15.93802</c:v>
                </c:pt>
                <c:pt idx="77">
                  <c:v>15.97641</c:v>
                </c:pt>
                <c:pt idx="78">
                  <c:v>16.015460000000001</c:v>
                </c:pt>
                <c:pt idx="79">
                  <c:v>16.05517</c:v>
                </c:pt>
                <c:pt idx="80">
                  <c:v>16.095510000000001</c:v>
                </c:pt>
                <c:pt idx="81">
                  <c:v>16.13646</c:v>
                </c:pt>
                <c:pt idx="82">
                  <c:v>16.17801</c:v>
                </c:pt>
                <c:pt idx="83">
                  <c:v>16.220140000000001</c:v>
                </c:pt>
                <c:pt idx="84">
                  <c:v>16.262840000000001</c:v>
                </c:pt>
                <c:pt idx="85">
                  <c:v>16.306090000000001</c:v>
                </c:pt>
                <c:pt idx="86">
                  <c:v>16.349879999999999</c:v>
                </c:pt>
                <c:pt idx="87">
                  <c:v>16.394179999999999</c:v>
                </c:pt>
                <c:pt idx="88">
                  <c:v>16.43899</c:v>
                </c:pt>
                <c:pt idx="89">
                  <c:v>16.484279999999998</c:v>
                </c:pt>
                <c:pt idx="90">
                  <c:v>16.530049999999999</c:v>
                </c:pt>
                <c:pt idx="91">
                  <c:v>16.576270000000001</c:v>
                </c:pt>
                <c:pt idx="92">
                  <c:v>16.62293</c:v>
                </c:pt>
                <c:pt idx="93">
                  <c:v>16.670020000000001</c:v>
                </c:pt>
                <c:pt idx="94">
                  <c:v>16.717510000000001</c:v>
                </c:pt>
                <c:pt idx="95">
                  <c:v>16.7654</c:v>
                </c:pt>
                <c:pt idx="96">
                  <c:v>16.813680000000002</c:v>
                </c:pt>
                <c:pt idx="97">
                  <c:v>16.862310000000001</c:v>
                </c:pt>
                <c:pt idx="98">
                  <c:v>16.911300000000001</c:v>
                </c:pt>
                <c:pt idx="99">
                  <c:v>16.960619999999999</c:v>
                </c:pt>
                <c:pt idx="100">
                  <c:v>17.010259999999999</c:v>
                </c:pt>
                <c:pt idx="101">
                  <c:v>17.060210000000001</c:v>
                </c:pt>
                <c:pt idx="102">
                  <c:v>17.11045</c:v>
                </c:pt>
                <c:pt idx="103">
                  <c:v>17.160969999999999</c:v>
                </c:pt>
                <c:pt idx="104">
                  <c:v>17.211739999999999</c:v>
                </c:pt>
                <c:pt idx="105">
                  <c:v>17.26277</c:v>
                </c:pt>
                <c:pt idx="106">
                  <c:v>17.314029999999999</c:v>
                </c:pt>
                <c:pt idx="107">
                  <c:v>17.36551</c:v>
                </c:pt>
                <c:pt idx="108">
                  <c:v>17.417190000000002</c:v>
                </c:pt>
                <c:pt idx="109">
                  <c:v>17.469069999999999</c:v>
                </c:pt>
                <c:pt idx="110">
                  <c:v>17.52112</c:v>
                </c:pt>
                <c:pt idx="111">
                  <c:v>17.573329999999999</c:v>
                </c:pt>
                <c:pt idx="112">
                  <c:v>17.625699999999998</c:v>
                </c:pt>
                <c:pt idx="113">
                  <c:v>17.6782</c:v>
                </c:pt>
                <c:pt idx="114">
                  <c:v>17.730820000000001</c:v>
                </c:pt>
                <c:pt idx="115">
                  <c:v>17.783560000000001</c:v>
                </c:pt>
                <c:pt idx="116">
                  <c:v>17.836379999999998</c:v>
                </c:pt>
                <c:pt idx="117">
                  <c:v>17.889289999999999</c:v>
                </c:pt>
                <c:pt idx="118">
                  <c:v>17.942270000000001</c:v>
                </c:pt>
                <c:pt idx="119">
                  <c:v>17.99531</c:v>
                </c:pt>
                <c:pt idx="120">
                  <c:v>18.048380000000002</c:v>
                </c:pt>
                <c:pt idx="121">
                  <c:v>18.101489999999998</c:v>
                </c:pt>
                <c:pt idx="122">
                  <c:v>18.154610000000002</c:v>
                </c:pt>
                <c:pt idx="123">
                  <c:v>18.207740000000001</c:v>
                </c:pt>
                <c:pt idx="124">
                  <c:v>18.260850000000001</c:v>
                </c:pt>
                <c:pt idx="125">
                  <c:v>18.313949999999998</c:v>
                </c:pt>
                <c:pt idx="126">
                  <c:v>18.367010000000001</c:v>
                </c:pt>
                <c:pt idx="127">
                  <c:v>18.420020000000001</c:v>
                </c:pt>
                <c:pt idx="128">
                  <c:v>18.47298</c:v>
                </c:pt>
                <c:pt idx="129">
                  <c:v>18.525860000000002</c:v>
                </c:pt>
                <c:pt idx="130">
                  <c:v>18.578659999999999</c:v>
                </c:pt>
                <c:pt idx="131">
                  <c:v>18.631360000000001</c:v>
                </c:pt>
                <c:pt idx="132">
                  <c:v>18.683959999999999</c:v>
                </c:pt>
                <c:pt idx="133">
                  <c:v>18.736429999999999</c:v>
                </c:pt>
                <c:pt idx="134">
                  <c:v>18.788779999999999</c:v>
                </c:pt>
                <c:pt idx="135">
                  <c:v>18.840979999999998</c:v>
                </c:pt>
                <c:pt idx="136">
                  <c:v>18.89302</c:v>
                </c:pt>
                <c:pt idx="137">
                  <c:v>18.944900000000001</c:v>
                </c:pt>
                <c:pt idx="138">
                  <c:v>18.996600000000001</c:v>
                </c:pt>
                <c:pt idx="139">
                  <c:v>19.048110000000001</c:v>
                </c:pt>
                <c:pt idx="140">
                  <c:v>19.099419999999999</c:v>
                </c:pt>
                <c:pt idx="141">
                  <c:v>19.15052</c:v>
                </c:pt>
                <c:pt idx="142">
                  <c:v>19.20139</c:v>
                </c:pt>
                <c:pt idx="143">
                  <c:v>19.252040000000001</c:v>
                </c:pt>
                <c:pt idx="144">
                  <c:v>19.302430000000001</c:v>
                </c:pt>
                <c:pt idx="145">
                  <c:v>19.35257</c:v>
                </c:pt>
                <c:pt idx="146">
                  <c:v>19.402450000000002</c:v>
                </c:pt>
                <c:pt idx="147">
                  <c:v>19.45204</c:v>
                </c:pt>
                <c:pt idx="148">
                  <c:v>19.501359999999998</c:v>
                </c:pt>
                <c:pt idx="149">
                  <c:v>19.550370000000001</c:v>
                </c:pt>
                <c:pt idx="150">
                  <c:v>19.599070000000001</c:v>
                </c:pt>
                <c:pt idx="151">
                  <c:v>19.647459999999999</c:v>
                </c:pt>
                <c:pt idx="152">
                  <c:v>19.695519999999998</c:v>
                </c:pt>
                <c:pt idx="153">
                  <c:v>19.74325</c:v>
                </c:pt>
                <c:pt idx="154">
                  <c:v>19.790620000000001</c:v>
                </c:pt>
                <c:pt idx="155">
                  <c:v>19.83764</c:v>
                </c:pt>
                <c:pt idx="156">
                  <c:v>19.88429</c:v>
                </c:pt>
                <c:pt idx="157">
                  <c:v>19.930569999999999</c:v>
                </c:pt>
                <c:pt idx="158">
                  <c:v>19.976459999999999</c:v>
                </c:pt>
                <c:pt idx="159">
                  <c:v>20.02195</c:v>
                </c:pt>
                <c:pt idx="160">
                  <c:v>20.067039999999999</c:v>
                </c:pt>
                <c:pt idx="161">
                  <c:v>20.111719999999998</c:v>
                </c:pt>
                <c:pt idx="162">
                  <c:v>20.15598</c:v>
                </c:pt>
                <c:pt idx="163">
                  <c:v>20.199809999999999</c:v>
                </c:pt>
                <c:pt idx="164">
                  <c:v>20.243200000000002</c:v>
                </c:pt>
                <c:pt idx="165">
                  <c:v>20.28614</c:v>
                </c:pt>
                <c:pt idx="166">
                  <c:v>20.328620000000001</c:v>
                </c:pt>
                <c:pt idx="167">
                  <c:v>20.370640000000002</c:v>
                </c:pt>
                <c:pt idx="168">
                  <c:v>20.412189999999999</c:v>
                </c:pt>
                <c:pt idx="169">
                  <c:v>20.45326</c:v>
                </c:pt>
                <c:pt idx="170">
                  <c:v>20.493829999999999</c:v>
                </c:pt>
                <c:pt idx="171">
                  <c:v>20.533919999999998</c:v>
                </c:pt>
                <c:pt idx="172">
                  <c:v>20.57349</c:v>
                </c:pt>
                <c:pt idx="173">
                  <c:v>20.612559999999998</c:v>
                </c:pt>
                <c:pt idx="174">
                  <c:v>20.651109999999999</c:v>
                </c:pt>
                <c:pt idx="175">
                  <c:v>20.689119999999999</c:v>
                </c:pt>
                <c:pt idx="176">
                  <c:v>20.726610000000001</c:v>
                </c:pt>
                <c:pt idx="177">
                  <c:v>20.763549999999999</c:v>
                </c:pt>
                <c:pt idx="178">
                  <c:v>20.799939999999999</c:v>
                </c:pt>
                <c:pt idx="179">
                  <c:v>20.83578</c:v>
                </c:pt>
                <c:pt idx="180">
                  <c:v>20.87105</c:v>
                </c:pt>
                <c:pt idx="181">
                  <c:v>20.905760000000001</c:v>
                </c:pt>
                <c:pt idx="182">
                  <c:v>20.939879999999999</c:v>
                </c:pt>
                <c:pt idx="183">
                  <c:v>20.97343</c:v>
                </c:pt>
                <c:pt idx="184">
                  <c:v>21.00638</c:v>
                </c:pt>
                <c:pt idx="185">
                  <c:v>21.038740000000001</c:v>
                </c:pt>
                <c:pt idx="186">
                  <c:v>21.070489999999999</c:v>
                </c:pt>
                <c:pt idx="187">
                  <c:v>21.10163</c:v>
                </c:pt>
                <c:pt idx="188">
                  <c:v>21.132159999999999</c:v>
                </c:pt>
                <c:pt idx="189">
                  <c:v>21.16206</c:v>
                </c:pt>
                <c:pt idx="190">
                  <c:v>21.19134</c:v>
                </c:pt>
                <c:pt idx="191">
                  <c:v>21.21997</c:v>
                </c:pt>
                <c:pt idx="192">
                  <c:v>21.247969999999999</c:v>
                </c:pt>
                <c:pt idx="193">
                  <c:v>21.275320000000001</c:v>
                </c:pt>
                <c:pt idx="194">
                  <c:v>21.302019999999999</c:v>
                </c:pt>
                <c:pt idx="195">
                  <c:v>21.328050000000001</c:v>
                </c:pt>
                <c:pt idx="196">
                  <c:v>21.353429999999999</c:v>
                </c:pt>
                <c:pt idx="197">
                  <c:v>21.378119999999999</c:v>
                </c:pt>
                <c:pt idx="198">
                  <c:v>21.402149999999999</c:v>
                </c:pt>
                <c:pt idx="199">
                  <c:v>21.42548</c:v>
                </c:pt>
                <c:pt idx="200">
                  <c:v>21.448129999999999</c:v>
                </c:pt>
                <c:pt idx="201">
                  <c:v>21.470079999999999</c:v>
                </c:pt>
                <c:pt idx="202">
                  <c:v>21.491340000000001</c:v>
                </c:pt>
                <c:pt idx="203">
                  <c:v>21.511880000000001</c:v>
                </c:pt>
                <c:pt idx="204">
                  <c:v>21.53171</c:v>
                </c:pt>
                <c:pt idx="205">
                  <c:v>21.550820000000002</c:v>
                </c:pt>
                <c:pt idx="206">
                  <c:v>21.569210000000002</c:v>
                </c:pt>
                <c:pt idx="207">
                  <c:v>21.586860000000001</c:v>
                </c:pt>
                <c:pt idx="208">
                  <c:v>21.60378</c:v>
                </c:pt>
                <c:pt idx="209">
                  <c:v>21.619959999999999</c:v>
                </c:pt>
                <c:pt idx="210">
                  <c:v>21.635390000000001</c:v>
                </c:pt>
                <c:pt idx="211">
                  <c:v>21.65006</c:v>
                </c:pt>
                <c:pt idx="212">
                  <c:v>21.663969999999999</c:v>
                </c:pt>
                <c:pt idx="213">
                  <c:v>21.677119999999999</c:v>
                </c:pt>
                <c:pt idx="214">
                  <c:v>21.689489999999999</c:v>
                </c:pt>
                <c:pt idx="215">
                  <c:v>21.701080000000001</c:v>
                </c:pt>
                <c:pt idx="216">
                  <c:v>21.71189</c:v>
                </c:pt>
                <c:pt idx="217">
                  <c:v>21.716999999999999</c:v>
                </c:pt>
                <c:pt idx="218">
                  <c:v>21.721910000000001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C-48A9-ADA8-404666D9AFE5}"/>
            </c:ext>
          </c:extLst>
        </c:ser>
        <c:ser>
          <c:idx val="5"/>
          <c:order val="5"/>
          <c:tx>
            <c:strRef>
              <c:f>Female!$G$1</c:f>
              <c:strCache>
                <c:ptCount val="1"/>
                <c:pt idx="0">
                  <c:v>75th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Female!$G$2:$G$220</c:f>
              <c:numCache>
                <c:formatCode>General</c:formatCode>
                <c:ptCount val="219"/>
                <c:pt idx="0">
                  <c:v>17.42746</c:v>
                </c:pt>
                <c:pt idx="1">
                  <c:v>17.385819999999999</c:v>
                </c:pt>
                <c:pt idx="2">
                  <c:v>17.304849999999998</c:v>
                </c:pt>
                <c:pt idx="3">
                  <c:v>17.226929999999999</c:v>
                </c:pt>
                <c:pt idx="4">
                  <c:v>17.15202</c:v>
                </c:pt>
                <c:pt idx="5">
                  <c:v>17.080089999999998</c:v>
                </c:pt>
                <c:pt idx="6">
                  <c:v>17.01107</c:v>
                </c:pt>
                <c:pt idx="7">
                  <c:v>16.944949999999999</c:v>
                </c:pt>
                <c:pt idx="8">
                  <c:v>16.881679999999999</c:v>
                </c:pt>
                <c:pt idx="9">
                  <c:v>16.82123</c:v>
                </c:pt>
                <c:pt idx="10">
                  <c:v>16.763549999999999</c:v>
                </c:pt>
                <c:pt idx="11">
                  <c:v>16.70862</c:v>
                </c:pt>
                <c:pt idx="12">
                  <c:v>16.656410000000001</c:v>
                </c:pt>
                <c:pt idx="13">
                  <c:v>16.606870000000001</c:v>
                </c:pt>
                <c:pt idx="14">
                  <c:v>16.559979999999999</c:v>
                </c:pt>
                <c:pt idx="15">
                  <c:v>16.515699999999999</c:v>
                </c:pt>
                <c:pt idx="16">
                  <c:v>16.474</c:v>
                </c:pt>
                <c:pt idx="17">
                  <c:v>16.43486</c:v>
                </c:pt>
                <c:pt idx="18">
                  <c:v>16.398240000000001</c:v>
                </c:pt>
                <c:pt idx="19">
                  <c:v>16.36411</c:v>
                </c:pt>
                <c:pt idx="20">
                  <c:v>16.332439999999998</c:v>
                </c:pt>
                <c:pt idx="21">
                  <c:v>16.3032</c:v>
                </c:pt>
                <c:pt idx="22">
                  <c:v>16.27636</c:v>
                </c:pt>
                <c:pt idx="23">
                  <c:v>16.25188</c:v>
                </c:pt>
                <c:pt idx="24">
                  <c:v>16.22973</c:v>
                </c:pt>
                <c:pt idx="25">
                  <c:v>16.209879999999998</c:v>
                </c:pt>
                <c:pt idx="26">
                  <c:v>16.19229</c:v>
                </c:pt>
                <c:pt idx="27">
                  <c:v>16.176929999999999</c:v>
                </c:pt>
                <c:pt idx="28">
                  <c:v>16.163779999999999</c:v>
                </c:pt>
                <c:pt idx="29">
                  <c:v>16.15278</c:v>
                </c:pt>
                <c:pt idx="30">
                  <c:v>16.143910000000002</c:v>
                </c:pt>
                <c:pt idx="31">
                  <c:v>16.137139999999999</c:v>
                </c:pt>
                <c:pt idx="32">
                  <c:v>16.13242</c:v>
                </c:pt>
                <c:pt idx="33">
                  <c:v>16.129719999999999</c:v>
                </c:pt>
                <c:pt idx="34">
                  <c:v>16.129010000000001</c:v>
                </c:pt>
                <c:pt idx="35">
                  <c:v>16.13025</c:v>
                </c:pt>
                <c:pt idx="36">
                  <c:v>16.133400000000002</c:v>
                </c:pt>
                <c:pt idx="37">
                  <c:v>16.13843</c:v>
                </c:pt>
                <c:pt idx="38">
                  <c:v>16.145309999999998</c:v>
                </c:pt>
                <c:pt idx="39">
                  <c:v>16.154</c:v>
                </c:pt>
                <c:pt idx="40">
                  <c:v>16.164459999999998</c:v>
                </c:pt>
                <c:pt idx="41">
                  <c:v>16.176649999999999</c:v>
                </c:pt>
                <c:pt idx="42">
                  <c:v>16.190560000000001</c:v>
                </c:pt>
                <c:pt idx="43">
                  <c:v>16.206130000000002</c:v>
                </c:pt>
                <c:pt idx="44">
                  <c:v>16.22334</c:v>
                </c:pt>
                <c:pt idx="45">
                  <c:v>16.242139999999999</c:v>
                </c:pt>
                <c:pt idx="46">
                  <c:v>16.262519999999999</c:v>
                </c:pt>
                <c:pt idx="47">
                  <c:v>16.28443</c:v>
                </c:pt>
                <c:pt idx="48">
                  <c:v>16.307849999999998</c:v>
                </c:pt>
                <c:pt idx="49">
                  <c:v>16.332730000000002</c:v>
                </c:pt>
                <c:pt idx="50">
                  <c:v>16.359059999999999</c:v>
                </c:pt>
                <c:pt idx="51">
                  <c:v>16.386790000000001</c:v>
                </c:pt>
                <c:pt idx="52">
                  <c:v>16.415890000000001</c:v>
                </c:pt>
                <c:pt idx="53">
                  <c:v>16.44633</c:v>
                </c:pt>
                <c:pt idx="54">
                  <c:v>16.478090000000002</c:v>
                </c:pt>
                <c:pt idx="55">
                  <c:v>16.511130000000001</c:v>
                </c:pt>
                <c:pt idx="56">
                  <c:v>16.54542</c:v>
                </c:pt>
                <c:pt idx="57">
                  <c:v>16.580939999999998</c:v>
                </c:pt>
                <c:pt idx="58">
                  <c:v>16.617640000000002</c:v>
                </c:pt>
                <c:pt idx="59">
                  <c:v>16.65551</c:v>
                </c:pt>
                <c:pt idx="60">
                  <c:v>16.694510000000001</c:v>
                </c:pt>
                <c:pt idx="61">
                  <c:v>16.73462</c:v>
                </c:pt>
                <c:pt idx="62">
                  <c:v>16.7758</c:v>
                </c:pt>
                <c:pt idx="63">
                  <c:v>16.81803</c:v>
                </c:pt>
                <c:pt idx="64">
                  <c:v>16.86129</c:v>
                </c:pt>
                <c:pt idx="65">
                  <c:v>16.905529999999999</c:v>
                </c:pt>
                <c:pt idx="66">
                  <c:v>16.950749999999999</c:v>
                </c:pt>
                <c:pt idx="67">
                  <c:v>16.9969</c:v>
                </c:pt>
                <c:pt idx="68">
                  <c:v>17.043959999999998</c:v>
                </c:pt>
                <c:pt idx="69">
                  <c:v>17.091909999999999</c:v>
                </c:pt>
                <c:pt idx="70">
                  <c:v>17.140720000000002</c:v>
                </c:pt>
                <c:pt idx="71">
                  <c:v>17.190370000000001</c:v>
                </c:pt>
                <c:pt idx="72">
                  <c:v>17.240819999999999</c:v>
                </c:pt>
                <c:pt idx="73">
                  <c:v>17.292059999999999</c:v>
                </c:pt>
                <c:pt idx="74">
                  <c:v>17.344049999999999</c:v>
                </c:pt>
                <c:pt idx="75">
                  <c:v>17.39678</c:v>
                </c:pt>
                <c:pt idx="76">
                  <c:v>17.450220000000002</c:v>
                </c:pt>
                <c:pt idx="77">
                  <c:v>17.504339999999999</c:v>
                </c:pt>
                <c:pt idx="78">
                  <c:v>17.55912</c:v>
                </c:pt>
                <c:pt idx="79">
                  <c:v>17.614540000000002</c:v>
                </c:pt>
                <c:pt idx="80">
                  <c:v>17.670570000000001</c:v>
                </c:pt>
                <c:pt idx="81">
                  <c:v>17.7272</c:v>
                </c:pt>
                <c:pt idx="82">
                  <c:v>17.784379999999999</c:v>
                </c:pt>
                <c:pt idx="83">
                  <c:v>17.842120000000001</c:v>
                </c:pt>
                <c:pt idx="84">
                  <c:v>17.900369999999999</c:v>
                </c:pt>
                <c:pt idx="85">
                  <c:v>17.959119999999999</c:v>
                </c:pt>
                <c:pt idx="86">
                  <c:v>18.018350000000002</c:v>
                </c:pt>
                <c:pt idx="87">
                  <c:v>18.078029999999998</c:v>
                </c:pt>
                <c:pt idx="88">
                  <c:v>18.13815</c:v>
                </c:pt>
                <c:pt idx="89">
                  <c:v>18.19867</c:v>
                </c:pt>
                <c:pt idx="90">
                  <c:v>18.259589999999999</c:v>
                </c:pt>
                <c:pt idx="91">
                  <c:v>18.320879999999999</c:v>
                </c:pt>
                <c:pt idx="92">
                  <c:v>18.38251</c:v>
                </c:pt>
                <c:pt idx="93">
                  <c:v>18.444469999999999</c:v>
                </c:pt>
                <c:pt idx="94">
                  <c:v>18.50675</c:v>
                </c:pt>
                <c:pt idx="95">
                  <c:v>18.569299999999998</c:v>
                </c:pt>
                <c:pt idx="96">
                  <c:v>18.63213</c:v>
                </c:pt>
                <c:pt idx="97">
                  <c:v>18.6952</c:v>
                </c:pt>
                <c:pt idx="98">
                  <c:v>18.758500000000002</c:v>
                </c:pt>
                <c:pt idx="99">
                  <c:v>18.822019999999998</c:v>
                </c:pt>
                <c:pt idx="100">
                  <c:v>18.885719999999999</c:v>
                </c:pt>
                <c:pt idx="101">
                  <c:v>18.949590000000001</c:v>
                </c:pt>
                <c:pt idx="102">
                  <c:v>19.01362</c:v>
                </c:pt>
                <c:pt idx="103">
                  <c:v>19.07779</c:v>
                </c:pt>
                <c:pt idx="104">
                  <c:v>19.14207</c:v>
                </c:pt>
                <c:pt idx="105">
                  <c:v>19.20645</c:v>
                </c:pt>
                <c:pt idx="106">
                  <c:v>19.270910000000001</c:v>
                </c:pt>
                <c:pt idx="107">
                  <c:v>19.335439999999998</c:v>
                </c:pt>
                <c:pt idx="108">
                  <c:v>19.400010000000002</c:v>
                </c:pt>
                <c:pt idx="109">
                  <c:v>19.46462</c:v>
                </c:pt>
                <c:pt idx="110">
                  <c:v>19.529240000000001</c:v>
                </c:pt>
                <c:pt idx="111">
                  <c:v>19.593859999999999</c:v>
                </c:pt>
                <c:pt idx="112">
                  <c:v>19.658460000000002</c:v>
                </c:pt>
                <c:pt idx="113">
                  <c:v>19.723020000000002</c:v>
                </c:pt>
                <c:pt idx="114">
                  <c:v>19.78754</c:v>
                </c:pt>
                <c:pt idx="115">
                  <c:v>19.851990000000001</c:v>
                </c:pt>
                <c:pt idx="116">
                  <c:v>19.916360000000001</c:v>
                </c:pt>
                <c:pt idx="117">
                  <c:v>19.980630000000001</c:v>
                </c:pt>
                <c:pt idx="118">
                  <c:v>20.044799999999999</c:v>
                </c:pt>
                <c:pt idx="119">
                  <c:v>20.108840000000001</c:v>
                </c:pt>
                <c:pt idx="120">
                  <c:v>20.172740000000001</c:v>
                </c:pt>
                <c:pt idx="121">
                  <c:v>20.23648</c:v>
                </c:pt>
                <c:pt idx="122">
                  <c:v>20.300059999999998</c:v>
                </c:pt>
                <c:pt idx="123">
                  <c:v>20.36346</c:v>
                </c:pt>
                <c:pt idx="124">
                  <c:v>20.426670000000001</c:v>
                </c:pt>
                <c:pt idx="125">
                  <c:v>20.48967</c:v>
                </c:pt>
                <c:pt idx="126">
                  <c:v>20.55245</c:v>
                </c:pt>
                <c:pt idx="127">
                  <c:v>20.614989999999999</c:v>
                </c:pt>
                <c:pt idx="128">
                  <c:v>20.677289999999999</c:v>
                </c:pt>
                <c:pt idx="129">
                  <c:v>20.739339999999999</c:v>
                </c:pt>
                <c:pt idx="130">
                  <c:v>20.801120000000001</c:v>
                </c:pt>
                <c:pt idx="131">
                  <c:v>20.86261</c:v>
                </c:pt>
                <c:pt idx="132">
                  <c:v>20.923819999999999</c:v>
                </c:pt>
                <c:pt idx="133">
                  <c:v>20.984719999999999</c:v>
                </c:pt>
                <c:pt idx="134">
                  <c:v>21.045310000000001</c:v>
                </c:pt>
                <c:pt idx="135">
                  <c:v>21.10557</c:v>
                </c:pt>
                <c:pt idx="136">
                  <c:v>21.165500000000002</c:v>
                </c:pt>
                <c:pt idx="137">
                  <c:v>21.225079999999998</c:v>
                </c:pt>
                <c:pt idx="138">
                  <c:v>21.284310000000001</c:v>
                </c:pt>
                <c:pt idx="139">
                  <c:v>21.343170000000001</c:v>
                </c:pt>
                <c:pt idx="140">
                  <c:v>21.40166</c:v>
                </c:pt>
                <c:pt idx="141">
                  <c:v>21.459769999999999</c:v>
                </c:pt>
                <c:pt idx="142">
                  <c:v>21.517489999999999</c:v>
                </c:pt>
                <c:pt idx="143">
                  <c:v>21.5748</c:v>
                </c:pt>
                <c:pt idx="144">
                  <c:v>21.631710000000002</c:v>
                </c:pt>
                <c:pt idx="145">
                  <c:v>21.688189999999999</c:v>
                </c:pt>
                <c:pt idx="146">
                  <c:v>21.744260000000001</c:v>
                </c:pt>
                <c:pt idx="147">
                  <c:v>21.799890000000001</c:v>
                </c:pt>
                <c:pt idx="148">
                  <c:v>21.855080000000001</c:v>
                </c:pt>
                <c:pt idx="149">
                  <c:v>21.90982</c:v>
                </c:pt>
                <c:pt idx="150">
                  <c:v>21.964110000000002</c:v>
                </c:pt>
                <c:pt idx="151">
                  <c:v>22.017939999999999</c:v>
                </c:pt>
                <c:pt idx="152">
                  <c:v>22.071300000000001</c:v>
                </c:pt>
                <c:pt idx="153">
                  <c:v>22.124189999999999</c:v>
                </c:pt>
                <c:pt idx="154">
                  <c:v>22.176600000000001</c:v>
                </c:pt>
                <c:pt idx="155">
                  <c:v>22.22852</c:v>
                </c:pt>
                <c:pt idx="156">
                  <c:v>22.279959999999999</c:v>
                </c:pt>
                <c:pt idx="157">
                  <c:v>22.3309</c:v>
                </c:pt>
                <c:pt idx="158">
                  <c:v>22.381350000000001</c:v>
                </c:pt>
                <c:pt idx="159">
                  <c:v>22.431280000000001</c:v>
                </c:pt>
                <c:pt idx="160">
                  <c:v>22.480720000000002</c:v>
                </c:pt>
                <c:pt idx="161">
                  <c:v>22.529630000000001</c:v>
                </c:pt>
                <c:pt idx="162">
                  <c:v>22.578040000000001</c:v>
                </c:pt>
                <c:pt idx="163">
                  <c:v>22.625920000000001</c:v>
                </c:pt>
                <c:pt idx="164">
                  <c:v>22.673290000000001</c:v>
                </c:pt>
                <c:pt idx="165">
                  <c:v>22.720130000000001</c:v>
                </c:pt>
                <c:pt idx="166">
                  <c:v>22.766439999999999</c:v>
                </c:pt>
                <c:pt idx="167">
                  <c:v>22.81222</c:v>
                </c:pt>
                <c:pt idx="168">
                  <c:v>22.857469999999999</c:v>
                </c:pt>
                <c:pt idx="169">
                  <c:v>22.902190000000001</c:v>
                </c:pt>
                <c:pt idx="170">
                  <c:v>22.946370000000002</c:v>
                </c:pt>
                <c:pt idx="171">
                  <c:v>22.990020000000001</c:v>
                </c:pt>
                <c:pt idx="172">
                  <c:v>23.03313</c:v>
                </c:pt>
                <c:pt idx="173">
                  <c:v>23.075710000000001</c:v>
                </c:pt>
                <c:pt idx="174">
                  <c:v>23.117740000000001</c:v>
                </c:pt>
                <c:pt idx="175">
                  <c:v>23.15924</c:v>
                </c:pt>
                <c:pt idx="176">
                  <c:v>23.200199999999999</c:v>
                </c:pt>
                <c:pt idx="177">
                  <c:v>23.24062</c:v>
                </c:pt>
                <c:pt idx="178">
                  <c:v>23.28051</c:v>
                </c:pt>
                <c:pt idx="179">
                  <c:v>23.319859999999998</c:v>
                </c:pt>
                <c:pt idx="180">
                  <c:v>23.35867</c:v>
                </c:pt>
                <c:pt idx="181">
                  <c:v>23.39696</c:v>
                </c:pt>
                <c:pt idx="182">
                  <c:v>23.434709999999999</c:v>
                </c:pt>
                <c:pt idx="183">
                  <c:v>23.47193</c:v>
                </c:pt>
                <c:pt idx="184">
                  <c:v>23.50863</c:v>
                </c:pt>
                <c:pt idx="185">
                  <c:v>23.544799999999999</c:v>
                </c:pt>
                <c:pt idx="186">
                  <c:v>23.580449999999999</c:v>
                </c:pt>
                <c:pt idx="187">
                  <c:v>23.615580000000001</c:v>
                </c:pt>
                <c:pt idx="188">
                  <c:v>23.650189999999998</c:v>
                </c:pt>
                <c:pt idx="189">
                  <c:v>23.684290000000001</c:v>
                </c:pt>
                <c:pt idx="190">
                  <c:v>23.717880000000001</c:v>
                </c:pt>
                <c:pt idx="191">
                  <c:v>23.750969999999999</c:v>
                </c:pt>
                <c:pt idx="192">
                  <c:v>23.783560000000001</c:v>
                </c:pt>
                <c:pt idx="193">
                  <c:v>23.815639999999998</c:v>
                </c:pt>
                <c:pt idx="194">
                  <c:v>23.847239999999999</c:v>
                </c:pt>
                <c:pt idx="195">
                  <c:v>23.878350000000001</c:v>
                </c:pt>
                <c:pt idx="196">
                  <c:v>23.90898</c:v>
                </c:pt>
                <c:pt idx="197">
                  <c:v>23.939119999999999</c:v>
                </c:pt>
                <c:pt idx="198">
                  <c:v>23.968800000000002</c:v>
                </c:pt>
                <c:pt idx="199">
                  <c:v>23.998010000000001</c:v>
                </c:pt>
                <c:pt idx="200">
                  <c:v>24.026759999999999</c:v>
                </c:pt>
                <c:pt idx="201">
                  <c:v>24.055050000000001</c:v>
                </c:pt>
                <c:pt idx="202">
                  <c:v>24.082889999999999</c:v>
                </c:pt>
                <c:pt idx="203">
                  <c:v>24.110289999999999</c:v>
                </c:pt>
                <c:pt idx="204">
                  <c:v>24.137250000000002</c:v>
                </c:pt>
                <c:pt idx="205">
                  <c:v>24.163779999999999</c:v>
                </c:pt>
                <c:pt idx="206">
                  <c:v>24.189879999999999</c:v>
                </c:pt>
                <c:pt idx="207">
                  <c:v>24.21557</c:v>
                </c:pt>
                <c:pt idx="208">
                  <c:v>24.240839999999999</c:v>
                </c:pt>
                <c:pt idx="209">
                  <c:v>24.265709999999999</c:v>
                </c:pt>
                <c:pt idx="210">
                  <c:v>24.290189999999999</c:v>
                </c:pt>
                <c:pt idx="211">
                  <c:v>24.31427</c:v>
                </c:pt>
                <c:pt idx="212">
                  <c:v>24.337980000000002</c:v>
                </c:pt>
                <c:pt idx="213">
                  <c:v>24.3613</c:v>
                </c:pt>
                <c:pt idx="214">
                  <c:v>24.384260000000001</c:v>
                </c:pt>
                <c:pt idx="215">
                  <c:v>24.406860000000002</c:v>
                </c:pt>
                <c:pt idx="216">
                  <c:v>24.429099999999998</c:v>
                </c:pt>
                <c:pt idx="217">
                  <c:v>24.440100000000001</c:v>
                </c:pt>
                <c:pt idx="218">
                  <c:v>24.45101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C-48A9-ADA8-404666D9AFE5}"/>
            </c:ext>
          </c:extLst>
        </c:ser>
        <c:ser>
          <c:idx val="6"/>
          <c:order val="6"/>
          <c:tx>
            <c:strRef>
              <c:f>Female!$H$1</c:f>
              <c:strCache>
                <c:ptCount val="1"/>
                <c:pt idx="0">
                  <c:v>85th Percentile BMI Value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Female!$H$2:$H$220</c:f>
              <c:numCache>
                <c:formatCode>General</c:formatCode>
                <c:ptCount val="219"/>
                <c:pt idx="0">
                  <c:v>18.01821</c:v>
                </c:pt>
                <c:pt idx="1">
                  <c:v>17.973710000000001</c:v>
                </c:pt>
                <c:pt idx="2">
                  <c:v>17.88749</c:v>
                </c:pt>
                <c:pt idx="3">
                  <c:v>17.80489</c:v>
                </c:pt>
                <c:pt idx="4">
                  <c:v>17.725860000000001</c:v>
                </c:pt>
                <c:pt idx="5">
                  <c:v>17.65035</c:v>
                </c:pt>
                <c:pt idx="6">
                  <c:v>17.578299999999999</c:v>
                </c:pt>
                <c:pt idx="7">
                  <c:v>17.509650000000001</c:v>
                </c:pt>
                <c:pt idx="8">
                  <c:v>17.44435</c:v>
                </c:pt>
                <c:pt idx="9">
                  <c:v>17.382349999999999</c:v>
                </c:pt>
                <c:pt idx="10">
                  <c:v>17.323599999999999</c:v>
                </c:pt>
                <c:pt idx="11">
                  <c:v>17.268039999999999</c:v>
                </c:pt>
                <c:pt idx="12">
                  <c:v>17.21564</c:v>
                </c:pt>
                <c:pt idx="13">
                  <c:v>17.166340000000002</c:v>
                </c:pt>
                <c:pt idx="14">
                  <c:v>17.120090000000001</c:v>
                </c:pt>
                <c:pt idx="15">
                  <c:v>17.07685</c:v>
                </c:pt>
                <c:pt idx="16">
                  <c:v>17.036580000000001</c:v>
                </c:pt>
                <c:pt idx="17">
                  <c:v>16.999230000000001</c:v>
                </c:pt>
                <c:pt idx="18">
                  <c:v>16.964759999999998</c:v>
                </c:pt>
                <c:pt idx="19">
                  <c:v>16.933119999999999</c:v>
                </c:pt>
                <c:pt idx="20">
                  <c:v>16.90428</c:v>
                </c:pt>
                <c:pt idx="21">
                  <c:v>16.8782</c:v>
                </c:pt>
                <c:pt idx="22">
                  <c:v>16.85483</c:v>
                </c:pt>
                <c:pt idx="23">
                  <c:v>16.834129999999998</c:v>
                </c:pt>
                <c:pt idx="24">
                  <c:v>16.81606</c:v>
                </c:pt>
                <c:pt idx="25">
                  <c:v>16.80058</c:v>
                </c:pt>
                <c:pt idx="26">
                  <c:v>16.787649999999999</c:v>
                </c:pt>
                <c:pt idx="27">
                  <c:v>16.777229999999999</c:v>
                </c:pt>
                <c:pt idx="28">
                  <c:v>16.769269999999999</c:v>
                </c:pt>
                <c:pt idx="29">
                  <c:v>16.763750000000002</c:v>
                </c:pt>
                <c:pt idx="30">
                  <c:v>16.7606</c:v>
                </c:pt>
                <c:pt idx="31">
                  <c:v>16.759810000000002</c:v>
                </c:pt>
                <c:pt idx="32">
                  <c:v>16.761320000000001</c:v>
                </c:pt>
                <c:pt idx="33">
                  <c:v>16.765090000000001</c:v>
                </c:pt>
                <c:pt idx="34">
                  <c:v>16.771080000000001</c:v>
                </c:pt>
                <c:pt idx="35">
                  <c:v>16.779250000000001</c:v>
                </c:pt>
                <c:pt idx="36">
                  <c:v>16.789560000000002</c:v>
                </c:pt>
                <c:pt idx="37">
                  <c:v>16.801970000000001</c:v>
                </c:pt>
                <c:pt idx="38">
                  <c:v>16.81644</c:v>
                </c:pt>
                <c:pt idx="39">
                  <c:v>16.832920000000001</c:v>
                </c:pt>
                <c:pt idx="40">
                  <c:v>16.851379999999999</c:v>
                </c:pt>
                <c:pt idx="41">
                  <c:v>16.871770000000001</c:v>
                </c:pt>
                <c:pt idx="42">
                  <c:v>16.89405</c:v>
                </c:pt>
                <c:pt idx="43">
                  <c:v>16.918189999999999</c:v>
                </c:pt>
                <c:pt idx="44">
                  <c:v>16.94415</c:v>
                </c:pt>
                <c:pt idx="45">
                  <c:v>16.971869999999999</c:v>
                </c:pt>
                <c:pt idx="46">
                  <c:v>17.001339999999999</c:v>
                </c:pt>
                <c:pt idx="47">
                  <c:v>17.032489999999999</c:v>
                </c:pt>
                <c:pt idx="48">
                  <c:v>17.06531</c:v>
                </c:pt>
                <c:pt idx="49">
                  <c:v>17.099740000000001</c:v>
                </c:pt>
                <c:pt idx="50">
                  <c:v>17.135750000000002</c:v>
                </c:pt>
                <c:pt idx="51">
                  <c:v>17.173310000000001</c:v>
                </c:pt>
                <c:pt idx="52">
                  <c:v>17.21237</c:v>
                </c:pt>
                <c:pt idx="53">
                  <c:v>17.2529</c:v>
                </c:pt>
                <c:pt idx="54">
                  <c:v>17.29485</c:v>
                </c:pt>
                <c:pt idx="55">
                  <c:v>17.338200000000001</c:v>
                </c:pt>
                <c:pt idx="56">
                  <c:v>17.382909999999999</c:v>
                </c:pt>
                <c:pt idx="57">
                  <c:v>17.428940000000001</c:v>
                </c:pt>
                <c:pt idx="58">
                  <c:v>17.47626</c:v>
                </c:pt>
                <c:pt idx="59">
                  <c:v>17.524819999999998</c:v>
                </c:pt>
                <c:pt idx="60">
                  <c:v>17.5746</c:v>
                </c:pt>
                <c:pt idx="61">
                  <c:v>17.62557</c:v>
                </c:pt>
                <c:pt idx="62">
                  <c:v>17.677679999999999</c:v>
                </c:pt>
                <c:pt idx="63">
                  <c:v>17.730899999999998</c:v>
                </c:pt>
                <c:pt idx="64">
                  <c:v>17.7852</c:v>
                </c:pt>
                <c:pt idx="65">
                  <c:v>17.84055</c:v>
                </c:pt>
                <c:pt idx="66">
                  <c:v>17.896920000000001</c:v>
                </c:pt>
                <c:pt idx="67">
                  <c:v>17.954260000000001</c:v>
                </c:pt>
                <c:pt idx="68">
                  <c:v>18.012560000000001</c:v>
                </c:pt>
                <c:pt idx="69">
                  <c:v>18.071770000000001</c:v>
                </c:pt>
                <c:pt idx="70">
                  <c:v>18.131869999999999</c:v>
                </c:pt>
                <c:pt idx="71">
                  <c:v>18.192830000000001</c:v>
                </c:pt>
                <c:pt idx="72">
                  <c:v>18.2546</c:v>
                </c:pt>
                <c:pt idx="73">
                  <c:v>18.31718</c:v>
                </c:pt>
                <c:pt idx="74">
                  <c:v>18.380510000000001</c:v>
                </c:pt>
                <c:pt idx="75">
                  <c:v>18.444579999999998</c:v>
                </c:pt>
                <c:pt idx="76">
                  <c:v>18.509360000000001</c:v>
                </c:pt>
                <c:pt idx="77">
                  <c:v>18.574809999999999</c:v>
                </c:pt>
                <c:pt idx="78">
                  <c:v>18.640910000000002</c:v>
                </c:pt>
                <c:pt idx="79">
                  <c:v>18.707619999999999</c:v>
                </c:pt>
                <c:pt idx="80">
                  <c:v>18.774930000000001</c:v>
                </c:pt>
                <c:pt idx="81">
                  <c:v>18.8428</c:v>
                </c:pt>
                <c:pt idx="82">
                  <c:v>18.911210000000001</c:v>
                </c:pt>
                <c:pt idx="83">
                  <c:v>18.980119999999999</c:v>
                </c:pt>
                <c:pt idx="84">
                  <c:v>19.049520000000001</c:v>
                </c:pt>
                <c:pt idx="85">
                  <c:v>19.11937</c:v>
                </c:pt>
                <c:pt idx="86">
                  <c:v>19.18965</c:v>
                </c:pt>
                <c:pt idx="87">
                  <c:v>19.260339999999999</c:v>
                </c:pt>
                <c:pt idx="88">
                  <c:v>19.331399999999999</c:v>
                </c:pt>
                <c:pt idx="89">
                  <c:v>19.402819999999998</c:v>
                </c:pt>
                <c:pt idx="90">
                  <c:v>19.47457</c:v>
                </c:pt>
                <c:pt idx="91">
                  <c:v>19.546620000000001</c:v>
                </c:pt>
                <c:pt idx="92">
                  <c:v>19.618950000000002</c:v>
                </c:pt>
                <c:pt idx="93">
                  <c:v>19.69154</c:v>
                </c:pt>
                <c:pt idx="94">
                  <c:v>19.76436</c:v>
                </c:pt>
                <c:pt idx="95">
                  <c:v>19.837389999999999</c:v>
                </c:pt>
                <c:pt idx="96">
                  <c:v>19.910609999999998</c:v>
                </c:pt>
                <c:pt idx="97">
                  <c:v>19.984000000000002</c:v>
                </c:pt>
                <c:pt idx="98">
                  <c:v>20.05753</c:v>
                </c:pt>
                <c:pt idx="99">
                  <c:v>20.131180000000001</c:v>
                </c:pt>
                <c:pt idx="100">
                  <c:v>20.204930000000001</c:v>
                </c:pt>
                <c:pt idx="101">
                  <c:v>20.278759999999998</c:v>
                </c:pt>
                <c:pt idx="102">
                  <c:v>20.352640000000001</c:v>
                </c:pt>
                <c:pt idx="103">
                  <c:v>20.426570000000002</c:v>
                </c:pt>
                <c:pt idx="104">
                  <c:v>20.500520000000002</c:v>
                </c:pt>
                <c:pt idx="105">
                  <c:v>20.574459999999998</c:v>
                </c:pt>
                <c:pt idx="106">
                  <c:v>20.64838</c:v>
                </c:pt>
                <c:pt idx="107">
                  <c:v>20.722270000000002</c:v>
                </c:pt>
                <c:pt idx="108">
                  <c:v>20.79609</c:v>
                </c:pt>
                <c:pt idx="109">
                  <c:v>20.86984</c:v>
                </c:pt>
                <c:pt idx="110">
                  <c:v>20.943490000000001</c:v>
                </c:pt>
                <c:pt idx="111">
                  <c:v>21.017029999999998</c:v>
                </c:pt>
                <c:pt idx="112">
                  <c:v>21.090450000000001</c:v>
                </c:pt>
                <c:pt idx="113">
                  <c:v>21.163709999999998</c:v>
                </c:pt>
                <c:pt idx="114">
                  <c:v>21.236809999999998</c:v>
                </c:pt>
                <c:pt idx="115">
                  <c:v>21.309740000000001</c:v>
                </c:pt>
                <c:pt idx="116">
                  <c:v>21.382459999999998</c:v>
                </c:pt>
                <c:pt idx="117">
                  <c:v>21.454979999999999</c:v>
                </c:pt>
                <c:pt idx="118">
                  <c:v>21.527270000000001</c:v>
                </c:pt>
                <c:pt idx="119">
                  <c:v>21.599309999999999</c:v>
                </c:pt>
                <c:pt idx="120">
                  <c:v>21.671109999999999</c:v>
                </c:pt>
                <c:pt idx="121">
                  <c:v>21.742629999999998</c:v>
                </c:pt>
                <c:pt idx="122">
                  <c:v>21.813859999999998</c:v>
                </c:pt>
                <c:pt idx="123">
                  <c:v>21.884799999999998</c:v>
                </c:pt>
                <c:pt idx="124">
                  <c:v>21.95543</c:v>
                </c:pt>
                <c:pt idx="125">
                  <c:v>22.025729999999999</c:v>
                </c:pt>
                <c:pt idx="126">
                  <c:v>22.095700000000001</c:v>
                </c:pt>
                <c:pt idx="127">
                  <c:v>22.165320000000001</c:v>
                </c:pt>
                <c:pt idx="128">
                  <c:v>22.234580000000001</c:v>
                </c:pt>
                <c:pt idx="129">
                  <c:v>22.303460000000001</c:v>
                </c:pt>
                <c:pt idx="130">
                  <c:v>22.371960000000001</c:v>
                </c:pt>
                <c:pt idx="131">
                  <c:v>22.440069999999999</c:v>
                </c:pt>
                <c:pt idx="132">
                  <c:v>22.507770000000001</c:v>
                </c:pt>
                <c:pt idx="133">
                  <c:v>22.575060000000001</c:v>
                </c:pt>
                <c:pt idx="134">
                  <c:v>22.641919999999999</c:v>
                </c:pt>
                <c:pt idx="135">
                  <c:v>22.708349999999999</c:v>
                </c:pt>
                <c:pt idx="136">
                  <c:v>22.774339999999999</c:v>
                </c:pt>
                <c:pt idx="137">
                  <c:v>22.839870000000001</c:v>
                </c:pt>
                <c:pt idx="138">
                  <c:v>22.90494</c:v>
                </c:pt>
                <c:pt idx="139">
                  <c:v>22.969539999999999</c:v>
                </c:pt>
                <c:pt idx="140">
                  <c:v>23.033660000000001</c:v>
                </c:pt>
                <c:pt idx="141">
                  <c:v>23.09731</c:v>
                </c:pt>
                <c:pt idx="142">
                  <c:v>23.160450000000001</c:v>
                </c:pt>
                <c:pt idx="143">
                  <c:v>23.223109999999998</c:v>
                </c:pt>
                <c:pt idx="144">
                  <c:v>23.285250000000001</c:v>
                </c:pt>
                <c:pt idx="145">
                  <c:v>23.346889999999998</c:v>
                </c:pt>
                <c:pt idx="146">
                  <c:v>23.408010000000001</c:v>
                </c:pt>
                <c:pt idx="147">
                  <c:v>23.468610000000002</c:v>
                </c:pt>
                <c:pt idx="148">
                  <c:v>23.528680000000001</c:v>
                </c:pt>
                <c:pt idx="149">
                  <c:v>23.588229999999999</c:v>
                </c:pt>
                <c:pt idx="150">
                  <c:v>23.64723</c:v>
                </c:pt>
                <c:pt idx="151">
                  <c:v>23.7057</c:v>
                </c:pt>
                <c:pt idx="152">
                  <c:v>23.763629999999999</c:v>
                </c:pt>
                <c:pt idx="153">
                  <c:v>23.821010000000001</c:v>
                </c:pt>
                <c:pt idx="154">
                  <c:v>23.877839999999999</c:v>
                </c:pt>
                <c:pt idx="155">
                  <c:v>23.93412</c:v>
                </c:pt>
                <c:pt idx="156">
                  <c:v>23.989850000000001</c:v>
                </c:pt>
                <c:pt idx="157">
                  <c:v>24.045030000000001</c:v>
                </c:pt>
                <c:pt idx="158">
                  <c:v>24.099640000000001</c:v>
                </c:pt>
                <c:pt idx="159">
                  <c:v>24.153700000000001</c:v>
                </c:pt>
                <c:pt idx="160">
                  <c:v>24.20721</c:v>
                </c:pt>
                <c:pt idx="161">
                  <c:v>24.260149999999999</c:v>
                </c:pt>
                <c:pt idx="162">
                  <c:v>24.312539999999998</c:v>
                </c:pt>
                <c:pt idx="163">
                  <c:v>24.364370000000001</c:v>
                </c:pt>
                <c:pt idx="164">
                  <c:v>24.41564</c:v>
                </c:pt>
                <c:pt idx="165">
                  <c:v>24.466360000000002</c:v>
                </c:pt>
                <c:pt idx="166">
                  <c:v>24.516529999999999</c:v>
                </c:pt>
                <c:pt idx="167">
                  <c:v>24.566140000000001</c:v>
                </c:pt>
                <c:pt idx="168">
                  <c:v>24.615210000000001</c:v>
                </c:pt>
                <c:pt idx="169">
                  <c:v>24.663720000000001</c:v>
                </c:pt>
                <c:pt idx="170">
                  <c:v>24.7117</c:v>
                </c:pt>
                <c:pt idx="171">
                  <c:v>24.759129999999999</c:v>
                </c:pt>
                <c:pt idx="172">
                  <c:v>24.80603</c:v>
                </c:pt>
                <c:pt idx="173">
                  <c:v>24.852399999999999</c:v>
                </c:pt>
                <c:pt idx="174">
                  <c:v>24.898240000000001</c:v>
                </c:pt>
                <c:pt idx="175">
                  <c:v>24.943560000000002</c:v>
                </c:pt>
                <c:pt idx="176">
                  <c:v>24.98836</c:v>
                </c:pt>
                <c:pt idx="177">
                  <c:v>25.03265</c:v>
                </c:pt>
                <c:pt idx="178">
                  <c:v>25.076429999999998</c:v>
                </c:pt>
                <c:pt idx="179">
                  <c:v>25.119720000000001</c:v>
                </c:pt>
                <c:pt idx="180">
                  <c:v>25.162510000000001</c:v>
                </c:pt>
                <c:pt idx="181">
                  <c:v>25.204820000000002</c:v>
                </c:pt>
                <c:pt idx="182">
                  <c:v>25.246649999999999</c:v>
                </c:pt>
                <c:pt idx="183">
                  <c:v>25.288019999999999</c:v>
                </c:pt>
                <c:pt idx="184">
                  <c:v>25.32892</c:v>
                </c:pt>
                <c:pt idx="185">
                  <c:v>25.36937</c:v>
                </c:pt>
                <c:pt idx="186">
                  <c:v>25.409379999999999</c:v>
                </c:pt>
                <c:pt idx="187">
                  <c:v>25.44895</c:v>
                </c:pt>
                <c:pt idx="188">
                  <c:v>25.488099999999999</c:v>
                </c:pt>
                <c:pt idx="189">
                  <c:v>25.52684</c:v>
                </c:pt>
                <c:pt idx="190">
                  <c:v>25.565169999999998</c:v>
                </c:pt>
                <c:pt idx="191">
                  <c:v>25.603110000000001</c:v>
                </c:pt>
                <c:pt idx="192">
                  <c:v>25.64067</c:v>
                </c:pt>
                <c:pt idx="193">
                  <c:v>25.677859999999999</c:v>
                </c:pt>
                <c:pt idx="194">
                  <c:v>25.714700000000001</c:v>
                </c:pt>
                <c:pt idx="195">
                  <c:v>25.751180000000002</c:v>
                </c:pt>
                <c:pt idx="196">
                  <c:v>25.787330000000001</c:v>
                </c:pt>
                <c:pt idx="197">
                  <c:v>25.823170000000001</c:v>
                </c:pt>
                <c:pt idx="198">
                  <c:v>25.858689999999999</c:v>
                </c:pt>
                <c:pt idx="199">
                  <c:v>25.893920000000001</c:v>
                </c:pt>
                <c:pt idx="200">
                  <c:v>25.92887</c:v>
                </c:pt>
                <c:pt idx="201">
                  <c:v>25.963560000000001</c:v>
                </c:pt>
                <c:pt idx="202">
                  <c:v>25.997990000000001</c:v>
                </c:pt>
                <c:pt idx="203">
                  <c:v>26.03219</c:v>
                </c:pt>
                <c:pt idx="204">
                  <c:v>26.06617</c:v>
                </c:pt>
                <c:pt idx="205">
                  <c:v>26.099930000000001</c:v>
                </c:pt>
                <c:pt idx="206">
                  <c:v>26.133510000000001</c:v>
                </c:pt>
                <c:pt idx="207">
                  <c:v>26.166920000000001</c:v>
                </c:pt>
                <c:pt idx="208">
                  <c:v>26.20016</c:v>
                </c:pt>
                <c:pt idx="209">
                  <c:v>26.233260000000001</c:v>
                </c:pt>
                <c:pt idx="210">
                  <c:v>26.26624</c:v>
                </c:pt>
                <c:pt idx="211">
                  <c:v>26.299109999999999</c:v>
                </c:pt>
                <c:pt idx="212">
                  <c:v>26.331890000000001</c:v>
                </c:pt>
                <c:pt idx="213">
                  <c:v>26.36459</c:v>
                </c:pt>
                <c:pt idx="214">
                  <c:v>26.39723</c:v>
                </c:pt>
                <c:pt idx="215">
                  <c:v>26.429839999999999</c:v>
                </c:pt>
                <c:pt idx="216">
                  <c:v>26.462430000000001</c:v>
                </c:pt>
                <c:pt idx="217">
                  <c:v>26.478719999999999</c:v>
                </c:pt>
                <c:pt idx="218">
                  <c:v>26.49502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8C-48A9-ADA8-404666D9AFE5}"/>
            </c:ext>
          </c:extLst>
        </c:ser>
        <c:ser>
          <c:idx val="7"/>
          <c:order val="7"/>
          <c:tx>
            <c:strRef>
              <c:f>Female!$I$1</c:f>
              <c:strCache>
                <c:ptCount val="1"/>
                <c:pt idx="0">
                  <c:v>90th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Female!$I$2:$I$220</c:f>
              <c:numCache>
                <c:formatCode>General</c:formatCode>
                <c:ptCount val="219"/>
                <c:pt idx="0">
                  <c:v>18.441389999999998</c:v>
                </c:pt>
                <c:pt idx="1">
                  <c:v>18.39526</c:v>
                </c:pt>
                <c:pt idx="2">
                  <c:v>18.30611</c:v>
                </c:pt>
                <c:pt idx="3">
                  <c:v>18.221029999999999</c:v>
                </c:pt>
                <c:pt idx="4">
                  <c:v>18.139970000000002</c:v>
                </c:pt>
                <c:pt idx="5">
                  <c:v>18.062850000000001</c:v>
                </c:pt>
                <c:pt idx="6">
                  <c:v>17.989619999999999</c:v>
                </c:pt>
                <c:pt idx="7">
                  <c:v>17.920190000000002</c:v>
                </c:pt>
                <c:pt idx="8">
                  <c:v>17.854520000000001</c:v>
                </c:pt>
                <c:pt idx="9">
                  <c:v>17.792529999999999</c:v>
                </c:pt>
                <c:pt idx="10">
                  <c:v>17.734159999999999</c:v>
                </c:pt>
                <c:pt idx="11">
                  <c:v>17.679359999999999</c:v>
                </c:pt>
                <c:pt idx="12">
                  <c:v>17.628050000000002</c:v>
                </c:pt>
                <c:pt idx="13">
                  <c:v>17.580190000000002</c:v>
                </c:pt>
                <c:pt idx="14">
                  <c:v>17.535710000000002</c:v>
                </c:pt>
                <c:pt idx="15">
                  <c:v>17.49455</c:v>
                </c:pt>
                <c:pt idx="16">
                  <c:v>17.456669999999999</c:v>
                </c:pt>
                <c:pt idx="17">
                  <c:v>17.422000000000001</c:v>
                </c:pt>
                <c:pt idx="18">
                  <c:v>17.39049</c:v>
                </c:pt>
                <c:pt idx="19">
                  <c:v>17.362100000000002</c:v>
                </c:pt>
                <c:pt idx="20">
                  <c:v>17.336760000000002</c:v>
                </c:pt>
                <c:pt idx="21">
                  <c:v>17.314419999999998</c:v>
                </c:pt>
                <c:pt idx="22">
                  <c:v>17.29505</c:v>
                </c:pt>
                <c:pt idx="23">
                  <c:v>17.278580000000002</c:v>
                </c:pt>
                <c:pt idx="24">
                  <c:v>17.264970000000002</c:v>
                </c:pt>
                <c:pt idx="25">
                  <c:v>17.254169999999998</c:v>
                </c:pt>
                <c:pt idx="26">
                  <c:v>17.246130000000001</c:v>
                </c:pt>
                <c:pt idx="27">
                  <c:v>17.24081</c:v>
                </c:pt>
                <c:pt idx="28">
                  <c:v>17.238150000000001</c:v>
                </c:pt>
                <c:pt idx="29">
                  <c:v>17.238109999999999</c:v>
                </c:pt>
                <c:pt idx="30">
                  <c:v>17.240649999999999</c:v>
                </c:pt>
                <c:pt idx="31">
                  <c:v>17.245709999999999</c:v>
                </c:pt>
                <c:pt idx="32">
                  <c:v>17.253260000000001</c:v>
                </c:pt>
                <c:pt idx="33">
                  <c:v>17.26324</c:v>
                </c:pt>
                <c:pt idx="34">
                  <c:v>17.275600000000001</c:v>
                </c:pt>
                <c:pt idx="35">
                  <c:v>17.290310000000002</c:v>
                </c:pt>
                <c:pt idx="36">
                  <c:v>17.307320000000001</c:v>
                </c:pt>
                <c:pt idx="37">
                  <c:v>17.32657</c:v>
                </c:pt>
                <c:pt idx="38">
                  <c:v>17.348030000000001</c:v>
                </c:pt>
                <c:pt idx="39">
                  <c:v>17.371649999999999</c:v>
                </c:pt>
                <c:pt idx="40">
                  <c:v>17.397390000000001</c:v>
                </c:pt>
                <c:pt idx="41">
                  <c:v>17.425190000000001</c:v>
                </c:pt>
                <c:pt idx="42">
                  <c:v>17.455020000000001</c:v>
                </c:pt>
                <c:pt idx="43">
                  <c:v>17.486830000000001</c:v>
                </c:pt>
                <c:pt idx="44">
                  <c:v>17.520569999999999</c:v>
                </c:pt>
                <c:pt idx="45">
                  <c:v>17.5562</c:v>
                </c:pt>
                <c:pt idx="46">
                  <c:v>17.593689999999999</c:v>
                </c:pt>
                <c:pt idx="47">
                  <c:v>17.63297</c:v>
                </c:pt>
                <c:pt idx="48">
                  <c:v>17.674019999999999</c:v>
                </c:pt>
                <c:pt idx="49">
                  <c:v>17.71678</c:v>
                </c:pt>
                <c:pt idx="50">
                  <c:v>17.761220000000002</c:v>
                </c:pt>
                <c:pt idx="51">
                  <c:v>17.807300000000001</c:v>
                </c:pt>
                <c:pt idx="52">
                  <c:v>17.854959999999998</c:v>
                </c:pt>
                <c:pt idx="53">
                  <c:v>17.904170000000001</c:v>
                </c:pt>
                <c:pt idx="54">
                  <c:v>17.954889999999999</c:v>
                </c:pt>
                <c:pt idx="55">
                  <c:v>18.007079999999998</c:v>
                </c:pt>
                <c:pt idx="56">
                  <c:v>18.060690000000001</c:v>
                </c:pt>
                <c:pt idx="57">
                  <c:v>18.115690000000001</c:v>
                </c:pt>
                <c:pt idx="58">
                  <c:v>18.172029999999999</c:v>
                </c:pt>
                <c:pt idx="59">
                  <c:v>18.229679999999998</c:v>
                </c:pt>
                <c:pt idx="60">
                  <c:v>18.288589999999999</c:v>
                </c:pt>
                <c:pt idx="61">
                  <c:v>18.34873</c:v>
                </c:pt>
                <c:pt idx="62">
                  <c:v>18.410070000000001</c:v>
                </c:pt>
                <c:pt idx="63">
                  <c:v>18.472549999999998</c:v>
                </c:pt>
                <c:pt idx="64">
                  <c:v>18.536149999999999</c:v>
                </c:pt>
                <c:pt idx="65">
                  <c:v>18.600819999999999</c:v>
                </c:pt>
                <c:pt idx="66">
                  <c:v>18.666530000000002</c:v>
                </c:pt>
                <c:pt idx="67">
                  <c:v>18.733250000000002</c:v>
                </c:pt>
                <c:pt idx="68">
                  <c:v>18.800930000000001</c:v>
                </c:pt>
                <c:pt idx="69">
                  <c:v>18.86955</c:v>
                </c:pt>
                <c:pt idx="70">
                  <c:v>18.939060000000001</c:v>
                </c:pt>
                <c:pt idx="71">
                  <c:v>19.009429999999998</c:v>
                </c:pt>
                <c:pt idx="72">
                  <c:v>19.080629999999999</c:v>
                </c:pt>
                <c:pt idx="73">
                  <c:v>19.152619999999999</c:v>
                </c:pt>
                <c:pt idx="74">
                  <c:v>19.225370000000002</c:v>
                </c:pt>
                <c:pt idx="75">
                  <c:v>19.298839999999998</c:v>
                </c:pt>
                <c:pt idx="76">
                  <c:v>19.373010000000001</c:v>
                </c:pt>
                <c:pt idx="77">
                  <c:v>19.447839999999999</c:v>
                </c:pt>
                <c:pt idx="78">
                  <c:v>19.523289999999999</c:v>
                </c:pt>
                <c:pt idx="79">
                  <c:v>19.599350000000001</c:v>
                </c:pt>
                <c:pt idx="80">
                  <c:v>19.67596</c:v>
                </c:pt>
                <c:pt idx="81">
                  <c:v>19.753119999999999</c:v>
                </c:pt>
                <c:pt idx="82">
                  <c:v>19.830770000000001</c:v>
                </c:pt>
                <c:pt idx="83">
                  <c:v>19.908899999999999</c:v>
                </c:pt>
                <c:pt idx="84">
                  <c:v>19.987480000000001</c:v>
                </c:pt>
                <c:pt idx="85">
                  <c:v>20.066469999999999</c:v>
                </c:pt>
                <c:pt idx="86">
                  <c:v>20.14584</c:v>
                </c:pt>
                <c:pt idx="87">
                  <c:v>20.225580000000001</c:v>
                </c:pt>
                <c:pt idx="88">
                  <c:v>20.30564</c:v>
                </c:pt>
                <c:pt idx="89">
                  <c:v>20.386009999999999</c:v>
                </c:pt>
                <c:pt idx="90">
                  <c:v>20.466650000000001</c:v>
                </c:pt>
                <c:pt idx="91">
                  <c:v>20.547540000000001</c:v>
                </c:pt>
                <c:pt idx="92">
                  <c:v>20.62866</c:v>
                </c:pt>
                <c:pt idx="93">
                  <c:v>20.709969999999998</c:v>
                </c:pt>
                <c:pt idx="94">
                  <c:v>20.791450000000001</c:v>
                </c:pt>
                <c:pt idx="95">
                  <c:v>20.873080000000002</c:v>
                </c:pt>
                <c:pt idx="96">
                  <c:v>20.954840000000001</c:v>
                </c:pt>
                <c:pt idx="97">
                  <c:v>21.03669</c:v>
                </c:pt>
                <c:pt idx="98">
                  <c:v>21.11861</c:v>
                </c:pt>
                <c:pt idx="99">
                  <c:v>21.200589999999998</c:v>
                </c:pt>
                <c:pt idx="100">
                  <c:v>21.282589999999999</c:v>
                </c:pt>
                <c:pt idx="101">
                  <c:v>21.364599999999999</c:v>
                </c:pt>
                <c:pt idx="102">
                  <c:v>21.44659</c:v>
                </c:pt>
                <c:pt idx="103">
                  <c:v>21.52854</c:v>
                </c:pt>
                <c:pt idx="104">
                  <c:v>21.610430000000001</c:v>
                </c:pt>
                <c:pt idx="105">
                  <c:v>21.692240000000002</c:v>
                </c:pt>
                <c:pt idx="106">
                  <c:v>21.773959999999999</c:v>
                </c:pt>
                <c:pt idx="107">
                  <c:v>21.855550000000001</c:v>
                </c:pt>
                <c:pt idx="108">
                  <c:v>21.937000000000001</c:v>
                </c:pt>
                <c:pt idx="109">
                  <c:v>22.01829</c:v>
                </c:pt>
                <c:pt idx="110">
                  <c:v>22.099399999999999</c:v>
                </c:pt>
                <c:pt idx="111">
                  <c:v>22.180309999999999</c:v>
                </c:pt>
                <c:pt idx="112">
                  <c:v>22.261009999999999</c:v>
                </c:pt>
                <c:pt idx="113">
                  <c:v>22.341480000000001</c:v>
                </c:pt>
                <c:pt idx="114">
                  <c:v>22.421700000000001</c:v>
                </c:pt>
                <c:pt idx="115">
                  <c:v>22.501660000000001</c:v>
                </c:pt>
                <c:pt idx="116">
                  <c:v>22.581330000000001</c:v>
                </c:pt>
                <c:pt idx="117">
                  <c:v>22.660710000000002</c:v>
                </c:pt>
                <c:pt idx="118">
                  <c:v>22.73977</c:v>
                </c:pt>
                <c:pt idx="119">
                  <c:v>22.8185</c:v>
                </c:pt>
                <c:pt idx="120">
                  <c:v>22.896889999999999</c:v>
                </c:pt>
                <c:pt idx="121">
                  <c:v>22.974930000000001</c:v>
                </c:pt>
                <c:pt idx="122">
                  <c:v>23.052589999999999</c:v>
                </c:pt>
                <c:pt idx="123">
                  <c:v>23.12987</c:v>
                </c:pt>
                <c:pt idx="124">
                  <c:v>23.20675</c:v>
                </c:pt>
                <c:pt idx="125">
                  <c:v>23.28323</c:v>
                </c:pt>
                <c:pt idx="126">
                  <c:v>23.359279999999998</c:v>
                </c:pt>
                <c:pt idx="127">
                  <c:v>23.434909999999999</c:v>
                </c:pt>
                <c:pt idx="128">
                  <c:v>23.510079999999999</c:v>
                </c:pt>
                <c:pt idx="129">
                  <c:v>23.584810000000001</c:v>
                </c:pt>
                <c:pt idx="130">
                  <c:v>23.65907</c:v>
                </c:pt>
                <c:pt idx="131">
                  <c:v>23.732849999999999</c:v>
                </c:pt>
                <c:pt idx="132">
                  <c:v>23.806149999999999</c:v>
                </c:pt>
                <c:pt idx="133">
                  <c:v>23.87895</c:v>
                </c:pt>
                <c:pt idx="134">
                  <c:v>23.951260000000001</c:v>
                </c:pt>
                <c:pt idx="135">
                  <c:v>24.023050000000001</c:v>
                </c:pt>
                <c:pt idx="136">
                  <c:v>24.094329999999999</c:v>
                </c:pt>
                <c:pt idx="137">
                  <c:v>24.16508</c:v>
                </c:pt>
                <c:pt idx="138">
                  <c:v>24.235289999999999</c:v>
                </c:pt>
                <c:pt idx="139">
                  <c:v>24.304970000000001</c:v>
                </c:pt>
                <c:pt idx="140">
                  <c:v>24.374110000000002</c:v>
                </c:pt>
                <c:pt idx="141">
                  <c:v>24.442689999999999</c:v>
                </c:pt>
                <c:pt idx="142">
                  <c:v>24.51071</c:v>
                </c:pt>
                <c:pt idx="143">
                  <c:v>24.57818</c:v>
                </c:pt>
                <c:pt idx="144">
                  <c:v>24.64508</c:v>
                </c:pt>
                <c:pt idx="145">
                  <c:v>24.711410000000001</c:v>
                </c:pt>
                <c:pt idx="146">
                  <c:v>24.777159999999999</c:v>
                </c:pt>
                <c:pt idx="147">
                  <c:v>24.84234</c:v>
                </c:pt>
                <c:pt idx="148">
                  <c:v>24.906939999999999</c:v>
                </c:pt>
                <c:pt idx="149">
                  <c:v>24.970960000000002</c:v>
                </c:pt>
                <c:pt idx="150">
                  <c:v>25.034400000000002</c:v>
                </c:pt>
                <c:pt idx="151">
                  <c:v>25.097249999999999</c:v>
                </c:pt>
                <c:pt idx="152">
                  <c:v>25.159510000000001</c:v>
                </c:pt>
                <c:pt idx="153">
                  <c:v>25.22119</c:v>
                </c:pt>
                <c:pt idx="154">
                  <c:v>25.28228</c:v>
                </c:pt>
                <c:pt idx="155">
                  <c:v>25.342790000000001</c:v>
                </c:pt>
                <c:pt idx="156">
                  <c:v>25.402709999999999</c:v>
                </c:pt>
                <c:pt idx="157">
                  <c:v>25.462039999999998</c:v>
                </c:pt>
                <c:pt idx="158">
                  <c:v>25.520800000000001</c:v>
                </c:pt>
                <c:pt idx="159">
                  <c:v>25.578970000000002</c:v>
                </c:pt>
                <c:pt idx="160">
                  <c:v>25.636559999999999</c:v>
                </c:pt>
                <c:pt idx="161">
                  <c:v>25.693570000000001</c:v>
                </c:pt>
                <c:pt idx="162">
                  <c:v>25.750019999999999</c:v>
                </c:pt>
                <c:pt idx="163">
                  <c:v>25.805890000000002</c:v>
                </c:pt>
                <c:pt idx="164">
                  <c:v>25.8612</c:v>
                </c:pt>
                <c:pt idx="165">
                  <c:v>25.915949999999999</c:v>
                </c:pt>
                <c:pt idx="166">
                  <c:v>25.970140000000001</c:v>
                </c:pt>
                <c:pt idx="167">
                  <c:v>26.023790000000002</c:v>
                </c:pt>
                <c:pt idx="168">
                  <c:v>26.076889999999999</c:v>
                </c:pt>
                <c:pt idx="169">
                  <c:v>26.129449999999999</c:v>
                </c:pt>
                <c:pt idx="170">
                  <c:v>26.181480000000001</c:v>
                </c:pt>
                <c:pt idx="171">
                  <c:v>26.232990000000001</c:v>
                </c:pt>
                <c:pt idx="172">
                  <c:v>26.283989999999999</c:v>
                </c:pt>
                <c:pt idx="173">
                  <c:v>26.334479999999999</c:v>
                </c:pt>
                <c:pt idx="174">
                  <c:v>26.384460000000001</c:v>
                </c:pt>
                <c:pt idx="175">
                  <c:v>26.433959999999999</c:v>
                </c:pt>
                <c:pt idx="176">
                  <c:v>26.482980000000001</c:v>
                </c:pt>
                <c:pt idx="177">
                  <c:v>26.53153</c:v>
                </c:pt>
                <c:pt idx="178">
                  <c:v>26.579619999999998</c:v>
                </c:pt>
                <c:pt idx="179">
                  <c:v>26.62726</c:v>
                </c:pt>
                <c:pt idx="180">
                  <c:v>26.674469999999999</c:v>
                </c:pt>
                <c:pt idx="181">
                  <c:v>26.721250000000001</c:v>
                </c:pt>
                <c:pt idx="182">
                  <c:v>26.767610000000001</c:v>
                </c:pt>
                <c:pt idx="183">
                  <c:v>26.813580000000002</c:v>
                </c:pt>
                <c:pt idx="184">
                  <c:v>26.85915</c:v>
                </c:pt>
                <c:pt idx="185">
                  <c:v>26.90436</c:v>
                </c:pt>
                <c:pt idx="186">
                  <c:v>26.949200000000001</c:v>
                </c:pt>
                <c:pt idx="187">
                  <c:v>26.9937</c:v>
                </c:pt>
                <c:pt idx="188">
                  <c:v>27.037870000000002</c:v>
                </c:pt>
                <c:pt idx="189">
                  <c:v>27.08173</c:v>
                </c:pt>
                <c:pt idx="190">
                  <c:v>27.12528</c:v>
                </c:pt>
                <c:pt idx="191">
                  <c:v>27.168559999999999</c:v>
                </c:pt>
                <c:pt idx="192">
                  <c:v>27.211569999999998</c:v>
                </c:pt>
                <c:pt idx="193">
                  <c:v>27.25433</c:v>
                </c:pt>
                <c:pt idx="194">
                  <c:v>27.296859999999999</c:v>
                </c:pt>
                <c:pt idx="195">
                  <c:v>27.339179999999999</c:v>
                </c:pt>
                <c:pt idx="196">
                  <c:v>27.3813</c:v>
                </c:pt>
                <c:pt idx="197">
                  <c:v>27.423249999999999</c:v>
                </c:pt>
                <c:pt idx="198">
                  <c:v>27.465050000000002</c:v>
                </c:pt>
                <c:pt idx="199">
                  <c:v>27.506710000000002</c:v>
                </c:pt>
                <c:pt idx="200">
                  <c:v>27.548259999999999</c:v>
                </c:pt>
                <c:pt idx="201">
                  <c:v>27.58971</c:v>
                </c:pt>
                <c:pt idx="202">
                  <c:v>27.63109</c:v>
                </c:pt>
                <c:pt idx="203">
                  <c:v>27.672419999999999</c:v>
                </c:pt>
                <c:pt idx="204">
                  <c:v>27.713719999999999</c:v>
                </c:pt>
                <c:pt idx="205">
                  <c:v>27.755019999999998</c:v>
                </c:pt>
                <c:pt idx="206">
                  <c:v>27.796330000000001</c:v>
                </c:pt>
                <c:pt idx="207">
                  <c:v>27.837689999999998</c:v>
                </c:pt>
                <c:pt idx="208">
                  <c:v>27.879100000000001</c:v>
                </c:pt>
                <c:pt idx="209">
                  <c:v>27.92061</c:v>
                </c:pt>
                <c:pt idx="210">
                  <c:v>27.962230000000002</c:v>
                </c:pt>
                <c:pt idx="211">
                  <c:v>28.003990000000002</c:v>
                </c:pt>
                <c:pt idx="212">
                  <c:v>28.045909999999999</c:v>
                </c:pt>
                <c:pt idx="213">
                  <c:v>28.088010000000001</c:v>
                </c:pt>
                <c:pt idx="214">
                  <c:v>28.13034</c:v>
                </c:pt>
                <c:pt idx="215">
                  <c:v>28.172910000000002</c:v>
                </c:pt>
                <c:pt idx="216">
                  <c:v>28.21574</c:v>
                </c:pt>
                <c:pt idx="217">
                  <c:v>28.237269999999999</c:v>
                </c:pt>
                <c:pt idx="218">
                  <c:v>28.258880000000001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8C-48A9-ADA8-404666D9AFE5}"/>
            </c:ext>
          </c:extLst>
        </c:ser>
        <c:ser>
          <c:idx val="8"/>
          <c:order val="8"/>
          <c:tx>
            <c:strRef>
              <c:f>Female!$J$1</c:f>
              <c:strCache>
                <c:ptCount val="1"/>
                <c:pt idx="0">
                  <c:v>95th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Female!$J$2:$J$220</c:f>
              <c:numCache>
                <c:formatCode>General</c:formatCode>
                <c:ptCount val="219"/>
                <c:pt idx="0">
                  <c:v>19.10624</c:v>
                </c:pt>
                <c:pt idx="1">
                  <c:v>19.058240000000001</c:v>
                </c:pt>
                <c:pt idx="2">
                  <c:v>18.965949999999999</c:v>
                </c:pt>
                <c:pt idx="3">
                  <c:v>18.878530000000001</c:v>
                </c:pt>
                <c:pt idx="4">
                  <c:v>18.795909999999999</c:v>
                </c:pt>
                <c:pt idx="5">
                  <c:v>18.718</c:v>
                </c:pt>
                <c:pt idx="6">
                  <c:v>18.64472</c:v>
                </c:pt>
                <c:pt idx="7">
                  <c:v>18.575990000000001</c:v>
                </c:pt>
                <c:pt idx="8">
                  <c:v>18.51173</c:v>
                </c:pt>
                <c:pt idx="9">
                  <c:v>18.45187</c:v>
                </c:pt>
                <c:pt idx="10">
                  <c:v>18.396319999999999</c:v>
                </c:pt>
                <c:pt idx="11">
                  <c:v>18.344999999999999</c:v>
                </c:pt>
                <c:pt idx="12">
                  <c:v>18.297840000000001</c:v>
                </c:pt>
                <c:pt idx="13">
                  <c:v>18.254750000000001</c:v>
                </c:pt>
                <c:pt idx="14">
                  <c:v>18.215669999999999</c:v>
                </c:pt>
                <c:pt idx="15">
                  <c:v>18.180510000000002</c:v>
                </c:pt>
                <c:pt idx="16">
                  <c:v>18.149190000000001</c:v>
                </c:pt>
                <c:pt idx="17">
                  <c:v>18.121649999999999</c:v>
                </c:pt>
                <c:pt idx="18">
                  <c:v>18.097809999999999</c:v>
                </c:pt>
                <c:pt idx="19">
                  <c:v>18.077590000000001</c:v>
                </c:pt>
                <c:pt idx="20">
                  <c:v>18.060929999999999</c:v>
                </c:pt>
                <c:pt idx="21">
                  <c:v>18.047750000000001</c:v>
                </c:pt>
                <c:pt idx="22">
                  <c:v>18.037990000000001</c:v>
                </c:pt>
                <c:pt idx="23">
                  <c:v>18.031580000000002</c:v>
                </c:pt>
                <c:pt idx="24">
                  <c:v>18.02844</c:v>
                </c:pt>
                <c:pt idx="25">
                  <c:v>18.028510000000001</c:v>
                </c:pt>
                <c:pt idx="26">
                  <c:v>18.031739999999999</c:v>
                </c:pt>
                <c:pt idx="27">
                  <c:v>18.038049999999998</c:v>
                </c:pt>
                <c:pt idx="28">
                  <c:v>18.04738</c:v>
                </c:pt>
                <c:pt idx="29">
                  <c:v>18.059670000000001</c:v>
                </c:pt>
                <c:pt idx="30">
                  <c:v>18.074860000000001</c:v>
                </c:pt>
                <c:pt idx="31">
                  <c:v>18.092890000000001</c:v>
                </c:pt>
                <c:pt idx="32">
                  <c:v>18.113700000000001</c:v>
                </c:pt>
                <c:pt idx="33">
                  <c:v>18.137219999999999</c:v>
                </c:pt>
                <c:pt idx="34">
                  <c:v>18.163409999999999</c:v>
                </c:pt>
                <c:pt idx="35">
                  <c:v>18.192209999999999</c:v>
                </c:pt>
                <c:pt idx="36">
                  <c:v>18.223549999999999</c:v>
                </c:pt>
                <c:pt idx="37">
                  <c:v>18.257380000000001</c:v>
                </c:pt>
                <c:pt idx="38">
                  <c:v>18.29365</c:v>
                </c:pt>
                <c:pt idx="39">
                  <c:v>18.3323</c:v>
                </c:pt>
                <c:pt idx="40">
                  <c:v>18.373270000000002</c:v>
                </c:pt>
                <c:pt idx="41">
                  <c:v>18.416509999999999</c:v>
                </c:pt>
                <c:pt idx="42">
                  <c:v>18.461970000000001</c:v>
                </c:pt>
                <c:pt idx="43">
                  <c:v>18.509589999999999</c:v>
                </c:pt>
                <c:pt idx="44">
                  <c:v>18.55932</c:v>
                </c:pt>
                <c:pt idx="45">
                  <c:v>18.61111</c:v>
                </c:pt>
                <c:pt idx="46">
                  <c:v>18.664899999999999</c:v>
                </c:pt>
                <c:pt idx="47">
                  <c:v>18.72064</c:v>
                </c:pt>
                <c:pt idx="48">
                  <c:v>18.778289999999998</c:v>
                </c:pt>
                <c:pt idx="49">
                  <c:v>18.837779999999999</c:v>
                </c:pt>
                <c:pt idx="50">
                  <c:v>18.899069999999998</c:v>
                </c:pt>
                <c:pt idx="51">
                  <c:v>18.962109999999999</c:v>
                </c:pt>
                <c:pt idx="52">
                  <c:v>19.02685</c:v>
                </c:pt>
                <c:pt idx="53">
                  <c:v>19.093240000000002</c:v>
                </c:pt>
                <c:pt idx="54">
                  <c:v>19.16123</c:v>
                </c:pt>
                <c:pt idx="55">
                  <c:v>19.23077</c:v>
                </c:pt>
                <c:pt idx="56">
                  <c:v>19.301819999999999</c:v>
                </c:pt>
                <c:pt idx="57">
                  <c:v>19.374320000000001</c:v>
                </c:pt>
                <c:pt idx="58">
                  <c:v>19.448219999999999</c:v>
                </c:pt>
                <c:pt idx="59">
                  <c:v>19.523489999999999</c:v>
                </c:pt>
                <c:pt idx="60">
                  <c:v>19.600079999999998</c:v>
                </c:pt>
                <c:pt idx="61">
                  <c:v>19.67794</c:v>
                </c:pt>
                <c:pt idx="62">
                  <c:v>19.757020000000001</c:v>
                </c:pt>
                <c:pt idx="63">
                  <c:v>19.83728</c:v>
                </c:pt>
                <c:pt idx="64">
                  <c:v>19.918669999999999</c:v>
                </c:pt>
                <c:pt idx="65">
                  <c:v>20.001159999999999</c:v>
                </c:pt>
                <c:pt idx="66">
                  <c:v>20.084689999999998</c:v>
                </c:pt>
                <c:pt idx="67">
                  <c:v>20.169229999999999</c:v>
                </c:pt>
                <c:pt idx="68">
                  <c:v>20.254729999999999</c:v>
                </c:pt>
                <c:pt idx="69">
                  <c:v>20.341159999999999</c:v>
                </c:pt>
                <c:pt idx="70">
                  <c:v>20.428460000000001</c:v>
                </c:pt>
                <c:pt idx="71">
                  <c:v>20.51661</c:v>
                </c:pt>
                <c:pt idx="72">
                  <c:v>20.605550000000001</c:v>
                </c:pt>
                <c:pt idx="73">
                  <c:v>20.695250000000001</c:v>
                </c:pt>
                <c:pt idx="74">
                  <c:v>20.785679999999999</c:v>
                </c:pt>
                <c:pt idx="75">
                  <c:v>20.87678</c:v>
                </c:pt>
                <c:pt idx="76">
                  <c:v>20.968530000000001</c:v>
                </c:pt>
                <c:pt idx="77">
                  <c:v>21.060890000000001</c:v>
                </c:pt>
                <c:pt idx="78">
                  <c:v>21.15381</c:v>
                </c:pt>
                <c:pt idx="79">
                  <c:v>21.24727</c:v>
                </c:pt>
                <c:pt idx="80">
                  <c:v>21.341229999999999</c:v>
                </c:pt>
                <c:pt idx="81">
                  <c:v>21.435649999999999</c:v>
                </c:pt>
                <c:pt idx="82">
                  <c:v>21.53049</c:v>
                </c:pt>
                <c:pt idx="83">
                  <c:v>21.625730000000001</c:v>
                </c:pt>
                <c:pt idx="84">
                  <c:v>21.721329999999998</c:v>
                </c:pt>
                <c:pt idx="85">
                  <c:v>21.817250000000001</c:v>
                </c:pt>
                <c:pt idx="86">
                  <c:v>21.91347</c:v>
                </c:pt>
                <c:pt idx="87">
                  <c:v>22.00996</c:v>
                </c:pt>
                <c:pt idx="88">
                  <c:v>22.106670000000001</c:v>
                </c:pt>
                <c:pt idx="89">
                  <c:v>22.203579999999999</c:v>
                </c:pt>
                <c:pt idx="90">
                  <c:v>22.300660000000001</c:v>
                </c:pt>
                <c:pt idx="91">
                  <c:v>22.39789</c:v>
                </c:pt>
                <c:pt idx="92">
                  <c:v>22.49522</c:v>
                </c:pt>
                <c:pt idx="93">
                  <c:v>22.592639999999999</c:v>
                </c:pt>
                <c:pt idx="94">
                  <c:v>22.690110000000001</c:v>
                </c:pt>
                <c:pt idx="95">
                  <c:v>22.787610000000001</c:v>
                </c:pt>
                <c:pt idx="96">
                  <c:v>22.885110000000001</c:v>
                </c:pt>
                <c:pt idx="97">
                  <c:v>22.982579999999999</c:v>
                </c:pt>
                <c:pt idx="98">
                  <c:v>23.08</c:v>
                </c:pt>
                <c:pt idx="99">
                  <c:v>23.177340000000001</c:v>
                </c:pt>
                <c:pt idx="100">
                  <c:v>23.27458</c:v>
                </c:pt>
                <c:pt idx="101">
                  <c:v>23.371700000000001</c:v>
                </c:pt>
                <c:pt idx="102">
                  <c:v>23.468669999999999</c:v>
                </c:pt>
                <c:pt idx="103">
                  <c:v>23.565460000000002</c:v>
                </c:pt>
                <c:pt idx="104">
                  <c:v>23.66206</c:v>
                </c:pt>
                <c:pt idx="105">
                  <c:v>23.75845</c:v>
                </c:pt>
                <c:pt idx="106">
                  <c:v>23.854600000000001</c:v>
                </c:pt>
                <c:pt idx="107">
                  <c:v>23.950489999999999</c:v>
                </c:pt>
                <c:pt idx="108">
                  <c:v>24.046099999999999</c:v>
                </c:pt>
                <c:pt idx="109">
                  <c:v>24.14141</c:v>
                </c:pt>
                <c:pt idx="110">
                  <c:v>24.236409999999999</c:v>
                </c:pt>
                <c:pt idx="111">
                  <c:v>24.33108</c:v>
                </c:pt>
                <c:pt idx="112">
                  <c:v>24.42539</c:v>
                </c:pt>
                <c:pt idx="113">
                  <c:v>24.51933</c:v>
                </c:pt>
                <c:pt idx="114">
                  <c:v>24.612880000000001</c:v>
                </c:pt>
                <c:pt idx="115">
                  <c:v>24.706029999999998</c:v>
                </c:pt>
                <c:pt idx="116">
                  <c:v>24.798760000000001</c:v>
                </c:pt>
                <c:pt idx="117">
                  <c:v>24.89106</c:v>
                </c:pt>
                <c:pt idx="118">
                  <c:v>24.98291</c:v>
                </c:pt>
                <c:pt idx="119">
                  <c:v>25.074300000000001</c:v>
                </c:pt>
                <c:pt idx="120">
                  <c:v>25.165220000000001</c:v>
                </c:pt>
                <c:pt idx="121">
                  <c:v>25.25564</c:v>
                </c:pt>
                <c:pt idx="122">
                  <c:v>25.345569999999999</c:v>
                </c:pt>
                <c:pt idx="123">
                  <c:v>25.434979999999999</c:v>
                </c:pt>
                <c:pt idx="124">
                  <c:v>25.523869999999999</c:v>
                </c:pt>
                <c:pt idx="125">
                  <c:v>25.61223</c:v>
                </c:pt>
                <c:pt idx="126">
                  <c:v>25.700050000000001</c:v>
                </c:pt>
                <c:pt idx="127">
                  <c:v>25.787310000000002</c:v>
                </c:pt>
                <c:pt idx="128">
                  <c:v>25.874009999999998</c:v>
                </c:pt>
                <c:pt idx="129">
                  <c:v>25.960129999999999</c:v>
                </c:pt>
                <c:pt idx="130">
                  <c:v>26.045680000000001</c:v>
                </c:pt>
                <c:pt idx="131">
                  <c:v>26.130649999999999</c:v>
                </c:pt>
                <c:pt idx="132">
                  <c:v>26.215019999999999</c:v>
                </c:pt>
                <c:pt idx="133">
                  <c:v>26.2988</c:v>
                </c:pt>
                <c:pt idx="134">
                  <c:v>26.381969999999999</c:v>
                </c:pt>
                <c:pt idx="135">
                  <c:v>26.46453</c:v>
                </c:pt>
                <c:pt idx="136">
                  <c:v>26.546479999999999</c:v>
                </c:pt>
                <c:pt idx="137">
                  <c:v>26.62782</c:v>
                </c:pt>
                <c:pt idx="138">
                  <c:v>26.70853</c:v>
                </c:pt>
                <c:pt idx="139">
                  <c:v>26.788620000000002</c:v>
                </c:pt>
                <c:pt idx="140">
                  <c:v>26.868079999999999</c:v>
                </c:pt>
                <c:pt idx="141">
                  <c:v>26.946919999999999</c:v>
                </c:pt>
                <c:pt idx="142">
                  <c:v>27.025130000000001</c:v>
                </c:pt>
                <c:pt idx="143">
                  <c:v>27.102699999999999</c:v>
                </c:pt>
                <c:pt idx="144">
                  <c:v>27.179649999999999</c:v>
                </c:pt>
                <c:pt idx="145">
                  <c:v>27.255970000000001</c:v>
                </c:pt>
                <c:pt idx="146">
                  <c:v>27.331669999999999</c:v>
                </c:pt>
                <c:pt idx="147">
                  <c:v>27.40673</c:v>
                </c:pt>
                <c:pt idx="148">
                  <c:v>27.481179999999998</c:v>
                </c:pt>
                <c:pt idx="149">
                  <c:v>27.555</c:v>
                </c:pt>
                <c:pt idx="150">
                  <c:v>27.6282</c:v>
                </c:pt>
                <c:pt idx="151">
                  <c:v>27.700790000000001</c:v>
                </c:pt>
                <c:pt idx="152">
                  <c:v>27.772770000000001</c:v>
                </c:pt>
                <c:pt idx="153">
                  <c:v>27.844139999999999</c:v>
                </c:pt>
                <c:pt idx="154">
                  <c:v>27.914909999999999</c:v>
                </c:pt>
                <c:pt idx="155">
                  <c:v>27.98509</c:v>
                </c:pt>
                <c:pt idx="156">
                  <c:v>28.054680000000001</c:v>
                </c:pt>
                <c:pt idx="157">
                  <c:v>28.12369</c:v>
                </c:pt>
                <c:pt idx="158">
                  <c:v>28.192129999999999</c:v>
                </c:pt>
                <c:pt idx="159">
                  <c:v>28.26</c:v>
                </c:pt>
                <c:pt idx="160">
                  <c:v>28.32732</c:v>
                </c:pt>
                <c:pt idx="161">
                  <c:v>28.394079999999999</c:v>
                </c:pt>
                <c:pt idx="162">
                  <c:v>28.46031</c:v>
                </c:pt>
                <c:pt idx="163">
                  <c:v>28.526019999999999</c:v>
                </c:pt>
                <c:pt idx="164">
                  <c:v>28.591200000000001</c:v>
                </c:pt>
                <c:pt idx="165">
                  <c:v>28.65588</c:v>
                </c:pt>
                <c:pt idx="166">
                  <c:v>28.72007</c:v>
                </c:pt>
                <c:pt idx="167">
                  <c:v>28.78378</c:v>
                </c:pt>
                <c:pt idx="168">
                  <c:v>28.847020000000001</c:v>
                </c:pt>
                <c:pt idx="169">
                  <c:v>28.90981</c:v>
                </c:pt>
                <c:pt idx="170">
                  <c:v>28.972149999999999</c:v>
                </c:pt>
                <c:pt idx="171">
                  <c:v>29.03407</c:v>
                </c:pt>
                <c:pt idx="172">
                  <c:v>29.095580000000002</c:v>
                </c:pt>
                <c:pt idx="173">
                  <c:v>29.156700000000001</c:v>
                </c:pt>
                <c:pt idx="174">
                  <c:v>29.21743</c:v>
                </c:pt>
                <c:pt idx="175">
                  <c:v>29.277809999999999</c:v>
                </c:pt>
                <c:pt idx="176">
                  <c:v>29.33784</c:v>
                </c:pt>
                <c:pt idx="177">
                  <c:v>29.397549999999999</c:v>
                </c:pt>
                <c:pt idx="178">
                  <c:v>29.456949999999999</c:v>
                </c:pt>
                <c:pt idx="179">
                  <c:v>29.51606</c:v>
                </c:pt>
                <c:pt idx="180">
                  <c:v>29.574909999999999</c:v>
                </c:pt>
                <c:pt idx="181">
                  <c:v>29.633500000000002</c:v>
                </c:pt>
                <c:pt idx="182">
                  <c:v>29.691870000000002</c:v>
                </c:pt>
                <c:pt idx="183">
                  <c:v>29.750039999999998</c:v>
                </c:pt>
                <c:pt idx="184">
                  <c:v>29.808019999999999</c:v>
                </c:pt>
                <c:pt idx="185">
                  <c:v>29.865839999999999</c:v>
                </c:pt>
                <c:pt idx="186">
                  <c:v>29.92352</c:v>
                </c:pt>
                <c:pt idx="187">
                  <c:v>29.981089999999998</c:v>
                </c:pt>
                <c:pt idx="188">
                  <c:v>30.03857</c:v>
                </c:pt>
                <c:pt idx="189">
                  <c:v>30.09599</c:v>
                </c:pt>
                <c:pt idx="190">
                  <c:v>30.153369999999999</c:v>
                </c:pt>
                <c:pt idx="191">
                  <c:v>30.210740000000001</c:v>
                </c:pt>
                <c:pt idx="192">
                  <c:v>30.26812</c:v>
                </c:pt>
                <c:pt idx="193">
                  <c:v>30.32554</c:v>
                </c:pt>
                <c:pt idx="194">
                  <c:v>30.383040000000001</c:v>
                </c:pt>
                <c:pt idx="195">
                  <c:v>30.440629999999999</c:v>
                </c:pt>
                <c:pt idx="196">
                  <c:v>30.498349999999999</c:v>
                </c:pt>
                <c:pt idx="197">
                  <c:v>30.556229999999999</c:v>
                </c:pt>
                <c:pt idx="198">
                  <c:v>30.6143</c:v>
                </c:pt>
                <c:pt idx="199">
                  <c:v>30.672599999999999</c:v>
                </c:pt>
                <c:pt idx="200">
                  <c:v>30.73114</c:v>
                </c:pt>
                <c:pt idx="201">
                  <c:v>30.78997</c:v>
                </c:pt>
                <c:pt idx="202">
                  <c:v>30.84911</c:v>
                </c:pt>
                <c:pt idx="203">
                  <c:v>30.908609999999999</c:v>
                </c:pt>
                <c:pt idx="204">
                  <c:v>30.968489999999999</c:v>
                </c:pt>
                <c:pt idx="205">
                  <c:v>31.0288</c:v>
                </c:pt>
                <c:pt idx="206">
                  <c:v>31.089559999999999</c:v>
                </c:pt>
                <c:pt idx="207">
                  <c:v>31.15082</c:v>
                </c:pt>
                <c:pt idx="208">
                  <c:v>31.212610000000002</c:v>
                </c:pt>
                <c:pt idx="209">
                  <c:v>31.27496</c:v>
                </c:pt>
                <c:pt idx="210">
                  <c:v>31.33793</c:v>
                </c:pt>
                <c:pt idx="211">
                  <c:v>31.401540000000001</c:v>
                </c:pt>
                <c:pt idx="212">
                  <c:v>31.46583</c:v>
                </c:pt>
                <c:pt idx="213">
                  <c:v>31.530850000000001</c:v>
                </c:pt>
                <c:pt idx="214">
                  <c:v>31.596640000000001</c:v>
                </c:pt>
                <c:pt idx="215">
                  <c:v>31.663239999999998</c:v>
                </c:pt>
                <c:pt idx="216">
                  <c:v>31.730689999999999</c:v>
                </c:pt>
                <c:pt idx="217">
                  <c:v>31.76474</c:v>
                </c:pt>
                <c:pt idx="218">
                  <c:v>31.799029999999998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8C-48A9-ADA8-404666D9AFE5}"/>
            </c:ext>
          </c:extLst>
        </c:ser>
        <c:ser>
          <c:idx val="9"/>
          <c:order val="9"/>
          <c:tx>
            <c:strRef>
              <c:f>Female!$K$1</c:f>
              <c:strCache>
                <c:ptCount val="1"/>
                <c:pt idx="0">
                  <c:v>97th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Female!$K$2:$K$220</c:f>
              <c:numCache>
                <c:formatCode>General</c:formatCode>
                <c:ptCount val="219"/>
                <c:pt idx="0">
                  <c:v>19.564109999999999</c:v>
                </c:pt>
                <c:pt idx="1">
                  <c:v>19.515339999999998</c:v>
                </c:pt>
                <c:pt idx="2">
                  <c:v>19.421980000000001</c:v>
                </c:pt>
                <c:pt idx="3">
                  <c:v>19.334099999999999</c:v>
                </c:pt>
                <c:pt idx="4">
                  <c:v>19.251629999999999</c:v>
                </c:pt>
                <c:pt idx="5">
                  <c:v>19.174479999999999</c:v>
                </c:pt>
                <c:pt idx="6">
                  <c:v>19.102550000000001</c:v>
                </c:pt>
                <c:pt idx="7">
                  <c:v>19.035779999999999</c:v>
                </c:pt>
                <c:pt idx="8">
                  <c:v>18.974070000000001</c:v>
                </c:pt>
                <c:pt idx="9">
                  <c:v>18.91733</c:v>
                </c:pt>
                <c:pt idx="10">
                  <c:v>18.865480000000002</c:v>
                </c:pt>
                <c:pt idx="11">
                  <c:v>18.818429999999999</c:v>
                </c:pt>
                <c:pt idx="12">
                  <c:v>18.77609</c:v>
                </c:pt>
                <c:pt idx="13">
                  <c:v>18.738379999999999</c:v>
                </c:pt>
                <c:pt idx="14">
                  <c:v>18.705200000000001</c:v>
                </c:pt>
                <c:pt idx="15">
                  <c:v>18.676469999999998</c:v>
                </c:pt>
                <c:pt idx="16">
                  <c:v>18.652100000000001</c:v>
                </c:pt>
                <c:pt idx="17">
                  <c:v>18.632000000000001</c:v>
                </c:pt>
                <c:pt idx="18">
                  <c:v>18.61608</c:v>
                </c:pt>
                <c:pt idx="19">
                  <c:v>18.60425</c:v>
                </c:pt>
                <c:pt idx="20">
                  <c:v>18.596430000000002</c:v>
                </c:pt>
                <c:pt idx="21">
                  <c:v>18.59253</c:v>
                </c:pt>
                <c:pt idx="22">
                  <c:v>18.592459999999999</c:v>
                </c:pt>
                <c:pt idx="23">
                  <c:v>18.596139999999998</c:v>
                </c:pt>
                <c:pt idx="24">
                  <c:v>18.603480000000001</c:v>
                </c:pt>
                <c:pt idx="25">
                  <c:v>18.614409999999999</c:v>
                </c:pt>
                <c:pt idx="26">
                  <c:v>18.628830000000001</c:v>
                </c:pt>
                <c:pt idx="27">
                  <c:v>18.64667</c:v>
                </c:pt>
                <c:pt idx="28">
                  <c:v>18.667850000000001</c:v>
                </c:pt>
                <c:pt idx="29">
                  <c:v>18.69229</c:v>
                </c:pt>
                <c:pt idx="30">
                  <c:v>18.719919999999998</c:v>
                </c:pt>
                <c:pt idx="31">
                  <c:v>18.75065</c:v>
                </c:pt>
                <c:pt idx="32">
                  <c:v>18.784410000000001</c:v>
                </c:pt>
                <c:pt idx="33">
                  <c:v>18.82113</c:v>
                </c:pt>
                <c:pt idx="34">
                  <c:v>18.86074</c:v>
                </c:pt>
                <c:pt idx="35">
                  <c:v>18.90315</c:v>
                </c:pt>
                <c:pt idx="36">
                  <c:v>18.948319999999999</c:v>
                </c:pt>
                <c:pt idx="37">
                  <c:v>18.99615</c:v>
                </c:pt>
                <c:pt idx="38">
                  <c:v>19.046589999999998</c:v>
                </c:pt>
                <c:pt idx="39">
                  <c:v>19.09957</c:v>
                </c:pt>
                <c:pt idx="40">
                  <c:v>19.155010000000001</c:v>
                </c:pt>
                <c:pt idx="41">
                  <c:v>19.212859999999999</c:v>
                </c:pt>
                <c:pt idx="42">
                  <c:v>19.273050000000001</c:v>
                </c:pt>
                <c:pt idx="43">
                  <c:v>19.335519999999999</c:v>
                </c:pt>
                <c:pt idx="44">
                  <c:v>19.400200000000002</c:v>
                </c:pt>
                <c:pt idx="45">
                  <c:v>19.467030000000001</c:v>
                </c:pt>
                <c:pt idx="46">
                  <c:v>19.53594</c:v>
                </c:pt>
                <c:pt idx="47">
                  <c:v>19.60689</c:v>
                </c:pt>
                <c:pt idx="48">
                  <c:v>19.6798</c:v>
                </c:pt>
                <c:pt idx="49">
                  <c:v>19.754619999999999</c:v>
                </c:pt>
                <c:pt idx="50">
                  <c:v>19.831289999999999</c:v>
                </c:pt>
                <c:pt idx="51">
                  <c:v>19.909759999999999</c:v>
                </c:pt>
                <c:pt idx="52">
                  <c:v>19.98995</c:v>
                </c:pt>
                <c:pt idx="53">
                  <c:v>20.071829999999999</c:v>
                </c:pt>
                <c:pt idx="54">
                  <c:v>20.155329999999999</c:v>
                </c:pt>
                <c:pt idx="55">
                  <c:v>20.240400000000001</c:v>
                </c:pt>
                <c:pt idx="56">
                  <c:v>20.326979999999999</c:v>
                </c:pt>
                <c:pt idx="57">
                  <c:v>20.415019999999998</c:v>
                </c:pt>
                <c:pt idx="58">
                  <c:v>20.504470000000001</c:v>
                </c:pt>
                <c:pt idx="59">
                  <c:v>20.595279999999999</c:v>
                </c:pt>
                <c:pt idx="60">
                  <c:v>20.687390000000001</c:v>
                </c:pt>
                <c:pt idx="61">
                  <c:v>20.780750000000001</c:v>
                </c:pt>
                <c:pt idx="62">
                  <c:v>20.875309999999999</c:v>
                </c:pt>
                <c:pt idx="63">
                  <c:v>20.971029999999999</c:v>
                </c:pt>
                <c:pt idx="64">
                  <c:v>21.06786</c:v>
                </c:pt>
                <c:pt idx="65">
                  <c:v>21.16573</c:v>
                </c:pt>
                <c:pt idx="66">
                  <c:v>21.264620000000001</c:v>
                </c:pt>
                <c:pt idx="67">
                  <c:v>21.364470000000001</c:v>
                </c:pt>
                <c:pt idx="68">
                  <c:v>21.465240000000001</c:v>
                </c:pt>
                <c:pt idx="69">
                  <c:v>21.566880000000001</c:v>
                </c:pt>
                <c:pt idx="70">
                  <c:v>21.669350000000001</c:v>
                </c:pt>
                <c:pt idx="71">
                  <c:v>21.772590000000001</c:v>
                </c:pt>
                <c:pt idx="72">
                  <c:v>21.876580000000001</c:v>
                </c:pt>
                <c:pt idx="73">
                  <c:v>21.981259999999999</c:v>
                </c:pt>
                <c:pt idx="74">
                  <c:v>22.086600000000001</c:v>
                </c:pt>
                <c:pt idx="75">
                  <c:v>22.192550000000001</c:v>
                </c:pt>
                <c:pt idx="76">
                  <c:v>22.29907</c:v>
                </c:pt>
                <c:pt idx="77">
                  <c:v>22.406130000000001</c:v>
                </c:pt>
                <c:pt idx="78">
                  <c:v>22.513670000000001</c:v>
                </c:pt>
                <c:pt idx="79">
                  <c:v>22.621680000000001</c:v>
                </c:pt>
                <c:pt idx="80">
                  <c:v>22.730090000000001</c:v>
                </c:pt>
                <c:pt idx="81">
                  <c:v>22.838889999999999</c:v>
                </c:pt>
                <c:pt idx="82">
                  <c:v>22.948029999999999</c:v>
                </c:pt>
                <c:pt idx="83">
                  <c:v>23.057469999999999</c:v>
                </c:pt>
                <c:pt idx="84">
                  <c:v>23.167190000000002</c:v>
                </c:pt>
                <c:pt idx="85">
                  <c:v>23.277139999999999</c:v>
                </c:pt>
                <c:pt idx="86">
                  <c:v>23.3873</c:v>
                </c:pt>
                <c:pt idx="87">
                  <c:v>23.497620000000001</c:v>
                </c:pt>
                <c:pt idx="88">
                  <c:v>23.608080000000001</c:v>
                </c:pt>
                <c:pt idx="89">
                  <c:v>23.71865</c:v>
                </c:pt>
                <c:pt idx="90">
                  <c:v>23.82929</c:v>
                </c:pt>
                <c:pt idx="91">
                  <c:v>23.939969999999999</c:v>
                </c:pt>
                <c:pt idx="92">
                  <c:v>24.050660000000001</c:v>
                </c:pt>
                <c:pt idx="93">
                  <c:v>24.161339999999999</c:v>
                </c:pt>
                <c:pt idx="94">
                  <c:v>24.271979999999999</c:v>
                </c:pt>
                <c:pt idx="95">
                  <c:v>24.382539999999999</c:v>
                </c:pt>
                <c:pt idx="96">
                  <c:v>24.492989999999999</c:v>
                </c:pt>
                <c:pt idx="97">
                  <c:v>24.60333</c:v>
                </c:pt>
                <c:pt idx="98">
                  <c:v>24.713509999999999</c:v>
                </c:pt>
                <c:pt idx="99">
                  <c:v>24.823509999999999</c:v>
                </c:pt>
                <c:pt idx="100">
                  <c:v>24.933309999999999</c:v>
                </c:pt>
                <c:pt idx="101">
                  <c:v>25.04288</c:v>
                </c:pt>
                <c:pt idx="102">
                  <c:v>25.15221</c:v>
                </c:pt>
                <c:pt idx="103">
                  <c:v>25.26126</c:v>
                </c:pt>
                <c:pt idx="104">
                  <c:v>25.37002</c:v>
                </c:pt>
                <c:pt idx="105">
                  <c:v>25.478459999999998</c:v>
                </c:pt>
                <c:pt idx="106">
                  <c:v>25.586569999999998</c:v>
                </c:pt>
                <c:pt idx="107">
                  <c:v>25.694320000000001</c:v>
                </c:pt>
                <c:pt idx="108">
                  <c:v>25.801690000000001</c:v>
                </c:pt>
                <c:pt idx="109">
                  <c:v>25.90868</c:v>
                </c:pt>
                <c:pt idx="110">
                  <c:v>26.015250000000002</c:v>
                </c:pt>
                <c:pt idx="111">
                  <c:v>26.121390000000002</c:v>
                </c:pt>
                <c:pt idx="112">
                  <c:v>26.22709</c:v>
                </c:pt>
                <c:pt idx="113">
                  <c:v>26.332329999999999</c:v>
                </c:pt>
                <c:pt idx="114">
                  <c:v>26.437090000000001</c:v>
                </c:pt>
                <c:pt idx="115">
                  <c:v>26.541360000000001</c:v>
                </c:pt>
                <c:pt idx="116">
                  <c:v>26.645130000000002</c:v>
                </c:pt>
                <c:pt idx="117">
                  <c:v>26.748380000000001</c:v>
                </c:pt>
                <c:pt idx="118">
                  <c:v>26.851099999999999</c:v>
                </c:pt>
                <c:pt idx="119">
                  <c:v>26.953279999999999</c:v>
                </c:pt>
                <c:pt idx="120">
                  <c:v>27.0549</c:v>
                </c:pt>
                <c:pt idx="121">
                  <c:v>27.15596</c:v>
                </c:pt>
                <c:pt idx="122">
                  <c:v>27.256450000000001</c:v>
                </c:pt>
                <c:pt idx="123">
                  <c:v>27.356359999999999</c:v>
                </c:pt>
                <c:pt idx="124">
                  <c:v>27.455670000000001</c:v>
                </c:pt>
                <c:pt idx="125">
                  <c:v>27.554390000000001</c:v>
                </c:pt>
                <c:pt idx="126">
                  <c:v>27.6525</c:v>
                </c:pt>
                <c:pt idx="127">
                  <c:v>27.75</c:v>
                </c:pt>
                <c:pt idx="128">
                  <c:v>27.846879999999999</c:v>
                </c:pt>
                <c:pt idx="129">
                  <c:v>27.94314</c:v>
                </c:pt>
                <c:pt idx="130">
                  <c:v>28.03877</c:v>
                </c:pt>
                <c:pt idx="131">
                  <c:v>28.133769999999998</c:v>
                </c:pt>
                <c:pt idx="132">
                  <c:v>28.22813</c:v>
                </c:pt>
                <c:pt idx="133">
                  <c:v>28.321850000000001</c:v>
                </c:pt>
                <c:pt idx="134">
                  <c:v>28.414940000000001</c:v>
                </c:pt>
                <c:pt idx="135">
                  <c:v>28.507390000000001</c:v>
                </c:pt>
                <c:pt idx="136">
                  <c:v>28.59919</c:v>
                </c:pt>
                <c:pt idx="137">
                  <c:v>28.690359999999998</c:v>
                </c:pt>
                <c:pt idx="138">
                  <c:v>28.78088</c:v>
                </c:pt>
                <c:pt idx="139">
                  <c:v>28.87077</c:v>
                </c:pt>
                <c:pt idx="140">
                  <c:v>28.96002</c:v>
                </c:pt>
                <c:pt idx="141">
                  <c:v>29.048639999999999</c:v>
                </c:pt>
                <c:pt idx="142">
                  <c:v>29.13663</c:v>
                </c:pt>
                <c:pt idx="143">
                  <c:v>29.223990000000001</c:v>
                </c:pt>
                <c:pt idx="144">
                  <c:v>29.31073</c:v>
                </c:pt>
                <c:pt idx="145">
                  <c:v>29.39686</c:v>
                </c:pt>
                <c:pt idx="146">
                  <c:v>29.48237</c:v>
                </c:pt>
                <c:pt idx="147">
                  <c:v>29.56729</c:v>
                </c:pt>
                <c:pt idx="148">
                  <c:v>29.651599999999998</c:v>
                </c:pt>
                <c:pt idx="149">
                  <c:v>29.735330000000001</c:v>
                </c:pt>
                <c:pt idx="150">
                  <c:v>29.818480000000001</c:v>
                </c:pt>
                <c:pt idx="151">
                  <c:v>29.901070000000001</c:v>
                </c:pt>
                <c:pt idx="152">
                  <c:v>29.983090000000001</c:v>
                </c:pt>
                <c:pt idx="153">
                  <c:v>30.06456</c:v>
                </c:pt>
                <c:pt idx="154">
                  <c:v>30.145499999999998</c:v>
                </c:pt>
                <c:pt idx="155">
                  <c:v>30.225909999999999</c:v>
                </c:pt>
                <c:pt idx="156">
                  <c:v>30.305800000000001</c:v>
                </c:pt>
                <c:pt idx="157">
                  <c:v>30.385200000000001</c:v>
                </c:pt>
                <c:pt idx="158">
                  <c:v>30.464110000000002</c:v>
                </c:pt>
                <c:pt idx="159">
                  <c:v>30.542549999999999</c:v>
                </c:pt>
                <c:pt idx="160">
                  <c:v>30.620529999999999</c:v>
                </c:pt>
                <c:pt idx="161">
                  <c:v>30.698070000000001</c:v>
                </c:pt>
                <c:pt idx="162">
                  <c:v>30.775189999999998</c:v>
                </c:pt>
                <c:pt idx="163">
                  <c:v>30.851900000000001</c:v>
                </c:pt>
                <c:pt idx="164">
                  <c:v>30.92822</c:v>
                </c:pt>
                <c:pt idx="165">
                  <c:v>31.004169999999998</c:v>
                </c:pt>
                <c:pt idx="166">
                  <c:v>31.07976</c:v>
                </c:pt>
                <c:pt idx="167">
                  <c:v>31.15502</c:v>
                </c:pt>
                <c:pt idx="168">
                  <c:v>31.229970000000002</c:v>
                </c:pt>
                <c:pt idx="169">
                  <c:v>31.30462</c:v>
                </c:pt>
                <c:pt idx="170">
                  <c:v>31.379000000000001</c:v>
                </c:pt>
                <c:pt idx="171">
                  <c:v>31.453140000000001</c:v>
                </c:pt>
                <c:pt idx="172">
                  <c:v>31.52704</c:v>
                </c:pt>
                <c:pt idx="173">
                  <c:v>31.600750000000001</c:v>
                </c:pt>
                <c:pt idx="174">
                  <c:v>31.67427</c:v>
                </c:pt>
                <c:pt idx="175">
                  <c:v>31.747640000000001</c:v>
                </c:pt>
                <c:pt idx="176">
                  <c:v>31.820879999999999</c:v>
                </c:pt>
                <c:pt idx="177">
                  <c:v>31.894010000000002</c:v>
                </c:pt>
                <c:pt idx="178">
                  <c:v>31.96706</c:v>
                </c:pt>
                <c:pt idx="179">
                  <c:v>32.04007</c:v>
                </c:pt>
                <c:pt idx="180">
                  <c:v>32.113050000000001</c:v>
                </c:pt>
                <c:pt idx="181">
                  <c:v>32.186030000000002</c:v>
                </c:pt>
                <c:pt idx="182">
                  <c:v>32.259050000000002</c:v>
                </c:pt>
                <c:pt idx="183">
                  <c:v>32.332120000000003</c:v>
                </c:pt>
                <c:pt idx="184">
                  <c:v>32.405290000000001</c:v>
                </c:pt>
                <c:pt idx="185">
                  <c:v>32.478589999999997</c:v>
                </c:pt>
                <c:pt idx="186">
                  <c:v>32.552039999999998</c:v>
                </c:pt>
                <c:pt idx="187">
                  <c:v>32.62567</c:v>
                </c:pt>
                <c:pt idx="188">
                  <c:v>32.69952</c:v>
                </c:pt>
                <c:pt idx="189">
                  <c:v>32.773620000000001</c:v>
                </c:pt>
                <c:pt idx="190">
                  <c:v>32.848019999999998</c:v>
                </c:pt>
                <c:pt idx="191">
                  <c:v>32.922719999999998</c:v>
                </c:pt>
                <c:pt idx="192">
                  <c:v>32.997790000000002</c:v>
                </c:pt>
                <c:pt idx="193">
                  <c:v>33.073239999999998</c:v>
                </c:pt>
                <c:pt idx="194">
                  <c:v>33.149120000000003</c:v>
                </c:pt>
                <c:pt idx="195">
                  <c:v>33.225459999999998</c:v>
                </c:pt>
                <c:pt idx="196">
                  <c:v>33.302309999999999</c:v>
                </c:pt>
                <c:pt idx="197">
                  <c:v>33.379689999999997</c:v>
                </c:pt>
                <c:pt idx="198">
                  <c:v>33.457659999999997</c:v>
                </c:pt>
                <c:pt idx="199">
                  <c:v>33.536239999999999</c:v>
                </c:pt>
                <c:pt idx="200">
                  <c:v>33.615479999999998</c:v>
                </c:pt>
                <c:pt idx="201">
                  <c:v>33.695419999999999</c:v>
                </c:pt>
                <c:pt idx="202">
                  <c:v>33.776090000000003</c:v>
                </c:pt>
                <c:pt idx="203">
                  <c:v>33.857559999999999</c:v>
                </c:pt>
                <c:pt idx="204">
                  <c:v>33.939839999999997</c:v>
                </c:pt>
                <c:pt idx="205">
                  <c:v>34.023000000000003</c:v>
                </c:pt>
                <c:pt idx="206">
                  <c:v>34.10707</c:v>
                </c:pt>
                <c:pt idx="207">
                  <c:v>34.192100000000003</c:v>
                </c:pt>
                <c:pt idx="208">
                  <c:v>34.27814</c:v>
                </c:pt>
                <c:pt idx="209">
                  <c:v>34.365220000000001</c:v>
                </c:pt>
                <c:pt idx="210">
                  <c:v>34.453409999999998</c:v>
                </c:pt>
                <c:pt idx="211">
                  <c:v>34.542729999999999</c:v>
                </c:pt>
                <c:pt idx="212">
                  <c:v>34.63326</c:v>
                </c:pt>
                <c:pt idx="213">
                  <c:v>34.725029999999997</c:v>
                </c:pt>
                <c:pt idx="214">
                  <c:v>34.818100000000001</c:v>
                </c:pt>
                <c:pt idx="215">
                  <c:v>34.912500000000001</c:v>
                </c:pt>
                <c:pt idx="216">
                  <c:v>35.008310000000002</c:v>
                </c:pt>
                <c:pt idx="217">
                  <c:v>35.056750000000001</c:v>
                </c:pt>
                <c:pt idx="218">
                  <c:v>35.105559999999997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8C-48A9-ADA8-404666D9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52816"/>
        <c:axId val="662751176"/>
      </c:lineChart>
      <c:scatterChart>
        <c:scatterStyle val="lineMarker"/>
        <c:varyColors val="0"/>
        <c:ser>
          <c:idx val="10"/>
          <c:order val="10"/>
          <c:tx>
            <c:strRef>
              <c:f>Female!$T$41</c:f>
              <c:strCache>
                <c:ptCount val="1"/>
                <c:pt idx="0">
                  <c:v>Child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Female!$U$43</c:f>
              <c:numCache>
                <c:formatCode>General</c:formatCode>
                <c:ptCount val="1"/>
                <c:pt idx="0">
                  <c:v>144</c:v>
                </c:pt>
              </c:numCache>
            </c:numRef>
          </c:xVal>
          <c:yVal>
            <c:numRef>
              <c:f>Female!$T$43</c:f>
              <c:numCache>
                <c:formatCode>General</c:formatCode>
                <c:ptCount val="1"/>
                <c:pt idx="0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2-474F-874D-48EBF9EC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52816"/>
        <c:axId val="662751176"/>
      </c:scatterChart>
      <c:catAx>
        <c:axId val="66275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Age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751176"/>
        <c:crosses val="autoZero"/>
        <c:auto val="1"/>
        <c:lblAlgn val="ctr"/>
        <c:lblOffset val="100"/>
        <c:noMultiLvlLbl val="0"/>
      </c:catAx>
      <c:valAx>
        <c:axId val="662751176"/>
        <c:scaling>
          <c:orientation val="minMax"/>
          <c:max val="3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752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bmi-chart.html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691515</xdr:colOff>
      <xdr:row>0</xdr:row>
      <xdr:rowOff>57150</xdr:rowOff>
    </xdr:from>
    <xdr:to>
      <xdr:col>6</xdr:col>
      <xdr:colOff>972811</xdr:colOff>
      <xdr:row>0</xdr:row>
      <xdr:rowOff>361976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89C836-50E6-40B8-B078-ECB0F015C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6815" y="57150"/>
          <a:ext cx="1262371" cy="304826"/>
        </a:xfrm>
        <a:prstGeom prst="rect">
          <a:avLst/>
        </a:prstGeom>
      </xdr:spPr>
    </xdr:pic>
    <xdr:clientData/>
  </xdr:twoCellAnchor>
  <xdr:twoCellAnchor>
    <xdr:from>
      <xdr:col>4</xdr:col>
      <xdr:colOff>28575</xdr:colOff>
      <xdr:row>10</xdr:row>
      <xdr:rowOff>152399</xdr:rowOff>
    </xdr:from>
    <xdr:to>
      <xdr:col>11</xdr:col>
      <xdr:colOff>523875</xdr:colOff>
      <xdr:row>21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91FDD-B0F2-4AD5-B79E-3EA953E0D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51</xdr:row>
      <xdr:rowOff>95250</xdr:rowOff>
    </xdr:from>
    <xdr:to>
      <xdr:col>23</xdr:col>
      <xdr:colOff>133350</xdr:colOff>
      <xdr:row>82</xdr:row>
      <xdr:rowOff>133350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203835</xdr:colOff>
      <xdr:row>0</xdr:row>
      <xdr:rowOff>38100</xdr:rowOff>
    </xdr:from>
    <xdr:to>
      <xdr:col>23</xdr:col>
      <xdr:colOff>229861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781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0.00747</cdr:x>
      <cdr:y>0.95381</cdr:y>
    </cdr:from>
    <cdr:to>
      <cdr:x>0.21729</cdr:x>
      <cdr:y>0.9906</cdr:y>
    </cdr:to>
    <cdr:sp macro="" textlink="">
      <cdr:nvSpPr>
        <cdr:cNvPr id="275457" name="Text Box 1025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836398"/>
          <a:ext cx="1336996" cy="186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sng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https://www.vertex42.com</a:t>
          </a:r>
        </a:p>
      </cdr:txBody>
    </cdr:sp>
  </cdr:relSizeAnchor>
  <cdr:relSizeAnchor xmlns:cdr="http://schemas.openxmlformats.org/drawingml/2006/chartDrawing">
    <cdr:from>
      <cdr:x>0.78493</cdr:x>
      <cdr:y>0.95381</cdr:y>
    </cdr:from>
    <cdr:to>
      <cdr:x>0.99253</cdr:x>
      <cdr:y>0.9906</cdr:y>
    </cdr:to>
    <cdr:sp macro="" textlink="">
      <cdr:nvSpPr>
        <cdr:cNvPr id="27545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4903" y="4836398"/>
          <a:ext cx="1322872" cy="186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© 2018 Vertex42 LLC</a:t>
          </a:r>
        </a:p>
      </cdr:txBody>
    </cdr:sp>
  </cdr:relSizeAnchor>
  <cdr:relSizeAnchor xmlns:cdr="http://schemas.openxmlformats.org/drawingml/2006/chartDrawing">
    <cdr:from>
      <cdr:x>0.42366</cdr:x>
      <cdr:y>0.39231</cdr:y>
    </cdr:from>
    <cdr:to>
      <cdr:x>0.58816</cdr:x>
      <cdr:y>0.47866</cdr:y>
    </cdr:to>
    <cdr:sp macro="" textlink="">
      <cdr:nvSpPr>
        <cdr:cNvPr id="275459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2822" y="1991143"/>
          <a:ext cx="1048255" cy="437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Overweight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25-30</a:t>
          </a:r>
        </a:p>
      </cdr:txBody>
    </cdr:sp>
  </cdr:relSizeAnchor>
  <cdr:relSizeAnchor xmlns:cdr="http://schemas.openxmlformats.org/drawingml/2006/chartDrawing">
    <cdr:from>
      <cdr:x>0.25866</cdr:x>
      <cdr:y>0.26795</cdr:y>
    </cdr:from>
    <cdr:to>
      <cdr:x>0.46946</cdr:x>
      <cdr:y>0.34497</cdr:y>
    </cdr:to>
    <cdr:sp macro="" textlink="">
      <cdr:nvSpPr>
        <cdr:cNvPr id="275460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1429" y="1360935"/>
          <a:ext cx="1343272" cy="3903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Obese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30 &amp; Above</a:t>
          </a:r>
        </a:p>
      </cdr:txBody>
    </cdr:sp>
  </cdr:relSizeAnchor>
  <cdr:relSizeAnchor xmlns:cdr="http://schemas.openxmlformats.org/drawingml/2006/chartDrawing">
    <cdr:from>
      <cdr:x>0.68864</cdr:x>
      <cdr:y>0.59003</cdr:y>
    </cdr:from>
    <cdr:to>
      <cdr:x>0.86939</cdr:x>
      <cdr:y>0.67637</cdr:y>
    </cdr:to>
    <cdr:sp macro="" textlink="">
      <cdr:nvSpPr>
        <cdr:cNvPr id="275461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1328" y="2993011"/>
          <a:ext cx="1151825" cy="437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Underweight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&lt; 18.5</a:t>
          </a:r>
        </a:p>
      </cdr:txBody>
    </cdr:sp>
  </cdr:relSizeAnchor>
  <cdr:relSizeAnchor xmlns:cdr="http://schemas.openxmlformats.org/drawingml/2006/chartDrawing">
    <cdr:from>
      <cdr:x>0.54334</cdr:x>
      <cdr:y>0.47866</cdr:y>
    </cdr:from>
    <cdr:to>
      <cdr:x>0.70637</cdr:x>
      <cdr:y>0.56697</cdr:y>
    </cdr:to>
    <cdr:sp macro="" textlink="">
      <cdr:nvSpPr>
        <cdr:cNvPr id="275462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5474" y="2428683"/>
          <a:ext cx="1038840" cy="447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Normal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18.5-25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4286250</xdr:colOff>
      <xdr:row>0</xdr:row>
      <xdr:rowOff>28575</xdr:rowOff>
    </xdr:from>
    <xdr:to>
      <xdr:col>2</xdr:col>
      <xdr:colOff>309871</xdr:colOff>
      <xdr:row>0</xdr:row>
      <xdr:rowOff>333401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3D4FE0-2065-4910-AD29-447C763C1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28575"/>
          <a:ext cx="1262371" cy="3048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0</xdr:row>
      <xdr:rowOff>85724</xdr:rowOff>
    </xdr:from>
    <xdr:to>
      <xdr:col>20</xdr:col>
      <xdr:colOff>733425</xdr:colOff>
      <xdr:row>38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F931CB-00F8-4965-B063-2BEDA7ADD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0</xdr:row>
      <xdr:rowOff>85724</xdr:rowOff>
    </xdr:from>
    <xdr:to>
      <xdr:col>20</xdr:col>
      <xdr:colOff>733425</xdr:colOff>
      <xdr:row>38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F44594-27A8-4152-9469-4F7FFEB09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EB0BB"/>
      </a:accent1>
      <a:accent2>
        <a:srgbClr val="6BB557"/>
      </a:accent2>
      <a:accent3>
        <a:srgbClr val="F69B36"/>
      </a:accent3>
      <a:accent4>
        <a:srgbClr val="EC5664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dc.gov/healthyweight/assessing/bmi/adult_bmi/index.html" TargetMode="External"/><Relationship Id="rId2" Type="http://schemas.openxmlformats.org/officeDocument/2006/relationships/hyperlink" Target="http://www.halls.md/body-mass-index/overweight.htm" TargetMode="External"/><Relationship Id="rId1" Type="http://schemas.openxmlformats.org/officeDocument/2006/relationships/hyperlink" Target="https://www.vertex42.com/ExcelTemplates/bmi-chart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" TargetMode="External"/><Relationship Id="rId1" Type="http://schemas.openxmlformats.org/officeDocument/2006/relationships/hyperlink" Target="https://www.vertex42.com/ExcelTemplates/bmi-chart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ideal-weight-char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ersonaluse.html" TargetMode="External"/><Relationship Id="rId1" Type="http://schemas.openxmlformats.org/officeDocument/2006/relationships/hyperlink" Target="https://www.vertex42.com/ExcelTemplates/bmi-chart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showGridLines="0" zoomScaleNormal="100" workbookViewId="0">
      <selection activeCell="K8" sqref="K8"/>
    </sheetView>
  </sheetViews>
  <sheetFormatPr baseColWidth="10" defaultColWidth="9.140625" defaultRowHeight="12.75" x14ac:dyDescent="0.2"/>
  <cols>
    <col min="1" max="1" width="5.28515625" style="110" customWidth="1"/>
    <col min="2" max="2" width="15.140625" style="110" customWidth="1"/>
    <col min="3" max="7" width="14.7109375" style="110" customWidth="1"/>
    <col min="8" max="16384" width="9.140625" style="110"/>
  </cols>
  <sheetData>
    <row r="1" spans="2:8" s="52" customFormat="1" ht="33.950000000000003" customHeight="1" x14ac:dyDescent="0.2">
      <c r="B1" s="191" t="s">
        <v>43</v>
      </c>
      <c r="C1" s="191"/>
      <c r="D1" s="191"/>
      <c r="E1" s="191"/>
      <c r="F1" s="54"/>
      <c r="G1" s="55"/>
      <c r="H1" s="56"/>
    </row>
    <row r="2" spans="2:8" s="59" customFormat="1" ht="17.45" customHeight="1" x14ac:dyDescent="0.2">
      <c r="B2" s="57" t="s">
        <v>51</v>
      </c>
      <c r="C2" s="57"/>
      <c r="D2" s="57"/>
      <c r="E2" s="57"/>
      <c r="F2" s="57"/>
      <c r="G2" s="53" t="str">
        <f ca="1">"© 2009-" &amp; YEAR(TODAY()) &amp; " Vertex42 LLC"</f>
        <v>© 2009-2022 Vertex42 LLC</v>
      </c>
      <c r="H2" s="58"/>
    </row>
    <row r="3" spans="2:8" s="52" customFormat="1" ht="17.45" customHeight="1" thickBot="1" x14ac:dyDescent="0.25"/>
    <row r="4" spans="2:8" s="52" customFormat="1" ht="18.95" customHeight="1" thickTop="1" x14ac:dyDescent="0.2">
      <c r="B4" s="78"/>
      <c r="C4" s="79"/>
      <c r="D4" s="79"/>
      <c r="E4" s="78"/>
      <c r="F4" s="79"/>
      <c r="G4" s="80"/>
    </row>
    <row r="5" spans="2:8" s="52" customFormat="1" ht="17.45" customHeight="1" x14ac:dyDescent="0.2">
      <c r="B5" s="81" t="s">
        <v>35</v>
      </c>
      <c r="C5" s="71">
        <v>93</v>
      </c>
      <c r="D5" s="82" t="str">
        <f>IF(F5="Metric","kg","pounds")</f>
        <v>kg</v>
      </c>
      <c r="E5" s="81" t="s">
        <v>64</v>
      </c>
      <c r="F5" s="111" t="s">
        <v>95</v>
      </c>
      <c r="G5" s="83"/>
    </row>
    <row r="6" spans="2:8" s="52" customFormat="1" ht="17.45" customHeight="1" x14ac:dyDescent="0.2">
      <c r="B6" s="84"/>
      <c r="C6" s="85"/>
      <c r="D6" s="82"/>
      <c r="E6" s="86"/>
      <c r="F6" s="85"/>
      <c r="G6" s="83"/>
    </row>
    <row r="7" spans="2:8" s="52" customFormat="1" ht="17.45" customHeight="1" thickBot="1" x14ac:dyDescent="0.25">
      <c r="B7" s="81" t="s">
        <v>0</v>
      </c>
      <c r="C7" s="71">
        <v>183</v>
      </c>
      <c r="D7" s="82" t="str">
        <f>IF(F5="Metric","cm","feet")</f>
        <v>cm</v>
      </c>
      <c r="E7" s="81" t="s">
        <v>92</v>
      </c>
      <c r="F7" s="111" t="s">
        <v>96</v>
      </c>
      <c r="G7" s="83"/>
    </row>
    <row r="8" spans="2:8" s="52" customFormat="1" ht="17.45" customHeight="1" thickTop="1" x14ac:dyDescent="0.2">
      <c r="B8" s="84"/>
      <c r="C8" s="77">
        <v>9</v>
      </c>
      <c r="D8" s="82" t="str">
        <f>IF(F5="Metric","","inches")</f>
        <v/>
      </c>
      <c r="E8" s="81" t="s">
        <v>84</v>
      </c>
      <c r="F8" s="125" t="s">
        <v>85</v>
      </c>
      <c r="G8" s="83"/>
    </row>
    <row r="9" spans="2:8" s="52" customFormat="1" ht="15" customHeight="1" thickBot="1" x14ac:dyDescent="0.25">
      <c r="B9" s="84"/>
      <c r="C9" s="88"/>
      <c r="D9" s="82"/>
      <c r="E9" s="86"/>
      <c r="F9" s="85"/>
      <c r="G9" s="83"/>
    </row>
    <row r="10" spans="2:8" s="92" customFormat="1" ht="30" customHeight="1" thickTop="1" thickBot="1" x14ac:dyDescent="0.25">
      <c r="B10" s="89" t="s">
        <v>93</v>
      </c>
      <c r="C10" s="90">
        <f>IF(F5="Metric",IF(ISERROR(C5/(C7/100)^2),0,C5/(C7/100)^2),IF(ISERROR(C5*703.07/(C7*12+C8)^2),0,C5*703.07/(C7*12+C8)^2))</f>
        <v>27.77031263997133</v>
      </c>
      <c r="D10" s="91"/>
      <c r="E10" s="91"/>
      <c r="F10" s="91"/>
      <c r="G10" s="126"/>
    </row>
    <row r="11" spans="2:8" s="93" customFormat="1" ht="17.45" customHeight="1" thickTop="1" x14ac:dyDescent="0.2">
      <c r="B11" s="87"/>
      <c r="C11" s="87"/>
      <c r="D11" s="87"/>
      <c r="E11" s="87"/>
      <c r="F11" s="87"/>
      <c r="G11" s="87"/>
    </row>
    <row r="12" spans="2:8" s="93" customFormat="1" ht="17.45" customHeight="1" x14ac:dyDescent="0.2">
      <c r="B12" s="87"/>
      <c r="C12" s="87"/>
      <c r="D12" s="94"/>
      <c r="E12" s="87"/>
      <c r="F12" s="87"/>
      <c r="G12" s="87"/>
    </row>
    <row r="13" spans="2:8" s="127" customFormat="1" ht="11.45" customHeight="1" x14ac:dyDescent="0.2">
      <c r="C13" s="128"/>
      <c r="D13" s="129" t="s">
        <v>36</v>
      </c>
      <c r="E13" s="128"/>
      <c r="F13" s="128"/>
      <c r="G13" s="128"/>
    </row>
    <row r="14" spans="2:8" s="127" customFormat="1" ht="11.45" customHeight="1" x14ac:dyDescent="0.2">
      <c r="C14" s="128" t="s">
        <v>41</v>
      </c>
      <c r="D14" s="129">
        <v>50</v>
      </c>
      <c r="E14" s="128"/>
      <c r="F14" s="128"/>
      <c r="G14" s="128"/>
    </row>
    <row r="15" spans="2:8" s="127" customFormat="1" ht="11.45" customHeight="1" x14ac:dyDescent="0.2">
      <c r="C15" s="128" t="s">
        <v>20</v>
      </c>
      <c r="D15" s="129">
        <f>IF($F$7="CDC",30,IF($F$8="Male",31.1,32.3))</f>
        <v>31.1</v>
      </c>
      <c r="E15" s="128"/>
      <c r="F15" s="128"/>
      <c r="G15" s="128"/>
    </row>
    <row r="16" spans="2:8" s="127" customFormat="1" ht="11.45" customHeight="1" x14ac:dyDescent="0.2">
      <c r="C16" s="128" t="str">
        <f>IF(F7="CDC","","Marginal")</f>
        <v>Marginal</v>
      </c>
      <c r="D16" s="129">
        <f>IF($F$7="CDC",NA(),IF($F$8="Male",27.8,27.3))</f>
        <v>27.8</v>
      </c>
      <c r="E16" s="128"/>
      <c r="F16" s="128"/>
      <c r="G16" s="128"/>
    </row>
    <row r="17" spans="2:7" s="127" customFormat="1" ht="11.45" customHeight="1" x14ac:dyDescent="0.2">
      <c r="C17" s="128" t="s">
        <v>1</v>
      </c>
      <c r="D17" s="129">
        <f>IF($F$7="CDC",25,IF($F$8="Male",26.4,25.8))</f>
        <v>26.4</v>
      </c>
      <c r="E17" s="128"/>
      <c r="F17" s="128"/>
      <c r="G17" s="128"/>
    </row>
    <row r="18" spans="2:7" s="127" customFormat="1" ht="11.45" customHeight="1" x14ac:dyDescent="0.2">
      <c r="C18" s="128" t="s">
        <v>61</v>
      </c>
      <c r="D18" s="129">
        <f>IF($F$7="CDC",18.5,IF($F$8="Male",20.7,19.1))</f>
        <v>20.7</v>
      </c>
      <c r="E18" s="128"/>
      <c r="F18" s="128"/>
      <c r="G18" s="128"/>
    </row>
    <row r="19" spans="2:7" s="127" customFormat="1" ht="11.45" customHeight="1" x14ac:dyDescent="0.2">
      <c r="C19" s="128" t="s">
        <v>62</v>
      </c>
      <c r="D19" s="130">
        <f>C10</f>
        <v>27.77031263997133</v>
      </c>
      <c r="E19" s="128"/>
      <c r="F19" s="128"/>
      <c r="G19" s="128"/>
    </row>
    <row r="20" spans="2:7" s="127" customFormat="1" ht="11.45" customHeight="1" x14ac:dyDescent="0.2">
      <c r="C20" s="128" t="s">
        <v>63</v>
      </c>
      <c r="D20" s="129">
        <v>0.56999999999999995</v>
      </c>
      <c r="E20" s="128"/>
      <c r="F20" s="128"/>
      <c r="G20" s="128"/>
    </row>
    <row r="21" spans="2:7" s="93" customFormat="1" ht="17.45" customHeight="1" x14ac:dyDescent="0.2">
      <c r="C21" s="87"/>
      <c r="D21" s="94"/>
      <c r="E21" s="87"/>
      <c r="F21" s="87"/>
      <c r="G21" s="87"/>
    </row>
    <row r="22" spans="2:7" s="93" customFormat="1" ht="17.45" customHeight="1" x14ac:dyDescent="0.2">
      <c r="C22" s="87"/>
      <c r="D22" s="94"/>
      <c r="E22" s="87"/>
      <c r="F22" s="87"/>
      <c r="G22" s="87"/>
    </row>
    <row r="23" spans="2:7" s="93" customFormat="1" ht="17.45" customHeight="1" x14ac:dyDescent="0.2">
      <c r="C23" s="87"/>
      <c r="D23" s="94"/>
      <c r="E23" s="87"/>
      <c r="F23" s="87"/>
      <c r="G23" s="87"/>
    </row>
    <row r="24" spans="2:7" s="70" customFormat="1" ht="21" customHeight="1" x14ac:dyDescent="0.2">
      <c r="B24" s="67" t="s">
        <v>91</v>
      </c>
      <c r="C24" s="68"/>
      <c r="D24" s="67" t="s">
        <v>83</v>
      </c>
      <c r="E24" s="68"/>
      <c r="F24" s="69"/>
      <c r="G24" s="68"/>
    </row>
    <row r="25" spans="2:7" s="95" customFormat="1" ht="17.45" customHeight="1" x14ac:dyDescent="0.2">
      <c r="B25" s="66" t="s">
        <v>54</v>
      </c>
      <c r="C25" s="66"/>
      <c r="D25" s="66" t="s">
        <v>70</v>
      </c>
      <c r="E25" s="66" t="s">
        <v>71</v>
      </c>
      <c r="F25" s="66" t="s">
        <v>72</v>
      </c>
      <c r="G25" s="60"/>
    </row>
    <row r="26" spans="2:7" s="96" customFormat="1" ht="17.45" customHeight="1" x14ac:dyDescent="0.2">
      <c r="B26" s="113" t="s">
        <v>37</v>
      </c>
      <c r="C26" s="113"/>
      <c r="D26" s="113" t="s">
        <v>73</v>
      </c>
      <c r="E26" s="113" t="s">
        <v>74</v>
      </c>
      <c r="F26" s="114" t="s">
        <v>38</v>
      </c>
      <c r="G26" s="112"/>
    </row>
    <row r="27" spans="2:7" s="97" customFormat="1" ht="17.45" customHeight="1" x14ac:dyDescent="0.2">
      <c r="B27" s="115" t="s">
        <v>90</v>
      </c>
      <c r="C27" s="115"/>
      <c r="D27" s="115" t="s">
        <v>75</v>
      </c>
      <c r="E27" s="115" t="s">
        <v>76</v>
      </c>
      <c r="F27" s="118" t="s">
        <v>1</v>
      </c>
      <c r="G27" s="119"/>
    </row>
    <row r="28" spans="2:7" s="97" customFormat="1" ht="17.45" customHeight="1" x14ac:dyDescent="0.2">
      <c r="B28" s="123" t="s">
        <v>88</v>
      </c>
      <c r="C28" s="123"/>
      <c r="D28" s="123" t="s">
        <v>77</v>
      </c>
      <c r="E28" s="123" t="s">
        <v>78</v>
      </c>
      <c r="F28" s="124" t="s">
        <v>87</v>
      </c>
      <c r="G28" s="119"/>
    </row>
    <row r="29" spans="2:7" s="98" customFormat="1" ht="17.45" customHeight="1" x14ac:dyDescent="0.2">
      <c r="B29" s="116" t="s">
        <v>39</v>
      </c>
      <c r="C29" s="116"/>
      <c r="D29" s="116" t="s">
        <v>79</v>
      </c>
      <c r="E29" s="116" t="s">
        <v>80</v>
      </c>
      <c r="F29" s="120" t="s">
        <v>40</v>
      </c>
      <c r="G29" s="121"/>
    </row>
    <row r="30" spans="2:7" s="99" customFormat="1" ht="17.45" customHeight="1" x14ac:dyDescent="0.2">
      <c r="B30" s="117" t="s">
        <v>89</v>
      </c>
      <c r="C30" s="117"/>
      <c r="D30" s="117" t="s">
        <v>81</v>
      </c>
      <c r="E30" s="117" t="s">
        <v>82</v>
      </c>
      <c r="F30" s="117" t="s">
        <v>41</v>
      </c>
      <c r="G30" s="122"/>
    </row>
    <row r="31" spans="2:7" s="93" customFormat="1" ht="17.45" customHeight="1" x14ac:dyDescent="0.2">
      <c r="B31" s="51" t="s">
        <v>42</v>
      </c>
      <c r="C31" s="51"/>
      <c r="E31" s="51"/>
      <c r="F31" s="51"/>
    </row>
    <row r="32" spans="2:7" s="93" customFormat="1" ht="17.45" customHeight="1" x14ac:dyDescent="0.2">
      <c r="B32" s="51" t="s">
        <v>86</v>
      </c>
      <c r="C32" s="51"/>
      <c r="E32" s="51"/>
      <c r="F32" s="51"/>
    </row>
    <row r="33" spans="2:8" s="93" customFormat="1" ht="17.45" customHeight="1" x14ac:dyDescent="0.2">
      <c r="B33" s="51"/>
    </row>
    <row r="34" spans="2:8" s="52" customFormat="1" ht="17.45" customHeight="1" x14ac:dyDescent="0.25">
      <c r="B34" s="100" t="s">
        <v>15</v>
      </c>
      <c r="C34" s="101"/>
      <c r="D34" s="101"/>
      <c r="E34" s="65"/>
      <c r="F34" s="65"/>
      <c r="G34" s="65"/>
    </row>
    <row r="35" spans="2:8" s="95" customFormat="1" ht="17.45" customHeight="1" x14ac:dyDescent="0.2">
      <c r="B35" s="102" t="s">
        <v>66</v>
      </c>
      <c r="C35" s="103"/>
      <c r="D35" s="103"/>
      <c r="E35" s="104"/>
      <c r="F35" s="66"/>
      <c r="G35" s="104"/>
      <c r="H35" s="105"/>
    </row>
    <row r="36" spans="2:8" s="106" customFormat="1" ht="17.45" customHeight="1" x14ac:dyDescent="0.2">
      <c r="E36" s="61"/>
      <c r="F36" s="61"/>
      <c r="G36" s="61"/>
      <c r="H36" s="61"/>
    </row>
    <row r="37" spans="2:8" s="107" customFormat="1" ht="17.45" customHeight="1" x14ac:dyDescent="0.2">
      <c r="E37" s="62"/>
      <c r="F37" s="62"/>
      <c r="G37" s="62"/>
      <c r="H37" s="62"/>
    </row>
    <row r="38" spans="2:8" s="107" customFormat="1" ht="17.45" customHeight="1" x14ac:dyDescent="0.2">
      <c r="E38" s="62"/>
      <c r="F38" s="62"/>
      <c r="G38" s="62"/>
      <c r="H38" s="62"/>
    </row>
    <row r="39" spans="2:8" s="108" customFormat="1" ht="17.45" customHeight="1" x14ac:dyDescent="0.2">
      <c r="E39" s="63"/>
      <c r="F39" s="63"/>
      <c r="G39" s="63"/>
      <c r="H39" s="63"/>
    </row>
    <row r="40" spans="2:8" s="93" customFormat="1" ht="17.45" customHeight="1" x14ac:dyDescent="0.2">
      <c r="E40" s="64"/>
      <c r="F40" s="64"/>
      <c r="G40" s="109"/>
      <c r="H40" s="109"/>
    </row>
    <row r="41" spans="2:8" s="93" customFormat="1" ht="17.45" customHeight="1" x14ac:dyDescent="0.2"/>
    <row r="42" spans="2:8" s="93" customFormat="1" ht="17.45" customHeight="1" x14ac:dyDescent="0.2"/>
    <row r="43" spans="2:8" s="93" customFormat="1" ht="17.45" customHeight="1" x14ac:dyDescent="0.2"/>
    <row r="44" spans="2:8" ht="17.45" customHeight="1" x14ac:dyDescent="0.2"/>
  </sheetData>
  <mergeCells count="1">
    <mergeCell ref="B1:E1"/>
  </mergeCells>
  <conditionalFormatting sqref="B10:G10">
    <cfRule type="expression" dxfId="8" priority="1" stopIfTrue="1">
      <formula>$C$10&lt;$D$18</formula>
    </cfRule>
    <cfRule type="expression" dxfId="7" priority="3" stopIfTrue="1">
      <formula>$C$10&lt;=$D$17</formula>
    </cfRule>
    <cfRule type="expression" dxfId="6" priority="4">
      <formula>$C$10&lt;=$D$16</formula>
    </cfRule>
    <cfRule type="expression" dxfId="5" priority="5" stopIfTrue="1">
      <formula>$C$10&lt;=$D$15</formula>
    </cfRule>
    <cfRule type="expression" dxfId="4" priority="6" stopIfTrue="1">
      <formula>$C$10&gt;$D$15</formula>
    </cfRule>
  </conditionalFormatting>
  <conditionalFormatting sqref="C8">
    <cfRule type="expression" dxfId="3" priority="2">
      <formula>$F$5="Metric"</formula>
    </cfRule>
  </conditionalFormatting>
  <dataValidations disablePrompts="1" count="3">
    <dataValidation type="list" allowBlank="1" showInputMessage="1" showErrorMessage="1" sqref="F7" xr:uid="{00000000-0002-0000-0100-000000000000}">
      <formula1>"CDC,NHANES II"</formula1>
    </dataValidation>
    <dataValidation type="list" allowBlank="1" showInputMessage="1" showErrorMessage="1" sqref="F5" xr:uid="{00000000-0002-0000-0100-000001000000}">
      <formula1>"Metric,English"</formula1>
    </dataValidation>
    <dataValidation type="list" allowBlank="1" showInputMessage="1" showErrorMessage="1" sqref="F8" xr:uid="{00000000-0002-0000-0100-000002000000}">
      <formula1>"Male,Female"</formula1>
    </dataValidation>
  </dataValidations>
  <hyperlinks>
    <hyperlink ref="B2" r:id="rId1" xr:uid="{00000000-0004-0000-0100-000000000000}"/>
    <hyperlink ref="B32" r:id="rId2" display="http://www.halls.md/body-mass-index/overweight.htm" xr:uid="{00000000-0004-0000-0100-000001000000}"/>
    <hyperlink ref="B31" r:id="rId3" display="Ref: US Department of Health &amp; Human Services" xr:uid="{00000000-0004-0000-0100-000002000000}"/>
  </hyperlinks>
  <printOptions horizontalCentered="1"/>
  <pageMargins left="0.5" right="0.5" top="1" bottom="1" header="0.5" footer="0.5"/>
  <pageSetup orientation="portrait" r:id="rId4"/>
  <headerFooter scaleWithDoc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showGridLines="0" topLeftCell="A33" zoomScaleNormal="100" workbookViewId="0">
      <selection activeCell="A2" sqref="A2"/>
    </sheetView>
  </sheetViews>
  <sheetFormatPr baseColWidth="10" defaultColWidth="11.140625" defaultRowHeight="12.75" x14ac:dyDescent="0.2"/>
  <cols>
    <col min="1" max="1" width="5.5703125" style="132" customWidth="1"/>
    <col min="2" max="2" width="7.7109375" style="132" customWidth="1"/>
    <col min="3" max="6" width="3.85546875" style="132" customWidth="1"/>
    <col min="7" max="7" width="3.85546875" style="133" customWidth="1"/>
    <col min="8" max="24" width="3.85546875" style="132" customWidth="1"/>
    <col min="25" max="16384" width="11.140625" style="132"/>
  </cols>
  <sheetData>
    <row r="1" spans="1:24" ht="37.5" customHeight="1" x14ac:dyDescent="0.2">
      <c r="A1" s="184" t="s">
        <v>45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</row>
    <row r="2" spans="1:24" s="181" customFormat="1" x14ac:dyDescent="0.2">
      <c r="A2" s="185" t="s">
        <v>51</v>
      </c>
      <c r="G2" s="182"/>
      <c r="X2" s="183" t="str">
        <f ca="1">"© 2009-" &amp; YEAR(TODAY()) &amp; " Vertex42 LLC"</f>
        <v>© 2009-2022 Vertex42 LLC</v>
      </c>
    </row>
    <row r="3" spans="1:24" ht="13.5" customHeight="1" x14ac:dyDescent="0.2">
      <c r="A3" s="134"/>
      <c r="B3" s="134"/>
      <c r="C3" s="135"/>
      <c r="D3" s="134"/>
      <c r="E3" s="134"/>
      <c r="F3" s="134"/>
      <c r="G3" s="136"/>
      <c r="H3" s="134"/>
    </row>
    <row r="4" spans="1:24" x14ac:dyDescent="0.2">
      <c r="A4" s="134"/>
      <c r="B4" s="134"/>
      <c r="C4" s="136">
        <v>56</v>
      </c>
      <c r="D4" s="136">
        <v>57</v>
      </c>
      <c r="E4" s="136">
        <v>58</v>
      </c>
      <c r="F4" s="136">
        <v>59</v>
      </c>
      <c r="G4" s="136">
        <v>60</v>
      </c>
      <c r="H4" s="136">
        <v>61</v>
      </c>
      <c r="I4" s="136">
        <v>62</v>
      </c>
      <c r="J4" s="136">
        <v>63</v>
      </c>
      <c r="K4" s="136">
        <v>64</v>
      </c>
      <c r="L4" s="136">
        <v>65</v>
      </c>
      <c r="M4" s="136">
        <v>66</v>
      </c>
      <c r="N4" s="136">
        <v>67</v>
      </c>
      <c r="O4" s="136">
        <v>68</v>
      </c>
      <c r="P4" s="136">
        <v>69</v>
      </c>
      <c r="Q4" s="136">
        <v>70</v>
      </c>
      <c r="R4" s="136">
        <v>71</v>
      </c>
      <c r="S4" s="136">
        <v>72</v>
      </c>
      <c r="T4" s="136">
        <v>73</v>
      </c>
      <c r="U4" s="136">
        <v>74</v>
      </c>
      <c r="V4" s="136">
        <v>75</v>
      </c>
      <c r="W4" s="136">
        <v>76</v>
      </c>
      <c r="X4" s="136">
        <v>77</v>
      </c>
    </row>
    <row r="5" spans="1:24" s="137" customFormat="1" ht="20.25" x14ac:dyDescent="0.3">
      <c r="A5" s="195" t="s">
        <v>44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1:24" x14ac:dyDescent="0.2">
      <c r="B6" s="134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8" t="s">
        <v>34</v>
      </c>
    </row>
    <row r="7" spans="1:24" s="139" customFormat="1" ht="15" customHeight="1" x14ac:dyDescent="0.2">
      <c r="B7" s="140"/>
      <c r="C7" s="141"/>
      <c r="D7" s="72" t="s">
        <v>56</v>
      </c>
      <c r="E7" s="142"/>
      <c r="F7" s="142"/>
      <c r="G7" s="143"/>
      <c r="H7" s="144"/>
      <c r="I7" s="73" t="s">
        <v>57</v>
      </c>
      <c r="J7" s="145"/>
      <c r="K7" s="145"/>
      <c r="L7" s="145"/>
      <c r="N7" s="146"/>
      <c r="O7" s="74" t="s">
        <v>58</v>
      </c>
      <c r="P7" s="147"/>
      <c r="Q7" s="147"/>
      <c r="R7" s="147"/>
      <c r="T7" s="148"/>
      <c r="U7" s="75" t="s">
        <v>59</v>
      </c>
      <c r="V7" s="149"/>
      <c r="W7" s="149"/>
      <c r="X7" s="149"/>
    </row>
    <row r="8" spans="1:24" ht="18" customHeight="1" x14ac:dyDescent="0.25">
      <c r="A8" s="134"/>
      <c r="B8" s="134"/>
      <c r="C8" s="192" t="s">
        <v>94</v>
      </c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</row>
    <row r="9" spans="1:24" s="139" customFormat="1" ht="15.75" x14ac:dyDescent="0.2">
      <c r="A9" s="193" t="s">
        <v>31</v>
      </c>
      <c r="B9" s="194"/>
      <c r="C9" s="150" t="str">
        <f t="shared" ref="C9:X9" si="0">ROUNDDOWN(C4/12,0)&amp;"'"&amp;MOD(C4,12)&amp;CHAR(34)</f>
        <v>4'8"</v>
      </c>
      <c r="D9" s="150" t="str">
        <f t="shared" si="0"/>
        <v>4'9"</v>
      </c>
      <c r="E9" s="150" t="str">
        <f t="shared" si="0"/>
        <v>4'10"</v>
      </c>
      <c r="F9" s="150" t="str">
        <f t="shared" si="0"/>
        <v>4'11"</v>
      </c>
      <c r="G9" s="150" t="str">
        <f t="shared" si="0"/>
        <v>5'0"</v>
      </c>
      <c r="H9" s="150" t="str">
        <f t="shared" si="0"/>
        <v>5'1"</v>
      </c>
      <c r="I9" s="150" t="str">
        <f t="shared" si="0"/>
        <v>5'2"</v>
      </c>
      <c r="J9" s="150" t="str">
        <f t="shared" si="0"/>
        <v>5'3"</v>
      </c>
      <c r="K9" s="150" t="str">
        <f t="shared" si="0"/>
        <v>5'4"</v>
      </c>
      <c r="L9" s="150" t="str">
        <f t="shared" si="0"/>
        <v>5'5"</v>
      </c>
      <c r="M9" s="150" t="str">
        <f t="shared" si="0"/>
        <v>5'6"</v>
      </c>
      <c r="N9" s="150" t="str">
        <f t="shared" si="0"/>
        <v>5'7"</v>
      </c>
      <c r="O9" s="150" t="str">
        <f t="shared" si="0"/>
        <v>5'8"</v>
      </c>
      <c r="P9" s="150" t="str">
        <f t="shared" si="0"/>
        <v>5'9"</v>
      </c>
      <c r="Q9" s="150" t="str">
        <f t="shared" si="0"/>
        <v>5'10"</v>
      </c>
      <c r="R9" s="150" t="str">
        <f t="shared" si="0"/>
        <v>5'11"</v>
      </c>
      <c r="S9" s="150" t="str">
        <f t="shared" si="0"/>
        <v>6'0"</v>
      </c>
      <c r="T9" s="150" t="str">
        <f t="shared" si="0"/>
        <v>6'1"</v>
      </c>
      <c r="U9" s="150" t="str">
        <f t="shared" si="0"/>
        <v>6'2"</v>
      </c>
      <c r="V9" s="150" t="str">
        <f t="shared" si="0"/>
        <v>6'3"</v>
      </c>
      <c r="W9" s="150" t="str">
        <f t="shared" si="0"/>
        <v>6'4"</v>
      </c>
      <c r="X9" s="151" t="str">
        <f t="shared" si="0"/>
        <v>6'5"</v>
      </c>
    </row>
    <row r="10" spans="1:24" s="139" customFormat="1" x14ac:dyDescent="0.2">
      <c r="A10" s="152" t="s">
        <v>9</v>
      </c>
      <c r="B10" s="153" t="s">
        <v>30</v>
      </c>
      <c r="C10" s="154" t="str">
        <f>TEXT(C4*2.54,"0")&amp;"cm"</f>
        <v>142cm</v>
      </c>
      <c r="D10" s="155"/>
      <c r="E10" s="154">
        <f>E4*2.54</f>
        <v>147.32</v>
      </c>
      <c r="F10" s="154">
        <f t="shared" ref="F10:X10" si="1">F4*2.54</f>
        <v>149.86000000000001</v>
      </c>
      <c r="G10" s="154">
        <f t="shared" si="1"/>
        <v>152.4</v>
      </c>
      <c r="H10" s="154">
        <f t="shared" si="1"/>
        <v>154.94</v>
      </c>
      <c r="I10" s="154">
        <f t="shared" si="1"/>
        <v>157.47999999999999</v>
      </c>
      <c r="J10" s="154">
        <f t="shared" si="1"/>
        <v>160.02000000000001</v>
      </c>
      <c r="K10" s="154">
        <f t="shared" si="1"/>
        <v>162.56</v>
      </c>
      <c r="L10" s="154">
        <f t="shared" si="1"/>
        <v>165.1</v>
      </c>
      <c r="M10" s="154">
        <f t="shared" si="1"/>
        <v>167.64000000000001</v>
      </c>
      <c r="N10" s="154">
        <f t="shared" si="1"/>
        <v>170.18</v>
      </c>
      <c r="O10" s="154">
        <f t="shared" si="1"/>
        <v>172.72</v>
      </c>
      <c r="P10" s="154">
        <f t="shared" si="1"/>
        <v>175.26</v>
      </c>
      <c r="Q10" s="154">
        <f t="shared" si="1"/>
        <v>177.8</v>
      </c>
      <c r="R10" s="154">
        <f t="shared" si="1"/>
        <v>180.34</v>
      </c>
      <c r="S10" s="154">
        <f t="shared" si="1"/>
        <v>182.88</v>
      </c>
      <c r="T10" s="154">
        <f t="shared" si="1"/>
        <v>185.42000000000002</v>
      </c>
      <c r="U10" s="154">
        <f t="shared" si="1"/>
        <v>187.96</v>
      </c>
      <c r="V10" s="154">
        <f t="shared" si="1"/>
        <v>190.5</v>
      </c>
      <c r="W10" s="154">
        <f t="shared" si="1"/>
        <v>193.04</v>
      </c>
      <c r="X10" s="156">
        <f t="shared" si="1"/>
        <v>195.58</v>
      </c>
    </row>
    <row r="11" spans="1:24" s="139" customFormat="1" ht="12.75" customHeight="1" x14ac:dyDescent="0.2">
      <c r="A11" s="157">
        <v>260</v>
      </c>
      <c r="B11" s="158" t="str">
        <f>"("&amp;TEXT(ROUND(A11*0.45359237,1),"0.0")&amp;")"</f>
        <v>(118)</v>
      </c>
      <c r="C11" s="168">
        <f>$A11*703.07/C$4^2</f>
        <v>58.290242346938783</v>
      </c>
      <c r="D11" s="167">
        <f t="shared" ref="D11:S26" si="2">$A11*703.07/D$4^2</f>
        <v>56.262911665127739</v>
      </c>
      <c r="E11" s="168">
        <f t="shared" si="2"/>
        <v>54.33953626634959</v>
      </c>
      <c r="F11" s="167">
        <f t="shared" si="2"/>
        <v>52.513128411376044</v>
      </c>
      <c r="G11" s="168">
        <f t="shared" si="2"/>
        <v>50.777277777777783</v>
      </c>
      <c r="H11" s="159">
        <f t="shared" si="2"/>
        <v>49.126095135716206</v>
      </c>
      <c r="I11" s="168">
        <f t="shared" si="2"/>
        <v>47.554162330905307</v>
      </c>
      <c r="J11" s="167">
        <f t="shared" si="2"/>
        <v>46.05648778029731</v>
      </c>
      <c r="K11" s="159">
        <f t="shared" si="2"/>
        <v>44.628466796875003</v>
      </c>
      <c r="L11" s="159">
        <f t="shared" si="2"/>
        <v>43.265846153846155</v>
      </c>
      <c r="M11" s="168">
        <f t="shared" si="2"/>
        <v>41.964692378328742</v>
      </c>
      <c r="N11" s="167">
        <f t="shared" si="2"/>
        <v>40.721363332590784</v>
      </c>
      <c r="O11" s="159">
        <f t="shared" si="2"/>
        <v>39.532482698961942</v>
      </c>
      <c r="P11" s="159">
        <f t="shared" si="2"/>
        <v>38.394917034236506</v>
      </c>
      <c r="Q11" s="168">
        <f t="shared" si="2"/>
        <v>37.30575510204082</v>
      </c>
      <c r="R11" s="167">
        <f t="shared" si="2"/>
        <v>36.262289228327717</v>
      </c>
      <c r="S11" s="159">
        <f t="shared" si="2"/>
        <v>35.261998456790124</v>
      </c>
      <c r="T11" s="159">
        <f t="shared" ref="T11:X26" si="3">$A11*703.07/T$4^2</f>
        <v>34.302533308313009</v>
      </c>
      <c r="U11" s="168">
        <f t="shared" si="3"/>
        <v>33.381701972242517</v>
      </c>
      <c r="V11" s="167">
        <f t="shared" si="3"/>
        <v>32.497457777777782</v>
      </c>
      <c r="W11" s="168">
        <f t="shared" si="3"/>
        <v>31.647887811634352</v>
      </c>
      <c r="X11" s="167">
        <f t="shared" si="3"/>
        <v>30.831202563670097</v>
      </c>
    </row>
    <row r="12" spans="1:24" s="177" customFormat="1" x14ac:dyDescent="0.2">
      <c r="A12" s="178">
        <v>255</v>
      </c>
      <c r="B12" s="179" t="str">
        <f t="shared" ref="B12:B47" si="4">"("&amp;TEXT(ROUND(A12*0.45359237,1),"0.0")&amp;")"</f>
        <v>(116)</v>
      </c>
      <c r="C12" s="171">
        <f t="shared" ref="C12:R27" si="5">$A12*703.07/C$4^2</f>
        <v>57.169276147959188</v>
      </c>
      <c r="D12" s="172">
        <f t="shared" si="2"/>
        <v>55.18093259464451</v>
      </c>
      <c r="E12" s="171">
        <f t="shared" si="2"/>
        <v>53.294545184304404</v>
      </c>
      <c r="F12" s="172">
        <f t="shared" si="2"/>
        <v>51.503260557311123</v>
      </c>
      <c r="G12" s="171">
        <f t="shared" si="2"/>
        <v>49.800791666666669</v>
      </c>
      <c r="H12" s="173">
        <f t="shared" si="2"/>
        <v>48.181362536952435</v>
      </c>
      <c r="I12" s="171">
        <f t="shared" si="2"/>
        <v>46.639659209157131</v>
      </c>
      <c r="J12" s="172">
        <f t="shared" si="2"/>
        <v>45.170786092214662</v>
      </c>
      <c r="K12" s="173">
        <f t="shared" si="2"/>
        <v>43.770227050781251</v>
      </c>
      <c r="L12" s="173">
        <f t="shared" si="2"/>
        <v>42.433810650887573</v>
      </c>
      <c r="M12" s="171">
        <f t="shared" si="2"/>
        <v>41.157679063360881</v>
      </c>
      <c r="N12" s="172">
        <f t="shared" si="2"/>
        <v>39.938260191579417</v>
      </c>
      <c r="O12" s="173">
        <f t="shared" si="2"/>
        <v>38.772242647058825</v>
      </c>
      <c r="P12" s="173">
        <f t="shared" si="2"/>
        <v>37.656553245116577</v>
      </c>
      <c r="Q12" s="171">
        <f t="shared" si="2"/>
        <v>36.588336734693875</v>
      </c>
      <c r="R12" s="172">
        <f t="shared" si="2"/>
        <v>35.564937512398338</v>
      </c>
      <c r="S12" s="173">
        <f t="shared" si="2"/>
        <v>34.583883101851853</v>
      </c>
      <c r="T12" s="173">
        <f t="shared" si="3"/>
        <v>33.64286920623006</v>
      </c>
      <c r="U12" s="171">
        <f t="shared" si="3"/>
        <v>32.739746165084007</v>
      </c>
      <c r="V12" s="172">
        <f t="shared" si="3"/>
        <v>31.872506666666666</v>
      </c>
      <c r="W12" s="171">
        <f t="shared" si="3"/>
        <v>31.039274584487536</v>
      </c>
      <c r="X12" s="172">
        <f t="shared" si="3"/>
        <v>30.238294822061057</v>
      </c>
    </row>
    <row r="13" spans="1:24" s="139" customFormat="1" x14ac:dyDescent="0.2">
      <c r="A13" s="157">
        <v>250</v>
      </c>
      <c r="B13" s="158" t="str">
        <f t="shared" si="4"/>
        <v>(113)</v>
      </c>
      <c r="C13" s="168">
        <f t="shared" si="5"/>
        <v>56.048309948979593</v>
      </c>
      <c r="D13" s="167">
        <f t="shared" si="2"/>
        <v>54.098953524161281</v>
      </c>
      <c r="E13" s="168">
        <f t="shared" si="2"/>
        <v>52.249554102259218</v>
      </c>
      <c r="F13" s="167">
        <f t="shared" si="2"/>
        <v>50.493392703246194</v>
      </c>
      <c r="G13" s="168">
        <f t="shared" si="2"/>
        <v>48.824305555555554</v>
      </c>
      <c r="H13" s="159">
        <f t="shared" si="2"/>
        <v>47.236629938188656</v>
      </c>
      <c r="I13" s="168">
        <f t="shared" si="2"/>
        <v>45.725156087408948</v>
      </c>
      <c r="J13" s="167">
        <f t="shared" si="2"/>
        <v>44.285084404132022</v>
      </c>
      <c r="K13" s="159">
        <f t="shared" si="2"/>
        <v>42.9119873046875</v>
      </c>
      <c r="L13" s="159">
        <f t="shared" si="2"/>
        <v>41.601775147928997</v>
      </c>
      <c r="M13" s="168">
        <f t="shared" si="2"/>
        <v>40.35066574839302</v>
      </c>
      <c r="N13" s="167">
        <f t="shared" si="2"/>
        <v>39.155157050568057</v>
      </c>
      <c r="O13" s="159">
        <f t="shared" si="2"/>
        <v>38.012002595155707</v>
      </c>
      <c r="P13" s="159">
        <f t="shared" si="2"/>
        <v>36.918189455996639</v>
      </c>
      <c r="Q13" s="168">
        <f t="shared" si="2"/>
        <v>35.870918367346938</v>
      </c>
      <c r="R13" s="167">
        <f>$A13*703.07/R$4^2</f>
        <v>34.867585796468951</v>
      </c>
      <c r="S13" s="159">
        <f t="shared" si="2"/>
        <v>33.905767746913583</v>
      </c>
      <c r="T13" s="159">
        <f t="shared" si="3"/>
        <v>32.983205104147117</v>
      </c>
      <c r="U13" s="168">
        <f t="shared" si="3"/>
        <v>32.09779035792549</v>
      </c>
      <c r="V13" s="167">
        <f t="shared" si="3"/>
        <v>31.247555555555557</v>
      </c>
      <c r="W13" s="168">
        <f t="shared" si="3"/>
        <v>30.430661357340721</v>
      </c>
      <c r="X13" s="167">
        <f t="shared" si="3"/>
        <v>29.645387080452014</v>
      </c>
    </row>
    <row r="14" spans="1:24" s="177" customFormat="1" x14ac:dyDescent="0.2">
      <c r="A14" s="178">
        <v>245</v>
      </c>
      <c r="B14" s="179" t="str">
        <f t="shared" si="4"/>
        <v>(111)</v>
      </c>
      <c r="C14" s="171">
        <f t="shared" si="5"/>
        <v>54.927343750000006</v>
      </c>
      <c r="D14" s="172">
        <f t="shared" si="2"/>
        <v>53.01697445367806</v>
      </c>
      <c r="E14" s="171">
        <f t="shared" si="2"/>
        <v>51.204563020214039</v>
      </c>
      <c r="F14" s="172">
        <f t="shared" si="2"/>
        <v>49.483524849181279</v>
      </c>
      <c r="G14" s="171">
        <f t="shared" si="2"/>
        <v>47.847819444444454</v>
      </c>
      <c r="H14" s="173">
        <f t="shared" si="2"/>
        <v>46.291897339424892</v>
      </c>
      <c r="I14" s="171">
        <f t="shared" si="2"/>
        <v>44.810652965660779</v>
      </c>
      <c r="J14" s="172">
        <f t="shared" si="2"/>
        <v>43.399382716049388</v>
      </c>
      <c r="K14" s="173">
        <f t="shared" si="2"/>
        <v>42.053747558593756</v>
      </c>
      <c r="L14" s="173">
        <f t="shared" si="2"/>
        <v>40.769739644970421</v>
      </c>
      <c r="M14" s="171">
        <f t="shared" si="2"/>
        <v>39.543652433425166</v>
      </c>
      <c r="N14" s="172">
        <f t="shared" si="2"/>
        <v>38.372053909556698</v>
      </c>
      <c r="O14" s="173">
        <f t="shared" si="2"/>
        <v>37.251762543252603</v>
      </c>
      <c r="P14" s="173">
        <f t="shared" si="2"/>
        <v>36.17982566687671</v>
      </c>
      <c r="Q14" s="171">
        <f t="shared" si="2"/>
        <v>35.153500000000008</v>
      </c>
      <c r="R14" s="172">
        <f t="shared" si="2"/>
        <v>34.170234080539579</v>
      </c>
      <c r="S14" s="173">
        <f t="shared" si="2"/>
        <v>33.227652391975312</v>
      </c>
      <c r="T14" s="173">
        <f t="shared" si="3"/>
        <v>32.323541002064182</v>
      </c>
      <c r="U14" s="171">
        <f t="shared" si="3"/>
        <v>31.455834550766987</v>
      </c>
      <c r="V14" s="172">
        <f t="shared" si="3"/>
        <v>30.622604444444448</v>
      </c>
      <c r="W14" s="171">
        <f t="shared" si="3"/>
        <v>29.82204813019391</v>
      </c>
      <c r="X14" s="172">
        <f t="shared" si="3"/>
        <v>29.052479338842979</v>
      </c>
    </row>
    <row r="15" spans="1:24" s="139" customFormat="1" x14ac:dyDescent="0.2">
      <c r="A15" s="157">
        <v>240</v>
      </c>
      <c r="B15" s="158" t="str">
        <f t="shared" si="4"/>
        <v>(109)</v>
      </c>
      <c r="C15" s="168">
        <f t="shared" si="5"/>
        <v>53.806377551020411</v>
      </c>
      <c r="D15" s="167">
        <f t="shared" si="2"/>
        <v>51.934995383194831</v>
      </c>
      <c r="E15" s="168">
        <f t="shared" si="2"/>
        <v>50.159571938168853</v>
      </c>
      <c r="F15" s="167">
        <f t="shared" si="2"/>
        <v>48.47365699511635</v>
      </c>
      <c r="G15" s="168">
        <f t="shared" si="2"/>
        <v>46.87133333333334</v>
      </c>
      <c r="H15" s="159">
        <f t="shared" si="2"/>
        <v>45.347164740661114</v>
      </c>
      <c r="I15" s="168">
        <f t="shared" si="2"/>
        <v>43.896149843912596</v>
      </c>
      <c r="J15" s="167">
        <f t="shared" si="2"/>
        <v>42.513681027966747</v>
      </c>
      <c r="K15" s="159">
        <f t="shared" si="2"/>
        <v>41.195507812500004</v>
      </c>
      <c r="L15" s="159">
        <f t="shared" si="2"/>
        <v>39.937704142011839</v>
      </c>
      <c r="M15" s="168">
        <f t="shared" si="2"/>
        <v>38.736639118457305</v>
      </c>
      <c r="N15" s="167">
        <f t="shared" si="2"/>
        <v>37.588950768545338</v>
      </c>
      <c r="O15" s="159">
        <f t="shared" si="2"/>
        <v>36.491522491349485</v>
      </c>
      <c r="P15" s="159">
        <f t="shared" si="2"/>
        <v>35.44146187775678</v>
      </c>
      <c r="Q15" s="168">
        <f t="shared" si="2"/>
        <v>34.436081632653064</v>
      </c>
      <c r="R15" s="167">
        <f t="shared" si="2"/>
        <v>33.4728823646102</v>
      </c>
      <c r="S15" s="159">
        <f t="shared" si="2"/>
        <v>32.549537037037041</v>
      </c>
      <c r="T15" s="159">
        <f t="shared" si="3"/>
        <v>31.663876899981236</v>
      </c>
      <c r="U15" s="168">
        <f t="shared" si="3"/>
        <v>30.813878743608477</v>
      </c>
      <c r="V15" s="167">
        <f t="shared" si="3"/>
        <v>29.997653333333336</v>
      </c>
      <c r="W15" s="168">
        <f t="shared" si="3"/>
        <v>29.213434903047094</v>
      </c>
      <c r="X15" s="167">
        <f t="shared" si="3"/>
        <v>28.459571597233939</v>
      </c>
    </row>
    <row r="16" spans="1:24" s="177" customFormat="1" x14ac:dyDescent="0.2">
      <c r="A16" s="178">
        <v>235</v>
      </c>
      <c r="B16" s="179" t="str">
        <f t="shared" si="4"/>
        <v>(107)</v>
      </c>
      <c r="C16" s="171">
        <f t="shared" si="5"/>
        <v>52.685411352040823</v>
      </c>
      <c r="D16" s="172">
        <f t="shared" si="2"/>
        <v>50.85301631271161</v>
      </c>
      <c r="E16" s="171">
        <f t="shared" si="2"/>
        <v>49.114580856123666</v>
      </c>
      <c r="F16" s="172">
        <f t="shared" si="2"/>
        <v>47.463789141051429</v>
      </c>
      <c r="G16" s="171">
        <f t="shared" si="2"/>
        <v>45.894847222222225</v>
      </c>
      <c r="H16" s="173">
        <f t="shared" si="2"/>
        <v>44.402432141897343</v>
      </c>
      <c r="I16" s="171">
        <f t="shared" si="2"/>
        <v>42.981646722164413</v>
      </c>
      <c r="J16" s="172">
        <f t="shared" si="2"/>
        <v>41.627979339884106</v>
      </c>
      <c r="K16" s="173">
        <f t="shared" si="2"/>
        <v>40.337268066406253</v>
      </c>
      <c r="L16" s="173">
        <f t="shared" si="2"/>
        <v>39.105668639053256</v>
      </c>
      <c r="M16" s="171">
        <f t="shared" si="2"/>
        <v>37.929625803489444</v>
      </c>
      <c r="N16" s="172">
        <f t="shared" si="2"/>
        <v>36.805847627533971</v>
      </c>
      <c r="O16" s="173">
        <f t="shared" si="2"/>
        <v>35.731282439446368</v>
      </c>
      <c r="P16" s="173">
        <f t="shared" si="2"/>
        <v>34.703098088636843</v>
      </c>
      <c r="Q16" s="171">
        <f t="shared" si="2"/>
        <v>33.718663265306127</v>
      </c>
      <c r="R16" s="172">
        <f t="shared" si="2"/>
        <v>32.775530648680821</v>
      </c>
      <c r="S16" s="173">
        <f t="shared" si="2"/>
        <v>31.871421682098767</v>
      </c>
      <c r="T16" s="173">
        <f t="shared" si="3"/>
        <v>31.004212797898294</v>
      </c>
      <c r="U16" s="171">
        <f t="shared" si="3"/>
        <v>30.171922936449967</v>
      </c>
      <c r="V16" s="172">
        <f t="shared" si="3"/>
        <v>29.372702222222223</v>
      </c>
      <c r="W16" s="171">
        <f t="shared" si="3"/>
        <v>28.604821675900279</v>
      </c>
      <c r="X16" s="172">
        <f t="shared" si="3"/>
        <v>27.866663855624896</v>
      </c>
    </row>
    <row r="17" spans="1:24" s="139" customFormat="1" x14ac:dyDescent="0.2">
      <c r="A17" s="157">
        <v>230</v>
      </c>
      <c r="B17" s="158" t="str">
        <f t="shared" si="4"/>
        <v>(104)</v>
      </c>
      <c r="C17" s="168">
        <f t="shared" si="5"/>
        <v>51.564445153061229</v>
      </c>
      <c r="D17" s="167">
        <f t="shared" si="2"/>
        <v>49.771037242228381</v>
      </c>
      <c r="E17" s="168">
        <f t="shared" si="2"/>
        <v>48.06958977407848</v>
      </c>
      <c r="F17" s="167">
        <f t="shared" si="2"/>
        <v>46.4539212869865</v>
      </c>
      <c r="G17" s="168">
        <f t="shared" si="2"/>
        <v>44.918361111111111</v>
      </c>
      <c r="H17" s="159">
        <f t="shared" si="2"/>
        <v>43.457699543133565</v>
      </c>
      <c r="I17" s="168">
        <f t="shared" si="2"/>
        <v>42.067143600416237</v>
      </c>
      <c r="J17" s="167">
        <f t="shared" si="2"/>
        <v>40.742277651801466</v>
      </c>
      <c r="K17" s="159">
        <f t="shared" si="2"/>
        <v>39.479028320312501</v>
      </c>
      <c r="L17" s="159">
        <f t="shared" si="2"/>
        <v>38.273633136094674</v>
      </c>
      <c r="M17" s="168">
        <f t="shared" si="2"/>
        <v>37.122612488521582</v>
      </c>
      <c r="N17" s="167">
        <f t="shared" si="2"/>
        <v>36.022744486522612</v>
      </c>
      <c r="O17" s="159">
        <f t="shared" si="2"/>
        <v>34.971042387543257</v>
      </c>
      <c r="P17" s="159">
        <f t="shared" si="2"/>
        <v>33.964734299516913</v>
      </c>
      <c r="Q17" s="168">
        <f t="shared" si="2"/>
        <v>33.001244897959182</v>
      </c>
      <c r="R17" s="167">
        <f t="shared" si="2"/>
        <v>32.078178932751442</v>
      </c>
      <c r="S17" s="159">
        <f t="shared" si="2"/>
        <v>31.193306327160496</v>
      </c>
      <c r="T17" s="159">
        <f t="shared" si="3"/>
        <v>30.344548695815352</v>
      </c>
      <c r="U17" s="168">
        <f t="shared" si="3"/>
        <v>29.529967129291453</v>
      </c>
      <c r="V17" s="167">
        <f t="shared" si="3"/>
        <v>28.747751111111111</v>
      </c>
      <c r="W17" s="168">
        <f t="shared" si="3"/>
        <v>27.996208448753464</v>
      </c>
      <c r="X17" s="167">
        <f t="shared" si="3"/>
        <v>27.273756114015857</v>
      </c>
    </row>
    <row r="18" spans="1:24" s="177" customFormat="1" x14ac:dyDescent="0.2">
      <c r="A18" s="178">
        <v>225</v>
      </c>
      <c r="B18" s="179" t="str">
        <f t="shared" si="4"/>
        <v>(102)</v>
      </c>
      <c r="C18" s="171">
        <f t="shared" si="5"/>
        <v>50.443478954081634</v>
      </c>
      <c r="D18" s="172">
        <f t="shared" si="2"/>
        <v>48.689058171745152</v>
      </c>
      <c r="E18" s="171">
        <f t="shared" si="2"/>
        <v>47.024598692033294</v>
      </c>
      <c r="F18" s="172">
        <f t="shared" si="2"/>
        <v>45.444053432921571</v>
      </c>
      <c r="G18" s="171">
        <f t="shared" si="2"/>
        <v>43.941875000000003</v>
      </c>
      <c r="H18" s="173">
        <f t="shared" si="2"/>
        <v>42.512966944369794</v>
      </c>
      <c r="I18" s="171">
        <f t="shared" si="2"/>
        <v>41.152640478668054</v>
      </c>
      <c r="J18" s="172">
        <f t="shared" si="2"/>
        <v>39.856575963718818</v>
      </c>
      <c r="K18" s="173">
        <f t="shared" si="2"/>
        <v>38.62078857421875</v>
      </c>
      <c r="L18" s="173">
        <f t="shared" si="2"/>
        <v>37.441597633136098</v>
      </c>
      <c r="M18" s="171">
        <f t="shared" si="2"/>
        <v>36.315599173553721</v>
      </c>
      <c r="N18" s="172">
        <f t="shared" si="2"/>
        <v>35.239641345511252</v>
      </c>
      <c r="O18" s="173">
        <f t="shared" si="2"/>
        <v>34.210802335640139</v>
      </c>
      <c r="P18" s="173">
        <f t="shared" si="2"/>
        <v>33.226370510396976</v>
      </c>
      <c r="Q18" s="171">
        <f t="shared" si="2"/>
        <v>32.283826530612245</v>
      </c>
      <c r="R18" s="172">
        <f t="shared" si="2"/>
        <v>31.380827216822059</v>
      </c>
      <c r="S18" s="173">
        <f t="shared" si="2"/>
        <v>30.515190972222221</v>
      </c>
      <c r="T18" s="173">
        <f t="shared" si="3"/>
        <v>29.684884593732409</v>
      </c>
      <c r="U18" s="171">
        <f t="shared" si="3"/>
        <v>28.888011322132943</v>
      </c>
      <c r="V18" s="172">
        <f t="shared" si="3"/>
        <v>28.122800000000002</v>
      </c>
      <c r="W18" s="171">
        <f t="shared" si="3"/>
        <v>27.387595221606649</v>
      </c>
      <c r="X18" s="172">
        <f t="shared" si="3"/>
        <v>26.680848372406814</v>
      </c>
    </row>
    <row r="19" spans="1:24" s="139" customFormat="1" x14ac:dyDescent="0.2">
      <c r="A19" s="157">
        <v>220</v>
      </c>
      <c r="B19" s="158" t="str">
        <f t="shared" si="4"/>
        <v>(100)</v>
      </c>
      <c r="C19" s="168">
        <f t="shared" si="5"/>
        <v>49.322512755102046</v>
      </c>
      <c r="D19" s="167">
        <f t="shared" si="2"/>
        <v>47.607079101261931</v>
      </c>
      <c r="E19" s="168">
        <f t="shared" si="2"/>
        <v>45.979607609988115</v>
      </c>
      <c r="F19" s="167">
        <f t="shared" si="2"/>
        <v>44.434185578856656</v>
      </c>
      <c r="G19" s="168">
        <f t="shared" si="2"/>
        <v>42.965388888888896</v>
      </c>
      <c r="H19" s="159">
        <f t="shared" si="2"/>
        <v>41.568234345606029</v>
      </c>
      <c r="I19" s="168">
        <f t="shared" si="2"/>
        <v>40.238137356919879</v>
      </c>
      <c r="J19" s="167">
        <f t="shared" si="2"/>
        <v>38.970874275636184</v>
      </c>
      <c r="K19" s="159">
        <f t="shared" si="2"/>
        <v>37.762548828125006</v>
      </c>
      <c r="L19" s="159">
        <f t="shared" si="2"/>
        <v>36.609562130177522</v>
      </c>
      <c r="M19" s="168">
        <f t="shared" si="2"/>
        <v>35.508585858585867</v>
      </c>
      <c r="N19" s="167">
        <f t="shared" si="2"/>
        <v>34.456538204499893</v>
      </c>
      <c r="O19" s="159">
        <f t="shared" si="2"/>
        <v>33.450562283737028</v>
      </c>
      <c r="P19" s="159">
        <f t="shared" si="2"/>
        <v>32.488006721277046</v>
      </c>
      <c r="Q19" s="168">
        <f t="shared" si="2"/>
        <v>31.566408163265312</v>
      </c>
      <c r="R19" s="167">
        <f t="shared" si="2"/>
        <v>30.683475500892683</v>
      </c>
      <c r="S19" s="159">
        <f t="shared" si="2"/>
        <v>29.837075617283954</v>
      </c>
      <c r="T19" s="159">
        <f t="shared" si="3"/>
        <v>29.02522049164947</v>
      </c>
      <c r="U19" s="168">
        <f t="shared" si="3"/>
        <v>28.246055514974437</v>
      </c>
      <c r="V19" s="167">
        <f t="shared" si="3"/>
        <v>27.497848888888893</v>
      </c>
      <c r="W19" s="168">
        <f t="shared" si="3"/>
        <v>26.778981994459837</v>
      </c>
      <c r="X19" s="167">
        <f t="shared" si="3"/>
        <v>26.087940630797778</v>
      </c>
    </row>
    <row r="20" spans="1:24" s="177" customFormat="1" x14ac:dyDescent="0.2">
      <c r="A20" s="178">
        <v>215</v>
      </c>
      <c r="B20" s="179" t="str">
        <f t="shared" si="4"/>
        <v>(98)</v>
      </c>
      <c r="C20" s="171">
        <f t="shared" si="5"/>
        <v>48.201546556122452</v>
      </c>
      <c r="D20" s="172">
        <f t="shared" si="2"/>
        <v>46.525100030778709</v>
      </c>
      <c r="E20" s="171">
        <f t="shared" si="2"/>
        <v>44.934616527942929</v>
      </c>
      <c r="F20" s="172">
        <f t="shared" si="2"/>
        <v>43.424317724791734</v>
      </c>
      <c r="G20" s="171">
        <f t="shared" si="2"/>
        <v>41.988902777777781</v>
      </c>
      <c r="H20" s="173">
        <f t="shared" si="2"/>
        <v>40.623501746842251</v>
      </c>
      <c r="I20" s="171">
        <f t="shared" si="2"/>
        <v>39.323634235171703</v>
      </c>
      <c r="J20" s="172">
        <f t="shared" si="2"/>
        <v>38.085172587553544</v>
      </c>
      <c r="K20" s="173">
        <f t="shared" si="2"/>
        <v>36.904309082031254</v>
      </c>
      <c r="L20" s="173">
        <f t="shared" si="2"/>
        <v>35.77752662721894</v>
      </c>
      <c r="M20" s="171">
        <f t="shared" si="2"/>
        <v>34.701572543617999</v>
      </c>
      <c r="N20" s="172">
        <f t="shared" si="2"/>
        <v>33.673435063488533</v>
      </c>
      <c r="O20" s="173">
        <f t="shared" si="2"/>
        <v>32.69032223183391</v>
      </c>
      <c r="P20" s="173">
        <f t="shared" si="2"/>
        <v>31.749642932157112</v>
      </c>
      <c r="Q20" s="171">
        <f t="shared" si="2"/>
        <v>30.848989795918371</v>
      </c>
      <c r="R20" s="172">
        <f t="shared" si="2"/>
        <v>29.986123784963304</v>
      </c>
      <c r="S20" s="173">
        <f t="shared" si="2"/>
        <v>29.158960262345683</v>
      </c>
      <c r="T20" s="173">
        <f t="shared" si="3"/>
        <v>28.365556389566525</v>
      </c>
      <c r="U20" s="171">
        <f t="shared" si="3"/>
        <v>27.604099707815926</v>
      </c>
      <c r="V20" s="172">
        <f t="shared" si="3"/>
        <v>26.87289777777778</v>
      </c>
      <c r="W20" s="171">
        <f t="shared" si="3"/>
        <v>26.170368767313022</v>
      </c>
      <c r="X20" s="172">
        <f t="shared" si="3"/>
        <v>25.495032889188735</v>
      </c>
    </row>
    <row r="21" spans="1:24" s="139" customFormat="1" x14ac:dyDescent="0.2">
      <c r="A21" s="157">
        <v>210</v>
      </c>
      <c r="B21" s="158" t="str">
        <f t="shared" si="4"/>
        <v>(95)</v>
      </c>
      <c r="C21" s="168">
        <f t="shared" si="5"/>
        <v>47.080580357142864</v>
      </c>
      <c r="D21" s="167">
        <f t="shared" si="2"/>
        <v>45.443120960295481</v>
      </c>
      <c r="E21" s="168">
        <f t="shared" si="2"/>
        <v>43.889625445897742</v>
      </c>
      <c r="F21" s="167">
        <f t="shared" si="2"/>
        <v>42.414449870726806</v>
      </c>
      <c r="G21" s="168">
        <f t="shared" si="2"/>
        <v>41.012416666666667</v>
      </c>
      <c r="H21" s="159">
        <f t="shared" si="2"/>
        <v>39.67876914807848</v>
      </c>
      <c r="I21" s="168">
        <f t="shared" si="2"/>
        <v>38.40913111342352</v>
      </c>
      <c r="J21" s="167">
        <f t="shared" si="2"/>
        <v>37.199470899470903</v>
      </c>
      <c r="K21" s="159">
        <f t="shared" si="2"/>
        <v>36.046069335937503</v>
      </c>
      <c r="L21" s="159">
        <f t="shared" si="2"/>
        <v>34.945491124260357</v>
      </c>
      <c r="M21" s="168">
        <f t="shared" si="2"/>
        <v>33.894559228650138</v>
      </c>
      <c r="N21" s="167">
        <f t="shared" si="2"/>
        <v>32.890331922477166</v>
      </c>
      <c r="O21" s="159">
        <f t="shared" si="2"/>
        <v>31.9300821799308</v>
      </c>
      <c r="P21" s="159">
        <f t="shared" si="2"/>
        <v>31.011279143037179</v>
      </c>
      <c r="Q21" s="168">
        <f t="shared" si="2"/>
        <v>30.13157142857143</v>
      </c>
      <c r="R21" s="167">
        <f t="shared" si="2"/>
        <v>29.288772069033925</v>
      </c>
      <c r="S21" s="159">
        <f t="shared" si="2"/>
        <v>28.480844907407409</v>
      </c>
      <c r="T21" s="159">
        <f t="shared" si="3"/>
        <v>27.705892287483582</v>
      </c>
      <c r="U21" s="168">
        <f t="shared" si="3"/>
        <v>26.962143900657416</v>
      </c>
      <c r="V21" s="167">
        <f t="shared" si="3"/>
        <v>26.247946666666667</v>
      </c>
      <c r="W21" s="168">
        <f t="shared" si="3"/>
        <v>25.561755540166207</v>
      </c>
      <c r="X21" s="167">
        <f t="shared" si="3"/>
        <v>24.902125147579696</v>
      </c>
    </row>
    <row r="22" spans="1:24" s="177" customFormat="1" x14ac:dyDescent="0.2">
      <c r="A22" s="178">
        <v>205</v>
      </c>
      <c r="B22" s="179" t="str">
        <f t="shared" si="4"/>
        <v>(93)</v>
      </c>
      <c r="C22" s="171">
        <f t="shared" si="5"/>
        <v>45.959614158163269</v>
      </c>
      <c r="D22" s="172">
        <f t="shared" si="2"/>
        <v>44.361141889812252</v>
      </c>
      <c r="E22" s="171">
        <f t="shared" si="2"/>
        <v>42.844634363852556</v>
      </c>
      <c r="F22" s="172">
        <f t="shared" si="2"/>
        <v>41.404582016661884</v>
      </c>
      <c r="G22" s="171">
        <f t="shared" si="2"/>
        <v>40.035930555555559</v>
      </c>
      <c r="H22" s="173">
        <f t="shared" si="2"/>
        <v>38.734036549314702</v>
      </c>
      <c r="I22" s="171">
        <f t="shared" si="2"/>
        <v>37.494627991675337</v>
      </c>
      <c r="J22" s="172">
        <f t="shared" si="2"/>
        <v>36.313769211388262</v>
      </c>
      <c r="K22" s="173">
        <f t="shared" si="2"/>
        <v>35.187829589843751</v>
      </c>
      <c r="L22" s="173">
        <f t="shared" si="2"/>
        <v>34.113455621301775</v>
      </c>
      <c r="M22" s="171">
        <f t="shared" si="2"/>
        <v>33.087545913682277</v>
      </c>
      <c r="N22" s="172">
        <f t="shared" si="2"/>
        <v>32.107228781465807</v>
      </c>
      <c r="O22" s="173">
        <f t="shared" si="2"/>
        <v>31.169842128027682</v>
      </c>
      <c r="P22" s="173">
        <f t="shared" si="2"/>
        <v>30.272915353917245</v>
      </c>
      <c r="Q22" s="171">
        <f t="shared" si="2"/>
        <v>29.414153061224489</v>
      </c>
      <c r="R22" s="172">
        <f t="shared" si="2"/>
        <v>28.591420353104542</v>
      </c>
      <c r="S22" s="173">
        <f t="shared" si="2"/>
        <v>27.802729552469138</v>
      </c>
      <c r="T22" s="173">
        <f t="shared" si="3"/>
        <v>27.04622818540064</v>
      </c>
      <c r="U22" s="171">
        <f t="shared" si="3"/>
        <v>26.320188093498906</v>
      </c>
      <c r="V22" s="172">
        <f t="shared" si="3"/>
        <v>25.622995555555555</v>
      </c>
      <c r="W22" s="171">
        <f t="shared" si="3"/>
        <v>24.953142313019391</v>
      </c>
      <c r="X22" s="172">
        <f t="shared" si="3"/>
        <v>24.309217405970653</v>
      </c>
    </row>
    <row r="23" spans="1:24" s="139" customFormat="1" x14ac:dyDescent="0.2">
      <c r="A23" s="157">
        <v>200</v>
      </c>
      <c r="B23" s="158" t="str">
        <f t="shared" si="4"/>
        <v>(91)</v>
      </c>
      <c r="C23" s="168">
        <f t="shared" si="5"/>
        <v>44.838647959183675</v>
      </c>
      <c r="D23" s="167">
        <f t="shared" si="2"/>
        <v>43.279162819329024</v>
      </c>
      <c r="E23" s="168">
        <f t="shared" si="2"/>
        <v>41.79964328180737</v>
      </c>
      <c r="F23" s="167">
        <f t="shared" si="2"/>
        <v>40.394714162596955</v>
      </c>
      <c r="G23" s="168">
        <f t="shared" si="2"/>
        <v>39.059444444444445</v>
      </c>
      <c r="H23" s="159">
        <f t="shared" si="2"/>
        <v>37.789303950550931</v>
      </c>
      <c r="I23" s="168">
        <f t="shared" si="2"/>
        <v>36.580124869927161</v>
      </c>
      <c r="J23" s="167">
        <f t="shared" si="2"/>
        <v>35.428067523305621</v>
      </c>
      <c r="K23" s="159">
        <f t="shared" si="2"/>
        <v>34.32958984375</v>
      </c>
      <c r="L23" s="159">
        <f t="shared" si="2"/>
        <v>33.281420118343192</v>
      </c>
      <c r="M23" s="168">
        <f t="shared" si="2"/>
        <v>32.280532598714416</v>
      </c>
      <c r="N23" s="167">
        <f t="shared" si="2"/>
        <v>31.324125640454444</v>
      </c>
      <c r="O23" s="159">
        <f t="shared" si="2"/>
        <v>30.409602076124568</v>
      </c>
      <c r="P23" s="159">
        <f t="shared" si="2"/>
        <v>29.534551564797312</v>
      </c>
      <c r="Q23" s="168">
        <f t="shared" si="2"/>
        <v>28.696734693877552</v>
      </c>
      <c r="R23" s="167">
        <f t="shared" si="2"/>
        <v>27.894068637175163</v>
      </c>
      <c r="S23" s="159">
        <f t="shared" si="2"/>
        <v>27.124614197530864</v>
      </c>
      <c r="T23" s="159">
        <f t="shared" si="3"/>
        <v>26.386564083317694</v>
      </c>
      <c r="U23" s="168">
        <f t="shared" si="3"/>
        <v>25.678232286340393</v>
      </c>
      <c r="V23" s="167">
        <f t="shared" si="3"/>
        <v>24.998044444444446</v>
      </c>
      <c r="W23" s="168">
        <f t="shared" si="3"/>
        <v>24.344529085872576</v>
      </c>
      <c r="X23" s="167">
        <f t="shared" si="3"/>
        <v>23.716309664361614</v>
      </c>
    </row>
    <row r="24" spans="1:24" s="177" customFormat="1" x14ac:dyDescent="0.2">
      <c r="A24" s="178">
        <v>195</v>
      </c>
      <c r="B24" s="179" t="str">
        <f t="shared" si="4"/>
        <v>(89)</v>
      </c>
      <c r="C24" s="171">
        <f t="shared" si="5"/>
        <v>43.717681760204087</v>
      </c>
      <c r="D24" s="172">
        <f t="shared" si="2"/>
        <v>42.197183748845809</v>
      </c>
      <c r="E24" s="171">
        <f t="shared" si="2"/>
        <v>40.754652199762198</v>
      </c>
      <c r="F24" s="172">
        <f t="shared" si="2"/>
        <v>39.38484630853204</v>
      </c>
      <c r="G24" s="171">
        <f t="shared" si="2"/>
        <v>38.082958333333337</v>
      </c>
      <c r="H24" s="173">
        <f t="shared" si="2"/>
        <v>36.84457135178716</v>
      </c>
      <c r="I24" s="171">
        <f t="shared" si="2"/>
        <v>35.665621748178985</v>
      </c>
      <c r="J24" s="172">
        <f t="shared" si="2"/>
        <v>34.542365835222981</v>
      </c>
      <c r="K24" s="173">
        <f t="shared" si="2"/>
        <v>33.471350097656256</v>
      </c>
      <c r="L24" s="173">
        <f t="shared" si="2"/>
        <v>32.449384615384623</v>
      </c>
      <c r="M24" s="171">
        <f t="shared" si="2"/>
        <v>31.473519283746562</v>
      </c>
      <c r="N24" s="172">
        <f t="shared" si="2"/>
        <v>30.541022499443088</v>
      </c>
      <c r="O24" s="173">
        <f t="shared" si="2"/>
        <v>29.649362024221457</v>
      </c>
      <c r="P24" s="173">
        <f t="shared" si="2"/>
        <v>28.796187775677385</v>
      </c>
      <c r="Q24" s="171">
        <f t="shared" si="2"/>
        <v>27.979316326530618</v>
      </c>
      <c r="R24" s="172">
        <f t="shared" si="2"/>
        <v>27.196716921245788</v>
      </c>
      <c r="S24" s="173">
        <f t="shared" si="2"/>
        <v>26.446498842592597</v>
      </c>
      <c r="T24" s="173">
        <f t="shared" si="3"/>
        <v>25.726899981234759</v>
      </c>
      <c r="U24" s="171">
        <f t="shared" si="3"/>
        <v>25.03627647918189</v>
      </c>
      <c r="V24" s="172">
        <f t="shared" si="3"/>
        <v>24.373093333333337</v>
      </c>
      <c r="W24" s="171">
        <f t="shared" si="3"/>
        <v>23.735915858725765</v>
      </c>
      <c r="X24" s="172">
        <f t="shared" si="3"/>
        <v>23.123401922752578</v>
      </c>
    </row>
    <row r="25" spans="1:24" s="139" customFormat="1" x14ac:dyDescent="0.2">
      <c r="A25" s="157">
        <v>190</v>
      </c>
      <c r="B25" s="158" t="str">
        <f t="shared" si="4"/>
        <v>(86)</v>
      </c>
      <c r="C25" s="168">
        <f t="shared" si="5"/>
        <v>42.596715561224492</v>
      </c>
      <c r="D25" s="167">
        <f t="shared" si="2"/>
        <v>41.115204678362581</v>
      </c>
      <c r="E25" s="168">
        <f t="shared" si="2"/>
        <v>39.709661117717012</v>
      </c>
      <c r="F25" s="167">
        <f t="shared" si="2"/>
        <v>38.374978454467112</v>
      </c>
      <c r="G25" s="168">
        <f t="shared" si="2"/>
        <v>37.10647222222223</v>
      </c>
      <c r="H25" s="159">
        <f t="shared" si="2"/>
        <v>35.899838753023388</v>
      </c>
      <c r="I25" s="168">
        <f t="shared" si="2"/>
        <v>34.751118626430802</v>
      </c>
      <c r="J25" s="167">
        <f t="shared" si="2"/>
        <v>33.65666414714034</v>
      </c>
      <c r="K25" s="159">
        <f t="shared" si="2"/>
        <v>32.613110351562504</v>
      </c>
      <c r="L25" s="159">
        <f t="shared" si="2"/>
        <v>31.617349112426041</v>
      </c>
      <c r="M25" s="168">
        <f t="shared" si="2"/>
        <v>30.666505968778701</v>
      </c>
      <c r="N25" s="167">
        <f t="shared" si="2"/>
        <v>29.757919358431725</v>
      </c>
      <c r="O25" s="159">
        <f t="shared" si="2"/>
        <v>28.889121972318343</v>
      </c>
      <c r="P25" s="159">
        <f t="shared" si="2"/>
        <v>28.057823986557448</v>
      </c>
      <c r="Q25" s="168">
        <f t="shared" si="2"/>
        <v>27.261897959183678</v>
      </c>
      <c r="R25" s="167">
        <f t="shared" si="2"/>
        <v>26.499365205316408</v>
      </c>
      <c r="S25" s="159">
        <f t="shared" si="2"/>
        <v>25.768383487654326</v>
      </c>
      <c r="T25" s="159">
        <f t="shared" si="3"/>
        <v>25.067235879151813</v>
      </c>
      <c r="U25" s="168">
        <f t="shared" si="3"/>
        <v>24.39432067202338</v>
      </c>
      <c r="V25" s="167">
        <f t="shared" si="3"/>
        <v>23.748142222222224</v>
      </c>
      <c r="W25" s="168">
        <f t="shared" si="3"/>
        <v>23.127302631578949</v>
      </c>
      <c r="X25" s="167">
        <f t="shared" si="3"/>
        <v>22.530494181143535</v>
      </c>
    </row>
    <row r="26" spans="1:24" s="177" customFormat="1" x14ac:dyDescent="0.2">
      <c r="A26" s="178">
        <v>185</v>
      </c>
      <c r="B26" s="179" t="str">
        <f t="shared" si="4"/>
        <v>(84)</v>
      </c>
      <c r="C26" s="171">
        <f t="shared" si="5"/>
        <v>41.475749362244905</v>
      </c>
      <c r="D26" s="172">
        <f t="shared" si="2"/>
        <v>40.033225607879352</v>
      </c>
      <c r="E26" s="171">
        <f t="shared" si="2"/>
        <v>38.664670035671826</v>
      </c>
      <c r="F26" s="172">
        <f t="shared" si="2"/>
        <v>37.36511060040219</v>
      </c>
      <c r="G26" s="171">
        <f t="shared" si="2"/>
        <v>36.129986111111116</v>
      </c>
      <c r="H26" s="173">
        <f t="shared" si="2"/>
        <v>34.95510615425961</v>
      </c>
      <c r="I26" s="171">
        <f t="shared" si="2"/>
        <v>33.836615504682626</v>
      </c>
      <c r="J26" s="172">
        <f t="shared" si="2"/>
        <v>32.770962459057699</v>
      </c>
      <c r="K26" s="173">
        <f t="shared" si="2"/>
        <v>31.754870605468753</v>
      </c>
      <c r="L26" s="173">
        <f t="shared" si="2"/>
        <v>30.785313609467458</v>
      </c>
      <c r="M26" s="171">
        <f t="shared" si="2"/>
        <v>29.85949265381084</v>
      </c>
      <c r="N26" s="172">
        <f t="shared" si="2"/>
        <v>28.974816217420365</v>
      </c>
      <c r="O26" s="173">
        <f t="shared" si="2"/>
        <v>28.128881920415228</v>
      </c>
      <c r="P26" s="173">
        <f t="shared" si="2"/>
        <v>27.319460197437515</v>
      </c>
      <c r="Q26" s="171">
        <f t="shared" si="2"/>
        <v>26.544479591836737</v>
      </c>
      <c r="R26" s="172">
        <f t="shared" si="2"/>
        <v>25.802013489387029</v>
      </c>
      <c r="S26" s="173">
        <f t="shared" ref="S26:X41" si="6">$A26*703.07/S$4^2</f>
        <v>25.090268132716051</v>
      </c>
      <c r="T26" s="173">
        <f t="shared" si="3"/>
        <v>24.40757177706887</v>
      </c>
      <c r="U26" s="171">
        <f t="shared" si="3"/>
        <v>23.752364864864866</v>
      </c>
      <c r="V26" s="172">
        <f t="shared" si="3"/>
        <v>23.123191111111112</v>
      </c>
      <c r="W26" s="171">
        <f t="shared" si="3"/>
        <v>22.518689404432134</v>
      </c>
      <c r="X26" s="172">
        <f t="shared" si="3"/>
        <v>21.937586439534492</v>
      </c>
    </row>
    <row r="27" spans="1:24" s="139" customFormat="1" x14ac:dyDescent="0.2">
      <c r="A27" s="157">
        <v>180</v>
      </c>
      <c r="B27" s="158" t="str">
        <f t="shared" si="4"/>
        <v>(82)</v>
      </c>
      <c r="C27" s="168">
        <f t="shared" si="5"/>
        <v>40.35478316326531</v>
      </c>
      <c r="D27" s="167">
        <f t="shared" si="5"/>
        <v>38.951246537396123</v>
      </c>
      <c r="E27" s="168">
        <f t="shared" si="5"/>
        <v>37.619678953626639</v>
      </c>
      <c r="F27" s="167">
        <f t="shared" si="5"/>
        <v>36.355242746337261</v>
      </c>
      <c r="G27" s="168">
        <f t="shared" si="5"/>
        <v>35.153500000000001</v>
      </c>
      <c r="H27" s="159">
        <f t="shared" si="5"/>
        <v>34.010373555495839</v>
      </c>
      <c r="I27" s="168">
        <f t="shared" si="5"/>
        <v>32.922112382934444</v>
      </c>
      <c r="J27" s="167">
        <f t="shared" si="5"/>
        <v>31.885260770975059</v>
      </c>
      <c r="K27" s="159">
        <f t="shared" si="5"/>
        <v>30.896630859375001</v>
      </c>
      <c r="L27" s="159">
        <f t="shared" si="5"/>
        <v>29.953278106508876</v>
      </c>
      <c r="M27" s="168">
        <f t="shared" si="5"/>
        <v>29.052479338842975</v>
      </c>
      <c r="N27" s="167">
        <f t="shared" si="5"/>
        <v>28.191713076409002</v>
      </c>
      <c r="O27" s="159">
        <f t="shared" si="5"/>
        <v>27.36864186851211</v>
      </c>
      <c r="P27" s="159">
        <f t="shared" si="5"/>
        <v>26.581096408317581</v>
      </c>
      <c r="Q27" s="168">
        <f t="shared" si="5"/>
        <v>25.827061224489796</v>
      </c>
      <c r="R27" s="167">
        <f t="shared" si="5"/>
        <v>25.10466177345765</v>
      </c>
      <c r="S27" s="159">
        <f t="shared" si="6"/>
        <v>24.412152777777777</v>
      </c>
      <c r="T27" s="159">
        <f t="shared" si="6"/>
        <v>23.747907674985928</v>
      </c>
      <c r="U27" s="168">
        <f t="shared" si="6"/>
        <v>23.110409057706356</v>
      </c>
      <c r="V27" s="167">
        <f t="shared" si="6"/>
        <v>22.498240000000003</v>
      </c>
      <c r="W27" s="168">
        <f t="shared" si="6"/>
        <v>21.910076177285319</v>
      </c>
      <c r="X27" s="167">
        <f t="shared" si="6"/>
        <v>21.344678697925453</v>
      </c>
    </row>
    <row r="28" spans="1:24" s="177" customFormat="1" x14ac:dyDescent="0.2">
      <c r="A28" s="178">
        <v>175</v>
      </c>
      <c r="B28" s="179" t="str">
        <f t="shared" si="4"/>
        <v>(79)</v>
      </c>
      <c r="C28" s="171">
        <f t="shared" ref="C28:R43" si="7">$A28*703.07/C$4^2</f>
        <v>39.233816964285722</v>
      </c>
      <c r="D28" s="172">
        <f t="shared" si="7"/>
        <v>37.869267466912902</v>
      </c>
      <c r="E28" s="171">
        <f t="shared" si="7"/>
        <v>36.574687871581453</v>
      </c>
      <c r="F28" s="172">
        <f t="shared" si="7"/>
        <v>35.345374892272339</v>
      </c>
      <c r="G28" s="171">
        <f t="shared" si="7"/>
        <v>34.177013888888894</v>
      </c>
      <c r="H28" s="173">
        <f t="shared" si="7"/>
        <v>33.065640956732068</v>
      </c>
      <c r="I28" s="171">
        <f t="shared" si="7"/>
        <v>32.007609261186268</v>
      </c>
      <c r="J28" s="172">
        <f t="shared" si="7"/>
        <v>30.999559082892421</v>
      </c>
      <c r="K28" s="173">
        <f t="shared" si="7"/>
        <v>30.038391113281254</v>
      </c>
      <c r="L28" s="173">
        <f t="shared" si="7"/>
        <v>29.1212426035503</v>
      </c>
      <c r="M28" s="171">
        <f t="shared" si="7"/>
        <v>28.245466023875117</v>
      </c>
      <c r="N28" s="172">
        <f t="shared" si="7"/>
        <v>27.408609935397642</v>
      </c>
      <c r="O28" s="173">
        <f t="shared" si="7"/>
        <v>26.608401816609</v>
      </c>
      <c r="P28" s="173">
        <f t="shared" si="7"/>
        <v>25.842732619197651</v>
      </c>
      <c r="Q28" s="171">
        <f t="shared" si="7"/>
        <v>25.109642857142859</v>
      </c>
      <c r="R28" s="172">
        <f t="shared" si="7"/>
        <v>24.407310057528271</v>
      </c>
      <c r="S28" s="173">
        <f t="shared" si="6"/>
        <v>23.73403742283951</v>
      </c>
      <c r="T28" s="173">
        <f t="shared" si="6"/>
        <v>23.088243572902986</v>
      </c>
      <c r="U28" s="171">
        <f t="shared" si="6"/>
        <v>22.468453250547849</v>
      </c>
      <c r="V28" s="172">
        <f t="shared" si="6"/>
        <v>21.87328888888889</v>
      </c>
      <c r="W28" s="171">
        <f t="shared" si="6"/>
        <v>21.301462950138507</v>
      </c>
      <c r="X28" s="172">
        <f t="shared" si="6"/>
        <v>20.751770956316413</v>
      </c>
    </row>
    <row r="29" spans="1:24" s="139" customFormat="1" x14ac:dyDescent="0.2">
      <c r="A29" s="157">
        <v>170</v>
      </c>
      <c r="B29" s="158" t="str">
        <f t="shared" si="4"/>
        <v>(77)</v>
      </c>
      <c r="C29" s="168">
        <f t="shared" si="7"/>
        <v>38.112850765306128</v>
      </c>
      <c r="D29" s="167">
        <f t="shared" si="7"/>
        <v>36.787288396429673</v>
      </c>
      <c r="E29" s="168">
        <f t="shared" si="7"/>
        <v>35.529696789536267</v>
      </c>
      <c r="F29" s="167">
        <f t="shared" si="7"/>
        <v>34.335507038207417</v>
      </c>
      <c r="G29" s="168">
        <f t="shared" si="7"/>
        <v>33.200527777777779</v>
      </c>
      <c r="H29" s="159">
        <f t="shared" si="7"/>
        <v>32.12090835796829</v>
      </c>
      <c r="I29" s="168">
        <f t="shared" si="7"/>
        <v>31.093106139438088</v>
      </c>
      <c r="J29" s="167">
        <f t="shared" si="7"/>
        <v>30.113857394809777</v>
      </c>
      <c r="K29" s="159">
        <f t="shared" si="7"/>
        <v>29.180151367187502</v>
      </c>
      <c r="L29" s="159">
        <f t="shared" si="7"/>
        <v>28.289207100591717</v>
      </c>
      <c r="M29" s="168">
        <f t="shared" si="7"/>
        <v>27.438452708907256</v>
      </c>
      <c r="N29" s="167">
        <f t="shared" si="7"/>
        <v>26.625506794386279</v>
      </c>
      <c r="O29" s="159">
        <f t="shared" si="7"/>
        <v>25.848161764705885</v>
      </c>
      <c r="P29" s="159">
        <f t="shared" si="7"/>
        <v>25.104368830077718</v>
      </c>
      <c r="Q29" s="168">
        <f t="shared" si="7"/>
        <v>24.392224489795922</v>
      </c>
      <c r="R29" s="167">
        <f t="shared" si="7"/>
        <v>23.709958341598892</v>
      </c>
      <c r="S29" s="159">
        <f t="shared" si="6"/>
        <v>23.055922067901236</v>
      </c>
      <c r="T29" s="159">
        <f>$A29*703.07/T$4^2</f>
        <v>22.428579470820043</v>
      </c>
      <c r="U29" s="168">
        <f t="shared" si="6"/>
        <v>21.826497443389336</v>
      </c>
      <c r="V29" s="167">
        <f t="shared" si="6"/>
        <v>21.248337777777781</v>
      </c>
      <c r="W29" s="168">
        <f t="shared" si="6"/>
        <v>20.692849722991692</v>
      </c>
      <c r="X29" s="167">
        <f t="shared" si="6"/>
        <v>20.15886321470737</v>
      </c>
    </row>
    <row r="30" spans="1:24" s="177" customFormat="1" x14ac:dyDescent="0.2">
      <c r="A30" s="178">
        <v>165</v>
      </c>
      <c r="B30" s="179" t="str">
        <f t="shared" si="4"/>
        <v>(75)</v>
      </c>
      <c r="C30" s="171">
        <f t="shared" si="7"/>
        <v>36.991884566326533</v>
      </c>
      <c r="D30" s="172">
        <f t="shared" si="7"/>
        <v>35.705309325946445</v>
      </c>
      <c r="E30" s="171">
        <f t="shared" si="7"/>
        <v>34.484705707491081</v>
      </c>
      <c r="F30" s="172">
        <f t="shared" si="7"/>
        <v>33.325639184142489</v>
      </c>
      <c r="G30" s="171">
        <f t="shared" si="7"/>
        <v>32.224041666666665</v>
      </c>
      <c r="H30" s="173">
        <f t="shared" si="7"/>
        <v>31.176175759204515</v>
      </c>
      <c r="I30" s="171">
        <f t="shared" si="7"/>
        <v>30.178603017689905</v>
      </c>
      <c r="J30" s="172">
        <f t="shared" si="7"/>
        <v>29.228155706727136</v>
      </c>
      <c r="K30" s="173">
        <f t="shared" si="7"/>
        <v>28.321911621093751</v>
      </c>
      <c r="L30" s="173">
        <f t="shared" si="7"/>
        <v>27.457171597633138</v>
      </c>
      <c r="M30" s="171">
        <f t="shared" si="7"/>
        <v>26.631439393939395</v>
      </c>
      <c r="N30" s="172">
        <f t="shared" si="7"/>
        <v>25.842403653374916</v>
      </c>
      <c r="O30" s="173">
        <f t="shared" si="7"/>
        <v>25.087921712802768</v>
      </c>
      <c r="P30" s="173">
        <f t="shared" si="7"/>
        <v>24.366005040957784</v>
      </c>
      <c r="Q30" s="171">
        <f t="shared" si="7"/>
        <v>23.674806122448981</v>
      </c>
      <c r="R30" s="172">
        <f t="shared" si="7"/>
        <v>23.012606625669509</v>
      </c>
      <c r="S30" s="173">
        <f t="shared" si="6"/>
        <v>22.377806712962965</v>
      </c>
      <c r="T30" s="173">
        <f t="shared" si="6"/>
        <v>21.768915368737101</v>
      </c>
      <c r="U30" s="171">
        <f t="shared" si="6"/>
        <v>21.184541636230826</v>
      </c>
      <c r="V30" s="172">
        <f t="shared" si="6"/>
        <v>20.623386666666669</v>
      </c>
      <c r="W30" s="171">
        <f t="shared" si="6"/>
        <v>20.084236495844877</v>
      </c>
      <c r="X30" s="172">
        <f t="shared" si="6"/>
        <v>19.565955473098331</v>
      </c>
    </row>
    <row r="31" spans="1:24" s="139" customFormat="1" x14ac:dyDescent="0.2">
      <c r="A31" s="157">
        <v>160</v>
      </c>
      <c r="B31" s="158" t="str">
        <f t="shared" si="4"/>
        <v>(73)</v>
      </c>
      <c r="C31" s="168">
        <f t="shared" si="7"/>
        <v>35.870918367346945</v>
      </c>
      <c r="D31" s="167">
        <f t="shared" si="7"/>
        <v>34.623330255463223</v>
      </c>
      <c r="E31" s="168">
        <f t="shared" si="7"/>
        <v>33.439714625445902</v>
      </c>
      <c r="F31" s="167">
        <f t="shared" si="7"/>
        <v>32.315771330077567</v>
      </c>
      <c r="G31" s="168">
        <f t="shared" si="7"/>
        <v>31.247555555555557</v>
      </c>
      <c r="H31" s="159">
        <f t="shared" si="7"/>
        <v>30.231443160440744</v>
      </c>
      <c r="I31" s="168">
        <f t="shared" si="7"/>
        <v>29.26409989594173</v>
      </c>
      <c r="J31" s="167">
        <f t="shared" si="7"/>
        <v>28.342454018644499</v>
      </c>
      <c r="K31" s="159">
        <f t="shared" si="7"/>
        <v>27.463671875000003</v>
      </c>
      <c r="L31" s="159">
        <f t="shared" si="7"/>
        <v>26.625136094674559</v>
      </c>
      <c r="M31" s="168">
        <f t="shared" si="7"/>
        <v>25.824426078971538</v>
      </c>
      <c r="N31" s="167">
        <f t="shared" si="7"/>
        <v>25.059300512363556</v>
      </c>
      <c r="O31" s="159">
        <f t="shared" si="7"/>
        <v>24.327681660899657</v>
      </c>
      <c r="P31" s="159">
        <f t="shared" si="7"/>
        <v>23.627641251837851</v>
      </c>
      <c r="Q31" s="168">
        <f t="shared" si="7"/>
        <v>22.957387755102044</v>
      </c>
      <c r="R31" s="167">
        <f t="shared" si="7"/>
        <v>22.315254909740133</v>
      </c>
      <c r="S31" s="159">
        <f t="shared" si="6"/>
        <v>21.699691358024694</v>
      </c>
      <c r="T31" s="159">
        <f t="shared" si="6"/>
        <v>21.109251266654159</v>
      </c>
      <c r="U31" s="168">
        <f t="shared" si="6"/>
        <v>20.542585829072319</v>
      </c>
      <c r="V31" s="167">
        <f t="shared" si="6"/>
        <v>19.998435555555556</v>
      </c>
      <c r="W31" s="168">
        <f t="shared" si="6"/>
        <v>19.475623268698062</v>
      </c>
      <c r="X31" s="167">
        <f t="shared" si="6"/>
        <v>18.973047731489292</v>
      </c>
    </row>
    <row r="32" spans="1:24" s="177" customFormat="1" x14ac:dyDescent="0.2">
      <c r="A32" s="178">
        <v>155</v>
      </c>
      <c r="B32" s="179" t="str">
        <f t="shared" si="4"/>
        <v>(70)</v>
      </c>
      <c r="C32" s="171">
        <f t="shared" si="7"/>
        <v>34.749952168367351</v>
      </c>
      <c r="D32" s="172">
        <f t="shared" si="7"/>
        <v>33.541351184979995</v>
      </c>
      <c r="E32" s="171">
        <f t="shared" si="7"/>
        <v>32.394723543400715</v>
      </c>
      <c r="F32" s="172">
        <f t="shared" si="7"/>
        <v>31.305903476012642</v>
      </c>
      <c r="G32" s="171">
        <f t="shared" si="7"/>
        <v>30.271069444444446</v>
      </c>
      <c r="H32" s="173">
        <f t="shared" si="7"/>
        <v>29.286710561676969</v>
      </c>
      <c r="I32" s="171">
        <f t="shared" si="7"/>
        <v>28.34959677419355</v>
      </c>
      <c r="J32" s="172">
        <f t="shared" si="7"/>
        <v>27.456752330561855</v>
      </c>
      <c r="K32" s="173">
        <f t="shared" si="7"/>
        <v>26.605432128906251</v>
      </c>
      <c r="L32" s="173">
        <f t="shared" si="7"/>
        <v>25.793100591715977</v>
      </c>
      <c r="M32" s="171">
        <f t="shared" si="7"/>
        <v>25.017412764003673</v>
      </c>
      <c r="N32" s="172">
        <f t="shared" si="7"/>
        <v>24.276197371352197</v>
      </c>
      <c r="O32" s="173">
        <f t="shared" si="7"/>
        <v>23.567441608996543</v>
      </c>
      <c r="P32" s="173">
        <f t="shared" si="7"/>
        <v>22.889277462717917</v>
      </c>
      <c r="Q32" s="171">
        <f t="shared" si="7"/>
        <v>22.239969387755103</v>
      </c>
      <c r="R32" s="174">
        <f t="shared" si="7"/>
        <v>21.617903193810754</v>
      </c>
      <c r="S32" s="176">
        <f t="shared" si="6"/>
        <v>21.02157600308642</v>
      </c>
      <c r="T32" s="176">
        <f t="shared" si="6"/>
        <v>20.449587164571216</v>
      </c>
      <c r="U32" s="175">
        <f t="shared" si="6"/>
        <v>19.900630021913805</v>
      </c>
      <c r="V32" s="174">
        <f t="shared" si="6"/>
        <v>19.373484444444447</v>
      </c>
      <c r="W32" s="175">
        <f t="shared" si="6"/>
        <v>18.867010041551247</v>
      </c>
      <c r="X32" s="174">
        <f t="shared" si="6"/>
        <v>18.380139989880252</v>
      </c>
    </row>
    <row r="33" spans="1:24" s="139" customFormat="1" x14ac:dyDescent="0.2">
      <c r="A33" s="157">
        <v>150</v>
      </c>
      <c r="B33" s="158" t="str">
        <f t="shared" si="4"/>
        <v>(68)</v>
      </c>
      <c r="C33" s="168">
        <f t="shared" si="7"/>
        <v>33.628985969387763</v>
      </c>
      <c r="D33" s="167">
        <f t="shared" si="7"/>
        <v>32.459372114496773</v>
      </c>
      <c r="E33" s="168">
        <f t="shared" si="7"/>
        <v>31.349732461355533</v>
      </c>
      <c r="F33" s="167">
        <f t="shared" si="7"/>
        <v>30.29603562194772</v>
      </c>
      <c r="G33" s="168">
        <f t="shared" si="7"/>
        <v>29.294583333333339</v>
      </c>
      <c r="H33" s="159">
        <f t="shared" si="7"/>
        <v>28.341977962913198</v>
      </c>
      <c r="I33" s="168">
        <f t="shared" si="7"/>
        <v>27.435093652445374</v>
      </c>
      <c r="J33" s="167">
        <f t="shared" si="7"/>
        <v>26.571050642479218</v>
      </c>
      <c r="K33" s="159">
        <f t="shared" si="7"/>
        <v>25.747192382812504</v>
      </c>
      <c r="L33" s="159">
        <f t="shared" si="7"/>
        <v>24.961065088757401</v>
      </c>
      <c r="M33" s="168">
        <f t="shared" si="7"/>
        <v>24.210399449035815</v>
      </c>
      <c r="N33" s="167">
        <f t="shared" si="7"/>
        <v>23.493094230340837</v>
      </c>
      <c r="O33" s="159">
        <f t="shared" si="7"/>
        <v>22.807201557093428</v>
      </c>
      <c r="P33" s="159">
        <f t="shared" si="7"/>
        <v>22.150913673597987</v>
      </c>
      <c r="Q33" s="168">
        <f t="shared" si="7"/>
        <v>21.522551020408166</v>
      </c>
      <c r="R33" s="169">
        <f t="shared" si="7"/>
        <v>20.920551477881375</v>
      </c>
      <c r="S33" s="160">
        <f t="shared" si="6"/>
        <v>20.343460648148152</v>
      </c>
      <c r="T33" s="160">
        <f t="shared" si="6"/>
        <v>19.789923062488274</v>
      </c>
      <c r="U33" s="170">
        <f t="shared" si="6"/>
        <v>19.258674214755299</v>
      </c>
      <c r="V33" s="169">
        <f t="shared" si="6"/>
        <v>18.748533333333334</v>
      </c>
      <c r="W33" s="170">
        <f t="shared" si="6"/>
        <v>18.258396814404435</v>
      </c>
      <c r="X33" s="169">
        <f t="shared" si="6"/>
        <v>17.787232248271213</v>
      </c>
    </row>
    <row r="34" spans="1:24" s="177" customFormat="1" x14ac:dyDescent="0.2">
      <c r="A34" s="178">
        <v>145</v>
      </c>
      <c r="B34" s="179" t="str">
        <f t="shared" si="4"/>
        <v>(66)</v>
      </c>
      <c r="C34" s="171">
        <f t="shared" si="7"/>
        <v>32.508019770408168</v>
      </c>
      <c r="D34" s="172">
        <f t="shared" si="7"/>
        <v>31.377393044013544</v>
      </c>
      <c r="E34" s="171">
        <f t="shared" si="7"/>
        <v>30.304741379310347</v>
      </c>
      <c r="F34" s="172">
        <f t="shared" si="7"/>
        <v>29.286167767882795</v>
      </c>
      <c r="G34" s="171">
        <f t="shared" si="7"/>
        <v>28.318097222222224</v>
      </c>
      <c r="H34" s="173">
        <f t="shared" si="7"/>
        <v>27.397245364149423</v>
      </c>
      <c r="I34" s="171">
        <f t="shared" si="7"/>
        <v>26.520590530697191</v>
      </c>
      <c r="J34" s="172">
        <f t="shared" si="7"/>
        <v>25.685348954396577</v>
      </c>
      <c r="K34" s="173">
        <f t="shared" si="7"/>
        <v>24.888952636718752</v>
      </c>
      <c r="L34" s="173">
        <f t="shared" si="7"/>
        <v>24.129029585798818</v>
      </c>
      <c r="M34" s="171">
        <f t="shared" si="7"/>
        <v>23.403386134067954</v>
      </c>
      <c r="N34" s="172">
        <f t="shared" si="7"/>
        <v>22.709991089329474</v>
      </c>
      <c r="O34" s="173">
        <f t="shared" si="7"/>
        <v>22.046961505190314</v>
      </c>
      <c r="P34" s="173">
        <f t="shared" si="7"/>
        <v>21.412549884478054</v>
      </c>
      <c r="Q34" s="171">
        <f t="shared" si="7"/>
        <v>20.805132653061225</v>
      </c>
      <c r="R34" s="174">
        <f t="shared" si="7"/>
        <v>20.223199761951996</v>
      </c>
      <c r="S34" s="176">
        <f t="shared" si="6"/>
        <v>19.665345293209878</v>
      </c>
      <c r="T34" s="176">
        <f t="shared" si="6"/>
        <v>19.130258960405332</v>
      </c>
      <c r="U34" s="175">
        <f t="shared" si="6"/>
        <v>18.616718407596789</v>
      </c>
      <c r="V34" s="174">
        <f t="shared" si="6"/>
        <v>18.123582222222225</v>
      </c>
      <c r="W34" s="175">
        <f t="shared" si="6"/>
        <v>17.64978358725762</v>
      </c>
      <c r="X34" s="174">
        <f t="shared" si="6"/>
        <v>17.19432450666217</v>
      </c>
    </row>
    <row r="35" spans="1:24" s="139" customFormat="1" x14ac:dyDescent="0.2">
      <c r="A35" s="157">
        <v>140</v>
      </c>
      <c r="B35" s="158" t="str">
        <f t="shared" si="4"/>
        <v>(64)</v>
      </c>
      <c r="C35" s="168">
        <f t="shared" si="7"/>
        <v>31.387053571428574</v>
      </c>
      <c r="D35" s="167">
        <f t="shared" si="7"/>
        <v>30.295413973530319</v>
      </c>
      <c r="E35" s="168">
        <f t="shared" si="7"/>
        <v>29.25975029726516</v>
      </c>
      <c r="F35" s="167">
        <f t="shared" si="7"/>
        <v>28.276299913817869</v>
      </c>
      <c r="G35" s="168">
        <f t="shared" si="7"/>
        <v>27.341611111111114</v>
      </c>
      <c r="H35" s="159">
        <f t="shared" si="7"/>
        <v>26.452512765385649</v>
      </c>
      <c r="I35" s="168">
        <f t="shared" si="7"/>
        <v>25.606087408949012</v>
      </c>
      <c r="J35" s="167">
        <f t="shared" si="7"/>
        <v>24.799647266313933</v>
      </c>
      <c r="K35" s="159">
        <f t="shared" si="7"/>
        <v>24.030712890625001</v>
      </c>
      <c r="L35" s="159">
        <f t="shared" si="7"/>
        <v>23.296994082840236</v>
      </c>
      <c r="M35" s="168">
        <f t="shared" si="7"/>
        <v>22.596372819100093</v>
      </c>
      <c r="N35" s="167">
        <f t="shared" si="7"/>
        <v>21.926887948318111</v>
      </c>
      <c r="O35" s="159">
        <f t="shared" si="7"/>
        <v>21.286721453287196</v>
      </c>
      <c r="P35" s="159">
        <f t="shared" si="7"/>
        <v>20.67418609535812</v>
      </c>
      <c r="Q35" s="168">
        <f t="shared" si="7"/>
        <v>20.087714285714288</v>
      </c>
      <c r="R35" s="169">
        <f t="shared" si="7"/>
        <v>19.525848046022617</v>
      </c>
      <c r="S35" s="160">
        <f t="shared" si="6"/>
        <v>18.987229938271607</v>
      </c>
      <c r="T35" s="160">
        <f t="shared" si="6"/>
        <v>18.470594858322386</v>
      </c>
      <c r="U35" s="170">
        <f t="shared" si="6"/>
        <v>17.974762600438275</v>
      </c>
      <c r="V35" s="169">
        <f t="shared" si="6"/>
        <v>17.498631111111113</v>
      </c>
      <c r="W35" s="170">
        <f t="shared" si="6"/>
        <v>17.041170360110804</v>
      </c>
      <c r="X35" s="169">
        <f t="shared" si="6"/>
        <v>16.601416765053131</v>
      </c>
    </row>
    <row r="36" spans="1:24" s="177" customFormat="1" x14ac:dyDescent="0.2">
      <c r="A36" s="178">
        <v>135</v>
      </c>
      <c r="B36" s="179" t="str">
        <f t="shared" si="4"/>
        <v>(61)</v>
      </c>
      <c r="C36" s="171">
        <f t="shared" si="7"/>
        <v>30.266087372448983</v>
      </c>
      <c r="D36" s="172">
        <f t="shared" si="7"/>
        <v>29.213434903047094</v>
      </c>
      <c r="E36" s="171">
        <f t="shared" si="7"/>
        <v>28.214759215219981</v>
      </c>
      <c r="F36" s="172">
        <f t="shared" si="7"/>
        <v>27.266432059752947</v>
      </c>
      <c r="G36" s="171">
        <f t="shared" si="7"/>
        <v>26.365125000000003</v>
      </c>
      <c r="H36" s="173">
        <f t="shared" si="7"/>
        <v>25.507780166621878</v>
      </c>
      <c r="I36" s="171">
        <f t="shared" si="7"/>
        <v>24.691584287200836</v>
      </c>
      <c r="J36" s="172">
        <f t="shared" si="7"/>
        <v>23.913945578231296</v>
      </c>
      <c r="K36" s="173">
        <f t="shared" si="7"/>
        <v>23.172473144531253</v>
      </c>
      <c r="L36" s="173">
        <f t="shared" si="7"/>
        <v>22.46495857988166</v>
      </c>
      <c r="M36" s="171">
        <f t="shared" si="7"/>
        <v>21.789359504132236</v>
      </c>
      <c r="N36" s="172">
        <f t="shared" si="7"/>
        <v>21.143784807306751</v>
      </c>
      <c r="O36" s="173">
        <f t="shared" si="7"/>
        <v>20.526481401384086</v>
      </c>
      <c r="P36" s="173">
        <f t="shared" si="7"/>
        <v>19.935822306238187</v>
      </c>
      <c r="Q36" s="171">
        <f t="shared" si="7"/>
        <v>19.370295918367351</v>
      </c>
      <c r="R36" s="174">
        <f t="shared" si="7"/>
        <v>18.828496330093238</v>
      </c>
      <c r="S36" s="176">
        <f t="shared" si="6"/>
        <v>18.309114583333336</v>
      </c>
      <c r="T36" s="176">
        <f t="shared" si="6"/>
        <v>17.810930756239447</v>
      </c>
      <c r="U36" s="175">
        <f t="shared" si="6"/>
        <v>17.332806793279769</v>
      </c>
      <c r="V36" s="174">
        <f t="shared" si="6"/>
        <v>16.873680000000004</v>
      </c>
      <c r="W36" s="175">
        <f t="shared" si="6"/>
        <v>16.432557132963989</v>
      </c>
      <c r="X36" s="174">
        <f t="shared" si="6"/>
        <v>16.008509023444091</v>
      </c>
    </row>
    <row r="37" spans="1:24" s="139" customFormat="1" x14ac:dyDescent="0.2">
      <c r="A37" s="157">
        <v>130</v>
      </c>
      <c r="B37" s="158" t="str">
        <f t="shared" si="4"/>
        <v>(59)</v>
      </c>
      <c r="C37" s="168">
        <f t="shared" si="7"/>
        <v>29.145121173469391</v>
      </c>
      <c r="D37" s="167">
        <f t="shared" si="7"/>
        <v>28.131455832563869</v>
      </c>
      <c r="E37" s="168">
        <f t="shared" si="7"/>
        <v>27.169768133174795</v>
      </c>
      <c r="F37" s="167">
        <f t="shared" si="7"/>
        <v>26.256564205688022</v>
      </c>
      <c r="G37" s="168">
        <f t="shared" si="7"/>
        <v>25.388638888888892</v>
      </c>
      <c r="H37" s="159">
        <f t="shared" si="7"/>
        <v>24.563047567858103</v>
      </c>
      <c r="I37" s="168">
        <f t="shared" si="7"/>
        <v>23.777081165452653</v>
      </c>
      <c r="J37" s="167">
        <f t="shared" si="7"/>
        <v>23.028243890148655</v>
      </c>
      <c r="K37" s="159">
        <f t="shared" si="7"/>
        <v>22.314233398437501</v>
      </c>
      <c r="L37" s="159">
        <f t="shared" si="7"/>
        <v>21.632923076923078</v>
      </c>
      <c r="M37" s="168">
        <f t="shared" si="7"/>
        <v>20.982346189164371</v>
      </c>
      <c r="N37" s="167">
        <f t="shared" si="7"/>
        <v>20.360681666295392</v>
      </c>
      <c r="O37" s="159">
        <f t="shared" si="7"/>
        <v>19.766241349480971</v>
      </c>
      <c r="P37" s="159">
        <f t="shared" si="7"/>
        <v>19.197458517118253</v>
      </c>
      <c r="Q37" s="168">
        <f t="shared" si="7"/>
        <v>18.65287755102041</v>
      </c>
      <c r="R37" s="169">
        <f t="shared" si="7"/>
        <v>18.131144614163858</v>
      </c>
      <c r="S37" s="160">
        <f t="shared" si="6"/>
        <v>17.630999228395062</v>
      </c>
      <c r="T37" s="160">
        <f t="shared" si="6"/>
        <v>17.151266654156505</v>
      </c>
      <c r="U37" s="170">
        <f t="shared" si="6"/>
        <v>16.690850986121259</v>
      </c>
      <c r="V37" s="169">
        <f t="shared" si="6"/>
        <v>16.248728888888891</v>
      </c>
      <c r="W37" s="170">
        <f t="shared" si="6"/>
        <v>15.823943905817176</v>
      </c>
      <c r="X37" s="169">
        <f t="shared" si="6"/>
        <v>15.415601281835048</v>
      </c>
    </row>
    <row r="38" spans="1:24" s="177" customFormat="1" x14ac:dyDescent="0.2">
      <c r="A38" s="178">
        <v>125</v>
      </c>
      <c r="B38" s="179" t="str">
        <f t="shared" si="4"/>
        <v>(57)</v>
      </c>
      <c r="C38" s="171">
        <f t="shared" si="7"/>
        <v>28.024154974489797</v>
      </c>
      <c r="D38" s="172">
        <f t="shared" si="7"/>
        <v>27.049476762080641</v>
      </c>
      <c r="E38" s="171">
        <f t="shared" si="7"/>
        <v>26.124777051129609</v>
      </c>
      <c r="F38" s="172">
        <f t="shared" si="7"/>
        <v>25.246696351623097</v>
      </c>
      <c r="G38" s="171">
        <f t="shared" si="7"/>
        <v>24.412152777777777</v>
      </c>
      <c r="H38" s="173">
        <f t="shared" si="7"/>
        <v>23.618314969094328</v>
      </c>
      <c r="I38" s="171">
        <f t="shared" si="7"/>
        <v>22.862578043704474</v>
      </c>
      <c r="J38" s="172">
        <f t="shared" si="7"/>
        <v>22.142542202066011</v>
      </c>
      <c r="K38" s="173">
        <f t="shared" si="7"/>
        <v>21.45599365234375</v>
      </c>
      <c r="L38" s="173">
        <f t="shared" si="7"/>
        <v>20.800887573964499</v>
      </c>
      <c r="M38" s="171">
        <f t="shared" si="7"/>
        <v>20.17533287419651</v>
      </c>
      <c r="N38" s="172">
        <f t="shared" si="7"/>
        <v>19.577578525284029</v>
      </c>
      <c r="O38" s="173">
        <f t="shared" si="7"/>
        <v>19.006001297577853</v>
      </c>
      <c r="P38" s="176">
        <f t="shared" si="7"/>
        <v>18.45909472799832</v>
      </c>
      <c r="Q38" s="175">
        <f t="shared" si="7"/>
        <v>17.935459183673469</v>
      </c>
      <c r="R38" s="174">
        <f t="shared" si="7"/>
        <v>17.433792898234476</v>
      </c>
      <c r="S38" s="176">
        <f t="shared" si="6"/>
        <v>16.952883873456791</v>
      </c>
      <c r="T38" s="176">
        <f t="shared" si="6"/>
        <v>16.491602552073559</v>
      </c>
      <c r="U38" s="175">
        <f t="shared" si="6"/>
        <v>16.048895178962745</v>
      </c>
      <c r="V38" s="174">
        <f t="shared" si="6"/>
        <v>15.623777777777779</v>
      </c>
      <c r="W38" s="175">
        <f t="shared" si="6"/>
        <v>15.215330678670361</v>
      </c>
      <c r="X38" s="174">
        <f t="shared" si="6"/>
        <v>14.822693540226007</v>
      </c>
    </row>
    <row r="39" spans="1:24" s="139" customFormat="1" x14ac:dyDescent="0.2">
      <c r="A39" s="157">
        <v>120</v>
      </c>
      <c r="B39" s="158" t="str">
        <f t="shared" si="4"/>
        <v>(54)</v>
      </c>
      <c r="C39" s="168">
        <f t="shared" si="7"/>
        <v>26.903188775510205</v>
      </c>
      <c r="D39" s="167">
        <f t="shared" si="7"/>
        <v>25.967497691597416</v>
      </c>
      <c r="E39" s="168">
        <f t="shared" si="7"/>
        <v>25.079785969084426</v>
      </c>
      <c r="F39" s="167">
        <f t="shared" si="7"/>
        <v>24.236828497558175</v>
      </c>
      <c r="G39" s="168">
        <f t="shared" si="7"/>
        <v>23.43566666666667</v>
      </c>
      <c r="H39" s="159">
        <f t="shared" si="7"/>
        <v>22.673582370330557</v>
      </c>
      <c r="I39" s="168">
        <f t="shared" si="7"/>
        <v>21.948074921956298</v>
      </c>
      <c r="J39" s="167">
        <f t="shared" si="7"/>
        <v>21.256840513983374</v>
      </c>
      <c r="K39" s="159">
        <f t="shared" si="7"/>
        <v>20.597753906250002</v>
      </c>
      <c r="L39" s="159">
        <f t="shared" si="7"/>
        <v>19.968852071005919</v>
      </c>
      <c r="M39" s="168">
        <f t="shared" si="7"/>
        <v>19.368319559228652</v>
      </c>
      <c r="N39" s="167">
        <f t="shared" si="7"/>
        <v>18.794475384272669</v>
      </c>
      <c r="O39" s="160">
        <f t="shared" si="7"/>
        <v>18.245761245674743</v>
      </c>
      <c r="P39" s="160">
        <f t="shared" si="7"/>
        <v>17.72073093887839</v>
      </c>
      <c r="Q39" s="170">
        <f t="shared" si="7"/>
        <v>17.218040816326532</v>
      </c>
      <c r="R39" s="169">
        <f t="shared" si="7"/>
        <v>16.7364411823051</v>
      </c>
      <c r="S39" s="160">
        <f t="shared" si="6"/>
        <v>16.27476851851852</v>
      </c>
      <c r="T39" s="160">
        <f t="shared" si="6"/>
        <v>15.831938449990618</v>
      </c>
      <c r="U39" s="170">
        <f t="shared" si="6"/>
        <v>15.406939371804238</v>
      </c>
      <c r="V39" s="169">
        <f t="shared" si="6"/>
        <v>14.998826666666668</v>
      </c>
      <c r="W39" s="170">
        <f t="shared" si="6"/>
        <v>14.606717451523547</v>
      </c>
      <c r="X39" s="169">
        <f t="shared" si="6"/>
        <v>14.22978579861697</v>
      </c>
    </row>
    <row r="40" spans="1:24" s="177" customFormat="1" x14ac:dyDescent="0.2">
      <c r="A40" s="178">
        <v>115</v>
      </c>
      <c r="B40" s="179" t="str">
        <f t="shared" si="4"/>
        <v>(52)</v>
      </c>
      <c r="C40" s="171">
        <f t="shared" si="7"/>
        <v>25.782222576530614</v>
      </c>
      <c r="D40" s="172">
        <f t="shared" si="7"/>
        <v>24.885518621114191</v>
      </c>
      <c r="E40" s="171">
        <f t="shared" si="7"/>
        <v>24.03479488703924</v>
      </c>
      <c r="F40" s="172">
        <f t="shared" si="7"/>
        <v>23.22696064349325</v>
      </c>
      <c r="G40" s="171">
        <f t="shared" si="7"/>
        <v>22.459180555555555</v>
      </c>
      <c r="H40" s="173">
        <f t="shared" si="7"/>
        <v>21.728849771566782</v>
      </c>
      <c r="I40" s="171">
        <f t="shared" si="7"/>
        <v>21.033571800208119</v>
      </c>
      <c r="J40" s="172">
        <f t="shared" si="7"/>
        <v>20.371138825900733</v>
      </c>
      <c r="K40" s="173">
        <f t="shared" si="7"/>
        <v>19.739514160156251</v>
      </c>
      <c r="L40" s="173">
        <f t="shared" si="7"/>
        <v>19.136816568047337</v>
      </c>
      <c r="M40" s="171">
        <f t="shared" si="7"/>
        <v>18.561306244260791</v>
      </c>
      <c r="N40" s="174">
        <f t="shared" si="7"/>
        <v>18.011372243261306</v>
      </c>
      <c r="O40" s="176">
        <f t="shared" si="7"/>
        <v>17.485521193771628</v>
      </c>
      <c r="P40" s="176">
        <f t="shared" si="7"/>
        <v>16.982367149758456</v>
      </c>
      <c r="Q40" s="175">
        <f t="shared" si="7"/>
        <v>16.500622448979591</v>
      </c>
      <c r="R40" s="174">
        <f t="shared" si="7"/>
        <v>16.039089466375721</v>
      </c>
      <c r="S40" s="176">
        <f t="shared" si="6"/>
        <v>15.596653163580248</v>
      </c>
      <c r="T40" s="176">
        <f t="shared" si="6"/>
        <v>15.172274347907676</v>
      </c>
      <c r="U40" s="175">
        <f t="shared" si="6"/>
        <v>14.764983564645727</v>
      </c>
      <c r="V40" s="174">
        <f t="shared" si="6"/>
        <v>14.373875555555555</v>
      </c>
      <c r="W40" s="175">
        <f t="shared" si="6"/>
        <v>13.998104224376732</v>
      </c>
      <c r="X40" s="174">
        <f t="shared" si="6"/>
        <v>13.636878057007928</v>
      </c>
    </row>
    <row r="41" spans="1:24" s="139" customFormat="1" x14ac:dyDescent="0.2">
      <c r="A41" s="157">
        <v>110</v>
      </c>
      <c r="B41" s="158" t="str">
        <f t="shared" si="4"/>
        <v>(50)</v>
      </c>
      <c r="C41" s="168">
        <f t="shared" si="7"/>
        <v>24.661256377551023</v>
      </c>
      <c r="D41" s="167">
        <f t="shared" si="7"/>
        <v>23.803539550630965</v>
      </c>
      <c r="E41" s="168">
        <f t="shared" si="7"/>
        <v>22.989803804994057</v>
      </c>
      <c r="F41" s="167">
        <f t="shared" si="7"/>
        <v>22.217092789428328</v>
      </c>
      <c r="G41" s="168">
        <f t="shared" si="7"/>
        <v>21.482694444444448</v>
      </c>
      <c r="H41" s="159">
        <f t="shared" si="7"/>
        <v>20.784117172803015</v>
      </c>
      <c r="I41" s="168">
        <f t="shared" si="7"/>
        <v>20.119068678459939</v>
      </c>
      <c r="J41" s="167">
        <f t="shared" si="7"/>
        <v>19.485437137818092</v>
      </c>
      <c r="K41" s="159">
        <f t="shared" si="7"/>
        <v>18.881274414062503</v>
      </c>
      <c r="L41" s="160">
        <f t="shared" si="7"/>
        <v>18.304781065088761</v>
      </c>
      <c r="M41" s="170">
        <f t="shared" si="7"/>
        <v>17.754292929292934</v>
      </c>
      <c r="N41" s="169">
        <f t="shared" si="7"/>
        <v>17.228269102249946</v>
      </c>
      <c r="O41" s="160">
        <f t="shared" si="7"/>
        <v>16.725281141868514</v>
      </c>
      <c r="P41" s="160">
        <f t="shared" si="7"/>
        <v>16.244003360638523</v>
      </c>
      <c r="Q41" s="170">
        <f t="shared" si="7"/>
        <v>15.783204081632656</v>
      </c>
      <c r="R41" s="169">
        <f t="shared" si="7"/>
        <v>15.341737750446342</v>
      </c>
      <c r="S41" s="160">
        <f t="shared" si="6"/>
        <v>14.918537808641977</v>
      </c>
      <c r="T41" s="160">
        <f t="shared" si="6"/>
        <v>14.512610245824735</v>
      </c>
      <c r="U41" s="170">
        <f t="shared" si="6"/>
        <v>14.123027757487218</v>
      </c>
      <c r="V41" s="169">
        <f t="shared" si="6"/>
        <v>13.748924444444446</v>
      </c>
      <c r="W41" s="170">
        <f t="shared" si="6"/>
        <v>13.389490997229919</v>
      </c>
      <c r="X41" s="169">
        <f t="shared" si="6"/>
        <v>13.043970315398889</v>
      </c>
    </row>
    <row r="42" spans="1:24" s="177" customFormat="1" x14ac:dyDescent="0.2">
      <c r="A42" s="178">
        <v>105</v>
      </c>
      <c r="B42" s="179" t="str">
        <f t="shared" si="4"/>
        <v>(48)</v>
      </c>
      <c r="C42" s="171">
        <f t="shared" si="7"/>
        <v>23.540290178571432</v>
      </c>
      <c r="D42" s="172">
        <f t="shared" si="7"/>
        <v>22.72156048014774</v>
      </c>
      <c r="E42" s="171">
        <f t="shared" si="7"/>
        <v>21.944812722948871</v>
      </c>
      <c r="F42" s="172">
        <f t="shared" si="7"/>
        <v>21.207224935363403</v>
      </c>
      <c r="G42" s="171">
        <f t="shared" si="7"/>
        <v>20.506208333333333</v>
      </c>
      <c r="H42" s="173">
        <f t="shared" si="7"/>
        <v>19.83938457403924</v>
      </c>
      <c r="I42" s="171">
        <f t="shared" si="7"/>
        <v>19.20456555671176</v>
      </c>
      <c r="J42" s="172">
        <f t="shared" si="7"/>
        <v>18.599735449735451</v>
      </c>
      <c r="K42" s="176">
        <f t="shared" si="7"/>
        <v>18.023034667968751</v>
      </c>
      <c r="L42" s="176">
        <f t="shared" si="7"/>
        <v>17.472745562130179</v>
      </c>
      <c r="M42" s="175">
        <f t="shared" si="7"/>
        <v>16.947279614325069</v>
      </c>
      <c r="N42" s="174">
        <f t="shared" si="7"/>
        <v>16.445165961238583</v>
      </c>
      <c r="O42" s="176">
        <f t="shared" si="7"/>
        <v>15.9650410899654</v>
      </c>
      <c r="P42" s="176">
        <f t="shared" si="7"/>
        <v>15.505639571518589</v>
      </c>
      <c r="Q42" s="175">
        <f t="shared" si="7"/>
        <v>15.065785714285715</v>
      </c>
      <c r="R42" s="174">
        <f t="shared" si="7"/>
        <v>14.644386034516963</v>
      </c>
      <c r="S42" s="176">
        <f t="shared" ref="S42:X47" si="8">$A42*703.07/S$4^2</f>
        <v>14.240422453703705</v>
      </c>
      <c r="T42" s="176">
        <f t="shared" si="8"/>
        <v>13.852946143741791</v>
      </c>
      <c r="U42" s="175">
        <f t="shared" si="8"/>
        <v>13.481071950328708</v>
      </c>
      <c r="V42" s="174">
        <f t="shared" si="8"/>
        <v>13.123973333333334</v>
      </c>
      <c r="W42" s="175">
        <f t="shared" si="8"/>
        <v>12.780877770083103</v>
      </c>
      <c r="X42" s="174">
        <f t="shared" si="8"/>
        <v>12.451062573789848</v>
      </c>
    </row>
    <row r="43" spans="1:24" s="139" customFormat="1" x14ac:dyDescent="0.2">
      <c r="A43" s="157">
        <v>100</v>
      </c>
      <c r="B43" s="158" t="str">
        <f t="shared" si="4"/>
        <v>(45)</v>
      </c>
      <c r="C43" s="168">
        <f t="shared" si="7"/>
        <v>22.419323979591837</v>
      </c>
      <c r="D43" s="167">
        <f t="shared" si="7"/>
        <v>21.639581409664512</v>
      </c>
      <c r="E43" s="168">
        <f t="shared" si="7"/>
        <v>20.899821640903685</v>
      </c>
      <c r="F43" s="167">
        <f t="shared" si="7"/>
        <v>20.197357081298478</v>
      </c>
      <c r="G43" s="168">
        <f t="shared" si="7"/>
        <v>19.529722222222222</v>
      </c>
      <c r="H43" s="159">
        <f t="shared" si="7"/>
        <v>18.894651975275465</v>
      </c>
      <c r="I43" s="170">
        <f t="shared" si="7"/>
        <v>18.290062434963581</v>
      </c>
      <c r="J43" s="169">
        <f t="shared" si="7"/>
        <v>17.714033761652811</v>
      </c>
      <c r="K43" s="160">
        <f t="shared" si="7"/>
        <v>17.164794921875</v>
      </c>
      <c r="L43" s="160">
        <f t="shared" si="7"/>
        <v>16.640710059171596</v>
      </c>
      <c r="M43" s="170">
        <f t="shared" si="7"/>
        <v>16.140266299357208</v>
      </c>
      <c r="N43" s="169">
        <f t="shared" si="7"/>
        <v>15.662062820227222</v>
      </c>
      <c r="O43" s="160">
        <f t="shared" si="7"/>
        <v>15.204801038062284</v>
      </c>
      <c r="P43" s="160">
        <f t="shared" si="7"/>
        <v>14.767275782398656</v>
      </c>
      <c r="Q43" s="170">
        <f t="shared" si="7"/>
        <v>14.348367346938776</v>
      </c>
      <c r="R43" s="169">
        <f t="shared" ref="R43:R47" si="9">$A43*703.07/R$4^2</f>
        <v>13.947034318587582</v>
      </c>
      <c r="S43" s="160">
        <f t="shared" si="8"/>
        <v>13.562307098765432</v>
      </c>
      <c r="T43" s="160">
        <f t="shared" si="8"/>
        <v>13.193282041658847</v>
      </c>
      <c r="U43" s="170">
        <f t="shared" si="8"/>
        <v>12.839116143170196</v>
      </c>
      <c r="V43" s="169">
        <f t="shared" si="8"/>
        <v>12.499022222222223</v>
      </c>
      <c r="W43" s="170">
        <f t="shared" si="8"/>
        <v>12.172264542936288</v>
      </c>
      <c r="X43" s="169">
        <f t="shared" si="8"/>
        <v>11.858154832180807</v>
      </c>
    </row>
    <row r="44" spans="1:24" s="177" customFormat="1" x14ac:dyDescent="0.2">
      <c r="A44" s="178">
        <v>95</v>
      </c>
      <c r="B44" s="179" t="str">
        <f t="shared" si="4"/>
        <v>(43)</v>
      </c>
      <c r="C44" s="171">
        <f t="shared" ref="C44:Q47" si="10">$A44*703.07/C$4^2</f>
        <v>21.298357780612246</v>
      </c>
      <c r="D44" s="172">
        <f t="shared" si="10"/>
        <v>20.55760233918129</v>
      </c>
      <c r="E44" s="171">
        <f t="shared" si="10"/>
        <v>19.854830558858506</v>
      </c>
      <c r="F44" s="172">
        <f t="shared" si="10"/>
        <v>19.187489227233556</v>
      </c>
      <c r="G44" s="171">
        <f t="shared" si="10"/>
        <v>18.553236111111115</v>
      </c>
      <c r="H44" s="176">
        <f t="shared" si="10"/>
        <v>17.949919376511694</v>
      </c>
      <c r="I44" s="175">
        <f t="shared" si="10"/>
        <v>17.375559313215401</v>
      </c>
      <c r="J44" s="174">
        <f t="shared" si="10"/>
        <v>16.82833207357017</v>
      </c>
      <c r="K44" s="176">
        <f t="shared" si="10"/>
        <v>16.306555175781252</v>
      </c>
      <c r="L44" s="176">
        <f t="shared" si="10"/>
        <v>15.80867455621302</v>
      </c>
      <c r="M44" s="175">
        <f t="shared" si="10"/>
        <v>15.33325298438935</v>
      </c>
      <c r="N44" s="174">
        <f t="shared" si="10"/>
        <v>14.878959679215862</v>
      </c>
      <c r="O44" s="176">
        <f t="shared" si="10"/>
        <v>14.444560986159171</v>
      </c>
      <c r="P44" s="176">
        <f t="shared" si="10"/>
        <v>14.028911993278724</v>
      </c>
      <c r="Q44" s="175">
        <f t="shared" si="10"/>
        <v>13.630948979591839</v>
      </c>
      <c r="R44" s="174">
        <f t="shared" si="9"/>
        <v>13.249682602658204</v>
      </c>
      <c r="S44" s="176">
        <f t="shared" si="8"/>
        <v>12.884191743827163</v>
      </c>
      <c r="T44" s="176">
        <f t="shared" si="8"/>
        <v>12.533617939575906</v>
      </c>
      <c r="U44" s="175">
        <f t="shared" si="8"/>
        <v>12.19716033601169</v>
      </c>
      <c r="V44" s="174">
        <f t="shared" si="8"/>
        <v>11.874071111111112</v>
      </c>
      <c r="W44" s="175">
        <f t="shared" si="8"/>
        <v>11.563651315789475</v>
      </c>
      <c r="X44" s="174">
        <f t="shared" si="8"/>
        <v>11.265247090571767</v>
      </c>
    </row>
    <row r="45" spans="1:24" s="139" customFormat="1" x14ac:dyDescent="0.2">
      <c r="A45" s="157">
        <v>90</v>
      </c>
      <c r="B45" s="158" t="str">
        <f t="shared" si="4"/>
        <v>(41)</v>
      </c>
      <c r="C45" s="168">
        <f t="shared" si="10"/>
        <v>20.177391581632655</v>
      </c>
      <c r="D45" s="167">
        <f t="shared" si="10"/>
        <v>19.475623268698062</v>
      </c>
      <c r="E45" s="168">
        <f t="shared" si="10"/>
        <v>18.80983947681332</v>
      </c>
      <c r="F45" s="169">
        <f t="shared" si="10"/>
        <v>18.17762137316863</v>
      </c>
      <c r="G45" s="170">
        <f t="shared" si="10"/>
        <v>17.576750000000001</v>
      </c>
      <c r="H45" s="160">
        <f t="shared" si="10"/>
        <v>17.00518677774792</v>
      </c>
      <c r="I45" s="170">
        <f t="shared" si="10"/>
        <v>16.461056191467222</v>
      </c>
      <c r="J45" s="169">
        <f t="shared" si="10"/>
        <v>15.942630385487529</v>
      </c>
      <c r="K45" s="160">
        <f t="shared" si="10"/>
        <v>15.448315429687501</v>
      </c>
      <c r="L45" s="160">
        <f t="shared" si="10"/>
        <v>14.976639053254438</v>
      </c>
      <c r="M45" s="170">
        <f t="shared" si="10"/>
        <v>14.526239669421487</v>
      </c>
      <c r="N45" s="169">
        <f t="shared" si="10"/>
        <v>14.095856538204501</v>
      </c>
      <c r="O45" s="160">
        <f t="shared" si="10"/>
        <v>13.684320934256055</v>
      </c>
      <c r="P45" s="160">
        <f t="shared" si="10"/>
        <v>13.290548204158791</v>
      </c>
      <c r="Q45" s="170">
        <f t="shared" si="10"/>
        <v>12.913530612244898</v>
      </c>
      <c r="R45" s="169">
        <f t="shared" si="9"/>
        <v>12.552330886728825</v>
      </c>
      <c r="S45" s="160">
        <f t="shared" si="8"/>
        <v>12.206076388888889</v>
      </c>
      <c r="T45" s="160">
        <f t="shared" si="8"/>
        <v>11.873953837492964</v>
      </c>
      <c r="U45" s="170">
        <f t="shared" si="8"/>
        <v>11.555204528853178</v>
      </c>
      <c r="V45" s="169">
        <f t="shared" si="8"/>
        <v>11.249120000000001</v>
      </c>
      <c r="W45" s="170">
        <f t="shared" si="8"/>
        <v>10.955038088642659</v>
      </c>
      <c r="X45" s="169">
        <f t="shared" si="8"/>
        <v>10.672339348962726</v>
      </c>
    </row>
    <row r="46" spans="1:24" s="177" customFormat="1" x14ac:dyDescent="0.2">
      <c r="A46" s="178">
        <v>85</v>
      </c>
      <c r="B46" s="179" t="str">
        <f t="shared" si="4"/>
        <v>(39)</v>
      </c>
      <c r="C46" s="171">
        <f t="shared" si="10"/>
        <v>19.056425382653064</v>
      </c>
      <c r="D46" s="174">
        <f t="shared" si="10"/>
        <v>18.393644198214837</v>
      </c>
      <c r="E46" s="175">
        <f t="shared" si="10"/>
        <v>17.764848394768133</v>
      </c>
      <c r="F46" s="174">
        <f t="shared" si="10"/>
        <v>17.167753519103709</v>
      </c>
      <c r="G46" s="175">
        <f t="shared" si="10"/>
        <v>16.60026388888889</v>
      </c>
      <c r="H46" s="176">
        <f t="shared" si="10"/>
        <v>16.060454178984145</v>
      </c>
      <c r="I46" s="175">
        <f t="shared" si="10"/>
        <v>15.546553069719044</v>
      </c>
      <c r="J46" s="174">
        <f t="shared" si="10"/>
        <v>15.056928697404889</v>
      </c>
      <c r="K46" s="176">
        <f t="shared" si="10"/>
        <v>14.590075683593751</v>
      </c>
      <c r="L46" s="176">
        <f t="shared" si="10"/>
        <v>14.144603550295859</v>
      </c>
      <c r="M46" s="175">
        <f t="shared" si="10"/>
        <v>13.719226354453628</v>
      </c>
      <c r="N46" s="174">
        <f t="shared" si="10"/>
        <v>13.31275339719314</v>
      </c>
      <c r="O46" s="176">
        <f t="shared" si="10"/>
        <v>12.924080882352943</v>
      </c>
      <c r="P46" s="176">
        <f t="shared" si="10"/>
        <v>12.552184415038859</v>
      </c>
      <c r="Q46" s="175">
        <f t="shared" si="10"/>
        <v>12.196112244897961</v>
      </c>
      <c r="R46" s="174">
        <f t="shared" si="9"/>
        <v>11.854979170799446</v>
      </c>
      <c r="S46" s="176">
        <f t="shared" si="8"/>
        <v>11.527961033950618</v>
      </c>
      <c r="T46" s="176">
        <f t="shared" si="8"/>
        <v>11.214289735410022</v>
      </c>
      <c r="U46" s="175">
        <f t="shared" si="8"/>
        <v>10.913248721694668</v>
      </c>
      <c r="V46" s="174">
        <f t="shared" si="8"/>
        <v>10.624168888888891</v>
      </c>
      <c r="W46" s="175">
        <f t="shared" si="8"/>
        <v>10.346424861495846</v>
      </c>
      <c r="X46" s="174">
        <f t="shared" si="8"/>
        <v>10.079431607353685</v>
      </c>
    </row>
    <row r="47" spans="1:24" s="139" customFormat="1" x14ac:dyDescent="0.2">
      <c r="A47" s="157">
        <v>80</v>
      </c>
      <c r="B47" s="158" t="str">
        <f t="shared" si="4"/>
        <v>(36)</v>
      </c>
      <c r="C47" s="170">
        <f t="shared" si="10"/>
        <v>17.935459183673473</v>
      </c>
      <c r="D47" s="169">
        <f t="shared" si="10"/>
        <v>17.311665127731612</v>
      </c>
      <c r="E47" s="170">
        <f t="shared" si="10"/>
        <v>16.719857312722951</v>
      </c>
      <c r="F47" s="169">
        <f t="shared" si="10"/>
        <v>16.157885665038783</v>
      </c>
      <c r="G47" s="170">
        <f t="shared" si="10"/>
        <v>15.623777777777779</v>
      </c>
      <c r="H47" s="160">
        <f t="shared" si="10"/>
        <v>15.115721580220372</v>
      </c>
      <c r="I47" s="170">
        <f t="shared" si="10"/>
        <v>14.632049947970865</v>
      </c>
      <c r="J47" s="169">
        <f t="shared" si="10"/>
        <v>14.17122700932225</v>
      </c>
      <c r="K47" s="160">
        <f t="shared" si="10"/>
        <v>13.731835937500001</v>
      </c>
      <c r="L47" s="160">
        <f t="shared" si="10"/>
        <v>13.31256804733728</v>
      </c>
      <c r="M47" s="170">
        <f t="shared" si="10"/>
        <v>12.912213039485769</v>
      </c>
      <c r="N47" s="169">
        <f t="shared" si="10"/>
        <v>12.529650256181778</v>
      </c>
      <c r="O47" s="160">
        <f t="shared" si="10"/>
        <v>12.163840830449828</v>
      </c>
      <c r="P47" s="160">
        <f t="shared" si="10"/>
        <v>11.813820625918925</v>
      </c>
      <c r="Q47" s="170">
        <f t="shared" si="10"/>
        <v>11.478693877551022</v>
      </c>
      <c r="R47" s="169">
        <f t="shared" si="9"/>
        <v>11.157627454870067</v>
      </c>
      <c r="S47" s="160">
        <f t="shared" si="8"/>
        <v>10.849845679012347</v>
      </c>
      <c r="T47" s="160">
        <f t="shared" si="8"/>
        <v>10.554625633327079</v>
      </c>
      <c r="U47" s="170">
        <f>$A47*703.07/U$4^2</f>
        <v>10.27129291453616</v>
      </c>
      <c r="V47" s="169">
        <f t="shared" si="8"/>
        <v>9.999217777777778</v>
      </c>
      <c r="W47" s="170">
        <f t="shared" si="8"/>
        <v>9.7378116343490309</v>
      </c>
      <c r="X47" s="169">
        <f t="shared" si="8"/>
        <v>9.4865238657446458</v>
      </c>
    </row>
    <row r="48" spans="1:24" x14ac:dyDescent="0.2">
      <c r="A48" s="161" t="s">
        <v>33</v>
      </c>
      <c r="B48" s="162"/>
      <c r="C48" s="162"/>
      <c r="D48" s="162"/>
      <c r="E48" s="162"/>
      <c r="F48" s="162"/>
      <c r="G48" s="163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</row>
    <row r="49" spans="1:24" s="166" customFormat="1" ht="11.25" x14ac:dyDescent="0.2">
      <c r="A49" s="161" t="s">
        <v>65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4" t="s">
        <v>69</v>
      </c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5" t="s">
        <v>55</v>
      </c>
    </row>
    <row r="51" spans="1:24" x14ac:dyDescent="0.2">
      <c r="A51" s="138" t="s">
        <v>34</v>
      </c>
    </row>
  </sheetData>
  <mergeCells count="3">
    <mergeCell ref="C8:X8"/>
    <mergeCell ref="A9:B9"/>
    <mergeCell ref="A5:X5"/>
  </mergeCells>
  <phoneticPr fontId="3"/>
  <conditionalFormatting sqref="C11:X47">
    <cfRule type="cellIs" dxfId="2" priority="1" stopIfTrue="1" operator="greaterThanOrEqual">
      <formula>30</formula>
    </cfRule>
    <cfRule type="cellIs" dxfId="1" priority="2" stopIfTrue="1" operator="greaterThanOrEqual">
      <formula>25</formula>
    </cfRule>
    <cfRule type="cellIs" dxfId="0" priority="3" stopIfTrue="1" operator="greaterThanOrEqual">
      <formula>18.5</formula>
    </cfRule>
  </conditionalFormatting>
  <hyperlinks>
    <hyperlink ref="A2" r:id="rId1" xr:uid="{00000000-0004-0000-0000-000000000000}"/>
    <hyperlink ref="A49" r:id="rId2" xr:uid="{00000000-0004-0000-0000-000001000000}"/>
  </hyperlinks>
  <printOptions horizontalCentered="1"/>
  <pageMargins left="0.75" right="0.75" top="0.5" bottom="1" header="0" footer="0.5"/>
  <pageSetup scale="85" orientation="portrait" horizontalDpi="4294967292" verticalDpi="4294967292" r:id="rId3"/>
  <headerFooter alignWithMargins="0"/>
  <rowBreaks count="1" manualBreakCount="1">
    <brk id="50" max="23" man="1"/>
  </row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6"/>
  <sheetViews>
    <sheetView topLeftCell="A5" workbookViewId="0">
      <selection activeCell="K41" sqref="K41"/>
    </sheetView>
  </sheetViews>
  <sheetFormatPr baseColWidth="10" defaultColWidth="11.140625" defaultRowHeight="12.75" x14ac:dyDescent="0.2"/>
  <cols>
    <col min="1" max="1" width="7.85546875" customWidth="1"/>
    <col min="2" max="2" width="6.85546875" customWidth="1"/>
    <col min="3" max="3" width="7.5703125" customWidth="1"/>
    <col min="4" max="4" width="11.5703125" customWidth="1"/>
    <col min="5" max="5" width="5.7109375" customWidth="1"/>
    <col min="6" max="12" width="10.140625" customWidth="1"/>
    <col min="13" max="15" width="9.28515625" customWidth="1"/>
    <col min="16" max="18" width="9" customWidth="1"/>
    <col min="19" max="20" width="8.140625" customWidth="1"/>
  </cols>
  <sheetData>
    <row r="1" spans="1:20" ht="23.25" x14ac:dyDescent="0.35">
      <c r="A1" s="7" t="s">
        <v>25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196"/>
      <c r="N1" s="196"/>
    </row>
    <row r="2" spans="1:20" ht="15" x14ac:dyDescent="0.2">
      <c r="A2" s="10" t="s">
        <v>5</v>
      </c>
      <c r="B2" s="5"/>
      <c r="C2" s="5"/>
      <c r="D2" s="5"/>
      <c r="E2" s="5"/>
      <c r="F2" s="5"/>
      <c r="G2" s="5"/>
      <c r="H2" s="5"/>
      <c r="I2" s="5"/>
      <c r="J2" s="2"/>
      <c r="K2" s="2"/>
      <c r="L2" s="2"/>
      <c r="M2" s="4"/>
      <c r="N2" s="6" t="s">
        <v>13</v>
      </c>
    </row>
    <row r="4" spans="1:20" x14ac:dyDescent="0.2">
      <c r="A4" s="16" t="s">
        <v>16</v>
      </c>
      <c r="G4" s="1"/>
      <c r="H4" s="1"/>
      <c r="I4" s="1"/>
    </row>
    <row r="5" spans="1:20" x14ac:dyDescent="0.2">
      <c r="A5" s="15">
        <v>300</v>
      </c>
      <c r="B5" t="s">
        <v>9</v>
      </c>
      <c r="C5" s="17" t="s">
        <v>10</v>
      </c>
      <c r="D5">
        <f>0.45359237*A5</f>
        <v>136.07771099999999</v>
      </c>
      <c r="E5" t="s">
        <v>8</v>
      </c>
      <c r="G5" s="25"/>
      <c r="H5" s="25"/>
      <c r="I5" s="25"/>
    </row>
    <row r="6" spans="1:20" x14ac:dyDescent="0.2">
      <c r="A6" s="15"/>
      <c r="B6" t="s">
        <v>8</v>
      </c>
      <c r="C6" s="17" t="s">
        <v>11</v>
      </c>
      <c r="D6">
        <f>A6/0.45359237</f>
        <v>0</v>
      </c>
      <c r="E6" t="s">
        <v>9</v>
      </c>
      <c r="G6" s="25"/>
      <c r="H6" s="25"/>
      <c r="I6" s="25"/>
    </row>
    <row r="7" spans="1:20" x14ac:dyDescent="0.2">
      <c r="F7" s="1"/>
    </row>
    <row r="8" spans="1:20" x14ac:dyDescent="0.2">
      <c r="A8" s="19" t="s">
        <v>0</v>
      </c>
      <c r="B8" s="20"/>
      <c r="C8" s="20"/>
      <c r="D8" s="20"/>
      <c r="E8" s="20"/>
      <c r="F8" s="19"/>
      <c r="G8" s="21"/>
      <c r="H8" s="21"/>
      <c r="I8" s="21"/>
      <c r="J8" s="21"/>
      <c r="K8" s="21"/>
      <c r="L8" s="21"/>
      <c r="M8" s="22" t="s">
        <v>19</v>
      </c>
      <c r="N8" s="22"/>
      <c r="P8" s="22" t="s">
        <v>23</v>
      </c>
      <c r="R8" s="22" t="s">
        <v>24</v>
      </c>
    </row>
    <row r="9" spans="1:20" x14ac:dyDescent="0.2">
      <c r="A9" s="20" t="s">
        <v>2</v>
      </c>
      <c r="B9" s="20" t="s">
        <v>6</v>
      </c>
      <c r="C9" s="20" t="s">
        <v>7</v>
      </c>
      <c r="D9" s="20" t="s">
        <v>6</v>
      </c>
      <c r="E9" s="20" t="s">
        <v>8</v>
      </c>
      <c r="F9" s="26" t="s">
        <v>3</v>
      </c>
      <c r="G9" s="26" t="s">
        <v>26</v>
      </c>
      <c r="H9" s="26" t="s">
        <v>4</v>
      </c>
      <c r="I9" s="26" t="s">
        <v>27</v>
      </c>
      <c r="J9" s="26" t="s">
        <v>18</v>
      </c>
      <c r="K9" s="26" t="s">
        <v>28</v>
      </c>
      <c r="L9" s="26" t="s">
        <v>29</v>
      </c>
      <c r="M9" s="23" t="s">
        <v>1</v>
      </c>
      <c r="N9" s="23" t="s">
        <v>20</v>
      </c>
      <c r="P9" s="23" t="s">
        <v>21</v>
      </c>
      <c r="Q9" s="23" t="s">
        <v>22</v>
      </c>
      <c r="R9" s="23" t="s">
        <v>21</v>
      </c>
      <c r="S9" s="23" t="s">
        <v>22</v>
      </c>
    </row>
    <row r="10" spans="1:20" x14ac:dyDescent="0.2">
      <c r="A10" s="11">
        <v>56</v>
      </c>
      <c r="B10" s="11" t="str">
        <f>ROUNDDOWN(A10/12,0)&amp;"'"&amp;MOD(A10,12)&amp;CHAR(34)</f>
        <v>4'8"</v>
      </c>
      <c r="C10" s="13">
        <f>A10*2.54/100</f>
        <v>1.4224000000000001</v>
      </c>
      <c r="D10" s="13" t="str">
        <f>B10&amp;CHAR(10)&amp;ROUND(C10,2)*100&amp;"cm"</f>
        <v>4'8"
142cm</v>
      </c>
      <c r="E10" s="12">
        <f t="shared" ref="E10:E38" si="0">F10*0.45359237</f>
        <v>37.429580181091495</v>
      </c>
      <c r="F10" s="14">
        <f>(18.5*$A10^2)/703.07</f>
        <v>82.518099193536912</v>
      </c>
      <c r="G10" s="14">
        <f>(22*$A10^2)/703.07</f>
        <v>98.12963147339525</v>
      </c>
      <c r="H10" s="14">
        <f>(25*$A10^2)/703.07</f>
        <v>111.51094485613096</v>
      </c>
      <c r="I10" s="14">
        <f>(27*$A10^2)/703.07</f>
        <v>120.43182044462144</v>
      </c>
      <c r="J10" s="14">
        <f>(30*$A10^2)/703.07</f>
        <v>133.81313382735715</v>
      </c>
      <c r="K10" s="14">
        <f>(35*$A10^2)/703.07</f>
        <v>156.11532279858335</v>
      </c>
      <c r="L10" s="14">
        <f>(40*$A10^2)/703.07</f>
        <v>178.41751176980955</v>
      </c>
      <c r="M10" s="18">
        <f t="shared" ref="M10:M38" si="1">H10-F10</f>
        <v>28.99284566259405</v>
      </c>
      <c r="N10" s="18">
        <f t="shared" ref="N10:N38" si="2">J10-H10</f>
        <v>22.302188971226187</v>
      </c>
      <c r="P10" s="24"/>
      <c r="R10">
        <v>40</v>
      </c>
      <c r="T10">
        <v>1</v>
      </c>
    </row>
    <row r="11" spans="1:20" x14ac:dyDescent="0.2">
      <c r="A11" s="11">
        <v>57</v>
      </c>
      <c r="B11" s="11" t="str">
        <f>ROUNDDOWN(A11/12,0)&amp;"'"&amp;MOD(A11,12)&amp;CHAR(34)</f>
        <v>4'9"</v>
      </c>
      <c r="C11" s="13">
        <f>A11*2.54/100</f>
        <v>1.4478</v>
      </c>
      <c r="D11" s="13" t="str">
        <f t="shared" ref="D11:D37" si="3">B11&amp;CHAR(10)&amp;ROUND(C11,2)*100</f>
        <v>4'9"
145</v>
      </c>
      <c r="E11" s="12">
        <f t="shared" si="0"/>
        <v>38.778286354708634</v>
      </c>
      <c r="F11" s="14">
        <f t="shared" ref="F11:F38" si="4">(18.5*$A11^2)/703.07</f>
        <v>85.49148733412035</v>
      </c>
      <c r="G11" s="14">
        <f t="shared" ref="G11:G38" si="5">(22*$A11^2)/703.07</f>
        <v>101.66555250544042</v>
      </c>
      <c r="H11" s="14">
        <f t="shared" ref="H11:H38" si="6">(25*$A11^2)/703.07</f>
        <v>115.52903693800047</v>
      </c>
      <c r="I11" s="14">
        <f t="shared" ref="I11:I38" si="7">(27*$A11^2)/703.07</f>
        <v>124.77135989304051</v>
      </c>
      <c r="J11" s="14">
        <f t="shared" ref="J11:J38" si="8">(30*$A11^2)/703.07</f>
        <v>138.63484432560057</v>
      </c>
      <c r="K11" s="14">
        <f t="shared" ref="K11:K38" si="9">(35*$A11^2)/703.07</f>
        <v>161.74065171320066</v>
      </c>
      <c r="L11" s="14">
        <f t="shared" ref="L11:L38" si="10">(40*$A11^2)/703.07</f>
        <v>184.84645910080076</v>
      </c>
      <c r="M11" s="18">
        <f t="shared" si="1"/>
        <v>30.037549603880123</v>
      </c>
      <c r="N11" s="18">
        <f t="shared" si="2"/>
        <v>23.105807387600095</v>
      </c>
      <c r="P11" s="24"/>
      <c r="Q11">
        <v>40</v>
      </c>
      <c r="S11">
        <v>50</v>
      </c>
      <c r="T11">
        <v>1</v>
      </c>
    </row>
    <row r="12" spans="1:20" x14ac:dyDescent="0.2">
      <c r="A12" s="11">
        <v>58</v>
      </c>
      <c r="B12" s="11" t="str">
        <f>ROUNDDOWN(A12/12,0)&amp;"'"&amp;MOD(A12,12)&amp;CHAR(34)</f>
        <v>4'10"</v>
      </c>
      <c r="C12" s="13">
        <f>A12*2.54/100</f>
        <v>1.4731999999999998</v>
      </c>
      <c r="D12" s="13" t="str">
        <f t="shared" si="3"/>
        <v>4'10"
147</v>
      </c>
      <c r="E12" s="12">
        <f t="shared" si="0"/>
        <v>40.150863434053505</v>
      </c>
      <c r="F12" s="14">
        <f t="shared" si="4"/>
        <v>88.517501813475178</v>
      </c>
      <c r="G12" s="14">
        <f t="shared" si="5"/>
        <v>105.26405621061913</v>
      </c>
      <c r="H12" s="14">
        <f t="shared" si="6"/>
        <v>119.61824569388538</v>
      </c>
      <c r="I12" s="14">
        <f t="shared" si="7"/>
        <v>129.1877053493962</v>
      </c>
      <c r="J12" s="14">
        <f t="shared" si="8"/>
        <v>143.54189483266245</v>
      </c>
      <c r="K12" s="14">
        <f t="shared" si="9"/>
        <v>167.46554397143953</v>
      </c>
      <c r="L12" s="14">
        <f t="shared" si="10"/>
        <v>191.38919311021661</v>
      </c>
      <c r="M12" s="18">
        <f t="shared" si="1"/>
        <v>31.100743880410207</v>
      </c>
      <c r="N12" s="18">
        <f t="shared" si="2"/>
        <v>23.923649138777066</v>
      </c>
      <c r="P12" s="24">
        <v>40</v>
      </c>
      <c r="R12">
        <v>60</v>
      </c>
      <c r="T12">
        <v>1</v>
      </c>
    </row>
    <row r="13" spans="1:20" x14ac:dyDescent="0.2">
      <c r="A13" s="11">
        <v>59</v>
      </c>
      <c r="B13" s="11" t="str">
        <f>ROUNDDOWN(A13/12,0)&amp;"'"&amp;MOD(A13,12)&amp;CHAR(34)</f>
        <v>4'11"</v>
      </c>
      <c r="C13" s="13">
        <f>A13*2.54/100</f>
        <v>1.4986000000000002</v>
      </c>
      <c r="D13" s="13" t="str">
        <f t="shared" si="3"/>
        <v>4'11"
150</v>
      </c>
      <c r="E13" s="12">
        <f t="shared" si="0"/>
        <v>41.547311419126117</v>
      </c>
      <c r="F13" s="14">
        <f t="shared" si="4"/>
        <v>91.596142631601396</v>
      </c>
      <c r="G13" s="14">
        <f t="shared" si="5"/>
        <v>108.92514258893139</v>
      </c>
      <c r="H13" s="14">
        <f t="shared" si="6"/>
        <v>123.77857112378567</v>
      </c>
      <c r="I13" s="14">
        <f t="shared" si="7"/>
        <v>133.68085681368854</v>
      </c>
      <c r="J13" s="14">
        <f t="shared" si="8"/>
        <v>148.5342853485428</v>
      </c>
      <c r="K13" s="14">
        <f t="shared" si="9"/>
        <v>173.28999957329995</v>
      </c>
      <c r="L13" s="14">
        <f t="shared" si="10"/>
        <v>198.04571379805708</v>
      </c>
      <c r="M13" s="18">
        <f t="shared" si="1"/>
        <v>32.182428492184272</v>
      </c>
      <c r="N13" s="18">
        <f t="shared" si="2"/>
        <v>24.755714224757128</v>
      </c>
      <c r="P13" s="24"/>
      <c r="Q13">
        <v>40</v>
      </c>
      <c r="S13">
        <v>70</v>
      </c>
      <c r="T13">
        <v>1</v>
      </c>
    </row>
    <row r="14" spans="1:20" x14ac:dyDescent="0.2">
      <c r="A14" s="11">
        <v>60</v>
      </c>
      <c r="B14" s="11" t="str">
        <f>ROUNDDOWN(A14/12,0)&amp;"'"&amp;MOD(A14,12)&amp;CHAR(34)</f>
        <v>5'0"</v>
      </c>
      <c r="C14" s="13">
        <f>A14*2.54/100</f>
        <v>1.524</v>
      </c>
      <c r="D14" s="13" t="str">
        <f t="shared" si="3"/>
        <v>5'0"
152</v>
      </c>
      <c r="E14" s="12">
        <f t="shared" si="0"/>
        <v>42.967630309926463</v>
      </c>
      <c r="F14" s="14">
        <f t="shared" si="4"/>
        <v>94.727409788499003</v>
      </c>
      <c r="G14" s="14">
        <f t="shared" si="5"/>
        <v>112.64881164037719</v>
      </c>
      <c r="H14" s="14">
        <f t="shared" si="6"/>
        <v>128.01001322770136</v>
      </c>
      <c r="I14" s="14">
        <f t="shared" si="7"/>
        <v>138.25081428591747</v>
      </c>
      <c r="J14" s="14">
        <f t="shared" si="8"/>
        <v>153.61201587324163</v>
      </c>
      <c r="K14" s="14">
        <f t="shared" si="9"/>
        <v>179.2140185187819</v>
      </c>
      <c r="L14" s="14">
        <f t="shared" si="10"/>
        <v>204.81602116432217</v>
      </c>
      <c r="M14" s="18">
        <f t="shared" si="1"/>
        <v>33.282603439202362</v>
      </c>
      <c r="N14" s="18">
        <f t="shared" si="2"/>
        <v>25.602002645540267</v>
      </c>
      <c r="P14" s="24">
        <v>40</v>
      </c>
      <c r="R14" s="27"/>
      <c r="T14">
        <v>1</v>
      </c>
    </row>
    <row r="15" spans="1:20" x14ac:dyDescent="0.2">
      <c r="A15" s="11">
        <v>61</v>
      </c>
      <c r="B15" s="11" t="str">
        <f t="shared" ref="B15:B38" si="11">ROUNDDOWN(A15/12,0)&amp;"'"&amp;MOD(A15,12)&amp;CHAR(34)</f>
        <v>5'1"</v>
      </c>
      <c r="C15" s="13">
        <f t="shared" ref="C15:C38" si="12">A15*2.54/100</f>
        <v>1.5493999999999999</v>
      </c>
      <c r="D15" s="13" t="str">
        <f t="shared" si="3"/>
        <v>5'1"
155</v>
      </c>
      <c r="E15" s="12">
        <f t="shared" si="0"/>
        <v>44.411820106454549</v>
      </c>
      <c r="F15" s="14">
        <f t="shared" si="4"/>
        <v>97.911303284168</v>
      </c>
      <c r="G15" s="14">
        <f t="shared" si="5"/>
        <v>116.43506336495653</v>
      </c>
      <c r="H15" s="14">
        <f t="shared" si="6"/>
        <v>132.31257200563243</v>
      </c>
      <c r="I15" s="14">
        <f t="shared" si="7"/>
        <v>142.89757776608303</v>
      </c>
      <c r="J15" s="14">
        <f t="shared" si="8"/>
        <v>158.77508640675893</v>
      </c>
      <c r="K15" s="14">
        <f t="shared" si="9"/>
        <v>185.2376008078854</v>
      </c>
      <c r="L15" s="14">
        <f t="shared" si="10"/>
        <v>211.7001152090119</v>
      </c>
      <c r="M15" s="18">
        <f t="shared" si="1"/>
        <v>34.401268721464433</v>
      </c>
      <c r="N15" s="18">
        <f t="shared" si="2"/>
        <v>26.462514401126498</v>
      </c>
      <c r="P15" s="24"/>
      <c r="Q15">
        <v>40</v>
      </c>
      <c r="S15">
        <v>90</v>
      </c>
      <c r="T15">
        <v>1</v>
      </c>
    </row>
    <row r="16" spans="1:20" x14ac:dyDescent="0.2">
      <c r="A16" s="11">
        <v>62</v>
      </c>
      <c r="B16" s="11" t="str">
        <f t="shared" si="11"/>
        <v>5'2"</v>
      </c>
      <c r="C16" s="13">
        <f t="shared" si="12"/>
        <v>1.5748</v>
      </c>
      <c r="D16" s="13" t="str">
        <f t="shared" si="3"/>
        <v>5'2"
157</v>
      </c>
      <c r="E16" s="12">
        <f t="shared" si="0"/>
        <v>45.879880808710368</v>
      </c>
      <c r="F16" s="14">
        <f t="shared" si="4"/>
        <v>101.14782311860839</v>
      </c>
      <c r="G16" s="14">
        <f t="shared" si="5"/>
        <v>120.28389776266943</v>
      </c>
      <c r="H16" s="14">
        <f t="shared" si="6"/>
        <v>136.6862474575789</v>
      </c>
      <c r="I16" s="14">
        <f t="shared" si="7"/>
        <v>147.62114725418522</v>
      </c>
      <c r="J16" s="14">
        <f t="shared" si="8"/>
        <v>164.02349694909466</v>
      </c>
      <c r="K16" s="14">
        <f t="shared" si="9"/>
        <v>191.36074644061046</v>
      </c>
      <c r="L16" s="14">
        <f t="shared" si="10"/>
        <v>218.69799593212622</v>
      </c>
      <c r="M16" s="18">
        <f t="shared" si="1"/>
        <v>35.538424338970515</v>
      </c>
      <c r="N16" s="18">
        <f t="shared" si="2"/>
        <v>27.337249491515763</v>
      </c>
      <c r="P16" s="24">
        <v>40</v>
      </c>
      <c r="R16" s="27">
        <v>100</v>
      </c>
      <c r="T16">
        <v>1</v>
      </c>
    </row>
    <row r="17" spans="1:20" x14ac:dyDescent="0.2">
      <c r="A17" s="11">
        <v>63</v>
      </c>
      <c r="B17" s="11" t="str">
        <f t="shared" si="11"/>
        <v>5'3"</v>
      </c>
      <c r="C17" s="13">
        <f t="shared" si="12"/>
        <v>1.6002000000000001</v>
      </c>
      <c r="D17" s="13" t="str">
        <f t="shared" si="3"/>
        <v>5'3"
160</v>
      </c>
      <c r="E17" s="12">
        <f t="shared" si="0"/>
        <v>47.371812416693928</v>
      </c>
      <c r="F17" s="14">
        <f t="shared" si="4"/>
        <v>104.43696929182015</v>
      </c>
      <c r="G17" s="14">
        <f t="shared" si="5"/>
        <v>124.19531483351585</v>
      </c>
      <c r="H17" s="14">
        <f t="shared" si="6"/>
        <v>141.13103958354074</v>
      </c>
      <c r="I17" s="14">
        <f t="shared" si="7"/>
        <v>152.421522750224</v>
      </c>
      <c r="J17" s="14">
        <f t="shared" si="8"/>
        <v>169.35724750024889</v>
      </c>
      <c r="K17" s="14">
        <f t="shared" si="9"/>
        <v>197.58345541695704</v>
      </c>
      <c r="L17" s="14">
        <f t="shared" si="10"/>
        <v>225.80966333366518</v>
      </c>
      <c r="M17" s="18">
        <f t="shared" si="1"/>
        <v>36.694070291720593</v>
      </c>
      <c r="N17" s="18">
        <f t="shared" si="2"/>
        <v>28.226207916708148</v>
      </c>
      <c r="P17" s="24"/>
      <c r="Q17">
        <v>40</v>
      </c>
      <c r="S17">
        <v>110</v>
      </c>
      <c r="T17">
        <v>1</v>
      </c>
    </row>
    <row r="18" spans="1:20" x14ac:dyDescent="0.2">
      <c r="A18" s="11">
        <v>64</v>
      </c>
      <c r="B18" s="11" t="str">
        <f t="shared" si="11"/>
        <v>5'4"</v>
      </c>
      <c r="C18" s="13">
        <f t="shared" si="12"/>
        <v>1.6255999999999999</v>
      </c>
      <c r="D18" s="13" t="str">
        <f t="shared" si="3"/>
        <v>5'4"
163</v>
      </c>
      <c r="E18" s="12">
        <f t="shared" si="0"/>
        <v>48.887614930405221</v>
      </c>
      <c r="F18" s="14">
        <f t="shared" si="4"/>
        <v>107.77874180380331</v>
      </c>
      <c r="G18" s="14">
        <f t="shared" si="5"/>
        <v>128.16931457749584</v>
      </c>
      <c r="H18" s="14">
        <f t="shared" si="6"/>
        <v>145.64694838351798</v>
      </c>
      <c r="I18" s="14">
        <f t="shared" si="7"/>
        <v>157.29870425419944</v>
      </c>
      <c r="J18" s="14">
        <f t="shared" si="8"/>
        <v>174.77633806022158</v>
      </c>
      <c r="K18" s="14">
        <f t="shared" si="9"/>
        <v>203.90572773692517</v>
      </c>
      <c r="L18" s="14">
        <f t="shared" si="10"/>
        <v>233.0351174136288</v>
      </c>
      <c r="M18" s="18">
        <f t="shared" si="1"/>
        <v>37.868206579714666</v>
      </c>
      <c r="N18" s="18">
        <f t="shared" si="2"/>
        <v>29.129389676703596</v>
      </c>
      <c r="P18" s="24">
        <v>40</v>
      </c>
      <c r="R18" s="27">
        <v>120</v>
      </c>
      <c r="T18">
        <v>1</v>
      </c>
    </row>
    <row r="19" spans="1:20" x14ac:dyDescent="0.2">
      <c r="A19" s="11">
        <v>65</v>
      </c>
      <c r="B19" s="11" t="str">
        <f t="shared" si="11"/>
        <v>5'5"</v>
      </c>
      <c r="C19" s="13">
        <f t="shared" si="12"/>
        <v>1.651</v>
      </c>
      <c r="D19" s="13" t="str">
        <f t="shared" si="3"/>
        <v>5'5"
165</v>
      </c>
      <c r="E19" s="12">
        <f t="shared" si="0"/>
        <v>50.427288349844254</v>
      </c>
      <c r="F19" s="14">
        <f t="shared" si="4"/>
        <v>111.17314065455786</v>
      </c>
      <c r="G19" s="14">
        <f t="shared" si="5"/>
        <v>132.20589699460933</v>
      </c>
      <c r="H19" s="14">
        <f t="shared" si="6"/>
        <v>150.23397385751062</v>
      </c>
      <c r="I19" s="14">
        <f t="shared" si="7"/>
        <v>162.25269176611147</v>
      </c>
      <c r="J19" s="14">
        <f t="shared" si="8"/>
        <v>180.28076862901275</v>
      </c>
      <c r="K19" s="14">
        <f t="shared" si="9"/>
        <v>210.32756340051486</v>
      </c>
      <c r="L19" s="14">
        <f t="shared" si="10"/>
        <v>240.374358172017</v>
      </c>
      <c r="M19" s="18">
        <f t="shared" si="1"/>
        <v>39.060833202952765</v>
      </c>
      <c r="N19" s="18">
        <f t="shared" si="2"/>
        <v>30.046794771502135</v>
      </c>
      <c r="P19" s="24"/>
      <c r="Q19">
        <v>40</v>
      </c>
      <c r="S19">
        <v>130</v>
      </c>
      <c r="T19">
        <v>1</v>
      </c>
    </row>
    <row r="20" spans="1:20" x14ac:dyDescent="0.2">
      <c r="A20" s="11">
        <v>66</v>
      </c>
      <c r="B20" s="11" t="str">
        <f t="shared" si="11"/>
        <v>5'6"</v>
      </c>
      <c r="C20" s="13">
        <f t="shared" si="12"/>
        <v>1.6764000000000001</v>
      </c>
      <c r="D20" s="13" t="str">
        <f t="shared" si="3"/>
        <v>5'6"
168</v>
      </c>
      <c r="E20" s="12">
        <f t="shared" si="0"/>
        <v>51.990832675011021</v>
      </c>
      <c r="F20" s="14">
        <f t="shared" si="4"/>
        <v>114.6201658440838</v>
      </c>
      <c r="G20" s="14">
        <f t="shared" si="5"/>
        <v>136.30506208485642</v>
      </c>
      <c r="H20" s="14">
        <f t="shared" si="6"/>
        <v>154.89211600551863</v>
      </c>
      <c r="I20" s="14">
        <f t="shared" si="7"/>
        <v>167.28348528596013</v>
      </c>
      <c r="J20" s="14">
        <f t="shared" si="8"/>
        <v>185.87053920662237</v>
      </c>
      <c r="K20" s="14">
        <f t="shared" si="9"/>
        <v>216.84896240772611</v>
      </c>
      <c r="L20" s="14">
        <f t="shared" si="10"/>
        <v>247.82738560882981</v>
      </c>
      <c r="M20" s="18">
        <f t="shared" si="1"/>
        <v>40.27195016143483</v>
      </c>
      <c r="N20" s="18">
        <f t="shared" si="2"/>
        <v>30.978423201103737</v>
      </c>
      <c r="P20" s="24">
        <v>40</v>
      </c>
      <c r="R20" s="27">
        <v>140</v>
      </c>
      <c r="T20">
        <v>1</v>
      </c>
    </row>
    <row r="21" spans="1:20" x14ac:dyDescent="0.2">
      <c r="A21" s="11">
        <v>67</v>
      </c>
      <c r="B21" s="11" t="str">
        <f t="shared" si="11"/>
        <v>5'7"</v>
      </c>
      <c r="C21" s="13">
        <f t="shared" si="12"/>
        <v>1.7018</v>
      </c>
      <c r="D21" s="13" t="str">
        <f t="shared" si="3"/>
        <v>5'7"
170</v>
      </c>
      <c r="E21" s="12">
        <f t="shared" si="0"/>
        <v>53.578247905905528</v>
      </c>
      <c r="F21" s="14">
        <f t="shared" si="4"/>
        <v>118.11981737238112</v>
      </c>
      <c r="G21" s="14">
        <f t="shared" si="5"/>
        <v>140.46680984823701</v>
      </c>
      <c r="H21" s="14">
        <f t="shared" si="6"/>
        <v>159.62137482754204</v>
      </c>
      <c r="I21" s="14">
        <f t="shared" si="7"/>
        <v>172.39108481374541</v>
      </c>
      <c r="J21" s="14">
        <f t="shared" si="8"/>
        <v>191.54564979305047</v>
      </c>
      <c r="K21" s="14">
        <f t="shared" si="9"/>
        <v>223.46992475855888</v>
      </c>
      <c r="L21" s="14">
        <f t="shared" si="10"/>
        <v>255.39419972406728</v>
      </c>
      <c r="M21" s="18">
        <f t="shared" si="1"/>
        <v>41.501557455160921</v>
      </c>
      <c r="N21" s="18">
        <f t="shared" si="2"/>
        <v>31.924274965508431</v>
      </c>
      <c r="P21" s="24"/>
      <c r="Q21">
        <v>40</v>
      </c>
      <c r="S21">
        <v>150</v>
      </c>
      <c r="T21">
        <v>1</v>
      </c>
    </row>
    <row r="22" spans="1:20" x14ac:dyDescent="0.2">
      <c r="A22" s="11">
        <v>68</v>
      </c>
      <c r="B22" s="11" t="str">
        <f t="shared" si="11"/>
        <v>5'8"</v>
      </c>
      <c r="C22" s="13">
        <f t="shared" si="12"/>
        <v>1.7272000000000001</v>
      </c>
      <c r="D22" s="13" t="str">
        <f t="shared" si="3"/>
        <v>5'8"
173</v>
      </c>
      <c r="E22" s="12">
        <f t="shared" si="0"/>
        <v>55.189534042527768</v>
      </c>
      <c r="F22" s="14">
        <f t="shared" si="4"/>
        <v>121.67209523944983</v>
      </c>
      <c r="G22" s="14">
        <f t="shared" si="5"/>
        <v>144.69114028475116</v>
      </c>
      <c r="H22" s="14">
        <f t="shared" si="6"/>
        <v>164.42175032358085</v>
      </c>
      <c r="I22" s="14">
        <f t="shared" si="7"/>
        <v>177.57549034946732</v>
      </c>
      <c r="J22" s="14">
        <f t="shared" si="8"/>
        <v>197.30610038829704</v>
      </c>
      <c r="K22" s="14">
        <f t="shared" si="9"/>
        <v>230.1904504530132</v>
      </c>
      <c r="L22" s="14">
        <f t="shared" si="10"/>
        <v>263.07480051772939</v>
      </c>
      <c r="M22" s="18">
        <f t="shared" si="1"/>
        <v>42.749655084131021</v>
      </c>
      <c r="N22" s="18">
        <f t="shared" si="2"/>
        <v>32.884350064716187</v>
      </c>
      <c r="P22" s="24">
        <v>40</v>
      </c>
      <c r="R22" s="27">
        <v>160</v>
      </c>
      <c r="T22">
        <v>1</v>
      </c>
    </row>
    <row r="23" spans="1:20" x14ac:dyDescent="0.2">
      <c r="A23" s="11">
        <v>69</v>
      </c>
      <c r="B23" s="11" t="str">
        <f t="shared" si="11"/>
        <v>5'9"</v>
      </c>
      <c r="C23" s="13">
        <f t="shared" si="12"/>
        <v>1.7525999999999999</v>
      </c>
      <c r="D23" s="13" t="str">
        <f t="shared" si="3"/>
        <v>5'9"
175</v>
      </c>
      <c r="E23" s="12">
        <f t="shared" si="0"/>
        <v>56.824691084877749</v>
      </c>
      <c r="F23" s="14">
        <f t="shared" si="4"/>
        <v>125.27699944528993</v>
      </c>
      <c r="G23" s="14">
        <f t="shared" si="5"/>
        <v>148.97805339439884</v>
      </c>
      <c r="H23" s="14">
        <f t="shared" si="6"/>
        <v>169.29324249363503</v>
      </c>
      <c r="I23" s="14">
        <f t="shared" si="7"/>
        <v>182.83670189312585</v>
      </c>
      <c r="J23" s="14">
        <f t="shared" si="8"/>
        <v>203.15189099236204</v>
      </c>
      <c r="K23" s="14">
        <f t="shared" si="9"/>
        <v>237.01053949108908</v>
      </c>
      <c r="L23" s="14">
        <f t="shared" si="10"/>
        <v>270.86918798981606</v>
      </c>
      <c r="M23" s="18">
        <f t="shared" si="1"/>
        <v>44.016243048345103</v>
      </c>
      <c r="N23" s="18">
        <f t="shared" si="2"/>
        <v>33.858648498727007</v>
      </c>
      <c r="P23" s="24"/>
      <c r="Q23">
        <v>40</v>
      </c>
      <c r="S23">
        <v>170</v>
      </c>
      <c r="T23">
        <v>1</v>
      </c>
    </row>
    <row r="24" spans="1:20" x14ac:dyDescent="0.2">
      <c r="A24" s="11">
        <v>70</v>
      </c>
      <c r="B24" s="11" t="str">
        <f t="shared" si="11"/>
        <v>5'10"</v>
      </c>
      <c r="C24" s="13">
        <f t="shared" si="12"/>
        <v>1.778</v>
      </c>
      <c r="D24" s="13" t="str">
        <f t="shared" si="3"/>
        <v>5'10"
178</v>
      </c>
      <c r="E24" s="12">
        <f t="shared" si="0"/>
        <v>58.483719032955463</v>
      </c>
      <c r="F24" s="14">
        <f t="shared" si="4"/>
        <v>128.93452998990142</v>
      </c>
      <c r="G24" s="14">
        <f t="shared" si="5"/>
        <v>153.32754917718006</v>
      </c>
      <c r="H24" s="14">
        <f t="shared" si="6"/>
        <v>174.23585133770462</v>
      </c>
      <c r="I24" s="14">
        <f t="shared" si="7"/>
        <v>188.17471944472101</v>
      </c>
      <c r="J24" s="14">
        <f t="shared" si="8"/>
        <v>209.08302160524556</v>
      </c>
      <c r="K24" s="14">
        <f t="shared" si="9"/>
        <v>243.93019187278648</v>
      </c>
      <c r="L24" s="14">
        <f t="shared" si="10"/>
        <v>278.7773621403274</v>
      </c>
      <c r="M24" s="18">
        <f t="shared" si="1"/>
        <v>45.301321347803196</v>
      </c>
      <c r="N24" s="18">
        <f t="shared" si="2"/>
        <v>34.847170267540946</v>
      </c>
      <c r="P24" s="24">
        <v>40</v>
      </c>
      <c r="R24" s="27">
        <v>180</v>
      </c>
      <c r="T24">
        <v>1</v>
      </c>
    </row>
    <row r="25" spans="1:20" x14ac:dyDescent="0.2">
      <c r="A25" s="11">
        <v>71</v>
      </c>
      <c r="B25" s="11" t="str">
        <f t="shared" si="11"/>
        <v>5'11"</v>
      </c>
      <c r="C25" s="13">
        <f t="shared" si="12"/>
        <v>1.8034000000000001</v>
      </c>
      <c r="D25" s="13" t="str">
        <f t="shared" si="3"/>
        <v>5'11"
180</v>
      </c>
      <c r="E25" s="12">
        <f t="shared" si="0"/>
        <v>60.166617886760925</v>
      </c>
      <c r="F25" s="14">
        <f t="shared" si="4"/>
        <v>132.64468687328431</v>
      </c>
      <c r="G25" s="14">
        <f t="shared" si="5"/>
        <v>157.73962763309484</v>
      </c>
      <c r="H25" s="14">
        <f t="shared" si="6"/>
        <v>179.2495768557896</v>
      </c>
      <c r="I25" s="14">
        <f t="shared" si="7"/>
        <v>193.58954300425276</v>
      </c>
      <c r="J25" s="14">
        <f t="shared" si="8"/>
        <v>215.09949222694752</v>
      </c>
      <c r="K25" s="14">
        <f t="shared" si="9"/>
        <v>250.94940759810544</v>
      </c>
      <c r="L25" s="14">
        <f t="shared" si="10"/>
        <v>286.79932296926336</v>
      </c>
      <c r="M25" s="18">
        <f t="shared" si="1"/>
        <v>46.604889982505284</v>
      </c>
      <c r="N25" s="18">
        <f t="shared" si="2"/>
        <v>35.84991537115792</v>
      </c>
      <c r="P25" s="24"/>
      <c r="Q25">
        <v>40</v>
      </c>
      <c r="S25">
        <v>190</v>
      </c>
      <c r="T25">
        <v>1</v>
      </c>
    </row>
    <row r="26" spans="1:20" x14ac:dyDescent="0.2">
      <c r="A26" s="11">
        <v>72</v>
      </c>
      <c r="B26" s="11" t="str">
        <f t="shared" si="11"/>
        <v>6'0"</v>
      </c>
      <c r="C26" s="13">
        <f t="shared" si="12"/>
        <v>1.8288</v>
      </c>
      <c r="D26" s="13" t="str">
        <f t="shared" si="3"/>
        <v>6'0"
183</v>
      </c>
      <c r="E26" s="12">
        <f t="shared" si="0"/>
        <v>61.873387646294105</v>
      </c>
      <c r="F26" s="14">
        <f t="shared" si="4"/>
        <v>136.40747009543855</v>
      </c>
      <c r="G26" s="14">
        <f t="shared" si="5"/>
        <v>162.21428876214316</v>
      </c>
      <c r="H26" s="14">
        <f t="shared" si="6"/>
        <v>184.33441904788995</v>
      </c>
      <c r="I26" s="14">
        <f t="shared" si="7"/>
        <v>199.08117257172114</v>
      </c>
      <c r="J26" s="14">
        <f t="shared" si="8"/>
        <v>221.20130285746794</v>
      </c>
      <c r="K26" s="14">
        <f t="shared" si="9"/>
        <v>258.06818666704595</v>
      </c>
      <c r="L26" s="14">
        <f t="shared" si="10"/>
        <v>294.93507047662393</v>
      </c>
      <c r="M26" s="18">
        <f t="shared" si="1"/>
        <v>47.926948952451397</v>
      </c>
      <c r="N26" s="18">
        <f t="shared" si="2"/>
        <v>36.866883809577985</v>
      </c>
      <c r="P26" s="24">
        <v>40</v>
      </c>
      <c r="R26" s="27">
        <v>200</v>
      </c>
      <c r="T26">
        <v>1</v>
      </c>
    </row>
    <row r="27" spans="1:20" x14ac:dyDescent="0.2">
      <c r="A27" s="11">
        <v>73</v>
      </c>
      <c r="B27" s="11" t="str">
        <f t="shared" si="11"/>
        <v>6'1"</v>
      </c>
      <c r="C27" s="13">
        <f t="shared" si="12"/>
        <v>1.8542000000000001</v>
      </c>
      <c r="D27" s="13" t="str">
        <f t="shared" si="3"/>
        <v>6'1"
185</v>
      </c>
      <c r="E27" s="12">
        <f t="shared" si="0"/>
        <v>63.604028311555041</v>
      </c>
      <c r="F27" s="14">
        <f t="shared" si="4"/>
        <v>140.22287965636423</v>
      </c>
      <c r="G27" s="14">
        <f t="shared" si="5"/>
        <v>166.75153256432503</v>
      </c>
      <c r="H27" s="14">
        <f t="shared" si="6"/>
        <v>189.49037791400571</v>
      </c>
      <c r="I27" s="14">
        <f t="shared" si="7"/>
        <v>204.64960814712617</v>
      </c>
      <c r="J27" s="14">
        <f t="shared" si="8"/>
        <v>227.38845349680685</v>
      </c>
      <c r="K27" s="14">
        <f t="shared" si="9"/>
        <v>265.28652907960799</v>
      </c>
      <c r="L27" s="14">
        <f t="shared" si="10"/>
        <v>303.18460466240913</v>
      </c>
      <c r="M27" s="18">
        <f t="shared" si="1"/>
        <v>49.267498257641478</v>
      </c>
      <c r="N27" s="18">
        <f t="shared" si="2"/>
        <v>37.898075582801141</v>
      </c>
      <c r="P27" s="24"/>
      <c r="Q27">
        <v>40</v>
      </c>
      <c r="S27">
        <v>210</v>
      </c>
      <c r="T27">
        <v>1</v>
      </c>
    </row>
    <row r="28" spans="1:20" x14ac:dyDescent="0.2">
      <c r="A28" s="11">
        <v>74</v>
      </c>
      <c r="B28" s="11" t="str">
        <f t="shared" si="11"/>
        <v>6'2"</v>
      </c>
      <c r="C28" s="13">
        <f t="shared" si="12"/>
        <v>1.8796000000000002</v>
      </c>
      <c r="D28" s="13" t="str">
        <f t="shared" si="3"/>
        <v>6'2"
188</v>
      </c>
      <c r="E28" s="12">
        <f t="shared" si="0"/>
        <v>65.35853988254371</v>
      </c>
      <c r="F28" s="14">
        <f t="shared" si="4"/>
        <v>144.09091555606128</v>
      </c>
      <c r="G28" s="14">
        <f t="shared" si="5"/>
        <v>171.35135903964041</v>
      </c>
      <c r="H28" s="14">
        <f t="shared" si="6"/>
        <v>194.71745345413683</v>
      </c>
      <c r="I28" s="14">
        <f t="shared" si="7"/>
        <v>210.2948497304678</v>
      </c>
      <c r="J28" s="14">
        <f t="shared" si="8"/>
        <v>233.66094414496422</v>
      </c>
      <c r="K28" s="14">
        <f t="shared" si="9"/>
        <v>272.60443483579161</v>
      </c>
      <c r="L28" s="14">
        <f t="shared" si="10"/>
        <v>311.54792552661894</v>
      </c>
      <c r="M28" s="18">
        <f t="shared" si="1"/>
        <v>50.626537898075554</v>
      </c>
      <c r="N28" s="18">
        <f t="shared" si="2"/>
        <v>38.943490690827389</v>
      </c>
      <c r="P28" s="24">
        <v>40</v>
      </c>
      <c r="R28" s="27">
        <v>220</v>
      </c>
      <c r="T28">
        <v>1</v>
      </c>
    </row>
    <row r="29" spans="1:20" x14ac:dyDescent="0.2">
      <c r="A29" s="11">
        <v>75</v>
      </c>
      <c r="B29" s="11" t="str">
        <f t="shared" si="11"/>
        <v>6'3"</v>
      </c>
      <c r="C29" s="13">
        <f t="shared" si="12"/>
        <v>1.905</v>
      </c>
      <c r="D29" s="13" t="str">
        <f t="shared" si="3"/>
        <v>6'3"
191</v>
      </c>
      <c r="E29" s="12">
        <f t="shared" si="0"/>
        <v>67.136922359260097</v>
      </c>
      <c r="F29" s="14">
        <f t="shared" si="4"/>
        <v>148.0115777945297</v>
      </c>
      <c r="G29" s="14">
        <f t="shared" si="5"/>
        <v>176.01376818808936</v>
      </c>
      <c r="H29" s="14">
        <f t="shared" si="6"/>
        <v>200.01564566828338</v>
      </c>
      <c r="I29" s="14">
        <f t="shared" si="7"/>
        <v>216.01689732174603</v>
      </c>
      <c r="J29" s="14">
        <f t="shared" si="8"/>
        <v>240.01877480194005</v>
      </c>
      <c r="K29" s="14">
        <f t="shared" si="9"/>
        <v>280.0219039355967</v>
      </c>
      <c r="L29" s="14">
        <f t="shared" si="10"/>
        <v>320.02503306925337</v>
      </c>
      <c r="M29" s="18">
        <f t="shared" si="1"/>
        <v>52.004067873753684</v>
      </c>
      <c r="N29" s="18">
        <f t="shared" si="2"/>
        <v>40.003129133656671</v>
      </c>
      <c r="P29" s="24"/>
      <c r="Q29">
        <v>40</v>
      </c>
      <c r="S29">
        <v>230</v>
      </c>
      <c r="T29">
        <v>1</v>
      </c>
    </row>
    <row r="30" spans="1:20" x14ac:dyDescent="0.2">
      <c r="A30" s="11">
        <v>76</v>
      </c>
      <c r="B30" s="11" t="str">
        <f t="shared" si="11"/>
        <v>6'4"</v>
      </c>
      <c r="C30" s="13">
        <f t="shared" si="12"/>
        <v>1.9303999999999999</v>
      </c>
      <c r="D30" s="13" t="str">
        <f t="shared" si="3"/>
        <v>6'4"
193</v>
      </c>
      <c r="E30" s="12">
        <f t="shared" si="0"/>
        <v>68.939175741704247</v>
      </c>
      <c r="F30" s="14">
        <f t="shared" si="4"/>
        <v>151.98486637176953</v>
      </c>
      <c r="G30" s="14">
        <f t="shared" si="5"/>
        <v>180.73876000967186</v>
      </c>
      <c r="H30" s="14">
        <f t="shared" si="6"/>
        <v>205.38495455644528</v>
      </c>
      <c r="I30" s="14">
        <f t="shared" si="7"/>
        <v>221.81575092096091</v>
      </c>
      <c r="J30" s="14">
        <f t="shared" si="8"/>
        <v>246.46194546773435</v>
      </c>
      <c r="K30" s="14">
        <f t="shared" si="9"/>
        <v>287.53893637902343</v>
      </c>
      <c r="L30" s="14">
        <f t="shared" si="10"/>
        <v>328.61592729031247</v>
      </c>
      <c r="M30" s="18">
        <f t="shared" si="1"/>
        <v>53.400088184675752</v>
      </c>
      <c r="N30" s="18">
        <f t="shared" si="2"/>
        <v>41.076990911289073</v>
      </c>
      <c r="P30" s="24">
        <v>40</v>
      </c>
      <c r="R30" s="27">
        <v>240</v>
      </c>
      <c r="T30">
        <v>1</v>
      </c>
    </row>
    <row r="31" spans="1:20" x14ac:dyDescent="0.2">
      <c r="A31" s="11">
        <v>77</v>
      </c>
      <c r="B31" s="11" t="str">
        <f t="shared" si="11"/>
        <v>6'5"</v>
      </c>
      <c r="C31" s="13">
        <f t="shared" si="12"/>
        <v>1.9558000000000002</v>
      </c>
      <c r="D31" s="13" t="str">
        <f t="shared" si="3"/>
        <v>6'5"
196</v>
      </c>
      <c r="E31" s="12">
        <f t="shared" si="0"/>
        <v>70.765300029876116</v>
      </c>
      <c r="F31" s="14">
        <f t="shared" si="4"/>
        <v>156.01078128778073</v>
      </c>
      <c r="G31" s="14">
        <f t="shared" si="5"/>
        <v>185.52633450438788</v>
      </c>
      <c r="H31" s="14">
        <f t="shared" si="6"/>
        <v>210.8253801186226</v>
      </c>
      <c r="I31" s="14">
        <f t="shared" si="7"/>
        <v>227.69141052811241</v>
      </c>
      <c r="J31" s="14">
        <f t="shared" si="8"/>
        <v>252.99045614234711</v>
      </c>
      <c r="K31" s="14">
        <f t="shared" si="9"/>
        <v>295.15553216607162</v>
      </c>
      <c r="L31" s="14">
        <f t="shared" si="10"/>
        <v>337.32060818979613</v>
      </c>
      <c r="M31" s="18">
        <f t="shared" si="1"/>
        <v>54.814598830841874</v>
      </c>
      <c r="N31" s="18">
        <f t="shared" si="2"/>
        <v>42.165076023724509</v>
      </c>
      <c r="P31" s="24"/>
      <c r="Q31">
        <v>40</v>
      </c>
      <c r="S31">
        <v>250</v>
      </c>
      <c r="T31">
        <v>1</v>
      </c>
    </row>
    <row r="32" spans="1:20" x14ac:dyDescent="0.2">
      <c r="A32" s="11">
        <v>78</v>
      </c>
      <c r="B32" s="11" t="str">
        <f t="shared" si="11"/>
        <v>6'6"</v>
      </c>
      <c r="C32" s="13">
        <f t="shared" si="12"/>
        <v>1.9812000000000001</v>
      </c>
      <c r="D32" s="13" t="str">
        <f t="shared" si="3"/>
        <v>6'6"
198</v>
      </c>
      <c r="E32" s="12">
        <f t="shared" si="0"/>
        <v>72.615295223775718</v>
      </c>
      <c r="F32" s="14">
        <f t="shared" si="4"/>
        <v>160.08932254256331</v>
      </c>
      <c r="G32" s="14">
        <f t="shared" si="5"/>
        <v>190.37649167223745</v>
      </c>
      <c r="H32" s="14">
        <f t="shared" si="6"/>
        <v>216.3369223548153</v>
      </c>
      <c r="I32" s="14">
        <f t="shared" si="7"/>
        <v>233.64387614320052</v>
      </c>
      <c r="J32" s="14">
        <f t="shared" si="8"/>
        <v>259.60430682577834</v>
      </c>
      <c r="K32" s="14">
        <f t="shared" si="9"/>
        <v>302.8716912967414</v>
      </c>
      <c r="L32" s="14">
        <f t="shared" si="10"/>
        <v>346.13907576770447</v>
      </c>
      <c r="M32" s="18">
        <f t="shared" si="1"/>
        <v>56.247599812251991</v>
      </c>
      <c r="N32" s="18">
        <f t="shared" si="2"/>
        <v>43.267384470963037</v>
      </c>
      <c r="P32" s="24">
        <v>40</v>
      </c>
      <c r="R32" s="27">
        <v>260</v>
      </c>
      <c r="T32">
        <v>1</v>
      </c>
    </row>
    <row r="33" spans="1:20" x14ac:dyDescent="0.2">
      <c r="A33" s="11">
        <v>79</v>
      </c>
      <c r="B33" s="11" t="str">
        <f t="shared" si="11"/>
        <v>6'7"</v>
      </c>
      <c r="C33" s="13">
        <f t="shared" si="12"/>
        <v>2.0066000000000002</v>
      </c>
      <c r="D33" s="13" t="str">
        <f t="shared" si="3"/>
        <v>6'7"
201</v>
      </c>
      <c r="E33" s="12">
        <f t="shared" si="0"/>
        <v>74.489161323403067</v>
      </c>
      <c r="F33" s="14">
        <f t="shared" si="4"/>
        <v>164.22049013611729</v>
      </c>
      <c r="G33" s="14">
        <f t="shared" si="5"/>
        <v>195.28923151322059</v>
      </c>
      <c r="H33" s="14">
        <f t="shared" si="6"/>
        <v>221.91958126502337</v>
      </c>
      <c r="I33" s="14">
        <f t="shared" si="7"/>
        <v>239.67314776622524</v>
      </c>
      <c r="J33" s="14">
        <f t="shared" si="8"/>
        <v>266.30349751802805</v>
      </c>
      <c r="K33" s="14">
        <f t="shared" si="9"/>
        <v>310.68741377103271</v>
      </c>
      <c r="L33" s="14">
        <f t="shared" si="10"/>
        <v>355.07133002403742</v>
      </c>
      <c r="M33" s="18">
        <f t="shared" si="1"/>
        <v>57.699091128906076</v>
      </c>
      <c r="N33" s="18">
        <f t="shared" si="2"/>
        <v>44.383916253004685</v>
      </c>
      <c r="P33" s="24"/>
      <c r="Q33">
        <v>40</v>
      </c>
      <c r="S33">
        <v>270</v>
      </c>
      <c r="T33">
        <v>1</v>
      </c>
    </row>
    <row r="34" spans="1:20" x14ac:dyDescent="0.2">
      <c r="A34" s="11">
        <v>80</v>
      </c>
      <c r="B34" s="11" t="str">
        <f t="shared" si="11"/>
        <v>6'8"</v>
      </c>
      <c r="C34" s="13">
        <f t="shared" si="12"/>
        <v>2.032</v>
      </c>
      <c r="D34" s="13" t="str">
        <f t="shared" si="3"/>
        <v>6'8"
203</v>
      </c>
      <c r="E34" s="12">
        <f t="shared" si="0"/>
        <v>76.386898328758164</v>
      </c>
      <c r="F34" s="14">
        <f t="shared" si="4"/>
        <v>168.40428406844268</v>
      </c>
      <c r="G34" s="14">
        <f t="shared" si="5"/>
        <v>200.26455402733723</v>
      </c>
      <c r="H34" s="14">
        <f t="shared" si="6"/>
        <v>227.57335684924686</v>
      </c>
      <c r="I34" s="14">
        <f t="shared" si="7"/>
        <v>245.77922539718659</v>
      </c>
      <c r="J34" s="14">
        <f t="shared" si="8"/>
        <v>273.0880282190962</v>
      </c>
      <c r="K34" s="14">
        <f t="shared" si="9"/>
        <v>318.6026995889456</v>
      </c>
      <c r="L34" s="14">
        <f t="shared" si="10"/>
        <v>364.11737095879499</v>
      </c>
      <c r="M34" s="18">
        <f t="shared" si="1"/>
        <v>59.169072780804186</v>
      </c>
      <c r="N34" s="18">
        <f t="shared" si="2"/>
        <v>45.514671369849339</v>
      </c>
      <c r="P34" s="24">
        <v>40</v>
      </c>
      <c r="R34" s="27">
        <v>280</v>
      </c>
      <c r="T34">
        <v>1</v>
      </c>
    </row>
    <row r="35" spans="1:20" x14ac:dyDescent="0.2">
      <c r="A35" s="11">
        <v>81</v>
      </c>
      <c r="B35" s="11" t="str">
        <f t="shared" si="11"/>
        <v>6'9"</v>
      </c>
      <c r="C35" s="13">
        <f t="shared" si="12"/>
        <v>2.0573999999999999</v>
      </c>
      <c r="D35" s="13" t="str">
        <f t="shared" si="3"/>
        <v>6'9"
206</v>
      </c>
      <c r="E35" s="12">
        <f t="shared" si="0"/>
        <v>78.30850623984098</v>
      </c>
      <c r="F35" s="14">
        <f t="shared" si="4"/>
        <v>172.64070433953944</v>
      </c>
      <c r="G35" s="14">
        <f t="shared" si="5"/>
        <v>205.30245921458743</v>
      </c>
      <c r="H35" s="14">
        <f t="shared" si="6"/>
        <v>233.29824910748573</v>
      </c>
      <c r="I35" s="14">
        <f t="shared" si="7"/>
        <v>251.96210903608457</v>
      </c>
      <c r="J35" s="14">
        <f t="shared" si="8"/>
        <v>279.95789892898284</v>
      </c>
      <c r="K35" s="14">
        <f t="shared" si="9"/>
        <v>326.61754875048001</v>
      </c>
      <c r="L35" s="14">
        <f t="shared" si="10"/>
        <v>373.27719857197718</v>
      </c>
      <c r="M35" s="18">
        <f t="shared" si="1"/>
        <v>60.657544767946291</v>
      </c>
      <c r="N35" s="18">
        <f t="shared" si="2"/>
        <v>46.659649821497112</v>
      </c>
      <c r="P35" s="24"/>
      <c r="Q35">
        <v>40</v>
      </c>
      <c r="S35">
        <v>290</v>
      </c>
      <c r="T35">
        <v>1</v>
      </c>
    </row>
    <row r="36" spans="1:20" x14ac:dyDescent="0.2">
      <c r="A36" s="11">
        <v>82</v>
      </c>
      <c r="B36" s="11" t="str">
        <f t="shared" si="11"/>
        <v>6'10"</v>
      </c>
      <c r="C36" s="13">
        <f t="shared" si="12"/>
        <v>2.0828000000000002</v>
      </c>
      <c r="D36" s="13" t="str">
        <f t="shared" si="3"/>
        <v>6'10"
208</v>
      </c>
      <c r="E36" s="12">
        <f t="shared" si="0"/>
        <v>80.25398505665153</v>
      </c>
      <c r="F36" s="14">
        <f t="shared" si="4"/>
        <v>176.92975094940758</v>
      </c>
      <c r="G36" s="14">
        <f t="shared" si="5"/>
        <v>210.40294707497119</v>
      </c>
      <c r="H36" s="14">
        <f t="shared" si="6"/>
        <v>239.09425803973997</v>
      </c>
      <c r="I36" s="14">
        <f t="shared" si="7"/>
        <v>258.2217986829192</v>
      </c>
      <c r="J36" s="14">
        <f t="shared" si="8"/>
        <v>286.91310964768797</v>
      </c>
      <c r="K36" s="14">
        <f t="shared" si="9"/>
        <v>334.73196125563595</v>
      </c>
      <c r="L36" s="14">
        <f t="shared" si="10"/>
        <v>382.55081286358399</v>
      </c>
      <c r="M36" s="18">
        <f t="shared" si="1"/>
        <v>62.164507090332393</v>
      </c>
      <c r="N36" s="18">
        <f t="shared" si="2"/>
        <v>47.818851607948005</v>
      </c>
      <c r="P36" s="24">
        <v>40</v>
      </c>
      <c r="R36" s="27">
        <v>300</v>
      </c>
      <c r="T36">
        <v>1</v>
      </c>
    </row>
    <row r="37" spans="1:20" x14ac:dyDescent="0.2">
      <c r="A37" s="11">
        <v>83</v>
      </c>
      <c r="B37" s="11" t="str">
        <f t="shared" si="11"/>
        <v>6'11"</v>
      </c>
      <c r="C37" s="13">
        <f t="shared" si="12"/>
        <v>2.1082000000000001</v>
      </c>
      <c r="D37" s="13" t="str">
        <f t="shared" si="3"/>
        <v>6'11"
211</v>
      </c>
      <c r="E37" s="12">
        <f t="shared" si="0"/>
        <v>82.223334779189841</v>
      </c>
      <c r="F37" s="14">
        <f t="shared" si="4"/>
        <v>181.27142389804712</v>
      </c>
      <c r="G37" s="14">
        <f t="shared" si="5"/>
        <v>215.56601760848847</v>
      </c>
      <c r="H37" s="14">
        <f t="shared" si="6"/>
        <v>244.96138364600964</v>
      </c>
      <c r="I37" s="14">
        <f t="shared" si="7"/>
        <v>264.55829433769037</v>
      </c>
      <c r="J37" s="14">
        <f t="shared" si="8"/>
        <v>293.95366037521154</v>
      </c>
      <c r="K37" s="14">
        <f t="shared" si="9"/>
        <v>342.94593710441347</v>
      </c>
      <c r="L37" s="14">
        <f t="shared" si="10"/>
        <v>391.93821383361541</v>
      </c>
      <c r="M37" s="18">
        <f t="shared" si="1"/>
        <v>63.689959747962519</v>
      </c>
      <c r="N37" s="18">
        <f t="shared" si="2"/>
        <v>48.992276729201905</v>
      </c>
      <c r="P37" s="24"/>
      <c r="Q37">
        <v>40</v>
      </c>
      <c r="S37">
        <v>310</v>
      </c>
      <c r="T37">
        <v>1</v>
      </c>
    </row>
    <row r="38" spans="1:20" x14ac:dyDescent="0.2">
      <c r="A38" s="11">
        <v>84</v>
      </c>
      <c r="B38" s="11" t="str">
        <f t="shared" si="11"/>
        <v>7'0"</v>
      </c>
      <c r="C38" s="13">
        <f t="shared" si="12"/>
        <v>2.1335999999999999</v>
      </c>
      <c r="D38" s="13" t="str">
        <f>B38&amp;CHAR(10)&amp;ROUND(C38,2)*100&amp;"cm"</f>
        <v>7'0"
213cm</v>
      </c>
      <c r="E38" s="12">
        <f t="shared" si="0"/>
        <v>84.216555407455871</v>
      </c>
      <c r="F38" s="14">
        <f t="shared" si="4"/>
        <v>185.66572318545806</v>
      </c>
      <c r="G38" s="14">
        <f t="shared" si="5"/>
        <v>220.7916708151393</v>
      </c>
      <c r="H38" s="14">
        <f t="shared" si="6"/>
        <v>250.89962592629468</v>
      </c>
      <c r="I38" s="14">
        <f t="shared" si="7"/>
        <v>270.97159600039822</v>
      </c>
      <c r="J38" s="14">
        <f t="shared" si="8"/>
        <v>301.0795511115536</v>
      </c>
      <c r="K38" s="14">
        <f t="shared" si="9"/>
        <v>351.25947629681252</v>
      </c>
      <c r="L38" s="14">
        <f t="shared" si="10"/>
        <v>401.43940148207145</v>
      </c>
      <c r="M38" s="18">
        <f t="shared" si="1"/>
        <v>65.233902740836612</v>
      </c>
      <c r="N38" s="18">
        <f t="shared" si="2"/>
        <v>50.179925185258924</v>
      </c>
      <c r="P38" s="24">
        <v>40</v>
      </c>
      <c r="R38" s="27">
        <v>320</v>
      </c>
      <c r="T38">
        <v>1</v>
      </c>
    </row>
    <row r="39" spans="1:20" x14ac:dyDescent="0.2">
      <c r="J39" s="14"/>
      <c r="K39" s="14"/>
      <c r="L39" s="14"/>
    </row>
    <row r="40" spans="1:20" x14ac:dyDescent="0.2">
      <c r="A40" s="1" t="s">
        <v>14</v>
      </c>
    </row>
    <row r="41" spans="1:20" x14ac:dyDescent="0.2">
      <c r="A41" t="s">
        <v>12</v>
      </c>
    </row>
    <row r="42" spans="1:20" x14ac:dyDescent="0.2">
      <c r="A42" t="s">
        <v>17</v>
      </c>
    </row>
    <row r="43" spans="1:20" x14ac:dyDescent="0.2">
      <c r="A43" t="s">
        <v>32</v>
      </c>
    </row>
    <row r="44" spans="1:20" x14ac:dyDescent="0.2">
      <c r="A44" s="1" t="s">
        <v>15</v>
      </c>
      <c r="N44" s="1"/>
      <c r="O44" s="1"/>
      <c r="P44" s="1"/>
    </row>
    <row r="45" spans="1:20" x14ac:dyDescent="0.2">
      <c r="A45" t="s">
        <v>67</v>
      </c>
      <c r="N45" s="1"/>
      <c r="O45" s="1"/>
      <c r="P45" s="1"/>
    </row>
    <row r="46" spans="1:20" x14ac:dyDescent="0.2">
      <c r="A46" t="s">
        <v>68</v>
      </c>
    </row>
  </sheetData>
  <mergeCells count="1">
    <mergeCell ref="M1:N1"/>
  </mergeCells>
  <phoneticPr fontId="3" type="noConversion"/>
  <hyperlinks>
    <hyperlink ref="A2" r:id="rId1" display="From Vertex42.com" xr:uid="{00000000-0004-0000-0300-000000000000}"/>
  </hyperlinks>
  <pageMargins left="0.75" right="0.75" top="1" bottom="1" header="0.5" footer="0.5"/>
  <pageSetup orientation="portrait" horizontalDpi="1200" verticalDpi="1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6.140625" customWidth="1"/>
    <col min="2" max="2" width="78.5703125" customWidth="1"/>
    <col min="3" max="3" width="5.28515625" customWidth="1"/>
    <col min="4" max="4" width="10.28515625" customWidth="1"/>
  </cols>
  <sheetData>
    <row r="1" spans="1:4" s="2" customFormat="1" ht="30" customHeight="1" x14ac:dyDescent="0.2">
      <c r="A1" s="131" t="s">
        <v>50</v>
      </c>
      <c r="B1" s="28"/>
      <c r="C1" s="28"/>
      <c r="D1" s="3"/>
    </row>
    <row r="2" spans="1:4" ht="16.5" x14ac:dyDescent="0.2">
      <c r="A2" s="29"/>
      <c r="B2" s="30"/>
      <c r="C2" s="29"/>
    </row>
    <row r="3" spans="1:4" s="33" customFormat="1" ht="14.25" x14ac:dyDescent="0.2">
      <c r="A3" s="31"/>
      <c r="B3" s="32" t="s">
        <v>46</v>
      </c>
      <c r="C3" s="31"/>
    </row>
    <row r="4" spans="1:4" s="33" customFormat="1" x14ac:dyDescent="0.2">
      <c r="A4" s="31"/>
      <c r="B4" s="34" t="s">
        <v>51</v>
      </c>
      <c r="C4" s="31"/>
    </row>
    <row r="5" spans="1:4" s="33" customFormat="1" ht="15" x14ac:dyDescent="0.2">
      <c r="A5" s="31"/>
      <c r="B5" s="35"/>
      <c r="C5" s="31"/>
    </row>
    <row r="6" spans="1:4" s="33" customFormat="1" ht="15.75" x14ac:dyDescent="0.25">
      <c r="A6" s="31"/>
      <c r="B6" s="36" t="str">
        <f ca="1">"© 2009-" &amp; YEAR(TODAY()) &amp; " Vertex42 LLC"</f>
        <v>© 2009-2022 Vertex42 LLC</v>
      </c>
      <c r="C6" s="31"/>
    </row>
    <row r="7" spans="1:4" s="33" customFormat="1" ht="15.75" x14ac:dyDescent="0.25">
      <c r="A7" s="37"/>
      <c r="B7" s="35"/>
      <c r="C7" s="38"/>
    </row>
    <row r="8" spans="1:4" s="33" customFormat="1" ht="30" x14ac:dyDescent="0.2">
      <c r="A8" s="39"/>
      <c r="B8" s="35" t="s">
        <v>47</v>
      </c>
      <c r="C8" s="31"/>
    </row>
    <row r="9" spans="1:4" s="33" customFormat="1" ht="15" x14ac:dyDescent="0.2">
      <c r="A9" s="39"/>
      <c r="B9" s="35"/>
      <c r="C9" s="31"/>
    </row>
    <row r="10" spans="1:4" s="33" customFormat="1" ht="30" x14ac:dyDescent="0.2">
      <c r="A10" s="39"/>
      <c r="B10" s="35" t="s">
        <v>48</v>
      </c>
      <c r="C10" s="31"/>
    </row>
    <row r="11" spans="1:4" s="33" customFormat="1" ht="15" x14ac:dyDescent="0.2">
      <c r="A11" s="39"/>
      <c r="B11" s="35"/>
      <c r="C11" s="31"/>
    </row>
    <row r="12" spans="1:4" s="33" customFormat="1" ht="30" x14ac:dyDescent="0.2">
      <c r="A12" s="39"/>
      <c r="B12" s="35" t="s">
        <v>49</v>
      </c>
      <c r="C12" s="31"/>
    </row>
    <row r="13" spans="1:4" s="33" customFormat="1" ht="15" x14ac:dyDescent="0.2">
      <c r="A13" s="39"/>
      <c r="B13" s="35"/>
      <c r="C13" s="31"/>
    </row>
    <row r="14" spans="1:4" s="33" customFormat="1" ht="15.75" x14ac:dyDescent="0.25">
      <c r="A14" s="39"/>
      <c r="B14" s="36" t="s">
        <v>60</v>
      </c>
      <c r="C14" s="31"/>
    </row>
    <row r="15" spans="1:4" s="33" customFormat="1" ht="15" x14ac:dyDescent="0.2">
      <c r="A15" s="39"/>
      <c r="B15" s="40" t="s">
        <v>52</v>
      </c>
      <c r="C15" s="31"/>
    </row>
    <row r="16" spans="1:4" s="33" customFormat="1" ht="15" x14ac:dyDescent="0.2">
      <c r="A16" s="39"/>
      <c r="B16" s="41"/>
      <c r="C16" s="31"/>
    </row>
    <row r="17" spans="1:3" s="33" customFormat="1" ht="15" x14ac:dyDescent="0.2">
      <c r="A17" s="39"/>
      <c r="B17" s="76" t="s">
        <v>53</v>
      </c>
      <c r="C17" s="31"/>
    </row>
    <row r="18" spans="1:3" s="33" customFormat="1" ht="16.5" x14ac:dyDescent="0.2">
      <c r="A18" s="39"/>
      <c r="B18" s="42"/>
      <c r="C18" s="31"/>
    </row>
    <row r="19" spans="1:3" s="33" customFormat="1" ht="16.5" x14ac:dyDescent="0.2">
      <c r="A19" s="39"/>
      <c r="B19" s="42"/>
      <c r="C19" s="31"/>
    </row>
    <row r="20" spans="1:3" s="33" customFormat="1" ht="14.25" x14ac:dyDescent="0.2">
      <c r="A20" s="39"/>
      <c r="B20" s="43"/>
      <c r="C20" s="31"/>
    </row>
    <row r="21" spans="1:3" s="33" customFormat="1" ht="15" x14ac:dyDescent="0.25">
      <c r="A21" s="37"/>
      <c r="B21" s="43"/>
      <c r="C21" s="38"/>
    </row>
    <row r="22" spans="1:3" s="33" customFormat="1" ht="14.25" x14ac:dyDescent="0.2">
      <c r="A22" s="31"/>
      <c r="B22" s="44"/>
      <c r="C22" s="31"/>
    </row>
    <row r="23" spans="1:3" s="33" customFormat="1" ht="14.25" x14ac:dyDescent="0.2">
      <c r="A23" s="31"/>
      <c r="B23" s="44"/>
      <c r="C23" s="31"/>
    </row>
    <row r="24" spans="1:3" s="33" customFormat="1" ht="15.75" x14ac:dyDescent="0.25">
      <c r="A24" s="45"/>
      <c r="B24" s="46"/>
    </row>
    <row r="25" spans="1:3" s="33" customFormat="1" x14ac:dyDescent="0.2"/>
    <row r="26" spans="1:3" s="33" customFormat="1" ht="15" x14ac:dyDescent="0.25">
      <c r="A26" s="47"/>
      <c r="B26" s="48"/>
    </row>
    <row r="27" spans="1:3" s="33" customFormat="1" x14ac:dyDescent="0.2"/>
    <row r="28" spans="1:3" s="33" customFormat="1" ht="15" x14ac:dyDescent="0.25">
      <c r="A28" s="47"/>
      <c r="B28" s="48"/>
    </row>
    <row r="29" spans="1:3" s="33" customFormat="1" x14ac:dyDescent="0.2"/>
    <row r="30" spans="1:3" s="33" customFormat="1" ht="15" x14ac:dyDescent="0.25">
      <c r="A30" s="47"/>
      <c r="B30" s="49"/>
    </row>
    <row r="31" spans="1:3" s="33" customFormat="1" ht="14.25" x14ac:dyDescent="0.2">
      <c r="B31" s="50"/>
    </row>
    <row r="32" spans="1:3" s="33" customFormat="1" x14ac:dyDescent="0.2"/>
    <row r="33" s="33" customFormat="1" x14ac:dyDescent="0.2"/>
  </sheetData>
  <hyperlinks>
    <hyperlink ref="B4" r:id="rId1" xr:uid="{00000000-0004-0000-0200-000000000000}"/>
    <hyperlink ref="B15" r:id="rId2" xr:uid="{00000000-0004-0000-0200-000001000000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2F1F-EDE3-4C12-817E-C8F80BE0B248}">
  <dimension ref="A1:U220"/>
  <sheetViews>
    <sheetView topLeftCell="A13" workbookViewId="0">
      <selection activeCell="R41" sqref="R41"/>
    </sheetView>
  </sheetViews>
  <sheetFormatPr baseColWidth="10" defaultRowHeight="12.75" x14ac:dyDescent="0.2"/>
  <cols>
    <col min="1" max="1" width="11.42578125" style="27"/>
  </cols>
  <sheetData>
    <row r="1" spans="1:11" s="27" customFormat="1" ht="38.25" x14ac:dyDescent="0.2">
      <c r="A1" s="186" t="s">
        <v>97</v>
      </c>
      <c r="B1" s="186" t="s">
        <v>98</v>
      </c>
      <c r="C1" s="186" t="s">
        <v>99</v>
      </c>
      <c r="D1" s="186" t="s">
        <v>100</v>
      </c>
      <c r="E1" s="186" t="s">
        <v>101</v>
      </c>
      <c r="F1" s="186" t="s">
        <v>102</v>
      </c>
      <c r="G1" s="186" t="s">
        <v>103</v>
      </c>
      <c r="H1" s="186" t="s">
        <v>104</v>
      </c>
      <c r="I1" s="186" t="s">
        <v>105</v>
      </c>
      <c r="J1" s="186" t="s">
        <v>106</v>
      </c>
      <c r="K1" s="186" t="s">
        <v>107</v>
      </c>
    </row>
    <row r="2" spans="1:11" x14ac:dyDescent="0.2">
      <c r="A2" s="27">
        <v>24</v>
      </c>
      <c r="B2" s="187">
        <v>14.520949999999999</v>
      </c>
      <c r="C2" s="187">
        <v>14.73732</v>
      </c>
      <c r="D2" s="187">
        <v>15.09033</v>
      </c>
      <c r="E2" s="187">
        <v>15.74164</v>
      </c>
      <c r="F2" s="187">
        <v>16.575030000000002</v>
      </c>
      <c r="G2" s="187">
        <v>17.557189999999999</v>
      </c>
      <c r="H2" s="187">
        <v>18.162189999999999</v>
      </c>
      <c r="I2" s="187">
        <v>18.609480000000001</v>
      </c>
      <c r="J2" s="187">
        <v>19.338010000000001</v>
      </c>
      <c r="K2" s="187">
        <v>19.859860000000001</v>
      </c>
    </row>
    <row r="3" spans="1:11" x14ac:dyDescent="0.2">
      <c r="A3" s="27">
        <v>24.5</v>
      </c>
      <c r="B3" s="187">
        <v>14.50348</v>
      </c>
      <c r="C3" s="187">
        <v>14.719290000000001</v>
      </c>
      <c r="D3" s="187">
        <v>15.07117</v>
      </c>
      <c r="E3" s="187">
        <v>15.71963</v>
      </c>
      <c r="F3" s="187">
        <v>16.54777</v>
      </c>
      <c r="G3" s="187">
        <v>17.52129</v>
      </c>
      <c r="H3" s="187">
        <v>18.11955</v>
      </c>
      <c r="I3" s="187">
        <v>18.561109999999999</v>
      </c>
      <c r="J3" s="187">
        <v>19.2789</v>
      </c>
      <c r="K3" s="187">
        <v>19.79194</v>
      </c>
    </row>
    <row r="4" spans="1:11" x14ac:dyDescent="0.2">
      <c r="A4" s="27">
        <v>25.5</v>
      </c>
      <c r="B4" s="187">
        <v>14.468819999999999</v>
      </c>
      <c r="C4" s="187">
        <v>14.68361</v>
      </c>
      <c r="D4" s="187">
        <v>15.03336</v>
      </c>
      <c r="E4" s="187">
        <v>15.67634</v>
      </c>
      <c r="F4" s="187">
        <v>16.494430000000001</v>
      </c>
      <c r="G4" s="187">
        <v>17.451350000000001</v>
      </c>
      <c r="H4" s="187">
        <v>18.03668</v>
      </c>
      <c r="I4" s="187">
        <v>18.467300000000002</v>
      </c>
      <c r="J4" s="187">
        <v>19.164660000000001</v>
      </c>
      <c r="K4" s="187">
        <v>19.661020000000001</v>
      </c>
    </row>
    <row r="5" spans="1:11" x14ac:dyDescent="0.2">
      <c r="A5" s="27">
        <v>26.5</v>
      </c>
      <c r="B5" s="187">
        <v>14.4346</v>
      </c>
      <c r="C5" s="187">
        <v>14.648429999999999</v>
      </c>
      <c r="D5" s="187">
        <v>14.9962</v>
      </c>
      <c r="E5" s="187">
        <v>15.634029999999999</v>
      </c>
      <c r="F5" s="187">
        <v>16.442599999999999</v>
      </c>
      <c r="G5" s="187">
        <v>17.383839999999999</v>
      </c>
      <c r="H5" s="187">
        <v>17.957000000000001</v>
      </c>
      <c r="I5" s="187">
        <v>18.377359999999999</v>
      </c>
      <c r="J5" s="187">
        <v>19.055669999999999</v>
      </c>
      <c r="K5" s="187">
        <v>19.536580000000001</v>
      </c>
    </row>
    <row r="6" spans="1:11" x14ac:dyDescent="0.2">
      <c r="A6" s="27">
        <v>27.5</v>
      </c>
      <c r="B6" s="187">
        <v>14.400829999999999</v>
      </c>
      <c r="C6" s="187">
        <v>14.61379</v>
      </c>
      <c r="D6" s="187">
        <v>14.95969</v>
      </c>
      <c r="E6" s="187">
        <v>15.59268</v>
      </c>
      <c r="F6" s="187">
        <v>16.392240000000001</v>
      </c>
      <c r="G6" s="187">
        <v>17.318709999999999</v>
      </c>
      <c r="H6" s="187">
        <v>17.880469999999999</v>
      </c>
      <c r="I6" s="187">
        <v>18.291250000000002</v>
      </c>
      <c r="J6" s="187">
        <v>18.95187</v>
      </c>
      <c r="K6" s="187">
        <v>19.418489999999998</v>
      </c>
    </row>
    <row r="7" spans="1:11" x14ac:dyDescent="0.2">
      <c r="A7" s="27">
        <v>28.5</v>
      </c>
      <c r="B7" s="187">
        <v>14.36755</v>
      </c>
      <c r="C7" s="187">
        <v>14.579689999999999</v>
      </c>
      <c r="D7" s="187">
        <v>14.92385</v>
      </c>
      <c r="E7" s="187">
        <v>15.55226</v>
      </c>
      <c r="F7" s="187">
        <v>16.343340000000001</v>
      </c>
      <c r="G7" s="187">
        <v>17.255929999999999</v>
      </c>
      <c r="H7" s="187">
        <v>17.807040000000001</v>
      </c>
      <c r="I7" s="187">
        <v>18.208919999999999</v>
      </c>
      <c r="J7" s="187">
        <v>18.853169999999999</v>
      </c>
      <c r="K7" s="187">
        <v>19.306650000000001</v>
      </c>
    </row>
    <row r="8" spans="1:11" x14ac:dyDescent="0.2">
      <c r="A8" s="27">
        <v>29.5</v>
      </c>
      <c r="B8" s="187">
        <v>14.33478</v>
      </c>
      <c r="C8" s="187">
        <v>14.546150000000001</v>
      </c>
      <c r="D8" s="187">
        <v>14.88866</v>
      </c>
      <c r="E8" s="187">
        <v>15.51275</v>
      </c>
      <c r="F8" s="187">
        <v>16.295839999999998</v>
      </c>
      <c r="G8" s="187">
        <v>17.195460000000001</v>
      </c>
      <c r="H8" s="187">
        <v>17.73667</v>
      </c>
      <c r="I8" s="187">
        <v>18.130310000000001</v>
      </c>
      <c r="J8" s="187">
        <v>18.75949</v>
      </c>
      <c r="K8" s="187">
        <v>19.200970000000002</v>
      </c>
    </row>
    <row r="9" spans="1:11" x14ac:dyDescent="0.2">
      <c r="A9" s="27">
        <v>30.5</v>
      </c>
      <c r="B9" s="187">
        <v>14.302569999999999</v>
      </c>
      <c r="C9" s="187">
        <v>14.51319</v>
      </c>
      <c r="D9" s="187">
        <v>14.854139999999999</v>
      </c>
      <c r="E9" s="187">
        <v>15.47414</v>
      </c>
      <c r="F9" s="187">
        <v>16.24972</v>
      </c>
      <c r="G9" s="187">
        <v>17.137260000000001</v>
      </c>
      <c r="H9" s="187">
        <v>17.669319999999999</v>
      </c>
      <c r="I9" s="187">
        <v>18.05538</v>
      </c>
      <c r="J9" s="187">
        <v>18.670780000000001</v>
      </c>
      <c r="K9" s="187">
        <v>19.101320000000001</v>
      </c>
    </row>
    <row r="10" spans="1:11" x14ac:dyDescent="0.2">
      <c r="A10" s="27">
        <v>31.5</v>
      </c>
      <c r="B10" s="187">
        <v>14.27093</v>
      </c>
      <c r="C10" s="187">
        <v>14.480840000000001</v>
      </c>
      <c r="D10" s="187">
        <v>14.820270000000001</v>
      </c>
      <c r="E10" s="187">
        <v>15.436389999999999</v>
      </c>
      <c r="F10" s="187">
        <v>16.20495</v>
      </c>
      <c r="G10" s="187">
        <v>17.081299999999999</v>
      </c>
      <c r="H10" s="187">
        <v>17.604949999999999</v>
      </c>
      <c r="I10" s="187">
        <v>17.984079999999999</v>
      </c>
      <c r="J10" s="187">
        <v>18.586950000000002</v>
      </c>
      <c r="K10" s="187">
        <v>19.00761</v>
      </c>
    </row>
    <row r="11" spans="1:11" x14ac:dyDescent="0.2">
      <c r="A11" s="27">
        <v>32.5</v>
      </c>
      <c r="B11" s="187">
        <v>14.239890000000001</v>
      </c>
      <c r="C11" s="187">
        <v>14.44909</v>
      </c>
      <c r="D11" s="187">
        <v>14.78707</v>
      </c>
      <c r="E11" s="187">
        <v>15.399509999999999</v>
      </c>
      <c r="F11" s="187">
        <v>16.1615</v>
      </c>
      <c r="G11" s="187">
        <v>17.027529999999999</v>
      </c>
      <c r="H11" s="187">
        <v>17.543510000000001</v>
      </c>
      <c r="I11" s="187">
        <v>17.916350000000001</v>
      </c>
      <c r="J11" s="187">
        <v>18.507919999999999</v>
      </c>
      <c r="K11" s="187">
        <v>18.919730000000001</v>
      </c>
    </row>
    <row r="12" spans="1:11" x14ac:dyDescent="0.2">
      <c r="A12" s="27">
        <v>33.5</v>
      </c>
      <c r="B12" s="187">
        <v>14.209479999999999</v>
      </c>
      <c r="C12" s="187">
        <v>14.41798</v>
      </c>
      <c r="D12" s="187">
        <v>14.754530000000001</v>
      </c>
      <c r="E12" s="187">
        <v>15.36345</v>
      </c>
      <c r="F12" s="187">
        <v>16.119330000000001</v>
      </c>
      <c r="G12" s="187">
        <v>16.975919999999999</v>
      </c>
      <c r="H12" s="187">
        <v>17.484960000000001</v>
      </c>
      <c r="I12" s="187">
        <v>17.852150000000002</v>
      </c>
      <c r="J12" s="187">
        <v>18.433630000000001</v>
      </c>
      <c r="K12" s="187">
        <v>18.837579999999999</v>
      </c>
    </row>
    <row r="13" spans="1:11" x14ac:dyDescent="0.2">
      <c r="A13" s="27">
        <v>34.5</v>
      </c>
      <c r="B13" s="187">
        <v>14.17972</v>
      </c>
      <c r="C13" s="187">
        <v>14.387499999999999</v>
      </c>
      <c r="D13" s="187">
        <v>14.72264</v>
      </c>
      <c r="E13" s="187">
        <v>15.32822</v>
      </c>
      <c r="F13" s="187">
        <v>16.078430000000001</v>
      </c>
      <c r="G13" s="187">
        <v>16.926449999999999</v>
      </c>
      <c r="H13" s="187">
        <v>17.429269999999999</v>
      </c>
      <c r="I13" s="187">
        <v>17.791429999999998</v>
      </c>
      <c r="J13" s="187">
        <v>18.364000000000001</v>
      </c>
      <c r="K13" s="187">
        <v>18.761060000000001</v>
      </c>
    </row>
    <row r="14" spans="1:11" x14ac:dyDescent="0.2">
      <c r="A14" s="27">
        <v>35.5</v>
      </c>
      <c r="B14" s="187">
        <v>14.15063</v>
      </c>
      <c r="C14" s="187">
        <v>14.357670000000001</v>
      </c>
      <c r="D14" s="187">
        <v>14.691420000000001</v>
      </c>
      <c r="E14" s="187">
        <v>15.29379</v>
      </c>
      <c r="F14" s="187">
        <v>16.03876</v>
      </c>
      <c r="G14" s="187">
        <v>16.879069999999999</v>
      </c>
      <c r="H14" s="187">
        <v>17.376390000000001</v>
      </c>
      <c r="I14" s="187">
        <v>17.73414</v>
      </c>
      <c r="J14" s="187">
        <v>18.298950000000001</v>
      </c>
      <c r="K14" s="187">
        <v>18.690059999999999</v>
      </c>
    </row>
    <row r="15" spans="1:11" x14ac:dyDescent="0.2">
      <c r="A15" s="27">
        <v>36.5</v>
      </c>
      <c r="B15" s="187">
        <v>14.12223</v>
      </c>
      <c r="C15" s="187">
        <v>14.32851</v>
      </c>
      <c r="D15" s="187">
        <v>14.66086</v>
      </c>
      <c r="E15" s="187">
        <v>15.260160000000001</v>
      </c>
      <c r="F15" s="187">
        <v>16.000299999999999</v>
      </c>
      <c r="G15" s="187">
        <v>16.833760000000002</v>
      </c>
      <c r="H15" s="187">
        <v>17.326270000000001</v>
      </c>
      <c r="I15" s="187">
        <v>17.680219999999998</v>
      </c>
      <c r="J15" s="187">
        <v>18.238420000000001</v>
      </c>
      <c r="K15" s="187">
        <v>18.624490000000002</v>
      </c>
    </row>
    <row r="16" spans="1:11" x14ac:dyDescent="0.2">
      <c r="A16" s="27">
        <v>37.5</v>
      </c>
      <c r="B16" s="187">
        <v>14.094530000000001</v>
      </c>
      <c r="C16" s="187">
        <v>14.30002</v>
      </c>
      <c r="D16" s="187">
        <v>14.63096</v>
      </c>
      <c r="E16" s="187">
        <v>15.227309999999999</v>
      </c>
      <c r="F16" s="187">
        <v>15.963039999999999</v>
      </c>
      <c r="G16" s="187">
        <v>16.790479999999999</v>
      </c>
      <c r="H16" s="187">
        <v>17.278890000000001</v>
      </c>
      <c r="I16" s="187">
        <v>17.629629999999999</v>
      </c>
      <c r="J16" s="187">
        <v>18.182310000000001</v>
      </c>
      <c r="K16" s="187">
        <v>18.564250000000001</v>
      </c>
    </row>
    <row r="17" spans="1:11" x14ac:dyDescent="0.2">
      <c r="A17" s="27">
        <v>38.5</v>
      </c>
      <c r="B17" s="187">
        <v>14.06756</v>
      </c>
      <c r="C17" s="187">
        <v>14.272220000000001</v>
      </c>
      <c r="D17" s="187">
        <v>14.60173</v>
      </c>
      <c r="E17" s="187">
        <v>15.19523</v>
      </c>
      <c r="F17" s="187">
        <v>15.92695</v>
      </c>
      <c r="G17" s="187">
        <v>16.749199999999998</v>
      </c>
      <c r="H17" s="187">
        <v>17.234190000000002</v>
      </c>
      <c r="I17" s="187">
        <v>17.58231</v>
      </c>
      <c r="J17" s="187">
        <v>18.130569999999999</v>
      </c>
      <c r="K17" s="187">
        <v>18.509239999999998</v>
      </c>
    </row>
    <row r="18" spans="1:11" x14ac:dyDescent="0.2">
      <c r="A18" s="27">
        <v>39.5</v>
      </c>
      <c r="B18" s="187">
        <v>14.041320000000001</v>
      </c>
      <c r="C18" s="187">
        <v>14.245100000000001</v>
      </c>
      <c r="D18" s="187">
        <v>14.57316</v>
      </c>
      <c r="E18" s="187">
        <v>15.163919999999999</v>
      </c>
      <c r="F18" s="187">
        <v>15.89203</v>
      </c>
      <c r="G18" s="187">
        <v>16.709879999999998</v>
      </c>
      <c r="H18" s="187">
        <v>17.192129999999999</v>
      </c>
      <c r="I18" s="187">
        <v>17.5382</v>
      </c>
      <c r="J18" s="187">
        <v>18.083110000000001</v>
      </c>
      <c r="K18" s="187">
        <v>18.459379999999999</v>
      </c>
    </row>
    <row r="19" spans="1:11" x14ac:dyDescent="0.2">
      <c r="A19" s="27">
        <v>40.5</v>
      </c>
      <c r="B19" s="187">
        <v>14.01582</v>
      </c>
      <c r="C19" s="187">
        <v>14.218680000000001</v>
      </c>
      <c r="D19" s="187">
        <v>14.54527</v>
      </c>
      <c r="E19" s="187">
        <v>15.133369999999999</v>
      </c>
      <c r="F19" s="187">
        <v>15.85824</v>
      </c>
      <c r="G19" s="187">
        <v>16.672509999999999</v>
      </c>
      <c r="H19" s="187">
        <v>17.152660000000001</v>
      </c>
      <c r="I19" s="187">
        <v>17.497250000000001</v>
      </c>
      <c r="J19" s="187">
        <v>18.039860000000001</v>
      </c>
      <c r="K19" s="187">
        <v>18.414560000000002</v>
      </c>
    </row>
    <row r="20" spans="1:11" x14ac:dyDescent="0.2">
      <c r="A20" s="27">
        <v>41.5</v>
      </c>
      <c r="B20" s="187">
        <v>13.991070000000001</v>
      </c>
      <c r="C20" s="187">
        <v>14.192970000000001</v>
      </c>
      <c r="D20" s="187">
        <v>14.518050000000001</v>
      </c>
      <c r="E20" s="187">
        <v>15.103590000000001</v>
      </c>
      <c r="F20" s="187">
        <v>15.82559</v>
      </c>
      <c r="G20" s="187">
        <v>16.637039999999999</v>
      </c>
      <c r="H20" s="187">
        <v>17.115749999999998</v>
      </c>
      <c r="I20" s="187">
        <v>17.459409999999998</v>
      </c>
      <c r="J20" s="187">
        <v>18.00074</v>
      </c>
      <c r="K20" s="187">
        <v>18.374690000000001</v>
      </c>
    </row>
    <row r="21" spans="1:11" x14ac:dyDescent="0.2">
      <c r="A21" s="27">
        <v>42.5</v>
      </c>
      <c r="B21" s="187">
        <v>13.96707</v>
      </c>
      <c r="C21" s="187">
        <v>14.167960000000001</v>
      </c>
      <c r="D21" s="187">
        <v>14.49151</v>
      </c>
      <c r="E21" s="187">
        <v>15.074579999999999</v>
      </c>
      <c r="F21" s="187">
        <v>15.79406</v>
      </c>
      <c r="G21" s="187">
        <v>16.603449999999999</v>
      </c>
      <c r="H21" s="187">
        <v>17.08135</v>
      </c>
      <c r="I21" s="187">
        <v>17.424620000000001</v>
      </c>
      <c r="J21" s="187">
        <v>17.965679999999999</v>
      </c>
      <c r="K21" s="187">
        <v>18.339690000000001</v>
      </c>
    </row>
    <row r="22" spans="1:11" x14ac:dyDescent="0.2">
      <c r="A22" s="27">
        <v>43.5</v>
      </c>
      <c r="B22" s="187">
        <v>13.94383</v>
      </c>
      <c r="C22" s="187">
        <v>14.14367</v>
      </c>
      <c r="D22" s="187">
        <v>14.46566</v>
      </c>
      <c r="E22" s="187">
        <v>15.046329999999999</v>
      </c>
      <c r="F22" s="187">
        <v>15.763640000000001</v>
      </c>
      <c r="G22" s="187">
        <v>16.5717</v>
      </c>
      <c r="H22" s="187">
        <v>17.049410000000002</v>
      </c>
      <c r="I22" s="187">
        <v>17.39282</v>
      </c>
      <c r="J22" s="187">
        <v>17.93459</v>
      </c>
      <c r="K22" s="187">
        <v>18.309470000000001</v>
      </c>
    </row>
    <row r="23" spans="1:11" x14ac:dyDescent="0.2">
      <c r="A23" s="27">
        <v>44.5</v>
      </c>
      <c r="B23" s="187">
        <v>13.921329999999999</v>
      </c>
      <c r="C23" s="187">
        <v>14.120089999999999</v>
      </c>
      <c r="D23" s="187">
        <v>14.4405</v>
      </c>
      <c r="E23" s="187">
        <v>15.01886</v>
      </c>
      <c r="F23" s="187">
        <v>15.73434</v>
      </c>
      <c r="G23" s="187">
        <v>16.54177</v>
      </c>
      <c r="H23" s="187">
        <v>17.019880000000001</v>
      </c>
      <c r="I23" s="187">
        <v>17.363949999999999</v>
      </c>
      <c r="J23" s="187">
        <v>17.907409999999999</v>
      </c>
      <c r="K23" s="187">
        <v>18.283930000000002</v>
      </c>
    </row>
    <row r="24" spans="1:11" x14ac:dyDescent="0.2">
      <c r="A24" s="27">
        <v>45.5</v>
      </c>
      <c r="B24" s="187">
        <v>13.89959</v>
      </c>
      <c r="C24" s="187">
        <v>14.09723</v>
      </c>
      <c r="D24" s="187">
        <v>14.416040000000001</v>
      </c>
      <c r="E24" s="187">
        <v>14.992179999999999</v>
      </c>
      <c r="F24" s="187">
        <v>15.70614</v>
      </c>
      <c r="G24" s="187">
        <v>16.513639999999999</v>
      </c>
      <c r="H24" s="187">
        <v>16.992719999999998</v>
      </c>
      <c r="I24" s="187">
        <v>17.337949999999999</v>
      </c>
      <c r="J24" s="187">
        <v>17.884049999999998</v>
      </c>
      <c r="K24" s="187">
        <v>18.263000000000002</v>
      </c>
    </row>
    <row r="25" spans="1:11" x14ac:dyDescent="0.2">
      <c r="A25" s="27">
        <v>46.5</v>
      </c>
      <c r="B25" s="187">
        <v>13.878579999999999</v>
      </c>
      <c r="C25" s="187">
        <v>14.075089999999999</v>
      </c>
      <c r="D25" s="187">
        <v>14.392289999999999</v>
      </c>
      <c r="E25" s="187">
        <v>14.966290000000001</v>
      </c>
      <c r="F25" s="187">
        <v>15.679040000000001</v>
      </c>
      <c r="G25" s="187">
        <v>16.487259999999999</v>
      </c>
      <c r="H25" s="187">
        <v>16.967890000000001</v>
      </c>
      <c r="I25" s="187">
        <v>17.314769999999999</v>
      </c>
      <c r="J25" s="187">
        <v>17.864439999999998</v>
      </c>
      <c r="K25" s="187">
        <v>18.246580000000002</v>
      </c>
    </row>
    <row r="26" spans="1:11" x14ac:dyDescent="0.2">
      <c r="A26" s="27">
        <v>47.5</v>
      </c>
      <c r="B26" s="187">
        <v>13.858320000000001</v>
      </c>
      <c r="C26" s="187">
        <v>14.053660000000001</v>
      </c>
      <c r="D26" s="187">
        <v>14.369260000000001</v>
      </c>
      <c r="E26" s="187">
        <v>14.9412</v>
      </c>
      <c r="F26" s="187">
        <v>15.65305</v>
      </c>
      <c r="G26" s="187">
        <v>16.462620000000001</v>
      </c>
      <c r="H26" s="187">
        <v>16.945329999999998</v>
      </c>
      <c r="I26" s="187">
        <v>17.294339999999998</v>
      </c>
      <c r="J26" s="187">
        <v>17.848500000000001</v>
      </c>
      <c r="K26" s="187">
        <v>18.234590000000001</v>
      </c>
    </row>
    <row r="27" spans="1:11" x14ac:dyDescent="0.2">
      <c r="A27" s="27">
        <v>48.5</v>
      </c>
      <c r="B27" s="187">
        <v>13.83877</v>
      </c>
      <c r="C27" s="187">
        <v>14.032959999999999</v>
      </c>
      <c r="D27" s="187">
        <v>14.34695</v>
      </c>
      <c r="E27" s="187">
        <v>14.91694</v>
      </c>
      <c r="F27" s="187">
        <v>15.628170000000001</v>
      </c>
      <c r="G27" s="187">
        <v>16.439699999999998</v>
      </c>
      <c r="H27" s="187">
        <v>16.92501</v>
      </c>
      <c r="I27" s="187">
        <v>17.276610000000002</v>
      </c>
      <c r="J27" s="187">
        <v>17.83614</v>
      </c>
      <c r="K27" s="187">
        <v>18.226939999999999</v>
      </c>
    </row>
    <row r="28" spans="1:11" x14ac:dyDescent="0.2">
      <c r="A28" s="27">
        <v>49.5</v>
      </c>
      <c r="B28" s="187">
        <v>13.81995</v>
      </c>
      <c r="C28" s="187">
        <v>14.01296</v>
      </c>
      <c r="D28" s="187">
        <v>14.325369999999999</v>
      </c>
      <c r="E28" s="187">
        <v>14.893509999999999</v>
      </c>
      <c r="F28" s="187">
        <v>15.60441</v>
      </c>
      <c r="G28" s="187">
        <v>16.41846</v>
      </c>
      <c r="H28" s="187">
        <v>16.906880000000001</v>
      </c>
      <c r="I28" s="187">
        <v>17.261510000000001</v>
      </c>
      <c r="J28" s="187">
        <v>17.827300000000001</v>
      </c>
      <c r="K28" s="187">
        <v>18.22354</v>
      </c>
    </row>
    <row r="29" spans="1:11" x14ac:dyDescent="0.2">
      <c r="A29" s="27">
        <v>50.5</v>
      </c>
      <c r="B29" s="187">
        <v>13.801819999999999</v>
      </c>
      <c r="C29" s="187">
        <v>13.99367</v>
      </c>
      <c r="D29" s="187">
        <v>14.30453</v>
      </c>
      <c r="E29" s="187">
        <v>14.87093</v>
      </c>
      <c r="F29" s="187">
        <v>15.581759999999999</v>
      </c>
      <c r="G29" s="187">
        <v>16.398890000000002</v>
      </c>
      <c r="H29" s="187">
        <v>16.890889999999999</v>
      </c>
      <c r="I29" s="187">
        <v>17.248989999999999</v>
      </c>
      <c r="J29" s="187">
        <v>17.82189</v>
      </c>
      <c r="K29" s="187">
        <v>18.224309999999999</v>
      </c>
    </row>
    <row r="30" spans="1:11" x14ac:dyDescent="0.2">
      <c r="A30" s="27">
        <v>51.5</v>
      </c>
      <c r="B30" s="187">
        <v>13.78439</v>
      </c>
      <c r="C30" s="187">
        <v>13.97509</v>
      </c>
      <c r="D30" s="187">
        <v>14.28444</v>
      </c>
      <c r="E30" s="187">
        <v>14.849209999999999</v>
      </c>
      <c r="F30" s="187">
        <v>15.56025</v>
      </c>
      <c r="G30" s="187">
        <v>16.380970000000001</v>
      </c>
      <c r="H30" s="187">
        <v>16.877009999999999</v>
      </c>
      <c r="I30" s="187">
        <v>17.238990000000001</v>
      </c>
      <c r="J30" s="187">
        <v>17.81983</v>
      </c>
      <c r="K30" s="187">
        <v>18.229150000000001</v>
      </c>
    </row>
    <row r="31" spans="1:11" x14ac:dyDescent="0.2">
      <c r="A31" s="27">
        <v>52.5</v>
      </c>
      <c r="B31" s="187">
        <v>13.76763</v>
      </c>
      <c r="C31" s="187">
        <v>13.95722</v>
      </c>
      <c r="D31" s="187">
        <v>14.2651</v>
      </c>
      <c r="E31" s="187">
        <v>14.828379999999999</v>
      </c>
      <c r="F31" s="187">
        <v>15.539870000000001</v>
      </c>
      <c r="G31" s="187">
        <v>16.36468</v>
      </c>
      <c r="H31" s="187">
        <v>16.865189999999998</v>
      </c>
      <c r="I31" s="187">
        <v>17.231449999999999</v>
      </c>
      <c r="J31" s="187">
        <v>17.82104</v>
      </c>
      <c r="K31" s="187">
        <v>18.23799</v>
      </c>
    </row>
    <row r="32" spans="1:11" x14ac:dyDescent="0.2">
      <c r="A32" s="27">
        <v>53.5</v>
      </c>
      <c r="B32" s="187">
        <v>13.751519999999999</v>
      </c>
      <c r="C32" s="187">
        <v>13.94003</v>
      </c>
      <c r="D32" s="187">
        <v>14.246510000000001</v>
      </c>
      <c r="E32" s="187">
        <v>14.808439999999999</v>
      </c>
      <c r="F32" s="187">
        <v>15.52065</v>
      </c>
      <c r="G32" s="187">
        <v>16.350010000000001</v>
      </c>
      <c r="H32" s="187">
        <v>16.855399999999999</v>
      </c>
      <c r="I32" s="187">
        <v>17.226320000000001</v>
      </c>
      <c r="J32" s="187">
        <v>17.82544</v>
      </c>
      <c r="K32" s="187">
        <v>18.250710000000002</v>
      </c>
    </row>
    <row r="33" spans="1:21" x14ac:dyDescent="0.2">
      <c r="A33" s="27">
        <v>54.5</v>
      </c>
      <c r="B33" s="187">
        <v>13.73606</v>
      </c>
      <c r="C33" s="187">
        <v>13.92353</v>
      </c>
      <c r="D33" s="187">
        <v>14.228680000000001</v>
      </c>
      <c r="E33" s="187">
        <v>14.78941</v>
      </c>
      <c r="F33" s="187">
        <v>15.50258</v>
      </c>
      <c r="G33" s="187">
        <v>16.336929999999999</v>
      </c>
      <c r="H33" s="187">
        <v>16.8476</v>
      </c>
      <c r="I33" s="187">
        <v>17.22354</v>
      </c>
      <c r="J33" s="187">
        <v>17.83295</v>
      </c>
      <c r="K33" s="187">
        <v>18.267250000000001</v>
      </c>
    </row>
    <row r="34" spans="1:21" x14ac:dyDescent="0.2">
      <c r="A34" s="27">
        <v>55.5</v>
      </c>
      <c r="B34" s="187">
        <v>13.72123</v>
      </c>
      <c r="C34" s="187">
        <v>13.90771</v>
      </c>
      <c r="D34" s="187">
        <v>14.21162</v>
      </c>
      <c r="E34" s="187">
        <v>14.7713</v>
      </c>
      <c r="F34" s="187">
        <v>15.48569</v>
      </c>
      <c r="G34" s="187">
        <v>16.32545</v>
      </c>
      <c r="H34" s="187">
        <v>16.841760000000001</v>
      </c>
      <c r="I34" s="187">
        <v>17.22306</v>
      </c>
      <c r="J34" s="187">
        <v>17.843489999999999</v>
      </c>
      <c r="K34" s="187">
        <v>18.287500000000001</v>
      </c>
    </row>
    <row r="35" spans="1:21" x14ac:dyDescent="0.2">
      <c r="A35" s="27">
        <v>56.5</v>
      </c>
      <c r="B35" s="187">
        <v>13.70702</v>
      </c>
      <c r="C35" s="187">
        <v>13.892569999999999</v>
      </c>
      <c r="D35" s="187">
        <v>14.195320000000001</v>
      </c>
      <c r="E35" s="187">
        <v>14.75414</v>
      </c>
      <c r="F35" s="187">
        <v>15.46998</v>
      </c>
      <c r="G35" s="187">
        <v>16.315539999999999</v>
      </c>
      <c r="H35" s="187">
        <v>16.83784</v>
      </c>
      <c r="I35" s="187">
        <v>17.224830000000001</v>
      </c>
      <c r="J35" s="187">
        <v>17.85699</v>
      </c>
      <c r="K35" s="187">
        <v>18.311360000000001</v>
      </c>
    </row>
    <row r="36" spans="1:21" x14ac:dyDescent="0.2">
      <c r="A36" s="27">
        <v>57.5</v>
      </c>
      <c r="B36" s="187">
        <v>13.6934</v>
      </c>
      <c r="C36" s="187">
        <v>13.87809</v>
      </c>
      <c r="D36" s="187">
        <v>14.179790000000001</v>
      </c>
      <c r="E36" s="187">
        <v>14.737920000000001</v>
      </c>
      <c r="F36" s="187">
        <v>15.45546</v>
      </c>
      <c r="G36" s="187">
        <v>16.307200000000002</v>
      </c>
      <c r="H36" s="187">
        <v>16.835799999999999</v>
      </c>
      <c r="I36" s="187">
        <v>17.2288</v>
      </c>
      <c r="J36" s="187">
        <v>17.873349999999999</v>
      </c>
      <c r="K36" s="187">
        <v>18.338750000000001</v>
      </c>
    </row>
    <row r="37" spans="1:21" x14ac:dyDescent="0.2">
      <c r="A37" s="27">
        <v>58.5</v>
      </c>
      <c r="B37" s="187">
        <v>13.68036</v>
      </c>
      <c r="C37" s="187">
        <v>13.86426</v>
      </c>
      <c r="D37" s="187">
        <v>14.16503</v>
      </c>
      <c r="E37" s="187">
        <v>14.722659999999999</v>
      </c>
      <c r="F37" s="187">
        <v>15.44214</v>
      </c>
      <c r="G37" s="187">
        <v>16.300419999999999</v>
      </c>
      <c r="H37" s="187">
        <v>16.835629999999998</v>
      </c>
      <c r="I37" s="187">
        <v>17.234929999999999</v>
      </c>
      <c r="J37" s="187">
        <v>17.892520000000001</v>
      </c>
      <c r="K37" s="187">
        <v>18.36957</v>
      </c>
    </row>
    <row r="38" spans="1:21" x14ac:dyDescent="0.2">
      <c r="A38" s="27">
        <v>59.5</v>
      </c>
      <c r="B38" s="187">
        <v>13.667899999999999</v>
      </c>
      <c r="C38" s="187">
        <v>13.85108</v>
      </c>
      <c r="D38" s="187">
        <v>14.15103</v>
      </c>
      <c r="E38" s="187">
        <v>14.708360000000001</v>
      </c>
      <c r="F38" s="187">
        <v>15.43003</v>
      </c>
      <c r="G38" s="187">
        <v>16.295179999999998</v>
      </c>
      <c r="H38" s="187">
        <v>16.837289999999999</v>
      </c>
      <c r="I38" s="187">
        <v>17.24315</v>
      </c>
      <c r="J38" s="187">
        <v>17.914400000000001</v>
      </c>
      <c r="K38" s="187">
        <v>18.403729999999999</v>
      </c>
    </row>
    <row r="39" spans="1:21" x14ac:dyDescent="0.2">
      <c r="A39" s="27">
        <v>60.5</v>
      </c>
      <c r="B39" s="187">
        <v>13.656000000000001</v>
      </c>
      <c r="C39" s="187">
        <v>13.83855</v>
      </c>
      <c r="D39" s="187">
        <v>14.1378</v>
      </c>
      <c r="E39" s="187">
        <v>14.695040000000001</v>
      </c>
      <c r="F39" s="187">
        <v>15.419140000000001</v>
      </c>
      <c r="G39" s="187">
        <v>16.29148</v>
      </c>
      <c r="H39" s="187">
        <v>16.84076</v>
      </c>
      <c r="I39" s="187">
        <v>17.253440000000001</v>
      </c>
      <c r="J39" s="187">
        <v>17.938929999999999</v>
      </c>
      <c r="K39" s="187">
        <v>18.441120000000002</v>
      </c>
    </row>
    <row r="40" spans="1:21" x14ac:dyDescent="0.2">
      <c r="A40" s="27">
        <v>61.5</v>
      </c>
      <c r="B40" s="187">
        <v>13.644640000000001</v>
      </c>
      <c r="C40" s="187">
        <v>13.826650000000001</v>
      </c>
      <c r="D40" s="187">
        <v>14.12534</v>
      </c>
      <c r="E40" s="187">
        <v>14.682689999999999</v>
      </c>
      <c r="F40" s="187">
        <v>15.409470000000001</v>
      </c>
      <c r="G40" s="187">
        <v>16.28932</v>
      </c>
      <c r="H40" s="187">
        <v>16.846</v>
      </c>
      <c r="I40" s="187">
        <v>17.265750000000001</v>
      </c>
      <c r="J40" s="187">
        <v>17.96602</v>
      </c>
      <c r="K40" s="187">
        <v>18.481660000000002</v>
      </c>
      <c r="M40" s="22" t="s">
        <v>320</v>
      </c>
      <c r="N40">
        <f>MIN(B2:K220)</f>
        <v>13.527469999999999</v>
      </c>
      <c r="O40" s="22" t="s">
        <v>321</v>
      </c>
      <c r="P40">
        <f>MAX(B2:K220)</f>
        <v>32.413440000000001</v>
      </c>
      <c r="T40" t="s">
        <v>319</v>
      </c>
    </row>
    <row r="41" spans="1:21" x14ac:dyDescent="0.2">
      <c r="A41" s="27">
        <v>62.5</v>
      </c>
      <c r="B41" s="187">
        <v>13.63383</v>
      </c>
      <c r="C41" s="187">
        <v>13.81537</v>
      </c>
      <c r="D41" s="187">
        <v>14.113630000000001</v>
      </c>
      <c r="E41" s="187">
        <v>14.671329999999999</v>
      </c>
      <c r="F41" s="187">
        <v>15.40103</v>
      </c>
      <c r="G41" s="187">
        <v>16.288679999999999</v>
      </c>
      <c r="H41" s="187">
        <v>16.853000000000002</v>
      </c>
      <c r="I41" s="187">
        <v>17.28003</v>
      </c>
      <c r="J41" s="187">
        <v>17.995619999999999</v>
      </c>
      <c r="K41" s="187">
        <v>18.52525</v>
      </c>
      <c r="T41" s="189" t="s">
        <v>36</v>
      </c>
      <c r="U41" s="189" t="s">
        <v>318</v>
      </c>
    </row>
    <row r="42" spans="1:21" x14ac:dyDescent="0.2">
      <c r="A42" s="27">
        <v>63.5</v>
      </c>
      <c r="B42" s="187">
        <v>13.62355</v>
      </c>
      <c r="C42" s="187">
        <v>13.80472</v>
      </c>
      <c r="D42" s="187">
        <v>14.102679999999999</v>
      </c>
      <c r="E42" s="187">
        <v>14.66094</v>
      </c>
      <c r="F42" s="187">
        <v>15.39382</v>
      </c>
      <c r="G42" s="187">
        <v>16.289549999999998</v>
      </c>
      <c r="H42" s="187">
        <v>16.861730000000001</v>
      </c>
      <c r="I42" s="187">
        <v>17.296250000000001</v>
      </c>
      <c r="J42" s="187">
        <v>18.027640000000002</v>
      </c>
      <c r="K42" s="187">
        <v>18.57179</v>
      </c>
      <c r="M42" t="s">
        <v>51</v>
      </c>
      <c r="T42" s="188">
        <v>22</v>
      </c>
      <c r="U42" s="188">
        <v>144</v>
      </c>
    </row>
    <row r="43" spans="1:21" x14ac:dyDescent="0.2">
      <c r="A43" s="27">
        <v>64.5</v>
      </c>
      <c r="B43" s="187">
        <v>13.61379</v>
      </c>
      <c r="C43" s="187">
        <v>13.794689999999999</v>
      </c>
      <c r="D43" s="187">
        <v>14.09249</v>
      </c>
      <c r="E43" s="187">
        <v>14.651540000000001</v>
      </c>
      <c r="F43" s="187">
        <v>15.387829999999999</v>
      </c>
      <c r="G43" s="187">
        <v>16.291920000000001</v>
      </c>
      <c r="H43" s="187">
        <v>16.872170000000001</v>
      </c>
      <c r="I43" s="187">
        <v>17.31437</v>
      </c>
      <c r="J43" s="187">
        <v>18.062010000000001</v>
      </c>
      <c r="K43" s="187">
        <v>18.621200000000002</v>
      </c>
    </row>
    <row r="44" spans="1:21" x14ac:dyDescent="0.2">
      <c r="A44" s="27">
        <v>65.5</v>
      </c>
      <c r="B44" s="187">
        <v>13.604559999999999</v>
      </c>
      <c r="C44" s="187">
        <v>13.785270000000001</v>
      </c>
      <c r="D44" s="187">
        <v>14.08305</v>
      </c>
      <c r="E44" s="187">
        <v>14.64312</v>
      </c>
      <c r="F44" s="187">
        <v>15.38307</v>
      </c>
      <c r="G44" s="187">
        <v>16.295780000000001</v>
      </c>
      <c r="H44" s="187">
        <v>16.88428</v>
      </c>
      <c r="I44" s="187">
        <v>17.334350000000001</v>
      </c>
      <c r="J44" s="187">
        <v>18.098680000000002</v>
      </c>
      <c r="K44" s="187">
        <v>18.673369999999998</v>
      </c>
      <c r="M44" t="s">
        <v>305</v>
      </c>
    </row>
    <row r="45" spans="1:21" x14ac:dyDescent="0.2">
      <c r="A45" s="27">
        <v>66.5</v>
      </c>
      <c r="B45" s="187">
        <v>13.595840000000001</v>
      </c>
      <c r="C45" s="187">
        <v>13.77646</v>
      </c>
      <c r="D45" s="187">
        <v>14.07436</v>
      </c>
      <c r="E45" s="187">
        <v>14.635669999999999</v>
      </c>
      <c r="F45" s="187">
        <v>15.379530000000001</v>
      </c>
      <c r="G45" s="187">
        <v>16.301130000000001</v>
      </c>
      <c r="H45" s="187">
        <v>16.898050000000001</v>
      </c>
      <c r="I45" s="187">
        <v>17.356159999999999</v>
      </c>
      <c r="J45" s="187">
        <v>18.13758</v>
      </c>
      <c r="K45" s="187">
        <v>18.72823</v>
      </c>
    </row>
    <row r="46" spans="1:21" x14ac:dyDescent="0.2">
      <c r="A46" s="27">
        <v>67.5</v>
      </c>
      <c r="B46" s="187">
        <v>13.58764</v>
      </c>
      <c r="C46" s="187">
        <v>13.76825</v>
      </c>
      <c r="D46" s="187">
        <v>14.066420000000001</v>
      </c>
      <c r="E46" s="187">
        <v>14.629200000000001</v>
      </c>
      <c r="F46" s="187">
        <v>15.37721</v>
      </c>
      <c r="G46" s="187">
        <v>16.307939999999999</v>
      </c>
      <c r="H46" s="187">
        <v>16.913460000000001</v>
      </c>
      <c r="I46" s="187">
        <v>17.379750000000001</v>
      </c>
      <c r="J46" s="187">
        <v>18.178629999999998</v>
      </c>
      <c r="K46" s="187">
        <v>18.785689999999999</v>
      </c>
      <c r="M46" t="s">
        <v>306</v>
      </c>
    </row>
    <row r="47" spans="1:21" x14ac:dyDescent="0.2">
      <c r="A47" s="27">
        <v>68.5</v>
      </c>
      <c r="B47" s="187">
        <v>13.57996</v>
      </c>
      <c r="C47" s="187">
        <v>13.76065</v>
      </c>
      <c r="D47" s="187">
        <v>14.05921</v>
      </c>
      <c r="E47" s="187">
        <v>14.62369</v>
      </c>
      <c r="F47" s="187">
        <v>15.37609</v>
      </c>
      <c r="G47" s="187">
        <v>16.316199999999998</v>
      </c>
      <c r="H47" s="187">
        <v>16.930479999999999</v>
      </c>
      <c r="I47" s="187">
        <v>17.405100000000001</v>
      </c>
      <c r="J47" s="187">
        <v>18.221789999999999</v>
      </c>
      <c r="K47" s="187">
        <v>18.84564</v>
      </c>
    </row>
    <row r="48" spans="1:21" x14ac:dyDescent="0.2">
      <c r="A48" s="27">
        <v>69.5</v>
      </c>
      <c r="B48" s="187">
        <v>13.57278</v>
      </c>
      <c r="C48" s="187">
        <v>13.753640000000001</v>
      </c>
      <c r="D48" s="187">
        <v>14.05274</v>
      </c>
      <c r="E48" s="187">
        <v>14.61914</v>
      </c>
      <c r="F48" s="187">
        <v>15.37618</v>
      </c>
      <c r="G48" s="187">
        <v>16.325900000000001</v>
      </c>
      <c r="H48" s="187">
        <v>16.949090000000002</v>
      </c>
      <c r="I48" s="187">
        <v>17.432169999999999</v>
      </c>
      <c r="J48" s="187">
        <v>18.26698</v>
      </c>
      <c r="K48" s="187">
        <v>18.90802</v>
      </c>
      <c r="M48" t="s">
        <v>307</v>
      </c>
    </row>
    <row r="49" spans="1:18" x14ac:dyDescent="0.2">
      <c r="A49" s="27">
        <v>70.5</v>
      </c>
      <c r="B49" s="187">
        <v>13.56612</v>
      </c>
      <c r="C49" s="187">
        <v>13.74724</v>
      </c>
      <c r="D49" s="187">
        <v>14.04701</v>
      </c>
      <c r="E49" s="187">
        <v>14.615550000000001</v>
      </c>
      <c r="F49" s="187">
        <v>15.37745</v>
      </c>
      <c r="G49" s="187">
        <v>16.337019999999999</v>
      </c>
      <c r="H49" s="187">
        <v>16.969249999999999</v>
      </c>
      <c r="I49" s="187">
        <v>17.460920000000002</v>
      </c>
      <c r="J49" s="187">
        <v>18.314160000000001</v>
      </c>
      <c r="K49" s="187">
        <v>18.972729999999999</v>
      </c>
      <c r="M49" t="s">
        <v>309</v>
      </c>
    </row>
    <row r="50" spans="1:18" x14ac:dyDescent="0.2">
      <c r="A50" s="27">
        <v>71.5</v>
      </c>
      <c r="B50" s="187">
        <v>13.559979999999999</v>
      </c>
      <c r="C50" s="187">
        <v>13.741440000000001</v>
      </c>
      <c r="D50" s="187">
        <v>14.042</v>
      </c>
      <c r="E50" s="187">
        <v>14.6129</v>
      </c>
      <c r="F50" s="187">
        <v>15.379910000000001</v>
      </c>
      <c r="G50" s="187">
        <v>16.349550000000001</v>
      </c>
      <c r="H50" s="187">
        <v>16.990960000000001</v>
      </c>
      <c r="I50" s="187">
        <v>17.491330000000001</v>
      </c>
      <c r="J50" s="187">
        <v>18.363250000000001</v>
      </c>
      <c r="K50" s="187">
        <v>19.03969</v>
      </c>
    </row>
    <row r="51" spans="1:18" x14ac:dyDescent="0.2">
      <c r="A51" s="27">
        <v>72.5</v>
      </c>
      <c r="B51" s="187">
        <v>13.554349999999999</v>
      </c>
      <c r="C51" s="187">
        <v>13.73624</v>
      </c>
      <c r="D51" s="187">
        <v>14.03772</v>
      </c>
      <c r="E51" s="187">
        <v>14.6112</v>
      </c>
      <c r="F51" s="187">
        <v>15.38353</v>
      </c>
      <c r="G51" s="187">
        <v>16.36346</v>
      </c>
      <c r="H51" s="187">
        <v>17.01418</v>
      </c>
      <c r="I51" s="187">
        <v>17.523350000000001</v>
      </c>
      <c r="J51" s="187">
        <v>18.414210000000001</v>
      </c>
      <c r="K51" s="187">
        <v>19.108820000000001</v>
      </c>
      <c r="M51" t="s">
        <v>308</v>
      </c>
    </row>
    <row r="52" spans="1:18" x14ac:dyDescent="0.2">
      <c r="A52" s="27">
        <v>73.5</v>
      </c>
      <c r="B52" s="187">
        <v>13.549250000000001</v>
      </c>
      <c r="C52" s="187">
        <v>13.731640000000001</v>
      </c>
      <c r="D52" s="187">
        <v>14.03417</v>
      </c>
      <c r="E52" s="187">
        <v>14.61042</v>
      </c>
      <c r="F52" s="187">
        <v>15.388310000000001</v>
      </c>
      <c r="G52" s="187">
        <v>16.37875</v>
      </c>
      <c r="H52" s="187">
        <v>17.038879999999999</v>
      </c>
      <c r="I52" s="187">
        <v>17.55696</v>
      </c>
      <c r="J52" s="187">
        <v>18.466989999999999</v>
      </c>
      <c r="K52" s="187">
        <v>19.180050000000001</v>
      </c>
    </row>
    <row r="53" spans="1:18" x14ac:dyDescent="0.2">
      <c r="A53" s="27">
        <v>74.5</v>
      </c>
      <c r="B53" s="187">
        <v>13.54467</v>
      </c>
      <c r="C53" s="187">
        <v>13.727639999999999</v>
      </c>
      <c r="D53" s="187">
        <v>14.03134</v>
      </c>
      <c r="E53" s="187">
        <v>14.610569999999999</v>
      </c>
      <c r="F53" s="187">
        <v>15.39423</v>
      </c>
      <c r="G53" s="187">
        <v>16.39537</v>
      </c>
      <c r="H53" s="187">
        <v>17.065049999999999</v>
      </c>
      <c r="I53" s="187">
        <v>17.592120000000001</v>
      </c>
      <c r="J53" s="187">
        <v>18.521519999999999</v>
      </c>
      <c r="K53" s="187">
        <v>19.25329</v>
      </c>
    </row>
    <row r="54" spans="1:18" x14ac:dyDescent="0.2">
      <c r="A54" s="27">
        <v>75.5</v>
      </c>
      <c r="B54" s="187">
        <v>13.540620000000001</v>
      </c>
      <c r="C54" s="187">
        <v>13.72424</v>
      </c>
      <c r="D54" s="187">
        <v>14.02922</v>
      </c>
      <c r="E54" s="187">
        <v>14.61163</v>
      </c>
      <c r="F54" s="187">
        <v>15.40127</v>
      </c>
      <c r="G54" s="187">
        <v>16.413329999999998</v>
      </c>
      <c r="H54" s="187">
        <v>17.092649999999999</v>
      </c>
      <c r="I54" s="187">
        <v>17.628799999999998</v>
      </c>
      <c r="J54" s="187">
        <v>18.577750000000002</v>
      </c>
      <c r="K54" s="187">
        <v>19.328469999999999</v>
      </c>
      <c r="M54" s="197" t="s">
        <v>310</v>
      </c>
      <c r="N54" s="197"/>
      <c r="O54" s="197" t="s">
        <v>311</v>
      </c>
      <c r="P54" s="197"/>
      <c r="Q54" s="197"/>
      <c r="R54" s="197"/>
    </row>
    <row r="55" spans="1:18" x14ac:dyDescent="0.2">
      <c r="A55" s="27">
        <v>76.5</v>
      </c>
      <c r="B55" s="187">
        <v>13.537100000000001</v>
      </c>
      <c r="C55" s="187">
        <v>13.721450000000001</v>
      </c>
      <c r="D55" s="187">
        <v>14.02783</v>
      </c>
      <c r="E55" s="187">
        <v>14.61359</v>
      </c>
      <c r="F55" s="187">
        <v>15.40943</v>
      </c>
      <c r="G55" s="187">
        <v>16.432600000000001</v>
      </c>
      <c r="H55" s="187">
        <v>17.121659999999999</v>
      </c>
      <c r="I55" s="187">
        <v>17.66696</v>
      </c>
      <c r="J55" s="187">
        <v>18.635639999999999</v>
      </c>
      <c r="K55" s="187">
        <v>19.40551</v>
      </c>
      <c r="M55" s="198" t="s">
        <v>38</v>
      </c>
      <c r="N55" s="198"/>
      <c r="O55" s="198" t="s">
        <v>314</v>
      </c>
      <c r="P55" s="198"/>
      <c r="Q55" s="198"/>
      <c r="R55" s="198"/>
    </row>
    <row r="56" spans="1:18" x14ac:dyDescent="0.2">
      <c r="A56" s="27">
        <v>77.5</v>
      </c>
      <c r="B56" s="187">
        <v>13.53412</v>
      </c>
      <c r="C56" s="187">
        <v>13.71927</v>
      </c>
      <c r="D56" s="187">
        <v>14.027139999999999</v>
      </c>
      <c r="E56" s="187">
        <v>14.61645</v>
      </c>
      <c r="F56" s="187">
        <v>15.41869</v>
      </c>
      <c r="G56" s="187">
        <v>16.453150000000001</v>
      </c>
      <c r="H56" s="187">
        <v>17.152059999999999</v>
      </c>
      <c r="I56" s="187">
        <v>17.706579999999999</v>
      </c>
      <c r="J56" s="187">
        <v>18.695129999999999</v>
      </c>
      <c r="K56" s="187">
        <v>19.48434</v>
      </c>
      <c r="M56" s="198" t="s">
        <v>312</v>
      </c>
      <c r="N56" s="198"/>
      <c r="O56" s="198" t="s">
        <v>315</v>
      </c>
      <c r="P56" s="198"/>
      <c r="Q56" s="198"/>
      <c r="R56" s="198"/>
    </row>
    <row r="57" spans="1:18" x14ac:dyDescent="0.2">
      <c r="A57" s="27">
        <v>78.5</v>
      </c>
      <c r="B57" s="187">
        <v>13.53168</v>
      </c>
      <c r="C57" s="187">
        <v>13.717689999999999</v>
      </c>
      <c r="D57" s="187">
        <v>14.02717</v>
      </c>
      <c r="E57" s="187">
        <v>14.620200000000001</v>
      </c>
      <c r="F57" s="187">
        <v>15.42902</v>
      </c>
      <c r="G57" s="187">
        <v>16.474959999999999</v>
      </c>
      <c r="H57" s="187">
        <v>17.183800000000002</v>
      </c>
      <c r="I57" s="187">
        <v>17.747620000000001</v>
      </c>
      <c r="J57" s="187">
        <v>18.756170000000001</v>
      </c>
      <c r="K57" s="187">
        <v>19.564900000000002</v>
      </c>
      <c r="M57" s="198" t="s">
        <v>40</v>
      </c>
      <c r="N57" s="198"/>
      <c r="O57" s="198" t="s">
        <v>316</v>
      </c>
      <c r="P57" s="198"/>
      <c r="Q57" s="198"/>
      <c r="R57" s="198"/>
    </row>
    <row r="58" spans="1:18" x14ac:dyDescent="0.2">
      <c r="A58" s="27">
        <v>79.5</v>
      </c>
      <c r="B58" s="187">
        <v>13.5298</v>
      </c>
      <c r="C58" s="187">
        <v>13.71672</v>
      </c>
      <c r="D58" s="187">
        <v>14.02791</v>
      </c>
      <c r="E58" s="187">
        <v>14.624829999999999</v>
      </c>
      <c r="F58" s="187">
        <v>15.44042</v>
      </c>
      <c r="G58" s="187">
        <v>16.498010000000001</v>
      </c>
      <c r="H58" s="187">
        <v>17.21688</v>
      </c>
      <c r="I58" s="187">
        <v>17.790040000000001</v>
      </c>
      <c r="J58" s="187">
        <v>18.818719999999999</v>
      </c>
      <c r="K58" s="187">
        <v>19.647099999999998</v>
      </c>
      <c r="M58" s="198" t="s">
        <v>313</v>
      </c>
      <c r="N58" s="198"/>
      <c r="O58" s="198" t="s">
        <v>317</v>
      </c>
      <c r="P58" s="198"/>
      <c r="Q58" s="198"/>
      <c r="R58" s="198"/>
    </row>
    <row r="59" spans="1:18" x14ac:dyDescent="0.2">
      <c r="A59" s="27">
        <v>80.5</v>
      </c>
      <c r="B59" s="187">
        <v>13.528460000000001</v>
      </c>
      <c r="C59" s="187">
        <v>13.71637</v>
      </c>
      <c r="D59" s="187">
        <v>14.029350000000001</v>
      </c>
      <c r="E59" s="187">
        <v>14.630319999999999</v>
      </c>
      <c r="F59" s="187">
        <v>15.45288</v>
      </c>
      <c r="G59" s="187">
        <v>16.522290000000002</v>
      </c>
      <c r="H59" s="187">
        <v>17.251259999999998</v>
      </c>
      <c r="I59" s="187">
        <v>17.833819999999999</v>
      </c>
      <c r="J59" s="187">
        <v>18.882719999999999</v>
      </c>
      <c r="K59" s="187">
        <v>19.730889999999999</v>
      </c>
    </row>
    <row r="60" spans="1:18" x14ac:dyDescent="0.2">
      <c r="A60" s="27">
        <v>81.5</v>
      </c>
      <c r="B60" s="187">
        <v>13.52768</v>
      </c>
      <c r="C60" s="187">
        <v>13.71663</v>
      </c>
      <c r="D60" s="187">
        <v>14.031499999999999</v>
      </c>
      <c r="E60" s="187">
        <v>14.63668</v>
      </c>
      <c r="F60" s="187">
        <v>15.46636</v>
      </c>
      <c r="G60" s="187">
        <v>16.54776</v>
      </c>
      <c r="H60" s="187">
        <v>17.286909999999999</v>
      </c>
      <c r="I60" s="187">
        <v>17.878920000000001</v>
      </c>
      <c r="J60" s="187">
        <v>18.948139999999999</v>
      </c>
      <c r="K60" s="187">
        <v>19.816189999999999</v>
      </c>
    </row>
    <row r="61" spans="1:18" x14ac:dyDescent="0.2">
      <c r="A61" s="27">
        <v>82.5</v>
      </c>
      <c r="B61" s="187">
        <v>13.527469999999999</v>
      </c>
      <c r="C61" s="187">
        <v>13.717510000000001</v>
      </c>
      <c r="D61" s="187">
        <v>14.03435</v>
      </c>
      <c r="E61" s="187">
        <v>14.643890000000001</v>
      </c>
      <c r="F61" s="187">
        <v>15.480869999999999</v>
      </c>
      <c r="G61" s="187">
        <v>16.574400000000001</v>
      </c>
      <c r="H61" s="187">
        <v>17.323799999999999</v>
      </c>
      <c r="I61" s="187">
        <v>17.925319999999999</v>
      </c>
      <c r="J61" s="187">
        <v>19.01491</v>
      </c>
      <c r="K61" s="187">
        <v>19.902940000000001</v>
      </c>
    </row>
    <row r="62" spans="1:18" x14ac:dyDescent="0.2">
      <c r="A62" s="27">
        <v>83.5</v>
      </c>
      <c r="B62" s="187">
        <v>13.52782</v>
      </c>
      <c r="C62" s="187">
        <v>13.719010000000001</v>
      </c>
      <c r="D62" s="187">
        <v>14.03791</v>
      </c>
      <c r="E62" s="187">
        <v>14.65194</v>
      </c>
      <c r="F62" s="187">
        <v>15.496370000000001</v>
      </c>
      <c r="G62" s="187">
        <v>16.60219</v>
      </c>
      <c r="H62" s="187">
        <v>17.361920000000001</v>
      </c>
      <c r="I62" s="187">
        <v>17.97296</v>
      </c>
      <c r="J62" s="187">
        <v>19.082999999999998</v>
      </c>
      <c r="K62" s="187">
        <v>19.991070000000001</v>
      </c>
    </row>
    <row r="63" spans="1:18" x14ac:dyDescent="0.2">
      <c r="A63" s="27">
        <v>84.5</v>
      </c>
      <c r="B63" s="187">
        <v>13.528740000000001</v>
      </c>
      <c r="C63" s="187">
        <v>13.72113</v>
      </c>
      <c r="D63" s="187">
        <v>14.042160000000001</v>
      </c>
      <c r="E63" s="187">
        <v>14.660819999999999</v>
      </c>
      <c r="F63" s="187">
        <v>15.512869999999999</v>
      </c>
      <c r="G63" s="187">
        <v>16.631119999999999</v>
      </c>
      <c r="H63" s="187">
        <v>17.401219999999999</v>
      </c>
      <c r="I63" s="187">
        <v>18.021830000000001</v>
      </c>
      <c r="J63" s="187">
        <v>19.152360000000002</v>
      </c>
      <c r="K63" s="187">
        <v>20.08052</v>
      </c>
    </row>
    <row r="64" spans="1:18" x14ac:dyDescent="0.2">
      <c r="A64" s="27">
        <v>85.5</v>
      </c>
      <c r="B64" s="187">
        <v>13.530250000000001</v>
      </c>
      <c r="C64" s="187">
        <v>13.72387</v>
      </c>
      <c r="D64" s="187">
        <v>14.04711</v>
      </c>
      <c r="E64" s="187">
        <v>14.670540000000001</v>
      </c>
      <c r="F64" s="187">
        <v>15.530340000000001</v>
      </c>
      <c r="G64" s="187">
        <v>16.66114</v>
      </c>
      <c r="H64" s="187">
        <v>17.441680000000002</v>
      </c>
      <c r="I64" s="187">
        <v>18.071899999999999</v>
      </c>
      <c r="J64" s="187">
        <v>19.222950000000001</v>
      </c>
      <c r="K64" s="187">
        <v>20.171230000000001</v>
      </c>
    </row>
    <row r="65" spans="1:11" x14ac:dyDescent="0.2">
      <c r="A65" s="27">
        <v>86.5</v>
      </c>
      <c r="B65" s="187">
        <v>13.53233</v>
      </c>
      <c r="C65" s="187">
        <v>13.72724</v>
      </c>
      <c r="D65" s="187">
        <v>14.052759999999999</v>
      </c>
      <c r="E65" s="187">
        <v>14.68107</v>
      </c>
      <c r="F65" s="187">
        <v>15.54876</v>
      </c>
      <c r="G65" s="187">
        <v>16.692250000000001</v>
      </c>
      <c r="H65" s="187">
        <v>17.48329</v>
      </c>
      <c r="I65" s="187">
        <v>18.12312</v>
      </c>
      <c r="J65" s="187">
        <v>19.294709999999998</v>
      </c>
      <c r="K65" s="187">
        <v>20.26314</v>
      </c>
    </row>
    <row r="66" spans="1:11" x14ac:dyDescent="0.2">
      <c r="A66" s="27">
        <v>87.5</v>
      </c>
      <c r="B66" s="187">
        <v>13.535</v>
      </c>
      <c r="C66" s="187">
        <v>13.73124</v>
      </c>
      <c r="D66" s="187">
        <v>14.059100000000001</v>
      </c>
      <c r="E66" s="187">
        <v>14.692410000000001</v>
      </c>
      <c r="F66" s="187">
        <v>15.56812</v>
      </c>
      <c r="G66" s="187">
        <v>16.724419999999999</v>
      </c>
      <c r="H66" s="187">
        <v>17.52599</v>
      </c>
      <c r="I66" s="187">
        <v>18.17548</v>
      </c>
      <c r="J66" s="187">
        <v>19.367609999999999</v>
      </c>
      <c r="K66" s="187">
        <v>20.356179999999998</v>
      </c>
    </row>
    <row r="67" spans="1:11" x14ac:dyDescent="0.2">
      <c r="A67" s="27">
        <v>88.5</v>
      </c>
      <c r="B67" s="187">
        <v>13.538259999999999</v>
      </c>
      <c r="C67" s="187">
        <v>13.73587</v>
      </c>
      <c r="D67" s="187">
        <v>14.066129999999999</v>
      </c>
      <c r="E67" s="187">
        <v>14.704549999999999</v>
      </c>
      <c r="F67" s="187">
        <v>15.58841</v>
      </c>
      <c r="G67" s="187">
        <v>16.757629999999999</v>
      </c>
      <c r="H67" s="187">
        <v>17.569780000000002</v>
      </c>
      <c r="I67" s="187">
        <v>18.228929999999998</v>
      </c>
      <c r="J67" s="187">
        <v>19.441610000000001</v>
      </c>
      <c r="K67" s="187">
        <v>20.450310000000002</v>
      </c>
    </row>
    <row r="68" spans="1:11" x14ac:dyDescent="0.2">
      <c r="A68" s="27">
        <v>89.5</v>
      </c>
      <c r="B68" s="187">
        <v>13.542120000000001</v>
      </c>
      <c r="C68" s="187">
        <v>13.74113</v>
      </c>
      <c r="D68" s="187">
        <v>14.07386</v>
      </c>
      <c r="E68" s="187">
        <v>14.71749</v>
      </c>
      <c r="F68" s="187">
        <v>15.60961</v>
      </c>
      <c r="G68" s="187">
        <v>16.79185</v>
      </c>
      <c r="H68" s="187">
        <v>17.614619999999999</v>
      </c>
      <c r="I68" s="187">
        <v>18.283439999999999</v>
      </c>
      <c r="J68" s="187">
        <v>19.516660000000002</v>
      </c>
      <c r="K68" s="187">
        <v>20.545449999999999</v>
      </c>
    </row>
    <row r="69" spans="1:11" x14ac:dyDescent="0.2">
      <c r="A69" s="27">
        <v>90.5</v>
      </c>
      <c r="B69" s="187">
        <v>13.546569999999999</v>
      </c>
      <c r="C69" s="187">
        <v>13.747019999999999</v>
      </c>
      <c r="D69" s="187">
        <v>14.082280000000001</v>
      </c>
      <c r="E69" s="187">
        <v>14.731210000000001</v>
      </c>
      <c r="F69" s="187">
        <v>15.63171</v>
      </c>
      <c r="G69" s="187">
        <v>16.827069999999999</v>
      </c>
      <c r="H69" s="187">
        <v>17.660489999999999</v>
      </c>
      <c r="I69" s="187">
        <v>18.338989999999999</v>
      </c>
      <c r="J69" s="187">
        <v>19.59272</v>
      </c>
      <c r="K69" s="187">
        <v>20.641549999999999</v>
      </c>
    </row>
    <row r="70" spans="1:11" x14ac:dyDescent="0.2">
      <c r="A70" s="27">
        <v>91.5</v>
      </c>
      <c r="B70" s="187">
        <v>13.551629999999999</v>
      </c>
      <c r="C70" s="187">
        <v>13.753550000000001</v>
      </c>
      <c r="D70" s="187">
        <v>14.091379999999999</v>
      </c>
      <c r="E70" s="187">
        <v>14.745710000000001</v>
      </c>
      <c r="F70" s="187">
        <v>15.65469</v>
      </c>
      <c r="G70" s="187">
        <v>16.863250000000001</v>
      </c>
      <c r="H70" s="187">
        <v>17.707360000000001</v>
      </c>
      <c r="I70" s="187">
        <v>18.39554</v>
      </c>
      <c r="J70" s="187">
        <v>19.669740000000001</v>
      </c>
      <c r="K70" s="187">
        <v>20.73856</v>
      </c>
    </row>
    <row r="71" spans="1:11" x14ac:dyDescent="0.2">
      <c r="A71" s="27">
        <v>92.5</v>
      </c>
      <c r="B71" s="187">
        <v>13.55729</v>
      </c>
      <c r="C71" s="187">
        <v>13.76071</v>
      </c>
      <c r="D71" s="187">
        <v>14.10116</v>
      </c>
      <c r="E71" s="187">
        <v>14.76099</v>
      </c>
      <c r="F71" s="187">
        <v>15.67853</v>
      </c>
      <c r="G71" s="187">
        <v>16.900390000000002</v>
      </c>
      <c r="H71" s="187">
        <v>17.755199999999999</v>
      </c>
      <c r="I71" s="187">
        <v>18.453060000000001</v>
      </c>
      <c r="J71" s="187">
        <v>19.747689999999999</v>
      </c>
      <c r="K71" s="187">
        <v>20.83643</v>
      </c>
    </row>
    <row r="72" spans="1:11" x14ac:dyDescent="0.2">
      <c r="A72" s="27">
        <v>93.5</v>
      </c>
      <c r="B72" s="187">
        <v>13.563560000000001</v>
      </c>
      <c r="C72" s="187">
        <v>13.768520000000001</v>
      </c>
      <c r="D72" s="187">
        <v>14.11163</v>
      </c>
      <c r="E72" s="187">
        <v>14.77703</v>
      </c>
      <c r="F72" s="187">
        <v>15.70323</v>
      </c>
      <c r="G72" s="187">
        <v>16.93845</v>
      </c>
      <c r="H72" s="187">
        <v>17.803979999999999</v>
      </c>
      <c r="I72" s="187">
        <v>18.511520000000001</v>
      </c>
      <c r="J72" s="187">
        <v>19.826519999999999</v>
      </c>
      <c r="K72" s="187">
        <v>20.935089999999999</v>
      </c>
    </row>
    <row r="73" spans="1:11" x14ac:dyDescent="0.2">
      <c r="A73" s="27">
        <v>94.5</v>
      </c>
      <c r="B73" s="187">
        <v>13.57044</v>
      </c>
      <c r="C73" s="187">
        <v>13.776949999999999</v>
      </c>
      <c r="D73" s="187">
        <v>14.12279</v>
      </c>
      <c r="E73" s="187">
        <v>14.79382</v>
      </c>
      <c r="F73" s="187">
        <v>15.728770000000001</v>
      </c>
      <c r="G73" s="187">
        <v>16.977419999999999</v>
      </c>
      <c r="H73" s="187">
        <v>17.85369</v>
      </c>
      <c r="I73" s="187">
        <v>18.570889999999999</v>
      </c>
      <c r="J73" s="187">
        <v>19.906199999999998</v>
      </c>
      <c r="K73" s="187">
        <v>21.034490000000002</v>
      </c>
    </row>
    <row r="74" spans="1:11" x14ac:dyDescent="0.2">
      <c r="A74" s="27">
        <v>95.5</v>
      </c>
      <c r="B74" s="187">
        <v>13.57793</v>
      </c>
      <c r="C74" s="187">
        <v>13.78603</v>
      </c>
      <c r="D74" s="187">
        <v>14.13462</v>
      </c>
      <c r="E74" s="187">
        <v>14.811360000000001</v>
      </c>
      <c r="F74" s="187">
        <v>15.755129999999999</v>
      </c>
      <c r="G74" s="187">
        <v>17.01727</v>
      </c>
      <c r="H74" s="187">
        <v>17.90429</v>
      </c>
      <c r="I74" s="187">
        <v>18.631150000000002</v>
      </c>
      <c r="J74" s="187">
        <v>19.98668</v>
      </c>
      <c r="K74" s="187">
        <v>21.134589999999999</v>
      </c>
    </row>
    <row r="75" spans="1:11" x14ac:dyDescent="0.2">
      <c r="A75" s="27">
        <v>96.5</v>
      </c>
      <c r="B75" s="187">
        <v>13.586040000000001</v>
      </c>
      <c r="C75" s="187">
        <v>13.79575</v>
      </c>
      <c r="D75" s="187">
        <v>14.147119999999999</v>
      </c>
      <c r="E75" s="187">
        <v>14.829650000000001</v>
      </c>
      <c r="F75" s="187">
        <v>15.782310000000001</v>
      </c>
      <c r="G75" s="187">
        <v>17.05799</v>
      </c>
      <c r="H75" s="187">
        <v>17.955749999999998</v>
      </c>
      <c r="I75" s="187">
        <v>18.692250000000001</v>
      </c>
      <c r="J75" s="187">
        <v>20.06793</v>
      </c>
      <c r="K75" s="187">
        <v>21.235320000000002</v>
      </c>
    </row>
    <row r="76" spans="1:11" x14ac:dyDescent="0.2">
      <c r="A76" s="27">
        <v>97.5</v>
      </c>
      <c r="B76" s="187">
        <v>13.59477</v>
      </c>
      <c r="C76" s="187">
        <v>13.806100000000001</v>
      </c>
      <c r="D76" s="187">
        <v>14.160299999999999</v>
      </c>
      <c r="E76" s="187">
        <v>14.84867</v>
      </c>
      <c r="F76" s="187">
        <v>15.81029</v>
      </c>
      <c r="G76" s="187">
        <v>17.099550000000001</v>
      </c>
      <c r="H76" s="187">
        <v>18.00807</v>
      </c>
      <c r="I76" s="187">
        <v>18.754180000000002</v>
      </c>
      <c r="J76" s="187">
        <v>20.149899999999999</v>
      </c>
      <c r="K76" s="187">
        <v>21.336649999999999</v>
      </c>
    </row>
    <row r="77" spans="1:11" x14ac:dyDescent="0.2">
      <c r="A77" s="27">
        <v>98.5</v>
      </c>
      <c r="B77" s="187">
        <v>13.60411</v>
      </c>
      <c r="C77" s="187">
        <v>13.8171</v>
      </c>
      <c r="D77" s="187">
        <v>14.174160000000001</v>
      </c>
      <c r="E77" s="187">
        <v>14.868410000000001</v>
      </c>
      <c r="F77" s="187">
        <v>15.83905</v>
      </c>
      <c r="G77" s="187">
        <v>17.141929999999999</v>
      </c>
      <c r="H77" s="187">
        <v>18.061199999999999</v>
      </c>
      <c r="I77" s="187">
        <v>18.8169</v>
      </c>
      <c r="J77" s="187">
        <v>20.232559999999999</v>
      </c>
      <c r="K77" s="187">
        <v>21.43852</v>
      </c>
    </row>
    <row r="78" spans="1:11" x14ac:dyDescent="0.2">
      <c r="A78" s="27">
        <v>99.5</v>
      </c>
      <c r="B78" s="187">
        <v>13.61408</v>
      </c>
      <c r="C78" s="187">
        <v>13.82873</v>
      </c>
      <c r="D78" s="187">
        <v>14.18868</v>
      </c>
      <c r="E78" s="187">
        <v>14.88888</v>
      </c>
      <c r="F78" s="187">
        <v>15.86858</v>
      </c>
      <c r="G78" s="187">
        <v>17.185120000000001</v>
      </c>
      <c r="H78" s="187">
        <v>18.115120000000001</v>
      </c>
      <c r="I78" s="187">
        <v>18.880379999999999</v>
      </c>
      <c r="J78" s="187">
        <v>20.31587</v>
      </c>
      <c r="K78" s="187">
        <v>21.540880000000001</v>
      </c>
    </row>
    <row r="79" spans="1:11" x14ac:dyDescent="0.2">
      <c r="A79" s="27">
        <v>100.5</v>
      </c>
      <c r="B79" s="187">
        <v>13.62467</v>
      </c>
      <c r="C79" s="187">
        <v>13.841010000000001</v>
      </c>
      <c r="D79" s="187">
        <v>14.20387</v>
      </c>
      <c r="E79" s="187">
        <v>14.91006</v>
      </c>
      <c r="F79" s="187">
        <v>15.89888</v>
      </c>
      <c r="G79" s="187">
        <v>17.229089999999999</v>
      </c>
      <c r="H79" s="187">
        <v>18.169809999999998</v>
      </c>
      <c r="I79" s="187">
        <v>18.944590000000002</v>
      </c>
      <c r="J79" s="187">
        <v>20.399789999999999</v>
      </c>
      <c r="K79" s="187">
        <v>21.64368</v>
      </c>
    </row>
    <row r="80" spans="1:11" x14ac:dyDescent="0.2">
      <c r="A80" s="27">
        <v>101.5</v>
      </c>
      <c r="B80" s="187">
        <v>13.63588</v>
      </c>
      <c r="C80" s="187">
        <v>13.85392</v>
      </c>
      <c r="D80" s="187">
        <v>14.219720000000001</v>
      </c>
      <c r="E80" s="187">
        <v>14.931940000000001</v>
      </c>
      <c r="F80" s="187">
        <v>15.929919999999999</v>
      </c>
      <c r="G80" s="187">
        <v>17.27383</v>
      </c>
      <c r="H80" s="187">
        <v>18.225249999999999</v>
      </c>
      <c r="I80" s="187">
        <v>19.009519999999998</v>
      </c>
      <c r="J80" s="187">
        <v>20.484290000000001</v>
      </c>
      <c r="K80" s="187">
        <v>21.74689</v>
      </c>
    </row>
    <row r="81" spans="1:11" x14ac:dyDescent="0.2">
      <c r="A81" s="27">
        <v>102.5</v>
      </c>
      <c r="B81" s="187">
        <v>13.64771</v>
      </c>
      <c r="C81" s="187">
        <v>13.867470000000001</v>
      </c>
      <c r="D81" s="187">
        <v>14.23624</v>
      </c>
      <c r="E81" s="187">
        <v>14.95453</v>
      </c>
      <c r="F81" s="187">
        <v>15.961690000000001</v>
      </c>
      <c r="G81" s="187">
        <v>17.319320000000001</v>
      </c>
      <c r="H81" s="187">
        <v>18.281410000000001</v>
      </c>
      <c r="I81" s="187">
        <v>19.075119999999998</v>
      </c>
      <c r="J81" s="187">
        <v>20.569330000000001</v>
      </c>
      <c r="K81" s="187">
        <v>21.850439999999999</v>
      </c>
    </row>
    <row r="82" spans="1:11" x14ac:dyDescent="0.2">
      <c r="A82" s="27">
        <v>103.5</v>
      </c>
      <c r="B82" s="187">
        <v>13.660170000000001</v>
      </c>
      <c r="C82" s="187">
        <v>13.88166</v>
      </c>
      <c r="D82" s="187">
        <v>14.253410000000001</v>
      </c>
      <c r="E82" s="187">
        <v>14.9778</v>
      </c>
      <c r="F82" s="187">
        <v>15.99419</v>
      </c>
      <c r="G82" s="187">
        <v>17.36552</v>
      </c>
      <c r="H82" s="187">
        <v>18.338270000000001</v>
      </c>
      <c r="I82" s="187">
        <v>19.141369999999998</v>
      </c>
      <c r="J82" s="187">
        <v>20.654869999999999</v>
      </c>
      <c r="K82" s="187">
        <v>21.9543</v>
      </c>
    </row>
    <row r="83" spans="1:11" x14ac:dyDescent="0.2">
      <c r="A83" s="27">
        <v>104.5</v>
      </c>
      <c r="B83" s="187">
        <v>13.673249999999999</v>
      </c>
      <c r="C83" s="187">
        <v>13.89648</v>
      </c>
      <c r="D83" s="187">
        <v>14.271240000000001</v>
      </c>
      <c r="E83" s="187">
        <v>15.001760000000001</v>
      </c>
      <c r="F83" s="187">
        <v>16.02741</v>
      </c>
      <c r="G83" s="187">
        <v>17.41244</v>
      </c>
      <c r="H83" s="187">
        <v>18.395800000000001</v>
      </c>
      <c r="I83" s="187">
        <v>19.20825</v>
      </c>
      <c r="J83" s="187">
        <v>20.74089</v>
      </c>
      <c r="K83" s="187">
        <v>22.058420000000002</v>
      </c>
    </row>
    <row r="84" spans="1:11" x14ac:dyDescent="0.2">
      <c r="A84" s="27">
        <v>105.5</v>
      </c>
      <c r="B84" s="187">
        <v>13.686959999999999</v>
      </c>
      <c r="C84" s="187">
        <v>13.91194</v>
      </c>
      <c r="D84" s="187">
        <v>14.289720000000001</v>
      </c>
      <c r="E84" s="187">
        <v>15.026400000000001</v>
      </c>
      <c r="F84" s="187">
        <v>16.061319999999998</v>
      </c>
      <c r="G84" s="187">
        <v>17.460049999999999</v>
      </c>
      <c r="H84" s="187">
        <v>18.453980000000001</v>
      </c>
      <c r="I84" s="187">
        <v>19.275729999999999</v>
      </c>
      <c r="J84" s="187">
        <v>20.82733</v>
      </c>
      <c r="K84" s="187">
        <v>22.162759999999999</v>
      </c>
    </row>
    <row r="85" spans="1:11" x14ac:dyDescent="0.2">
      <c r="A85" s="27">
        <v>106.5</v>
      </c>
      <c r="B85" s="187">
        <v>13.70129</v>
      </c>
      <c r="C85" s="187">
        <v>13.928039999999999</v>
      </c>
      <c r="D85" s="187">
        <v>14.30884</v>
      </c>
      <c r="E85" s="187">
        <v>15.05172</v>
      </c>
      <c r="F85" s="187">
        <v>16.09591</v>
      </c>
      <c r="G85" s="187">
        <v>17.508330000000001</v>
      </c>
      <c r="H85" s="187">
        <v>18.512799999999999</v>
      </c>
      <c r="I85" s="187">
        <v>19.343779999999999</v>
      </c>
      <c r="J85" s="187">
        <v>20.914169999999999</v>
      </c>
      <c r="K85" s="187">
        <v>22.26727</v>
      </c>
    </row>
    <row r="86" spans="1:11" x14ac:dyDescent="0.2">
      <c r="A86" s="27">
        <v>107.5</v>
      </c>
      <c r="B86" s="187">
        <v>13.716240000000001</v>
      </c>
      <c r="C86" s="187">
        <v>13.94476</v>
      </c>
      <c r="D86" s="187">
        <v>14.328620000000001</v>
      </c>
      <c r="E86" s="187">
        <v>15.07769</v>
      </c>
      <c r="F86" s="187">
        <v>16.13119</v>
      </c>
      <c r="G86" s="187">
        <v>17.557259999999999</v>
      </c>
      <c r="H86" s="187">
        <v>18.572220000000002</v>
      </c>
      <c r="I86" s="187">
        <v>19.412379999999999</v>
      </c>
      <c r="J86" s="187">
        <v>21.001380000000001</v>
      </c>
      <c r="K86" s="187">
        <v>22.371919999999999</v>
      </c>
    </row>
    <row r="87" spans="1:11" x14ac:dyDescent="0.2">
      <c r="A87" s="27">
        <v>108.5</v>
      </c>
      <c r="B87" s="187">
        <v>13.731820000000001</v>
      </c>
      <c r="C87" s="187">
        <v>13.962120000000001</v>
      </c>
      <c r="D87" s="187">
        <v>14.349030000000001</v>
      </c>
      <c r="E87" s="187">
        <v>15.104329999999999</v>
      </c>
      <c r="F87" s="187">
        <v>16.167120000000001</v>
      </c>
      <c r="G87" s="187">
        <v>17.606829999999999</v>
      </c>
      <c r="H87" s="187">
        <v>18.63222</v>
      </c>
      <c r="I87" s="187">
        <v>19.481490000000001</v>
      </c>
      <c r="J87" s="187">
        <v>21.088930000000001</v>
      </c>
      <c r="K87" s="187">
        <v>22.476659999999999</v>
      </c>
    </row>
    <row r="88" spans="1:11" x14ac:dyDescent="0.2">
      <c r="A88" s="27">
        <v>109.5</v>
      </c>
      <c r="B88" s="187">
        <v>13.748010000000001</v>
      </c>
      <c r="C88" s="187">
        <v>13.9801</v>
      </c>
      <c r="D88" s="187">
        <v>14.37008</v>
      </c>
      <c r="E88" s="187">
        <v>15.13161</v>
      </c>
      <c r="F88" s="187">
        <v>16.203710000000001</v>
      </c>
      <c r="G88" s="187">
        <v>17.657019999999999</v>
      </c>
      <c r="H88" s="187">
        <v>18.692789999999999</v>
      </c>
      <c r="I88" s="187">
        <v>19.551100000000002</v>
      </c>
      <c r="J88" s="187">
        <v>21.176770000000001</v>
      </c>
      <c r="K88" s="187">
        <v>22.58145</v>
      </c>
    </row>
    <row r="89" spans="1:11" x14ac:dyDescent="0.2">
      <c r="A89" s="27">
        <v>110.5</v>
      </c>
      <c r="B89" s="187">
        <v>13.76483</v>
      </c>
      <c r="C89" s="187">
        <v>13.998710000000001</v>
      </c>
      <c r="D89" s="187">
        <v>14.391769999999999</v>
      </c>
      <c r="E89" s="187">
        <v>15.15954</v>
      </c>
      <c r="F89" s="187">
        <v>16.240939999999998</v>
      </c>
      <c r="G89" s="187">
        <v>17.707799999999999</v>
      </c>
      <c r="H89" s="187">
        <v>18.753900000000002</v>
      </c>
      <c r="I89" s="187">
        <v>19.621179999999999</v>
      </c>
      <c r="J89" s="187">
        <v>21.264880000000002</v>
      </c>
      <c r="K89" s="187">
        <v>22.686250000000001</v>
      </c>
    </row>
    <row r="90" spans="1:11" x14ac:dyDescent="0.2">
      <c r="A90" s="27">
        <v>111.5</v>
      </c>
      <c r="B90" s="187">
        <v>13.78227</v>
      </c>
      <c r="C90" s="187">
        <v>14.017950000000001</v>
      </c>
      <c r="D90" s="187">
        <v>14.41409</v>
      </c>
      <c r="E90" s="187">
        <v>15.1881</v>
      </c>
      <c r="F90" s="187">
        <v>16.2788</v>
      </c>
      <c r="G90" s="187">
        <v>17.759180000000001</v>
      </c>
      <c r="H90" s="187">
        <v>18.815539999999999</v>
      </c>
      <c r="I90" s="187">
        <v>19.69171</v>
      </c>
      <c r="J90" s="187">
        <v>21.35323</v>
      </c>
      <c r="K90" s="187">
        <v>22.791029999999999</v>
      </c>
    </row>
    <row r="91" spans="1:11" x14ac:dyDescent="0.2">
      <c r="A91" s="27">
        <v>112.5</v>
      </c>
      <c r="B91" s="187">
        <v>13.800330000000001</v>
      </c>
      <c r="C91" s="187">
        <v>14.037800000000001</v>
      </c>
      <c r="D91" s="187">
        <v>14.43703</v>
      </c>
      <c r="E91" s="187">
        <v>15.2173</v>
      </c>
      <c r="F91" s="187">
        <v>16.31728</v>
      </c>
      <c r="G91" s="187">
        <v>17.811119999999999</v>
      </c>
      <c r="H91" s="187">
        <v>18.877669999999998</v>
      </c>
      <c r="I91" s="187">
        <v>19.76266</v>
      </c>
      <c r="J91" s="187">
        <v>21.441780000000001</v>
      </c>
      <c r="K91" s="187">
        <v>22.89575</v>
      </c>
    </row>
    <row r="92" spans="1:11" x14ac:dyDescent="0.2">
      <c r="A92" s="27">
        <v>113.5</v>
      </c>
      <c r="B92" s="187">
        <v>13.819000000000001</v>
      </c>
      <c r="C92" s="187">
        <v>14.05828</v>
      </c>
      <c r="D92" s="187">
        <v>14.46059</v>
      </c>
      <c r="E92" s="187">
        <v>15.247120000000001</v>
      </c>
      <c r="F92" s="187">
        <v>16.356369999999998</v>
      </c>
      <c r="G92" s="187">
        <v>17.863610000000001</v>
      </c>
      <c r="H92" s="187">
        <v>18.940280000000001</v>
      </c>
      <c r="I92" s="187">
        <v>19.834009999999999</v>
      </c>
      <c r="J92" s="187">
        <v>21.53051</v>
      </c>
      <c r="K92" s="187">
        <v>23.000360000000001</v>
      </c>
    </row>
    <row r="93" spans="1:11" x14ac:dyDescent="0.2">
      <c r="A93" s="27">
        <v>114.5</v>
      </c>
      <c r="B93" s="187">
        <v>13.838279999999999</v>
      </c>
      <c r="C93" s="187">
        <v>14.079370000000001</v>
      </c>
      <c r="D93" s="187">
        <v>14.484780000000001</v>
      </c>
      <c r="E93" s="187">
        <v>15.27755</v>
      </c>
      <c r="F93" s="187">
        <v>16.396059999999999</v>
      </c>
      <c r="G93" s="187">
        <v>17.916640000000001</v>
      </c>
      <c r="H93" s="187">
        <v>19.003360000000001</v>
      </c>
      <c r="I93" s="187">
        <v>19.905729999999998</v>
      </c>
      <c r="J93" s="187">
        <v>21.61938</v>
      </c>
      <c r="K93" s="187">
        <v>23.104839999999999</v>
      </c>
    </row>
    <row r="94" spans="1:11" x14ac:dyDescent="0.2">
      <c r="A94" s="27">
        <v>115.5</v>
      </c>
      <c r="B94" s="187">
        <v>13.858180000000001</v>
      </c>
      <c r="C94" s="187">
        <v>14.10107</v>
      </c>
      <c r="D94" s="187">
        <v>14.50957</v>
      </c>
      <c r="E94" s="187">
        <v>15.308590000000001</v>
      </c>
      <c r="F94" s="187">
        <v>16.436330000000002</v>
      </c>
      <c r="G94" s="187">
        <v>17.970199999999998</v>
      </c>
      <c r="H94" s="187">
        <v>19.066880000000001</v>
      </c>
      <c r="I94" s="187">
        <v>19.977810000000002</v>
      </c>
      <c r="J94" s="187">
        <v>21.708369999999999</v>
      </c>
      <c r="K94" s="187">
        <v>23.209150000000001</v>
      </c>
    </row>
    <row r="95" spans="1:11" x14ac:dyDescent="0.2">
      <c r="A95" s="27">
        <v>116.5</v>
      </c>
      <c r="B95" s="187">
        <v>13.878679999999999</v>
      </c>
      <c r="C95" s="187">
        <v>14.123379999999999</v>
      </c>
      <c r="D95" s="187">
        <v>14.534979999999999</v>
      </c>
      <c r="E95" s="187">
        <v>15.34024</v>
      </c>
      <c r="F95" s="187">
        <v>16.477180000000001</v>
      </c>
      <c r="G95" s="187">
        <v>18.024249999999999</v>
      </c>
      <c r="H95" s="187">
        <v>19.13081</v>
      </c>
      <c r="I95" s="187">
        <v>20.05021</v>
      </c>
      <c r="J95" s="187">
        <v>21.797450000000001</v>
      </c>
      <c r="K95" s="187">
        <v>23.31326</v>
      </c>
    </row>
    <row r="96" spans="1:11" x14ac:dyDescent="0.2">
      <c r="A96" s="27">
        <v>117.5</v>
      </c>
      <c r="B96" s="187">
        <v>13.899789999999999</v>
      </c>
      <c r="C96" s="187">
        <v>14.1463</v>
      </c>
      <c r="D96" s="187">
        <v>14.56099</v>
      </c>
      <c r="E96" s="187">
        <v>15.372479999999999</v>
      </c>
      <c r="F96" s="187">
        <v>16.518599999999999</v>
      </c>
      <c r="G96" s="187">
        <v>18.078790000000001</v>
      </c>
      <c r="H96" s="187">
        <v>19.195160000000001</v>
      </c>
      <c r="I96" s="187">
        <v>20.122920000000001</v>
      </c>
      <c r="J96" s="187">
        <v>21.886590000000002</v>
      </c>
      <c r="K96" s="187">
        <v>23.417120000000001</v>
      </c>
    </row>
    <row r="97" spans="1:11" x14ac:dyDescent="0.2">
      <c r="A97" s="27">
        <v>118.5</v>
      </c>
      <c r="B97" s="187">
        <v>13.92151</v>
      </c>
      <c r="C97" s="187">
        <v>14.16982</v>
      </c>
      <c r="D97" s="187">
        <v>14.5876</v>
      </c>
      <c r="E97" s="187">
        <v>15.40531</v>
      </c>
      <c r="F97" s="187">
        <v>16.560569999999998</v>
      </c>
      <c r="G97" s="187">
        <v>18.13381</v>
      </c>
      <c r="H97" s="187">
        <v>19.259879999999999</v>
      </c>
      <c r="I97" s="187">
        <v>20.195920000000001</v>
      </c>
      <c r="J97" s="187">
        <v>21.975760000000001</v>
      </c>
      <c r="K97" s="187">
        <v>23.520710000000001</v>
      </c>
    </row>
    <row r="98" spans="1:11" x14ac:dyDescent="0.2">
      <c r="A98" s="27">
        <v>119.5</v>
      </c>
      <c r="B98" s="187">
        <v>13.943820000000001</v>
      </c>
      <c r="C98" s="187">
        <v>14.19394</v>
      </c>
      <c r="D98" s="187">
        <v>14.61481</v>
      </c>
      <c r="E98" s="187">
        <v>15.43872</v>
      </c>
      <c r="F98" s="187">
        <v>16.603090000000002</v>
      </c>
      <c r="G98" s="187">
        <v>18.18929</v>
      </c>
      <c r="H98" s="187">
        <v>19.32497</v>
      </c>
      <c r="I98" s="187">
        <v>20.269189999999998</v>
      </c>
      <c r="J98" s="187">
        <v>22.06494</v>
      </c>
      <c r="K98" s="187">
        <v>23.623999999999999</v>
      </c>
    </row>
    <row r="99" spans="1:11" x14ac:dyDescent="0.2">
      <c r="A99" s="27">
        <v>120.5</v>
      </c>
      <c r="B99" s="187">
        <v>13.96673</v>
      </c>
      <c r="C99" s="187">
        <v>14.21866</v>
      </c>
      <c r="D99" s="187">
        <v>14.6426</v>
      </c>
      <c r="E99" s="187">
        <v>15.4727</v>
      </c>
      <c r="F99" s="187">
        <v>16.646139999999999</v>
      </c>
      <c r="G99" s="187">
        <v>18.24521</v>
      </c>
      <c r="H99" s="187">
        <v>19.390409999999999</v>
      </c>
      <c r="I99" s="187">
        <v>20.342700000000001</v>
      </c>
      <c r="J99" s="187">
        <v>22.15409</v>
      </c>
      <c r="K99" s="187">
        <v>23.726959999999998</v>
      </c>
    </row>
    <row r="100" spans="1:11" x14ac:dyDescent="0.2">
      <c r="A100" s="27">
        <v>121.5</v>
      </c>
      <c r="B100" s="187">
        <v>13.99024</v>
      </c>
      <c r="C100" s="187">
        <v>14.24396</v>
      </c>
      <c r="D100" s="187">
        <v>14.67098</v>
      </c>
      <c r="E100" s="187">
        <v>15.507250000000001</v>
      </c>
      <c r="F100" s="187">
        <v>16.689720000000001</v>
      </c>
      <c r="G100" s="187">
        <v>18.301559999999998</v>
      </c>
      <c r="H100" s="187">
        <v>19.45618</v>
      </c>
      <c r="I100" s="187">
        <v>20.416429999999998</v>
      </c>
      <c r="J100" s="187">
        <v>22.243200000000002</v>
      </c>
      <c r="K100" s="187">
        <v>23.829550000000001</v>
      </c>
    </row>
    <row r="101" spans="1:11" x14ac:dyDescent="0.2">
      <c r="A101" s="27">
        <v>122.5</v>
      </c>
      <c r="B101" s="187">
        <v>14.014329999999999</v>
      </c>
      <c r="C101" s="187">
        <v>14.26985</v>
      </c>
      <c r="D101" s="187">
        <v>14.69994</v>
      </c>
      <c r="E101" s="187">
        <v>15.54236</v>
      </c>
      <c r="F101" s="187">
        <v>16.733809999999998</v>
      </c>
      <c r="G101" s="187">
        <v>18.358329999999999</v>
      </c>
      <c r="H101" s="187">
        <v>19.522259999999999</v>
      </c>
      <c r="I101" s="187">
        <v>20.490359999999999</v>
      </c>
      <c r="J101" s="187">
        <v>22.332239999999999</v>
      </c>
      <c r="K101" s="187">
        <v>23.931750000000001</v>
      </c>
    </row>
    <row r="102" spans="1:11" x14ac:dyDescent="0.2">
      <c r="A102" s="27">
        <v>123.5</v>
      </c>
      <c r="B102" s="187">
        <v>14.039009999999999</v>
      </c>
      <c r="C102" s="187">
        <v>14.296329999999999</v>
      </c>
      <c r="D102" s="187">
        <v>14.729480000000001</v>
      </c>
      <c r="E102" s="187">
        <v>15.57803</v>
      </c>
      <c r="F102" s="187">
        <v>16.778400000000001</v>
      </c>
      <c r="G102" s="187">
        <v>18.415500000000002</v>
      </c>
      <c r="H102" s="187">
        <v>19.588640000000002</v>
      </c>
      <c r="I102" s="187">
        <v>20.56448</v>
      </c>
      <c r="J102" s="187">
        <v>22.42118</v>
      </c>
      <c r="K102" s="187">
        <v>24.033529999999999</v>
      </c>
    </row>
    <row r="103" spans="1:11" x14ac:dyDescent="0.2">
      <c r="A103" s="27">
        <v>124.5</v>
      </c>
      <c r="B103" s="187">
        <v>14.06427</v>
      </c>
      <c r="C103" s="187">
        <v>14.32338</v>
      </c>
      <c r="D103" s="187">
        <v>14.75958</v>
      </c>
      <c r="E103" s="187">
        <v>15.614240000000001</v>
      </c>
      <c r="F103" s="187">
        <v>16.823499999999999</v>
      </c>
      <c r="G103" s="187">
        <v>18.47306</v>
      </c>
      <c r="H103" s="187">
        <v>19.6553</v>
      </c>
      <c r="I103" s="187">
        <v>20.638770000000001</v>
      </c>
      <c r="J103" s="27">
        <v>22.51</v>
      </c>
      <c r="K103" s="187">
        <v>24.13486</v>
      </c>
    </row>
    <row r="104" spans="1:11" x14ac:dyDescent="0.2">
      <c r="A104" s="27">
        <v>125.5</v>
      </c>
      <c r="B104" s="187">
        <v>14.090109999999999</v>
      </c>
      <c r="C104" s="187">
        <v>14.35101</v>
      </c>
      <c r="D104" s="187">
        <v>14.79025</v>
      </c>
      <c r="E104" s="187">
        <v>15.65099</v>
      </c>
      <c r="F104" s="187">
        <v>16.869070000000001</v>
      </c>
      <c r="G104" s="187">
        <v>18.530989999999999</v>
      </c>
      <c r="H104" s="187">
        <v>19.72222</v>
      </c>
      <c r="I104" s="187">
        <v>20.713200000000001</v>
      </c>
      <c r="J104" s="187">
        <v>22.598680000000002</v>
      </c>
      <c r="K104" s="187">
        <v>24.235710000000001</v>
      </c>
    </row>
    <row r="105" spans="1:11" x14ac:dyDescent="0.2">
      <c r="A105" s="27">
        <v>126.5</v>
      </c>
      <c r="B105" s="187">
        <v>14.116529999999999</v>
      </c>
      <c r="C105" s="187">
        <v>14.379200000000001</v>
      </c>
      <c r="D105" s="187">
        <v>14.821479999999999</v>
      </c>
      <c r="E105" s="187">
        <v>15.68826</v>
      </c>
      <c r="F105" s="187">
        <v>16.915120000000002</v>
      </c>
      <c r="G105" s="187">
        <v>18.589279999999999</v>
      </c>
      <c r="H105" s="187">
        <v>19.789380000000001</v>
      </c>
      <c r="I105" s="187">
        <v>20.787749999999999</v>
      </c>
      <c r="J105" s="187">
        <v>22.687190000000001</v>
      </c>
      <c r="K105" s="187">
        <v>24.33606</v>
      </c>
    </row>
    <row r="106" spans="1:11" x14ac:dyDescent="0.2">
      <c r="A106" s="27">
        <v>127.5</v>
      </c>
      <c r="B106" s="187">
        <v>14.143509999999999</v>
      </c>
      <c r="C106" s="187">
        <v>14.407959999999999</v>
      </c>
      <c r="D106" s="187">
        <v>14.853260000000001</v>
      </c>
      <c r="E106" s="187">
        <v>15.72607</v>
      </c>
      <c r="F106" s="187">
        <v>16.961639999999999</v>
      </c>
      <c r="G106" s="187">
        <v>18.647919999999999</v>
      </c>
      <c r="H106" s="187">
        <v>19.856780000000001</v>
      </c>
      <c r="I106" s="187">
        <v>20.86242</v>
      </c>
      <c r="J106" s="187">
        <v>22.775510000000001</v>
      </c>
      <c r="K106" s="187">
        <v>24.435890000000001</v>
      </c>
    </row>
    <row r="107" spans="1:11" x14ac:dyDescent="0.2">
      <c r="A107" s="27">
        <v>128.5</v>
      </c>
      <c r="B107" s="187">
        <v>14.171060000000001</v>
      </c>
      <c r="C107" s="187">
        <v>14.43727</v>
      </c>
      <c r="D107" s="187">
        <v>14.885579999999999</v>
      </c>
      <c r="E107" s="187">
        <v>15.764390000000001</v>
      </c>
      <c r="F107" s="187">
        <v>17.008620000000001</v>
      </c>
      <c r="G107" s="187">
        <v>18.706890000000001</v>
      </c>
      <c r="H107" s="187">
        <v>19.924389999999999</v>
      </c>
      <c r="I107" s="187">
        <v>20.937180000000001</v>
      </c>
      <c r="J107" s="187">
        <v>22.863630000000001</v>
      </c>
      <c r="K107" s="187">
        <v>24.535160000000001</v>
      </c>
    </row>
    <row r="108" spans="1:11" x14ac:dyDescent="0.2">
      <c r="A108" s="27">
        <v>129.5</v>
      </c>
      <c r="B108" s="187">
        <v>14.199159999999999</v>
      </c>
      <c r="C108" s="187">
        <v>14.467140000000001</v>
      </c>
      <c r="D108" s="187">
        <v>14.91845</v>
      </c>
      <c r="E108" s="187">
        <v>15.80322</v>
      </c>
      <c r="F108" s="187">
        <v>17.056039999999999</v>
      </c>
      <c r="G108" s="187">
        <v>18.766190000000002</v>
      </c>
      <c r="H108" s="187">
        <v>19.9922</v>
      </c>
      <c r="I108" s="187">
        <v>21.01201</v>
      </c>
      <c r="J108" s="187">
        <v>22.951509999999999</v>
      </c>
      <c r="K108" s="187">
        <v>24.633859999999999</v>
      </c>
    </row>
    <row r="109" spans="1:11" x14ac:dyDescent="0.2">
      <c r="A109" s="27">
        <v>130.5</v>
      </c>
      <c r="B109" s="187">
        <v>14.227819999999999</v>
      </c>
      <c r="C109" s="187">
        <v>14.49756</v>
      </c>
      <c r="D109" s="187">
        <v>14.951840000000001</v>
      </c>
      <c r="E109" s="187">
        <v>15.842549999999999</v>
      </c>
      <c r="F109" s="187">
        <v>17.103899999999999</v>
      </c>
      <c r="G109" s="187">
        <v>18.825790000000001</v>
      </c>
      <c r="H109" s="187">
        <v>20.060189999999999</v>
      </c>
      <c r="I109" s="187">
        <v>21.0869</v>
      </c>
      <c r="J109" s="187">
        <v>23.039149999999999</v>
      </c>
      <c r="K109" s="187">
        <v>24.73197</v>
      </c>
    </row>
    <row r="110" spans="1:11" x14ac:dyDescent="0.2">
      <c r="A110" s="27">
        <v>131.5</v>
      </c>
      <c r="B110" s="187">
        <v>14.25703</v>
      </c>
      <c r="C110" s="187">
        <v>14.52852</v>
      </c>
      <c r="D110" s="187">
        <v>14.98577</v>
      </c>
      <c r="E110" s="187">
        <v>15.88237</v>
      </c>
      <c r="F110" s="187">
        <v>17.152180000000001</v>
      </c>
      <c r="G110" s="187">
        <v>18.8857</v>
      </c>
      <c r="H110" s="187">
        <v>20.128350000000001</v>
      </c>
      <c r="I110" s="187">
        <v>21.161829999999998</v>
      </c>
      <c r="J110" s="187">
        <v>23.12651</v>
      </c>
      <c r="K110" s="187">
        <v>24.829450000000001</v>
      </c>
    </row>
    <row r="111" spans="1:11" x14ac:dyDescent="0.2">
      <c r="A111" s="27">
        <v>132.5</v>
      </c>
      <c r="B111" s="187">
        <v>14.28678</v>
      </c>
      <c r="C111" s="187">
        <v>14.56001</v>
      </c>
      <c r="D111" s="187">
        <v>15.02022</v>
      </c>
      <c r="E111" s="187">
        <v>15.92268</v>
      </c>
      <c r="F111" s="187">
        <v>17.200890000000001</v>
      </c>
      <c r="G111" s="187">
        <v>18.945879999999999</v>
      </c>
      <c r="H111" s="187">
        <v>20.196670000000001</v>
      </c>
      <c r="I111" s="187">
        <v>21.236789999999999</v>
      </c>
      <c r="J111" s="187">
        <v>23.21358</v>
      </c>
      <c r="K111" s="187">
        <v>24.926300000000001</v>
      </c>
    </row>
    <row r="112" spans="1:11" x14ac:dyDescent="0.2">
      <c r="A112" s="27">
        <v>133.5</v>
      </c>
      <c r="B112" s="187">
        <v>14.317069999999999</v>
      </c>
      <c r="C112" s="187">
        <v>14.592029999999999</v>
      </c>
      <c r="D112" s="187">
        <v>15.05519</v>
      </c>
      <c r="E112" s="187">
        <v>15.963469999999999</v>
      </c>
      <c r="F112" s="27">
        <v>17.25</v>
      </c>
      <c r="G112" s="187">
        <v>19.006340000000002</v>
      </c>
      <c r="H112" s="187">
        <v>20.265139999999999</v>
      </c>
      <c r="I112" s="187">
        <v>21.31175</v>
      </c>
      <c r="J112" s="187">
        <v>23.300350000000002</v>
      </c>
      <c r="K112" s="187">
        <v>25.022490000000001</v>
      </c>
    </row>
    <row r="113" spans="1:11" x14ac:dyDescent="0.2">
      <c r="A113" s="27">
        <v>134.5</v>
      </c>
      <c r="B113" s="187">
        <v>14.34789</v>
      </c>
      <c r="C113" s="187">
        <v>14.62458</v>
      </c>
      <c r="D113" s="187">
        <v>15.09066</v>
      </c>
      <c r="E113" s="187">
        <v>16.004729999999999</v>
      </c>
      <c r="F113" s="187">
        <v>17.299510000000001</v>
      </c>
      <c r="G113" s="187">
        <v>19.067060000000001</v>
      </c>
      <c r="H113" s="187">
        <v>20.333729999999999</v>
      </c>
      <c r="I113" s="187">
        <v>21.386710000000001</v>
      </c>
      <c r="J113" s="187">
        <v>23.386790000000001</v>
      </c>
      <c r="K113" s="187">
        <v>25.118010000000002</v>
      </c>
    </row>
    <row r="114" spans="1:11" x14ac:dyDescent="0.2">
      <c r="A114" s="27">
        <v>135.5</v>
      </c>
      <c r="B114" s="187">
        <v>14.379239999999999</v>
      </c>
      <c r="C114" s="187">
        <v>14.65765</v>
      </c>
      <c r="D114" s="187">
        <v>15.12664</v>
      </c>
      <c r="E114" s="187">
        <v>16.04646</v>
      </c>
      <c r="F114" s="187">
        <v>17.349419999999999</v>
      </c>
      <c r="G114" s="187">
        <v>19.128029999999999</v>
      </c>
      <c r="H114" s="187">
        <v>20.402429999999999</v>
      </c>
      <c r="I114" s="187">
        <v>21.461649999999999</v>
      </c>
      <c r="J114" s="187">
        <v>23.47289</v>
      </c>
      <c r="K114" s="187">
        <v>25.21283</v>
      </c>
    </row>
    <row r="115" spans="1:11" x14ac:dyDescent="0.2">
      <c r="A115" s="27">
        <v>136.5</v>
      </c>
      <c r="B115" s="187">
        <v>14.411110000000001</v>
      </c>
      <c r="C115" s="187">
        <v>14.69122</v>
      </c>
      <c r="D115" s="187">
        <v>15.16311</v>
      </c>
      <c r="E115" s="187">
        <v>16.088640000000002</v>
      </c>
      <c r="F115" s="187">
        <v>17.399699999999999</v>
      </c>
      <c r="G115" s="187">
        <v>19.189240000000002</v>
      </c>
      <c r="H115" s="187">
        <v>20.471240000000002</v>
      </c>
      <c r="I115" s="187">
        <v>21.536549999999998</v>
      </c>
      <c r="J115" s="187">
        <v>23.558630000000001</v>
      </c>
      <c r="K115" s="187">
        <v>25.306930000000001</v>
      </c>
    </row>
    <row r="116" spans="1:11" x14ac:dyDescent="0.2">
      <c r="A116" s="27">
        <v>137.5</v>
      </c>
      <c r="B116" s="187">
        <v>14.443490000000001</v>
      </c>
      <c r="C116" s="187">
        <v>14.72531</v>
      </c>
      <c r="D116" s="187">
        <v>15.20007</v>
      </c>
      <c r="E116" s="187">
        <v>16.131270000000001</v>
      </c>
      <c r="F116" s="187">
        <v>17.45036</v>
      </c>
      <c r="G116" s="187">
        <v>19.25067</v>
      </c>
      <c r="H116" s="187">
        <v>20.540130000000001</v>
      </c>
      <c r="I116" s="187">
        <v>21.611409999999999</v>
      </c>
      <c r="J116" s="187">
        <v>23.643999999999998</v>
      </c>
      <c r="K116" s="187">
        <v>25.400310000000001</v>
      </c>
    </row>
    <row r="117" spans="1:11" x14ac:dyDescent="0.2">
      <c r="A117" s="27">
        <v>138.5</v>
      </c>
      <c r="B117" s="187">
        <v>14.476380000000001</v>
      </c>
      <c r="C117" s="187">
        <v>14.75989</v>
      </c>
      <c r="D117" s="187">
        <v>15.23751</v>
      </c>
      <c r="E117" s="187">
        <v>16.174340000000001</v>
      </c>
      <c r="F117" s="187">
        <v>17.501380000000001</v>
      </c>
      <c r="G117" s="187">
        <v>19.31232</v>
      </c>
      <c r="H117" s="187">
        <v>20.609100000000002</v>
      </c>
      <c r="I117" s="187">
        <v>21.686199999999999</v>
      </c>
      <c r="J117" s="187">
        <v>23.72897</v>
      </c>
      <c r="K117" s="187">
        <v>25.492940000000001</v>
      </c>
    </row>
    <row r="118" spans="1:11" x14ac:dyDescent="0.2">
      <c r="A118" s="27">
        <v>139.5</v>
      </c>
      <c r="B118" s="187">
        <v>14.50977</v>
      </c>
      <c r="C118" s="187">
        <v>14.79496</v>
      </c>
      <c r="D118" s="187">
        <v>15.27543</v>
      </c>
      <c r="E118" s="187">
        <v>16.217839999999999</v>
      </c>
      <c r="F118" s="187">
        <v>17.552759999999999</v>
      </c>
      <c r="G118" s="187">
        <v>19.374169999999999</v>
      </c>
      <c r="H118" s="187">
        <v>20.678139999999999</v>
      </c>
      <c r="I118" s="187">
        <v>21.760909999999999</v>
      </c>
      <c r="J118" s="187">
        <v>23.81354</v>
      </c>
      <c r="K118" s="187">
        <v>25.584810000000001</v>
      </c>
    </row>
    <row r="119" spans="1:11" x14ac:dyDescent="0.2">
      <c r="A119" s="27">
        <v>140.5</v>
      </c>
      <c r="B119" s="187">
        <v>14.54365</v>
      </c>
      <c r="C119" s="187">
        <v>14.83052</v>
      </c>
      <c r="D119" s="187">
        <v>15.31381</v>
      </c>
      <c r="E119" s="187">
        <v>16.261769999999999</v>
      </c>
      <c r="F119" s="187">
        <v>17.604479999999999</v>
      </c>
      <c r="G119" s="187">
        <v>19.436219999999999</v>
      </c>
      <c r="H119" s="187">
        <v>20.747219999999999</v>
      </c>
      <c r="I119" s="187">
        <v>21.835540000000002</v>
      </c>
      <c r="J119" s="187">
        <v>23.897690000000001</v>
      </c>
      <c r="K119" s="187">
        <v>25.675909999999998</v>
      </c>
    </row>
    <row r="120" spans="1:11" x14ac:dyDescent="0.2">
      <c r="A120" s="27">
        <v>141.5</v>
      </c>
      <c r="B120" s="187">
        <v>14.57802</v>
      </c>
      <c r="C120" s="187">
        <v>14.86655</v>
      </c>
      <c r="D120" s="187">
        <v>15.352650000000001</v>
      </c>
      <c r="E120" s="187">
        <v>16.30612</v>
      </c>
      <c r="F120" s="187">
        <v>17.65653</v>
      </c>
      <c r="G120" s="187">
        <v>19.498449999999998</v>
      </c>
      <c r="H120" s="187">
        <v>20.81635</v>
      </c>
      <c r="I120" s="187">
        <v>21.910060000000001</v>
      </c>
      <c r="J120" s="187">
        <v>23.98141</v>
      </c>
      <c r="K120" s="187">
        <v>25.76623</v>
      </c>
    </row>
    <row r="121" spans="1:11" x14ac:dyDescent="0.2">
      <c r="A121" s="27">
        <v>142.5</v>
      </c>
      <c r="B121" s="187">
        <v>14.612869999999999</v>
      </c>
      <c r="C121" s="187">
        <v>14.90306</v>
      </c>
      <c r="D121" s="187">
        <v>15.39195</v>
      </c>
      <c r="E121" s="187">
        <v>16.35087</v>
      </c>
      <c r="F121" s="187">
        <v>17.708919999999999</v>
      </c>
      <c r="G121" s="187">
        <v>19.560860000000002</v>
      </c>
      <c r="H121" s="187">
        <v>20.88551</v>
      </c>
      <c r="I121" s="187">
        <v>21.984470000000002</v>
      </c>
      <c r="J121" s="187">
        <v>24.064689999999999</v>
      </c>
      <c r="K121" s="187">
        <v>25.85575</v>
      </c>
    </row>
    <row r="122" spans="1:11" x14ac:dyDescent="0.2">
      <c r="A122" s="27">
        <v>143.5</v>
      </c>
      <c r="B122" s="187">
        <v>14.64819</v>
      </c>
      <c r="C122" s="187">
        <v>14.940020000000001</v>
      </c>
      <c r="D122" s="187">
        <v>15.43169</v>
      </c>
      <c r="E122" s="187">
        <v>16.39603</v>
      </c>
      <c r="F122" s="187">
        <v>17.761620000000001</v>
      </c>
      <c r="G122" s="187">
        <v>19.623419999999999</v>
      </c>
      <c r="H122" s="187">
        <v>20.95468</v>
      </c>
      <c r="I122" s="187">
        <v>22.058759999999999</v>
      </c>
      <c r="J122" s="187">
        <v>24.147500000000001</v>
      </c>
      <c r="K122" s="187">
        <v>25.944459999999999</v>
      </c>
    </row>
    <row r="123" spans="1:11" x14ac:dyDescent="0.2">
      <c r="A123" s="27">
        <v>144.5</v>
      </c>
      <c r="B123" s="187">
        <v>14.68398</v>
      </c>
      <c r="C123" s="187">
        <v>14.977449999999999</v>
      </c>
      <c r="D123" s="187">
        <v>15.471869999999999</v>
      </c>
      <c r="E123" s="187">
        <v>16.441579999999998</v>
      </c>
      <c r="F123" s="187">
        <v>17.814630000000001</v>
      </c>
      <c r="G123" s="187">
        <v>19.686140000000002</v>
      </c>
      <c r="H123" s="187">
        <v>21.023859999999999</v>
      </c>
      <c r="I123" s="187">
        <v>22.132899999999999</v>
      </c>
      <c r="J123" s="187">
        <v>24.229849999999999</v>
      </c>
      <c r="K123" s="187">
        <v>26.032340000000001</v>
      </c>
    </row>
    <row r="124" spans="1:11" x14ac:dyDescent="0.2">
      <c r="A124" s="27">
        <v>145.5</v>
      </c>
      <c r="B124" s="187">
        <v>14.720219999999999</v>
      </c>
      <c r="C124" s="187">
        <v>15.015319999999999</v>
      </c>
      <c r="D124" s="187">
        <v>15.51248</v>
      </c>
      <c r="E124" s="187">
        <v>16.48751</v>
      </c>
      <c r="F124" s="187">
        <v>17.86795</v>
      </c>
      <c r="G124" s="187">
        <v>19.749009999999998</v>
      </c>
      <c r="H124" s="187">
        <v>21.093039999999998</v>
      </c>
      <c r="I124" s="187">
        <v>22.206900000000001</v>
      </c>
      <c r="J124" s="187">
        <v>24.311720000000001</v>
      </c>
      <c r="K124" s="187">
        <v>26.119409999999998</v>
      </c>
    </row>
    <row r="125" spans="1:11" x14ac:dyDescent="0.2">
      <c r="A125" s="27">
        <v>146.5</v>
      </c>
      <c r="B125" s="187">
        <v>14.756919999999999</v>
      </c>
      <c r="C125" s="187">
        <v>15.05363</v>
      </c>
      <c r="D125" s="187">
        <v>15.5535</v>
      </c>
      <c r="E125" s="187">
        <v>16.533819999999999</v>
      </c>
      <c r="F125" s="187">
        <v>17.92155</v>
      </c>
      <c r="G125" s="187">
        <v>19.812000000000001</v>
      </c>
      <c r="H125" s="187">
        <v>21.162199999999999</v>
      </c>
      <c r="I125" s="187">
        <v>22.280750000000001</v>
      </c>
      <c r="J125" s="187">
        <v>24.3931</v>
      </c>
      <c r="K125" s="187">
        <v>26.205629999999999</v>
      </c>
    </row>
    <row r="126" spans="1:11" x14ac:dyDescent="0.2">
      <c r="A126" s="27">
        <v>147.5</v>
      </c>
      <c r="B126" s="187">
        <v>14.79406</v>
      </c>
      <c r="C126" s="187">
        <v>15.09238</v>
      </c>
      <c r="D126" s="187">
        <v>15.594950000000001</v>
      </c>
      <c r="E126" s="187">
        <v>16.580500000000001</v>
      </c>
      <c r="F126" s="187">
        <v>17.975439999999999</v>
      </c>
      <c r="G126" s="187">
        <v>19.875119999999999</v>
      </c>
      <c r="H126" s="187">
        <v>21.231339999999999</v>
      </c>
      <c r="I126" s="187">
        <v>22.354420000000001</v>
      </c>
      <c r="J126" s="187">
        <v>24.473970000000001</v>
      </c>
      <c r="K126" s="187">
        <v>26.29101</v>
      </c>
    </row>
    <row r="127" spans="1:11" x14ac:dyDescent="0.2">
      <c r="A127" s="27">
        <v>148.5</v>
      </c>
      <c r="B127" s="187">
        <v>14.831630000000001</v>
      </c>
      <c r="C127" s="187">
        <v>15.131550000000001</v>
      </c>
      <c r="D127" s="187">
        <v>15.636799999999999</v>
      </c>
      <c r="E127" s="187">
        <v>16.62754</v>
      </c>
      <c r="F127" s="187">
        <v>18.029610000000002</v>
      </c>
      <c r="G127" s="187">
        <v>19.938359999999999</v>
      </c>
      <c r="H127" s="187">
        <v>21.300450000000001</v>
      </c>
      <c r="I127" s="187">
        <v>22.427910000000001</v>
      </c>
      <c r="J127" s="187">
        <v>24.55434</v>
      </c>
      <c r="K127" s="187">
        <v>26.375530000000001</v>
      </c>
    </row>
    <row r="128" spans="1:11" x14ac:dyDescent="0.2">
      <c r="A128" s="27">
        <v>149.5</v>
      </c>
      <c r="B128" s="187">
        <v>14.869630000000001</v>
      </c>
      <c r="C128" s="187">
        <v>15.17113</v>
      </c>
      <c r="D128" s="187">
        <v>15.679040000000001</v>
      </c>
      <c r="E128" s="187">
        <v>16.674939999999999</v>
      </c>
      <c r="F128" s="187">
        <v>18.084040000000002</v>
      </c>
      <c r="G128" s="187">
        <v>20.0017</v>
      </c>
      <c r="H128" s="187">
        <v>21.369509999999998</v>
      </c>
      <c r="I128" s="187">
        <v>22.50122</v>
      </c>
      <c r="J128" s="187">
        <v>24.6342</v>
      </c>
      <c r="K128" s="187">
        <v>26.459199999999999</v>
      </c>
    </row>
    <row r="129" spans="1:11" x14ac:dyDescent="0.2">
      <c r="A129" s="27">
        <v>150.5</v>
      </c>
      <c r="B129" s="187">
        <v>14.90804</v>
      </c>
      <c r="C129" s="187">
        <v>15.211130000000001</v>
      </c>
      <c r="D129" s="187">
        <v>15.721679999999999</v>
      </c>
      <c r="E129" s="187">
        <v>16.722670000000001</v>
      </c>
      <c r="F129" s="187">
        <v>18.138729999999999</v>
      </c>
      <c r="G129" s="187">
        <v>20.06514</v>
      </c>
      <c r="H129" s="187">
        <v>21.43852</v>
      </c>
      <c r="I129" s="187">
        <v>22.57433</v>
      </c>
      <c r="J129" s="187">
        <v>24.713519999999999</v>
      </c>
      <c r="K129" s="187">
        <v>26.542010000000001</v>
      </c>
    </row>
    <row r="130" spans="1:11" x14ac:dyDescent="0.2">
      <c r="A130" s="27">
        <v>151.5</v>
      </c>
      <c r="B130" s="187">
        <v>14.946870000000001</v>
      </c>
      <c r="C130" s="187">
        <v>15.251519999999999</v>
      </c>
      <c r="D130" s="187">
        <v>15.764699999999999</v>
      </c>
      <c r="E130" s="187">
        <v>16.77074</v>
      </c>
      <c r="F130" s="187">
        <v>18.193670000000001</v>
      </c>
      <c r="G130" s="187">
        <v>20.12866</v>
      </c>
      <c r="H130" s="187">
        <v>21.507480000000001</v>
      </c>
      <c r="I130" s="187">
        <v>22.64724</v>
      </c>
      <c r="J130" s="187">
        <v>24.79232</v>
      </c>
      <c r="K130" s="187">
        <v>26.623950000000001</v>
      </c>
    </row>
    <row r="131" spans="1:11" x14ac:dyDescent="0.2">
      <c r="A131" s="27">
        <v>152.5</v>
      </c>
      <c r="B131" s="187">
        <v>14.986090000000001</v>
      </c>
      <c r="C131" s="187">
        <v>15.292299999999999</v>
      </c>
      <c r="D131" s="187">
        <v>15.80809</v>
      </c>
      <c r="E131" s="187">
        <v>16.819140000000001</v>
      </c>
      <c r="F131" s="187">
        <v>18.248840000000001</v>
      </c>
      <c r="G131" s="187">
        <v>20.192270000000001</v>
      </c>
      <c r="H131" s="187">
        <v>21.576360000000001</v>
      </c>
      <c r="I131" s="187">
        <v>22.719930000000002</v>
      </c>
      <c r="J131" s="187">
        <v>24.87058</v>
      </c>
      <c r="K131" s="187">
        <v>26.705010000000001</v>
      </c>
    </row>
    <row r="132" spans="1:11" x14ac:dyDescent="0.2">
      <c r="A132" s="27">
        <v>153.5</v>
      </c>
      <c r="B132" s="187">
        <v>15.02571</v>
      </c>
      <c r="C132" s="187">
        <v>15.33347</v>
      </c>
      <c r="D132" s="187">
        <v>15.851839999999999</v>
      </c>
      <c r="E132" s="187">
        <v>16.86786</v>
      </c>
      <c r="F132" s="187">
        <v>18.304259999999999</v>
      </c>
      <c r="G132" s="187">
        <v>20.255939999999999</v>
      </c>
      <c r="H132" s="187">
        <v>21.64517</v>
      </c>
      <c r="I132" s="187">
        <v>22.792400000000001</v>
      </c>
      <c r="J132" s="187">
        <v>24.94829</v>
      </c>
      <c r="K132" s="187">
        <v>26.785209999999999</v>
      </c>
    </row>
    <row r="133" spans="1:11" x14ac:dyDescent="0.2">
      <c r="A133" s="27">
        <v>154.5</v>
      </c>
      <c r="B133" s="187">
        <v>15.065709999999999</v>
      </c>
      <c r="C133" s="187">
        <v>15.37501</v>
      </c>
      <c r="D133" s="187">
        <v>15.895949999999999</v>
      </c>
      <c r="E133" s="187">
        <v>16.916889999999999</v>
      </c>
      <c r="F133" s="187">
        <v>18.35989</v>
      </c>
      <c r="G133" s="187">
        <v>20.319680000000002</v>
      </c>
      <c r="H133" s="187">
        <v>21.713889999999999</v>
      </c>
      <c r="I133" s="187">
        <v>22.864650000000001</v>
      </c>
      <c r="J133" s="187">
        <v>25.025449999999999</v>
      </c>
      <c r="K133" s="187">
        <v>26.864529999999998</v>
      </c>
    </row>
    <row r="134" spans="1:11" x14ac:dyDescent="0.2">
      <c r="A134" s="27">
        <v>155.5</v>
      </c>
      <c r="B134" s="187">
        <v>15.10609</v>
      </c>
      <c r="C134" s="187">
        <v>15.416919999999999</v>
      </c>
      <c r="D134" s="187">
        <v>15.94041</v>
      </c>
      <c r="E134" s="187">
        <v>16.96621</v>
      </c>
      <c r="F134" s="187">
        <v>18.41574</v>
      </c>
      <c r="G134" s="187">
        <v>20.383469999999999</v>
      </c>
      <c r="H134" s="187">
        <v>21.782520000000002</v>
      </c>
      <c r="I134" s="187">
        <v>22.93666</v>
      </c>
      <c r="J134" s="187">
        <v>25.102060000000002</v>
      </c>
      <c r="K134" s="187">
        <v>26.942969999999999</v>
      </c>
    </row>
    <row r="135" spans="1:11" x14ac:dyDescent="0.2">
      <c r="A135" s="27">
        <v>156.5</v>
      </c>
      <c r="B135" s="187">
        <v>15.14683</v>
      </c>
      <c r="C135" s="187">
        <v>15.45918</v>
      </c>
      <c r="D135" s="187">
        <v>15.985200000000001</v>
      </c>
      <c r="E135" s="187">
        <v>17.015830000000001</v>
      </c>
      <c r="F135" s="187">
        <v>18.471800000000002</v>
      </c>
      <c r="G135" s="187">
        <v>20.447310000000002</v>
      </c>
      <c r="H135" s="187">
        <v>21.851040000000001</v>
      </c>
      <c r="I135" s="187">
        <v>23.008420000000001</v>
      </c>
      <c r="J135" s="187">
        <v>25.17811</v>
      </c>
      <c r="K135" s="187">
        <v>27.02054</v>
      </c>
    </row>
    <row r="136" spans="1:11" x14ac:dyDescent="0.2">
      <c r="A136" s="27">
        <v>157.5</v>
      </c>
      <c r="B136" s="187">
        <v>15.18793</v>
      </c>
      <c r="C136" s="187">
        <v>15.50179</v>
      </c>
      <c r="D136" s="187">
        <v>16.03032</v>
      </c>
      <c r="E136" s="187">
        <v>17.065740000000002</v>
      </c>
      <c r="F136" s="187">
        <v>18.52805</v>
      </c>
      <c r="G136" s="187">
        <v>20.511189999999999</v>
      </c>
      <c r="H136" s="187">
        <v>21.919460000000001</v>
      </c>
      <c r="I136" s="187">
        <v>23.079940000000001</v>
      </c>
      <c r="J136" s="187">
        <v>25.253599999999999</v>
      </c>
      <c r="K136" s="187">
        <v>27.097239999999999</v>
      </c>
    </row>
    <row r="137" spans="1:11" x14ac:dyDescent="0.2">
      <c r="A137" s="27">
        <v>158.5</v>
      </c>
      <c r="B137" s="187">
        <v>15.229380000000001</v>
      </c>
      <c r="C137" s="187">
        <v>15.544739999999999</v>
      </c>
      <c r="D137" s="187">
        <v>16.075759999999999</v>
      </c>
      <c r="E137" s="187">
        <v>17.115919999999999</v>
      </c>
      <c r="F137" s="187">
        <v>18.584499999999998</v>
      </c>
      <c r="G137" s="187">
        <v>20.575099999999999</v>
      </c>
      <c r="H137" s="187">
        <v>21.987770000000001</v>
      </c>
      <c r="I137" s="187">
        <v>23.151209999999999</v>
      </c>
      <c r="J137" s="187">
        <v>25.328530000000001</v>
      </c>
      <c r="K137" s="187">
        <v>27.173069999999999</v>
      </c>
    </row>
    <row r="138" spans="1:11" x14ac:dyDescent="0.2">
      <c r="A138" s="27">
        <v>159.5</v>
      </c>
      <c r="B138" s="187">
        <v>15.27116</v>
      </c>
      <c r="C138" s="187">
        <v>15.588010000000001</v>
      </c>
      <c r="D138" s="187">
        <v>16.121510000000001</v>
      </c>
      <c r="E138" s="187">
        <v>17.166360000000001</v>
      </c>
      <c r="F138" s="187">
        <v>18.64113</v>
      </c>
      <c r="G138" s="187">
        <v>20.639030000000002</v>
      </c>
      <c r="H138" s="187">
        <v>22.055959999999999</v>
      </c>
      <c r="I138" s="187">
        <v>23.22221</v>
      </c>
      <c r="J138" s="187">
        <v>25.402889999999999</v>
      </c>
      <c r="K138" s="187">
        <v>27.24802</v>
      </c>
    </row>
    <row r="139" spans="1:11" x14ac:dyDescent="0.2">
      <c r="A139" s="27">
        <v>160.5</v>
      </c>
      <c r="B139" s="187">
        <v>15.313269999999999</v>
      </c>
      <c r="C139" s="187">
        <v>15.63161</v>
      </c>
      <c r="D139" s="187">
        <v>16.167560000000002</v>
      </c>
      <c r="E139" s="187">
        <v>17.21706</v>
      </c>
      <c r="F139" s="187">
        <v>18.697929999999999</v>
      </c>
      <c r="G139" s="187">
        <v>20.70298</v>
      </c>
      <c r="H139" s="187">
        <v>22.124020000000002</v>
      </c>
      <c r="I139" s="187">
        <v>23.292950000000001</v>
      </c>
      <c r="J139" s="187">
        <v>25.476680000000002</v>
      </c>
      <c r="K139" s="187">
        <v>27.322109999999999</v>
      </c>
    </row>
    <row r="140" spans="1:11" x14ac:dyDescent="0.2">
      <c r="A140" s="27">
        <v>161.5</v>
      </c>
      <c r="B140" s="187">
        <v>15.355700000000001</v>
      </c>
      <c r="C140" s="187">
        <v>15.675509999999999</v>
      </c>
      <c r="D140" s="187">
        <v>16.213909999999998</v>
      </c>
      <c r="E140" s="187">
        <v>17.26801</v>
      </c>
      <c r="F140" s="187">
        <v>18.75489</v>
      </c>
      <c r="G140" s="187">
        <v>20.766940000000002</v>
      </c>
      <c r="H140" s="187">
        <v>22.191939999999999</v>
      </c>
      <c r="I140" s="187">
        <v>23.363420000000001</v>
      </c>
      <c r="J140" s="187">
        <v>25.549900000000001</v>
      </c>
      <c r="K140" s="187">
        <v>27.395340000000001</v>
      </c>
    </row>
    <row r="141" spans="1:11" x14ac:dyDescent="0.2">
      <c r="A141" s="27">
        <v>162.5</v>
      </c>
      <c r="B141" s="187">
        <v>15.398429999999999</v>
      </c>
      <c r="C141" s="187">
        <v>15.719709999999999</v>
      </c>
      <c r="D141" s="187">
        <v>16.260539999999999</v>
      </c>
      <c r="E141" s="187">
        <v>17.319199999999999</v>
      </c>
      <c r="F141" s="187">
        <v>18.81202</v>
      </c>
      <c r="G141" s="187">
        <v>20.8309</v>
      </c>
      <c r="H141" s="187">
        <v>22.259730000000001</v>
      </c>
      <c r="I141" s="187">
        <v>23.433620000000001</v>
      </c>
      <c r="J141" s="187">
        <v>25.62256</v>
      </c>
      <c r="K141" s="187">
        <v>27.46771</v>
      </c>
    </row>
    <row r="142" spans="1:11" x14ac:dyDescent="0.2">
      <c r="A142" s="27">
        <v>163.5</v>
      </c>
      <c r="B142" s="187">
        <v>15.441470000000001</v>
      </c>
      <c r="C142" s="187">
        <v>15.764200000000001</v>
      </c>
      <c r="D142" s="187">
        <v>16.30743</v>
      </c>
      <c r="E142" s="187">
        <v>17.370619999999999</v>
      </c>
      <c r="F142" s="187">
        <v>18.869289999999999</v>
      </c>
      <c r="G142" s="187">
        <v>20.894860000000001</v>
      </c>
      <c r="H142" s="187">
        <v>22.327369999999998</v>
      </c>
      <c r="I142" s="187">
        <v>23.503540000000001</v>
      </c>
      <c r="J142" s="187">
        <v>25.69464</v>
      </c>
      <c r="K142" s="187">
        <v>27.539239999999999</v>
      </c>
    </row>
    <row r="143" spans="1:11" x14ac:dyDescent="0.2">
      <c r="A143" s="27">
        <v>164.5</v>
      </c>
      <c r="B143" s="187">
        <v>15.48479</v>
      </c>
      <c r="C143" s="187">
        <v>15.80897</v>
      </c>
      <c r="D143" s="187">
        <v>16.354600000000001</v>
      </c>
      <c r="E143" s="187">
        <v>17.422270000000001</v>
      </c>
      <c r="F143" s="187">
        <v>18.9267</v>
      </c>
      <c r="G143" s="187">
        <v>20.9588</v>
      </c>
      <c r="H143" s="187">
        <v>22.394870000000001</v>
      </c>
      <c r="I143" s="187">
        <v>23.573180000000001</v>
      </c>
      <c r="J143" s="187">
        <v>25.766159999999999</v>
      </c>
      <c r="K143" s="187">
        <v>27.609919999999999</v>
      </c>
    </row>
    <row r="144" spans="1:11" x14ac:dyDescent="0.2">
      <c r="A144" s="27">
        <v>165.5</v>
      </c>
      <c r="B144" s="187">
        <v>15.52839</v>
      </c>
      <c r="C144" s="187">
        <v>15.854010000000001</v>
      </c>
      <c r="D144" s="187">
        <v>16.402010000000001</v>
      </c>
      <c r="E144" s="187">
        <v>17.474119999999999</v>
      </c>
      <c r="F144" s="187">
        <v>18.98424</v>
      </c>
      <c r="G144" s="187">
        <v>21.02272</v>
      </c>
      <c r="H144" s="187">
        <v>22.462209999999999</v>
      </c>
      <c r="I144" s="187">
        <v>23.642530000000001</v>
      </c>
      <c r="J144" s="187">
        <v>25.837119999999999</v>
      </c>
      <c r="K144" s="187">
        <v>27.679770000000001</v>
      </c>
    </row>
    <row r="145" spans="1:11" x14ac:dyDescent="0.2">
      <c r="A145" s="27">
        <v>166.5</v>
      </c>
      <c r="B145" s="187">
        <v>15.57226</v>
      </c>
      <c r="C145" s="187">
        <v>15.89931</v>
      </c>
      <c r="D145" s="187">
        <v>16.449670000000001</v>
      </c>
      <c r="E145" s="187">
        <v>17.52618</v>
      </c>
      <c r="F145" s="187">
        <v>19.041910000000001</v>
      </c>
      <c r="G145" s="187">
        <v>21.08663</v>
      </c>
      <c r="H145" s="187">
        <v>22.529389999999999</v>
      </c>
      <c r="I145" s="187">
        <v>23.711600000000001</v>
      </c>
      <c r="J145" s="187">
        <v>25.907509999999998</v>
      </c>
      <c r="K145" s="187">
        <v>27.74879</v>
      </c>
    </row>
    <row r="146" spans="1:11" x14ac:dyDescent="0.2">
      <c r="A146" s="27">
        <v>167.5</v>
      </c>
      <c r="B146" s="187">
        <v>15.616379999999999</v>
      </c>
      <c r="C146" s="187">
        <v>15.94486</v>
      </c>
      <c r="D146" s="187">
        <v>16.49756</v>
      </c>
      <c r="E146" s="187">
        <v>17.578430000000001</v>
      </c>
      <c r="F146" s="187">
        <v>19.099699999999999</v>
      </c>
      <c r="G146" s="187">
        <v>21.150490000000001</v>
      </c>
      <c r="H146" s="187">
        <v>22.596399999999999</v>
      </c>
      <c r="I146" s="187">
        <v>23.780380000000001</v>
      </c>
      <c r="J146" s="187">
        <v>25.977340000000002</v>
      </c>
      <c r="K146" s="187">
        <v>27.817</v>
      </c>
    </row>
    <row r="147" spans="1:11" x14ac:dyDescent="0.2">
      <c r="A147" s="27">
        <v>168.5</v>
      </c>
      <c r="B147" s="187">
        <v>15.66076</v>
      </c>
      <c r="C147" s="187">
        <v>15.99065</v>
      </c>
      <c r="D147" s="187">
        <v>16.545680000000001</v>
      </c>
      <c r="E147" s="187">
        <v>17.630859999999998</v>
      </c>
      <c r="F147" s="187">
        <v>19.157589999999999</v>
      </c>
      <c r="G147" s="187">
        <v>21.21433</v>
      </c>
      <c r="H147" s="187">
        <v>22.663250000000001</v>
      </c>
      <c r="I147" s="187">
        <v>23.848870000000002</v>
      </c>
      <c r="J147" s="187">
        <v>26.046620000000001</v>
      </c>
      <c r="K147" s="187">
        <v>27.884409999999999</v>
      </c>
    </row>
    <row r="148" spans="1:11" x14ac:dyDescent="0.2">
      <c r="A148" s="27">
        <v>169.5</v>
      </c>
      <c r="B148" s="187">
        <v>15.705360000000001</v>
      </c>
      <c r="C148" s="187">
        <v>16.036670000000001</v>
      </c>
      <c r="D148" s="187">
        <v>16.594000000000001</v>
      </c>
      <c r="E148" s="187">
        <v>17.68347</v>
      </c>
      <c r="F148" s="187">
        <v>19.215579999999999</v>
      </c>
      <c r="G148" s="187">
        <v>21.278110000000002</v>
      </c>
      <c r="H148" s="187">
        <v>22.72993</v>
      </c>
      <c r="I148" s="187">
        <v>23.917059999999999</v>
      </c>
      <c r="J148" s="187">
        <v>26.115349999999999</v>
      </c>
      <c r="K148" s="187">
        <v>27.95102</v>
      </c>
    </row>
    <row r="149" spans="1:11" x14ac:dyDescent="0.2">
      <c r="A149" s="27">
        <v>170.5</v>
      </c>
      <c r="B149" s="187">
        <v>15.75019</v>
      </c>
      <c r="C149" s="187">
        <v>16.082899999999999</v>
      </c>
      <c r="D149" s="187">
        <v>16.64254</v>
      </c>
      <c r="E149" s="187">
        <v>17.736239999999999</v>
      </c>
      <c r="F149" s="187">
        <v>19.27366</v>
      </c>
      <c r="G149" s="187">
        <v>21.341850000000001</v>
      </c>
      <c r="H149" s="187">
        <v>22.796430000000001</v>
      </c>
      <c r="I149" s="187">
        <v>23.984960000000001</v>
      </c>
      <c r="J149" s="187">
        <v>26.183530000000001</v>
      </c>
      <c r="K149" s="187">
        <v>28.016860000000001</v>
      </c>
    </row>
    <row r="150" spans="1:11" x14ac:dyDescent="0.2">
      <c r="A150" s="27">
        <v>171.5</v>
      </c>
      <c r="B150" s="187">
        <v>15.79524</v>
      </c>
      <c r="C150" s="187">
        <v>16.129339999999999</v>
      </c>
      <c r="D150" s="187">
        <v>16.69126</v>
      </c>
      <c r="E150" s="187">
        <v>17.789169999999999</v>
      </c>
      <c r="F150" s="187">
        <v>19.33182</v>
      </c>
      <c r="G150" s="187">
        <v>21.405539999999998</v>
      </c>
      <c r="H150" s="187">
        <v>22.862749999999998</v>
      </c>
      <c r="I150" s="187">
        <v>24.052569999999999</v>
      </c>
      <c r="J150" s="187">
        <v>26.251169999999998</v>
      </c>
      <c r="K150" s="187">
        <v>28.08193</v>
      </c>
    </row>
    <row r="151" spans="1:11" x14ac:dyDescent="0.2">
      <c r="A151" s="27">
        <v>172.5</v>
      </c>
      <c r="B151" s="187">
        <v>15.840490000000001</v>
      </c>
      <c r="C151" s="187">
        <v>16.175979999999999</v>
      </c>
      <c r="D151" s="187">
        <v>16.740169999999999</v>
      </c>
      <c r="E151" s="187">
        <v>17.84225</v>
      </c>
      <c r="F151" s="187">
        <v>19.390059999999998</v>
      </c>
      <c r="G151" s="187">
        <v>21.469159999999999</v>
      </c>
      <c r="H151" s="187">
        <v>22.928889999999999</v>
      </c>
      <c r="I151" s="187">
        <v>24.119869999999999</v>
      </c>
      <c r="J151" s="187">
        <v>26.318280000000001</v>
      </c>
      <c r="K151" s="187">
        <v>28.146239999999999</v>
      </c>
    </row>
    <row r="152" spans="1:11" x14ac:dyDescent="0.2">
      <c r="A152" s="27">
        <v>173.5</v>
      </c>
      <c r="B152" s="187">
        <v>15.88593</v>
      </c>
      <c r="C152" s="187">
        <v>16.222799999999999</v>
      </c>
      <c r="D152" s="187">
        <v>16.789239999999999</v>
      </c>
      <c r="E152" s="187">
        <v>17.89546</v>
      </c>
      <c r="F152" s="187">
        <v>19.448370000000001</v>
      </c>
      <c r="G152" s="187">
        <v>21.532720000000001</v>
      </c>
      <c r="H152" s="187">
        <v>22.99485</v>
      </c>
      <c r="I152" s="187">
        <v>24.186889999999998</v>
      </c>
      <c r="J152" s="187">
        <v>26.38485</v>
      </c>
      <c r="K152" s="187">
        <v>28.20983</v>
      </c>
    </row>
    <row r="153" spans="1:11" x14ac:dyDescent="0.2">
      <c r="A153" s="27">
        <v>174.5</v>
      </c>
      <c r="B153" s="187">
        <v>15.93155</v>
      </c>
      <c r="C153" s="187">
        <v>16.2698</v>
      </c>
      <c r="D153" s="187">
        <v>16.838480000000001</v>
      </c>
      <c r="E153" s="187">
        <v>17.948799999999999</v>
      </c>
      <c r="F153" s="187">
        <v>19.506730000000001</v>
      </c>
      <c r="G153" s="187">
        <v>21.5962</v>
      </c>
      <c r="H153" s="187">
        <v>23.06062</v>
      </c>
      <c r="I153" s="187">
        <v>24.253609999999998</v>
      </c>
      <c r="J153" s="187">
        <v>26.45091</v>
      </c>
      <c r="K153" s="187">
        <v>28.272690000000001</v>
      </c>
    </row>
    <row r="154" spans="1:11" x14ac:dyDescent="0.2">
      <c r="A154" s="27">
        <v>175.5</v>
      </c>
      <c r="B154" s="187">
        <v>15.97734</v>
      </c>
      <c r="C154" s="187">
        <v>16.316960000000002</v>
      </c>
      <c r="D154" s="187">
        <v>16.887869999999999</v>
      </c>
      <c r="E154" s="187">
        <v>18.00225</v>
      </c>
      <c r="F154" s="187">
        <v>19.56514</v>
      </c>
      <c r="G154" s="187">
        <v>21.659610000000001</v>
      </c>
      <c r="H154" s="187">
        <v>23.126190000000001</v>
      </c>
      <c r="I154" s="187">
        <v>24.320029999999999</v>
      </c>
      <c r="J154" s="187">
        <v>26.516459999999999</v>
      </c>
      <c r="K154" s="187">
        <v>28.33484</v>
      </c>
    </row>
    <row r="155" spans="1:11" x14ac:dyDescent="0.2">
      <c r="A155" s="27">
        <v>176.5</v>
      </c>
      <c r="B155" s="187">
        <v>16.023289999999999</v>
      </c>
      <c r="C155" s="187">
        <v>16.364270000000001</v>
      </c>
      <c r="D155" s="187">
        <v>16.9374</v>
      </c>
      <c r="E155" s="187">
        <v>18.055810000000001</v>
      </c>
      <c r="F155" s="187">
        <v>19.6236</v>
      </c>
      <c r="G155" s="187">
        <v>21.722940000000001</v>
      </c>
      <c r="H155" s="187">
        <v>23.191579999999998</v>
      </c>
      <c r="I155" s="187">
        <v>24.38616</v>
      </c>
      <c r="J155" s="187">
        <v>26.581510000000002</v>
      </c>
      <c r="K155" s="187">
        <v>28.396319999999999</v>
      </c>
    </row>
    <row r="156" spans="1:11" x14ac:dyDescent="0.2">
      <c r="A156" s="27">
        <v>177.5</v>
      </c>
      <c r="B156" s="187">
        <v>16.069389999999999</v>
      </c>
      <c r="C156" s="187">
        <v>16.411719999999999</v>
      </c>
      <c r="D156" s="187">
        <v>16.98706</v>
      </c>
      <c r="E156" s="187">
        <v>18.109470000000002</v>
      </c>
      <c r="F156" s="187">
        <v>19.682079999999999</v>
      </c>
      <c r="G156" s="187">
        <v>21.786180000000002</v>
      </c>
      <c r="H156" s="187">
        <v>23.256769999999999</v>
      </c>
      <c r="I156" s="187">
        <v>24.452000000000002</v>
      </c>
      <c r="J156" s="187">
        <v>26.646059999999999</v>
      </c>
      <c r="K156" s="187">
        <v>28.45712</v>
      </c>
    </row>
    <row r="157" spans="1:11" x14ac:dyDescent="0.2">
      <c r="A157" s="27">
        <v>178.5</v>
      </c>
      <c r="B157" s="187">
        <v>16.11562</v>
      </c>
      <c r="C157" s="187">
        <v>16.459299999999999</v>
      </c>
      <c r="D157" s="187">
        <v>17.036829999999998</v>
      </c>
      <c r="E157" s="187">
        <v>18.163219999999999</v>
      </c>
      <c r="F157" s="187">
        <v>19.740600000000001</v>
      </c>
      <c r="G157" s="187">
        <v>21.849319999999999</v>
      </c>
      <c r="H157" s="187">
        <v>23.321770000000001</v>
      </c>
      <c r="I157" s="187">
        <v>24.51755</v>
      </c>
      <c r="J157" s="187">
        <v>26.710139999999999</v>
      </c>
      <c r="K157" s="187">
        <v>28.51728</v>
      </c>
    </row>
    <row r="158" spans="1:11" x14ac:dyDescent="0.2">
      <c r="A158" s="27">
        <v>179.5</v>
      </c>
      <c r="B158" s="187">
        <v>16.16198</v>
      </c>
      <c r="C158" s="187">
        <v>16.507000000000001</v>
      </c>
      <c r="D158" s="187">
        <v>17.08672</v>
      </c>
      <c r="E158" s="187">
        <v>18.217040000000001</v>
      </c>
      <c r="F158" s="187">
        <v>19.799119999999998</v>
      </c>
      <c r="G158" s="187">
        <v>21.912369999999999</v>
      </c>
      <c r="H158" s="187">
        <v>23.386569999999999</v>
      </c>
      <c r="I158" s="187">
        <v>24.582809999999998</v>
      </c>
      <c r="J158" s="187">
        <v>26.77374</v>
      </c>
      <c r="K158" s="187">
        <v>28.576820000000001</v>
      </c>
    </row>
    <row r="159" spans="1:11" x14ac:dyDescent="0.2">
      <c r="A159" s="27">
        <v>180.5</v>
      </c>
      <c r="B159" s="187">
        <v>16.20844</v>
      </c>
      <c r="C159" s="187">
        <v>16.55481</v>
      </c>
      <c r="D159" s="187">
        <v>17.136700000000001</v>
      </c>
      <c r="E159" s="187">
        <v>18.27093</v>
      </c>
      <c r="F159" s="187">
        <v>19.857659999999999</v>
      </c>
      <c r="G159" s="187">
        <v>21.97532</v>
      </c>
      <c r="H159" s="187">
        <v>23.451170000000001</v>
      </c>
      <c r="I159" s="187">
        <v>24.647780000000001</v>
      </c>
      <c r="J159" s="187">
        <v>26.836880000000001</v>
      </c>
      <c r="K159" s="187">
        <v>28.635750000000002</v>
      </c>
    </row>
    <row r="160" spans="1:11" x14ac:dyDescent="0.2">
      <c r="A160" s="27">
        <v>181.5</v>
      </c>
      <c r="B160" s="187">
        <v>16.255009999999999</v>
      </c>
      <c r="C160" s="187">
        <v>16.602709999999998</v>
      </c>
      <c r="D160" s="187">
        <v>17.18676</v>
      </c>
      <c r="E160" s="187">
        <v>18.32488</v>
      </c>
      <c r="F160" s="187">
        <v>19.9162</v>
      </c>
      <c r="G160" s="187">
        <v>22.038160000000001</v>
      </c>
      <c r="H160" s="187">
        <v>23.51557</v>
      </c>
      <c r="I160" s="187">
        <v>24.71247</v>
      </c>
      <c r="J160" s="187">
        <v>26.89958</v>
      </c>
      <c r="K160" s="187">
        <v>28.694099999999999</v>
      </c>
    </row>
    <row r="161" spans="1:11" x14ac:dyDescent="0.2">
      <c r="A161" s="27">
        <v>182.5</v>
      </c>
      <c r="B161" s="187">
        <v>16.301659999999998</v>
      </c>
      <c r="C161" s="187">
        <v>16.650700000000001</v>
      </c>
      <c r="D161" s="187">
        <v>17.236889999999999</v>
      </c>
      <c r="E161" s="187">
        <v>18.378869999999999</v>
      </c>
      <c r="F161" s="187">
        <v>19.974730000000001</v>
      </c>
      <c r="G161" s="187">
        <v>22.10089</v>
      </c>
      <c r="H161" s="187">
        <v>23.57978</v>
      </c>
      <c r="I161" s="187">
        <v>24.776879999999998</v>
      </c>
      <c r="J161" s="187">
        <v>26.961839999999999</v>
      </c>
      <c r="K161" s="187">
        <v>28.75189</v>
      </c>
    </row>
    <row r="162" spans="1:11" x14ac:dyDescent="0.2">
      <c r="A162" s="27">
        <v>183.5</v>
      </c>
      <c r="B162" s="187">
        <v>16.348389999999998</v>
      </c>
      <c r="C162" s="187">
        <v>16.69875</v>
      </c>
      <c r="D162" s="187">
        <v>17.287089999999999</v>
      </c>
      <c r="E162" s="187">
        <v>18.4329</v>
      </c>
      <c r="F162" s="187">
        <v>20.033239999999999</v>
      </c>
      <c r="G162" s="187">
        <v>22.163499999999999</v>
      </c>
      <c r="H162" s="187">
        <v>23.64378</v>
      </c>
      <c r="I162" s="187">
        <v>24.84102</v>
      </c>
      <c r="J162" s="187">
        <v>27.023679999999999</v>
      </c>
      <c r="K162" s="187">
        <v>28.809149999999999</v>
      </c>
    </row>
    <row r="163" spans="1:11" x14ac:dyDescent="0.2">
      <c r="A163" s="27">
        <v>184.5</v>
      </c>
      <c r="B163" s="187">
        <v>16.395189999999999</v>
      </c>
      <c r="C163" s="187">
        <v>16.746870000000001</v>
      </c>
      <c r="D163" s="187">
        <v>17.337340000000001</v>
      </c>
      <c r="E163" s="187">
        <v>18.48696</v>
      </c>
      <c r="F163" s="187">
        <v>20.091719999999999</v>
      </c>
      <c r="G163" s="187">
        <v>22.225999999999999</v>
      </c>
      <c r="H163" s="187">
        <v>23.70758</v>
      </c>
      <c r="I163" s="187">
        <v>24.904890000000002</v>
      </c>
      <c r="J163" s="187">
        <v>27.08511</v>
      </c>
      <c r="K163" s="187">
        <v>28.8659</v>
      </c>
    </row>
    <row r="164" spans="1:11" x14ac:dyDescent="0.2">
      <c r="A164" s="27">
        <v>185.5</v>
      </c>
      <c r="B164" s="187">
        <v>16.442029999999999</v>
      </c>
      <c r="C164" s="187">
        <v>16.795030000000001</v>
      </c>
      <c r="D164" s="187">
        <v>17.387630000000001</v>
      </c>
      <c r="E164" s="187">
        <v>18.54102</v>
      </c>
      <c r="F164" s="187">
        <v>20.150169999999999</v>
      </c>
      <c r="G164" s="187">
        <v>22.28837</v>
      </c>
      <c r="H164" s="187">
        <v>23.771190000000001</v>
      </c>
      <c r="I164" s="187">
        <v>24.96848</v>
      </c>
      <c r="J164" s="187">
        <v>27.146159999999998</v>
      </c>
      <c r="K164" s="187">
        <v>28.922170000000001</v>
      </c>
    </row>
    <row r="165" spans="1:11" x14ac:dyDescent="0.2">
      <c r="A165" s="27">
        <v>186.5</v>
      </c>
      <c r="B165" s="187">
        <v>16.48892</v>
      </c>
      <c r="C165" s="187">
        <v>16.843229999999998</v>
      </c>
      <c r="D165" s="187">
        <v>17.437940000000001</v>
      </c>
      <c r="E165" s="187">
        <v>18.595099999999999</v>
      </c>
      <c r="F165" s="187">
        <v>20.208580000000001</v>
      </c>
      <c r="G165" s="187">
        <v>22.35061</v>
      </c>
      <c r="H165" s="187">
        <v>23.834589999999999</v>
      </c>
      <c r="I165" s="187">
        <v>25.03182</v>
      </c>
      <c r="J165" s="187">
        <v>27.20683</v>
      </c>
      <c r="K165" s="187">
        <v>28.977979999999999</v>
      </c>
    </row>
    <row r="166" spans="1:11" x14ac:dyDescent="0.2">
      <c r="A166" s="27">
        <v>187.5</v>
      </c>
      <c r="B166" s="187">
        <v>16.535830000000001</v>
      </c>
      <c r="C166" s="187">
        <v>16.891459999999999</v>
      </c>
      <c r="D166" s="187">
        <v>17.48827</v>
      </c>
      <c r="E166" s="187">
        <v>18.649159999999998</v>
      </c>
      <c r="F166" s="187">
        <v>20.266940000000002</v>
      </c>
      <c r="G166" s="187">
        <v>22.41272</v>
      </c>
      <c r="H166" s="187">
        <v>23.897790000000001</v>
      </c>
      <c r="I166" s="187">
        <v>25.094899999999999</v>
      </c>
      <c r="J166" s="187">
        <v>27.267140000000001</v>
      </c>
      <c r="K166" s="187">
        <v>29.033370000000001</v>
      </c>
    </row>
    <row r="167" spans="1:11" x14ac:dyDescent="0.2">
      <c r="A167" s="27">
        <v>188.5</v>
      </c>
      <c r="B167" s="187">
        <v>16.58276</v>
      </c>
      <c r="C167" s="187">
        <v>16.939689999999999</v>
      </c>
      <c r="D167" s="187">
        <v>17.538609999999998</v>
      </c>
      <c r="E167" s="187">
        <v>18.703209999999999</v>
      </c>
      <c r="F167" s="187">
        <v>20.325240000000001</v>
      </c>
      <c r="G167" s="187">
        <v>22.474689999999999</v>
      </c>
      <c r="H167" s="187">
        <v>23.960799999999999</v>
      </c>
      <c r="I167" s="187">
        <v>25.157730000000001</v>
      </c>
      <c r="J167" s="187">
        <v>27.327100000000002</v>
      </c>
      <c r="K167" s="187">
        <v>29.088349999999998</v>
      </c>
    </row>
    <row r="168" spans="1:11" x14ac:dyDescent="0.2">
      <c r="A168" s="27">
        <v>189.5</v>
      </c>
      <c r="B168" s="187">
        <v>16.62969</v>
      </c>
      <c r="C168" s="187">
        <v>16.987919999999999</v>
      </c>
      <c r="D168" s="187">
        <v>17.588930000000001</v>
      </c>
      <c r="E168" s="187">
        <v>18.75723</v>
      </c>
      <c r="F168" s="187">
        <v>20.383459999999999</v>
      </c>
      <c r="G168" s="187">
        <v>22.536519999999999</v>
      </c>
      <c r="H168" s="187">
        <v>24.023610000000001</v>
      </c>
      <c r="I168" s="187">
        <v>25.220320000000001</v>
      </c>
      <c r="J168" s="187">
        <v>27.386749999999999</v>
      </c>
      <c r="K168" s="187">
        <v>29.142969999999998</v>
      </c>
    </row>
    <row r="169" spans="1:11" x14ac:dyDescent="0.2">
      <c r="A169" s="27">
        <v>190.5</v>
      </c>
      <c r="B169" s="187">
        <v>16.67661</v>
      </c>
      <c r="C169" s="187">
        <v>17.036149999999999</v>
      </c>
      <c r="D169" s="187">
        <v>17.639240000000001</v>
      </c>
      <c r="E169" s="187">
        <v>18.811209999999999</v>
      </c>
      <c r="F169" s="187">
        <v>20.44162</v>
      </c>
      <c r="G169" s="187">
        <v>22.598210000000002</v>
      </c>
      <c r="H169" s="187">
        <v>24.086220000000001</v>
      </c>
      <c r="I169" s="187">
        <v>25.28267</v>
      </c>
      <c r="J169" s="187">
        <v>27.446090000000002</v>
      </c>
      <c r="K169" s="187">
        <v>29.19725</v>
      </c>
    </row>
    <row r="170" spans="1:11" x14ac:dyDescent="0.2">
      <c r="A170" s="27">
        <v>191.5</v>
      </c>
      <c r="B170" s="187">
        <v>16.723510000000001</v>
      </c>
      <c r="C170" s="187">
        <v>17.084340000000001</v>
      </c>
      <c r="D170" s="187">
        <v>17.689509999999999</v>
      </c>
      <c r="E170" s="187">
        <v>18.86514</v>
      </c>
      <c r="F170" s="187">
        <v>20.499680000000001</v>
      </c>
      <c r="G170" s="187">
        <v>22.659759999999999</v>
      </c>
      <c r="H170" s="187">
        <v>24.14864</v>
      </c>
      <c r="I170" s="187">
        <v>25.34478</v>
      </c>
      <c r="J170" s="187">
        <v>27.505140000000001</v>
      </c>
      <c r="K170" s="187">
        <v>29.25123</v>
      </c>
    </row>
    <row r="171" spans="1:11" x14ac:dyDescent="0.2">
      <c r="A171" s="27">
        <v>192.5</v>
      </c>
      <c r="B171" s="187">
        <v>16.770379999999999</v>
      </c>
      <c r="C171" s="187">
        <v>17.1325</v>
      </c>
      <c r="D171" s="187">
        <v>17.739740000000001</v>
      </c>
      <c r="E171" s="187">
        <v>18.919</v>
      </c>
      <c r="F171" s="187">
        <v>20.557649999999999</v>
      </c>
      <c r="G171" s="187">
        <v>22.721150000000002</v>
      </c>
      <c r="H171" s="187">
        <v>24.21087</v>
      </c>
      <c r="I171" s="187">
        <v>25.406680000000001</v>
      </c>
      <c r="J171" s="187">
        <v>27.563929999999999</v>
      </c>
      <c r="K171" s="187">
        <v>29.304929999999999</v>
      </c>
    </row>
    <row r="172" spans="1:11" x14ac:dyDescent="0.2">
      <c r="A172" s="27">
        <v>193.5</v>
      </c>
      <c r="B172" s="187">
        <v>16.8172</v>
      </c>
      <c r="C172" s="187">
        <v>17.180610000000001</v>
      </c>
      <c r="D172" s="187">
        <v>17.789909999999999</v>
      </c>
      <c r="E172" s="187">
        <v>18.97279</v>
      </c>
      <c r="F172" s="187">
        <v>20.61551</v>
      </c>
      <c r="G172" s="187">
        <v>22.782389999999999</v>
      </c>
      <c r="H172" s="187">
        <v>24.27291</v>
      </c>
      <c r="I172" s="187">
        <v>25.468350000000001</v>
      </c>
      <c r="J172" s="187">
        <v>27.62247</v>
      </c>
      <c r="K172" s="187">
        <v>29.35838</v>
      </c>
    </row>
    <row r="173" spans="1:11" x14ac:dyDescent="0.2">
      <c r="A173" s="27">
        <v>194.5</v>
      </c>
      <c r="B173" s="187">
        <v>16.863959999999999</v>
      </c>
      <c r="C173" s="187">
        <v>17.228649999999998</v>
      </c>
      <c r="D173" s="187">
        <v>17.840009999999999</v>
      </c>
      <c r="E173" s="187">
        <v>19.026499999999999</v>
      </c>
      <c r="F173" s="187">
        <v>20.673259999999999</v>
      </c>
      <c r="G173" s="187">
        <v>22.84346</v>
      </c>
      <c r="H173" s="187">
        <v>24.334759999999999</v>
      </c>
      <c r="I173" s="187">
        <v>25.529820000000001</v>
      </c>
      <c r="J173" s="187">
        <v>27.680779999999999</v>
      </c>
      <c r="K173" s="187">
        <v>29.411639999999998</v>
      </c>
    </row>
    <row r="174" spans="1:11" x14ac:dyDescent="0.2">
      <c r="A174" s="27">
        <v>195.5</v>
      </c>
      <c r="B174" s="187">
        <v>16.91065</v>
      </c>
      <c r="C174" s="187">
        <v>17.276620000000001</v>
      </c>
      <c r="D174" s="187">
        <v>17.890029999999999</v>
      </c>
      <c r="E174" s="187">
        <v>19.080110000000001</v>
      </c>
      <c r="F174" s="187">
        <v>20.730889999999999</v>
      </c>
      <c r="G174" s="187">
        <v>22.90438</v>
      </c>
      <c r="H174" s="187">
        <v>24.396419999999999</v>
      </c>
      <c r="I174" s="187">
        <v>25.591090000000001</v>
      </c>
      <c r="J174" s="187">
        <v>27.738900000000001</v>
      </c>
      <c r="K174" s="187">
        <v>29.46472</v>
      </c>
    </row>
    <row r="175" spans="1:11" x14ac:dyDescent="0.2">
      <c r="A175" s="27">
        <v>196.5</v>
      </c>
      <c r="B175" s="187">
        <v>16.957249999999998</v>
      </c>
      <c r="C175" s="187">
        <v>17.3245</v>
      </c>
      <c r="D175" s="187">
        <v>17.93995</v>
      </c>
      <c r="E175" s="187">
        <v>19.133610000000001</v>
      </c>
      <c r="F175" s="187">
        <v>20.78839</v>
      </c>
      <c r="G175" s="187">
        <v>22.965140000000002</v>
      </c>
      <c r="H175" s="187">
        <v>24.457899999999999</v>
      </c>
      <c r="I175" s="187">
        <v>25.652170000000002</v>
      </c>
      <c r="J175" s="187">
        <v>27.79683</v>
      </c>
      <c r="K175" s="187">
        <v>29.517669999999999</v>
      </c>
    </row>
    <row r="176" spans="1:11" x14ac:dyDescent="0.2">
      <c r="A176" s="27">
        <v>197.5</v>
      </c>
      <c r="B176" s="187">
        <v>17.00375</v>
      </c>
      <c r="C176" s="187">
        <v>17.37229</v>
      </c>
      <c r="D176" s="187">
        <v>17.98977</v>
      </c>
      <c r="E176" s="187">
        <v>19.187000000000001</v>
      </c>
      <c r="F176" s="187">
        <v>20.845739999999999</v>
      </c>
      <c r="G176" s="187">
        <v>23.02572</v>
      </c>
      <c r="H176" s="187">
        <v>24.519200000000001</v>
      </c>
      <c r="I176" s="187">
        <v>25.713059999999999</v>
      </c>
      <c r="J176" s="187">
        <v>27.854610000000001</v>
      </c>
      <c r="K176" s="187">
        <v>29.570509999999999</v>
      </c>
    </row>
    <row r="177" spans="1:11" x14ac:dyDescent="0.2">
      <c r="A177" s="27">
        <v>198.5</v>
      </c>
      <c r="B177" s="187">
        <v>17.050149999999999</v>
      </c>
      <c r="C177" s="187">
        <v>17.41995</v>
      </c>
      <c r="D177" s="187">
        <v>18.039470000000001</v>
      </c>
      <c r="E177" s="187">
        <v>19.24025</v>
      </c>
      <c r="F177" s="187">
        <v>20.902940000000001</v>
      </c>
      <c r="G177" s="187">
        <v>23.08614</v>
      </c>
      <c r="H177" s="187">
        <v>24.58033</v>
      </c>
      <c r="I177" s="187">
        <v>25.773790000000002</v>
      </c>
      <c r="J177" s="187">
        <v>27.91225</v>
      </c>
      <c r="K177" s="187">
        <v>29.6233</v>
      </c>
    </row>
    <row r="178" spans="1:11" x14ac:dyDescent="0.2">
      <c r="A178" s="27">
        <v>199.5</v>
      </c>
      <c r="B178" s="187">
        <v>17.096419999999998</v>
      </c>
      <c r="C178" s="187">
        <v>17.467490000000002</v>
      </c>
      <c r="D178" s="187">
        <v>18.089040000000001</v>
      </c>
      <c r="E178" s="187">
        <v>19.29335</v>
      </c>
      <c r="F178" s="187">
        <v>20.959990000000001</v>
      </c>
      <c r="G178" s="187">
        <v>23.146380000000001</v>
      </c>
      <c r="H178" s="187">
        <v>24.641279999999998</v>
      </c>
      <c r="I178" s="187">
        <v>25.83436</v>
      </c>
      <c r="J178" s="187">
        <v>27.96979</v>
      </c>
      <c r="K178" s="187">
        <v>29.67606</v>
      </c>
    </row>
    <row r="179" spans="1:11" x14ac:dyDescent="0.2">
      <c r="A179" s="27">
        <v>200.5</v>
      </c>
      <c r="B179" s="187">
        <v>17.14256</v>
      </c>
      <c r="C179" s="187">
        <v>17.514890000000001</v>
      </c>
      <c r="D179" s="187">
        <v>18.138459999999998</v>
      </c>
      <c r="E179" s="187">
        <v>19.346299999999999</v>
      </c>
      <c r="F179" s="187">
        <v>21.016860000000001</v>
      </c>
      <c r="G179" s="187">
        <v>23.20645</v>
      </c>
      <c r="H179" s="187">
        <v>24.702069999999999</v>
      </c>
      <c r="I179" s="187">
        <v>25.894770000000001</v>
      </c>
      <c r="J179" s="187">
        <v>28.027239999999999</v>
      </c>
      <c r="K179" s="187">
        <v>29.728850000000001</v>
      </c>
    </row>
    <row r="180" spans="1:11" x14ac:dyDescent="0.2">
      <c r="A180" s="27">
        <v>201.5</v>
      </c>
      <c r="B180" s="187">
        <v>17.18854</v>
      </c>
      <c r="C180" s="187">
        <v>17.562139999999999</v>
      </c>
      <c r="D180" s="187">
        <v>18.187729999999998</v>
      </c>
      <c r="E180" s="187">
        <v>19.399080000000001</v>
      </c>
      <c r="F180" s="187">
        <v>21.073560000000001</v>
      </c>
      <c r="G180" s="187">
        <v>23.26633</v>
      </c>
      <c r="H180" s="187">
        <v>24.762689999999999</v>
      </c>
      <c r="I180" s="187">
        <v>25.95504</v>
      </c>
      <c r="J180" s="187">
        <v>28.08464</v>
      </c>
      <c r="K180" s="187">
        <v>29.781690000000001</v>
      </c>
    </row>
    <row r="181" spans="1:11" x14ac:dyDescent="0.2">
      <c r="A181" s="27">
        <v>202.5</v>
      </c>
      <c r="B181" s="187">
        <v>17.234369999999998</v>
      </c>
      <c r="C181" s="187">
        <v>17.60923</v>
      </c>
      <c r="D181" s="187">
        <v>18.236820000000002</v>
      </c>
      <c r="E181" s="187">
        <v>19.45168</v>
      </c>
      <c r="F181" s="187">
        <v>21.13007</v>
      </c>
      <c r="G181" s="187">
        <v>23.326039999999999</v>
      </c>
      <c r="H181" s="187">
        <v>24.823149999999998</v>
      </c>
      <c r="I181" s="187">
        <v>26.01519</v>
      </c>
      <c r="J181" s="187">
        <v>28.141999999999999</v>
      </c>
      <c r="K181" s="187">
        <v>29.834630000000001</v>
      </c>
    </row>
    <row r="182" spans="1:11" x14ac:dyDescent="0.2">
      <c r="A182" s="27">
        <v>203.5</v>
      </c>
      <c r="B182" s="187">
        <v>17.28002</v>
      </c>
      <c r="C182" s="187">
        <v>17.656130000000001</v>
      </c>
      <c r="D182" s="187">
        <v>18.285730000000001</v>
      </c>
      <c r="E182" s="187">
        <v>19.504090000000001</v>
      </c>
      <c r="F182" s="187">
        <v>21.18638</v>
      </c>
      <c r="G182" s="187">
        <v>23.385560000000002</v>
      </c>
      <c r="H182" s="187">
        <v>24.883459999999999</v>
      </c>
      <c r="I182" s="187">
        <v>26.075220000000002</v>
      </c>
      <c r="J182" s="187">
        <v>28.199369999999998</v>
      </c>
      <c r="K182" s="187">
        <v>29.887709999999998</v>
      </c>
    </row>
    <row r="183" spans="1:11" x14ac:dyDescent="0.2">
      <c r="A183" s="27">
        <v>204.5</v>
      </c>
      <c r="B183" s="187">
        <v>17.325479999999999</v>
      </c>
      <c r="C183" s="187">
        <v>17.702839999999998</v>
      </c>
      <c r="D183" s="187">
        <v>18.334440000000001</v>
      </c>
      <c r="E183" s="187">
        <v>19.556290000000001</v>
      </c>
      <c r="F183" s="187">
        <v>21.24248</v>
      </c>
      <c r="G183" s="187">
        <v>23.444900000000001</v>
      </c>
      <c r="H183" s="187">
        <v>24.943619999999999</v>
      </c>
      <c r="I183" s="187">
        <v>26.135149999999999</v>
      </c>
      <c r="J183" s="187">
        <v>28.25676</v>
      </c>
      <c r="K183" s="187">
        <v>29.94097</v>
      </c>
    </row>
    <row r="184" spans="1:11" x14ac:dyDescent="0.2">
      <c r="A184" s="27">
        <v>205.5</v>
      </c>
      <c r="B184" s="187">
        <v>17.370740000000001</v>
      </c>
      <c r="C184" s="187">
        <v>17.74935</v>
      </c>
      <c r="D184" s="187">
        <v>18.382940000000001</v>
      </c>
      <c r="E184" s="187">
        <v>19.608270000000001</v>
      </c>
      <c r="F184" s="187">
        <v>21.298359999999999</v>
      </c>
      <c r="G184" s="187">
        <v>23.50404</v>
      </c>
      <c r="H184" s="187">
        <v>25.003630000000001</v>
      </c>
      <c r="I184" s="187">
        <v>26.194980000000001</v>
      </c>
      <c r="J184" s="187">
        <v>28.3142</v>
      </c>
      <c r="K184" s="187">
        <v>29.99447</v>
      </c>
    </row>
    <row r="185" spans="1:11" x14ac:dyDescent="0.2">
      <c r="A185" s="27">
        <v>206.5</v>
      </c>
      <c r="B185" s="187">
        <v>17.415790000000001</v>
      </c>
      <c r="C185" s="187">
        <v>17.795639999999999</v>
      </c>
      <c r="D185" s="187">
        <v>18.43121</v>
      </c>
      <c r="E185" s="187">
        <v>19.660019999999999</v>
      </c>
      <c r="F185" s="187">
        <v>21.354019999999998</v>
      </c>
      <c r="G185" s="187">
        <v>23.562999999999999</v>
      </c>
      <c r="H185" s="187">
        <v>25.063500000000001</v>
      </c>
      <c r="I185" s="187">
        <v>26.254740000000002</v>
      </c>
      <c r="J185" s="187">
        <v>28.371729999999999</v>
      </c>
      <c r="K185" s="187">
        <v>30.04824</v>
      </c>
    </row>
    <row r="186" spans="1:11" x14ac:dyDescent="0.2">
      <c r="A186" s="27">
        <v>207.5</v>
      </c>
      <c r="B186" s="187">
        <v>17.460609999999999</v>
      </c>
      <c r="C186" s="187">
        <v>17.841699999999999</v>
      </c>
      <c r="D186" s="187">
        <v>18.47925</v>
      </c>
      <c r="E186" s="187">
        <v>19.71153</v>
      </c>
      <c r="F186" s="187">
        <v>21.40944</v>
      </c>
      <c r="G186" s="187">
        <v>23.621759999999998</v>
      </c>
      <c r="H186" s="187">
        <v>25.123239999999999</v>
      </c>
      <c r="I186" s="187">
        <v>26.314430000000002</v>
      </c>
      <c r="J186" s="187">
        <v>28.429369999999999</v>
      </c>
      <c r="K186" s="187">
        <v>30.102319999999999</v>
      </c>
    </row>
    <row r="187" spans="1:11" x14ac:dyDescent="0.2">
      <c r="A187" s="27">
        <v>208.5</v>
      </c>
      <c r="B187" s="187">
        <v>17.505179999999999</v>
      </c>
      <c r="C187" s="187">
        <v>17.887509999999999</v>
      </c>
      <c r="D187" s="187">
        <v>18.52703</v>
      </c>
      <c r="E187" s="187">
        <v>19.762779999999999</v>
      </c>
      <c r="F187" s="187">
        <v>21.46461</v>
      </c>
      <c r="G187" s="187">
        <v>23.680330000000001</v>
      </c>
      <c r="H187" s="187">
        <v>25.182860000000002</v>
      </c>
      <c r="I187" s="187">
        <v>26.37407</v>
      </c>
      <c r="J187" s="187">
        <v>28.487159999999999</v>
      </c>
      <c r="K187" s="187">
        <v>30.156770000000002</v>
      </c>
    </row>
    <row r="188" spans="1:11" x14ac:dyDescent="0.2">
      <c r="A188" s="27">
        <v>209.5</v>
      </c>
      <c r="B188" s="187">
        <v>17.549510000000001</v>
      </c>
      <c r="C188" s="187">
        <v>17.933060000000001</v>
      </c>
      <c r="D188" s="187">
        <v>18.574549999999999</v>
      </c>
      <c r="E188" s="187">
        <v>19.813759999999998</v>
      </c>
      <c r="F188" s="187">
        <v>21.51952</v>
      </c>
      <c r="G188" s="187">
        <v>23.738700000000001</v>
      </c>
      <c r="H188" s="187">
        <v>25.242349999999998</v>
      </c>
      <c r="I188" s="187">
        <v>26.433679999999999</v>
      </c>
      <c r="J188" s="187">
        <v>28.54513</v>
      </c>
      <c r="K188" s="187">
        <v>30.211639999999999</v>
      </c>
    </row>
    <row r="189" spans="1:11" x14ac:dyDescent="0.2">
      <c r="A189" s="27">
        <v>210.5</v>
      </c>
      <c r="B189" s="187">
        <v>17.59356</v>
      </c>
      <c r="C189" s="187">
        <v>17.978339999999999</v>
      </c>
      <c r="D189" s="187">
        <v>18.621790000000001</v>
      </c>
      <c r="E189" s="187">
        <v>19.864450000000001</v>
      </c>
      <c r="F189" s="187">
        <v>21.574169999999999</v>
      </c>
      <c r="G189" s="187">
        <v>23.796869999999998</v>
      </c>
      <c r="H189" s="187">
        <v>25.301729999999999</v>
      </c>
      <c r="I189" s="187">
        <v>26.493259999999999</v>
      </c>
      <c r="J189" s="187">
        <v>28.603300000000001</v>
      </c>
      <c r="K189" s="187">
        <v>30.266960000000001</v>
      </c>
    </row>
    <row r="190" spans="1:11" x14ac:dyDescent="0.2">
      <c r="A190" s="27">
        <v>211.5</v>
      </c>
      <c r="B190" s="187">
        <v>17.637339999999998</v>
      </c>
      <c r="C190" s="187">
        <v>18.023330000000001</v>
      </c>
      <c r="D190" s="187">
        <v>18.66873</v>
      </c>
      <c r="E190" s="187">
        <v>19.914850000000001</v>
      </c>
      <c r="F190" s="187">
        <v>21.628540000000001</v>
      </c>
      <c r="G190" s="187">
        <v>23.854839999999999</v>
      </c>
      <c r="H190" s="187">
        <v>25.361000000000001</v>
      </c>
      <c r="I190" s="187">
        <v>26.55284</v>
      </c>
      <c r="J190" s="187">
        <v>28.661709999999999</v>
      </c>
      <c r="K190" s="187">
        <v>30.322800000000001</v>
      </c>
    </row>
    <row r="191" spans="1:11" x14ac:dyDescent="0.2">
      <c r="A191" s="27">
        <v>212.5</v>
      </c>
      <c r="B191" s="187">
        <v>17.680820000000001</v>
      </c>
      <c r="C191" s="187">
        <v>18.068020000000001</v>
      </c>
      <c r="D191" s="187">
        <v>18.71537</v>
      </c>
      <c r="E191" s="187">
        <v>19.964929999999999</v>
      </c>
      <c r="F191" s="187">
        <v>21.68262</v>
      </c>
      <c r="G191" s="187">
        <v>23.912610000000001</v>
      </c>
      <c r="H191" s="187">
        <v>25.420169999999999</v>
      </c>
      <c r="I191" s="187">
        <v>26.61243</v>
      </c>
      <c r="J191" s="187">
        <v>28.720410000000001</v>
      </c>
      <c r="K191" s="187">
        <v>30.379200000000001</v>
      </c>
    </row>
    <row r="192" spans="1:11" x14ac:dyDescent="0.2">
      <c r="A192" s="27">
        <v>213.5</v>
      </c>
      <c r="B192" s="187">
        <v>17.723990000000001</v>
      </c>
      <c r="C192" s="187">
        <v>18.112390000000001</v>
      </c>
      <c r="D192" s="187">
        <v>18.761679999999998</v>
      </c>
      <c r="E192" s="187">
        <v>20.014690000000002</v>
      </c>
      <c r="F192" s="187">
        <v>21.7364</v>
      </c>
      <c r="G192" s="187">
        <v>23.970179999999999</v>
      </c>
      <c r="H192" s="187">
        <v>25.47925</v>
      </c>
      <c r="I192" s="187">
        <v>26.672039999999999</v>
      </c>
      <c r="J192" s="187">
        <v>28.779409999999999</v>
      </c>
      <c r="K192" s="187">
        <v>30.436199999999999</v>
      </c>
    </row>
    <row r="193" spans="1:11" x14ac:dyDescent="0.2">
      <c r="A193" s="27">
        <v>214.5</v>
      </c>
      <c r="B193" s="187">
        <v>17.766829999999999</v>
      </c>
      <c r="C193" s="187">
        <v>18.15644</v>
      </c>
      <c r="D193" s="187">
        <v>18.807659999999998</v>
      </c>
      <c r="E193" s="187">
        <v>20.064119999999999</v>
      </c>
      <c r="F193" s="187">
        <v>21.78988</v>
      </c>
      <c r="G193" s="187">
        <v>24.027539999999998</v>
      </c>
      <c r="H193" s="187">
        <v>25.538239999999998</v>
      </c>
      <c r="I193" s="187">
        <v>26.73169</v>
      </c>
      <c r="J193" s="187">
        <v>28.838750000000001</v>
      </c>
      <c r="K193" s="187">
        <v>30.493870000000001</v>
      </c>
    </row>
    <row r="194" spans="1:11" x14ac:dyDescent="0.2">
      <c r="A194" s="27">
        <v>215.5</v>
      </c>
      <c r="B194" s="187">
        <v>17.809339999999999</v>
      </c>
      <c r="C194" s="187">
        <v>18.200140000000001</v>
      </c>
      <c r="D194" s="187">
        <v>18.853280000000002</v>
      </c>
      <c r="E194" s="187">
        <v>20.113189999999999</v>
      </c>
      <c r="F194" s="187">
        <v>21.843039999999998</v>
      </c>
      <c r="G194" s="187">
        <v>24.084700000000002</v>
      </c>
      <c r="H194" s="187">
        <v>25.597159999999999</v>
      </c>
      <c r="I194" s="187">
        <v>26.791409999999999</v>
      </c>
      <c r="J194" s="187">
        <v>28.898479999999999</v>
      </c>
      <c r="K194" s="187">
        <v>30.552250000000001</v>
      </c>
    </row>
    <row r="195" spans="1:11" x14ac:dyDescent="0.2">
      <c r="A195" s="27">
        <v>216.5</v>
      </c>
      <c r="B195" s="187">
        <v>17.851500000000001</v>
      </c>
      <c r="C195" s="187">
        <v>18.243490000000001</v>
      </c>
      <c r="D195" s="187">
        <v>18.898540000000001</v>
      </c>
      <c r="E195" s="187">
        <v>20.161899999999999</v>
      </c>
      <c r="F195" s="187">
        <v>21.895869999999999</v>
      </c>
      <c r="G195" s="187">
        <v>24.141660000000002</v>
      </c>
      <c r="H195" s="187">
        <v>25.656009999999998</v>
      </c>
      <c r="I195" s="187">
        <v>26.851199999999999</v>
      </c>
      <c r="J195" s="187">
        <v>28.95862</v>
      </c>
      <c r="K195" s="187">
        <v>30.6114</v>
      </c>
    </row>
    <row r="196" spans="1:11" x14ac:dyDescent="0.2">
      <c r="A196" s="27">
        <v>217.5</v>
      </c>
      <c r="B196" s="187">
        <v>17.89329</v>
      </c>
      <c r="C196" s="187">
        <v>18.286460000000002</v>
      </c>
      <c r="D196" s="187">
        <v>18.94342</v>
      </c>
      <c r="E196" s="187">
        <v>20.21022</v>
      </c>
      <c r="F196" s="187">
        <v>21.948360000000001</v>
      </c>
      <c r="G196" s="187">
        <v>24.198409999999999</v>
      </c>
      <c r="H196" s="187">
        <v>25.71481</v>
      </c>
      <c r="I196" s="187">
        <v>26.911090000000002</v>
      </c>
      <c r="J196" s="187">
        <v>29.019210000000001</v>
      </c>
      <c r="K196" s="187">
        <v>30.67137</v>
      </c>
    </row>
    <row r="197" spans="1:11" x14ac:dyDescent="0.2">
      <c r="A197" s="27">
        <v>218.5</v>
      </c>
      <c r="B197" s="187">
        <v>17.934709999999999</v>
      </c>
      <c r="C197" s="187">
        <v>18.329039999999999</v>
      </c>
      <c r="D197" s="187">
        <v>18.987909999999999</v>
      </c>
      <c r="E197" s="187">
        <v>20.25816</v>
      </c>
      <c r="F197" s="187">
        <v>22.000509999999998</v>
      </c>
      <c r="G197" s="187">
        <v>24.254950000000001</v>
      </c>
      <c r="H197" s="187">
        <v>25.77355</v>
      </c>
      <c r="I197" s="187">
        <v>26.971080000000001</v>
      </c>
      <c r="J197" s="187">
        <v>29.080300000000001</v>
      </c>
      <c r="K197" s="187">
        <v>30.732220000000002</v>
      </c>
    </row>
    <row r="198" spans="1:11" x14ac:dyDescent="0.2">
      <c r="A198" s="27">
        <v>219.5</v>
      </c>
      <c r="B198" s="187">
        <v>17.975729999999999</v>
      </c>
      <c r="C198" s="187">
        <v>18.371220000000001</v>
      </c>
      <c r="D198" s="187">
        <v>19.031980000000001</v>
      </c>
      <c r="E198" s="187">
        <v>20.305689999999998</v>
      </c>
      <c r="F198" s="187">
        <v>22.052289999999999</v>
      </c>
      <c r="G198" s="187">
        <v>24.31129</v>
      </c>
      <c r="H198" s="187">
        <v>25.832249999999998</v>
      </c>
      <c r="I198" s="187">
        <v>27.031210000000002</v>
      </c>
      <c r="J198" s="187">
        <v>29.141909999999999</v>
      </c>
      <c r="K198" s="187">
        <v>30.794</v>
      </c>
    </row>
    <row r="199" spans="1:11" x14ac:dyDescent="0.2">
      <c r="A199" s="27">
        <v>220.5</v>
      </c>
      <c r="B199" s="187">
        <v>18.01634</v>
      </c>
      <c r="C199" s="187">
        <v>18.412990000000001</v>
      </c>
      <c r="D199" s="187">
        <v>19.07563</v>
      </c>
      <c r="E199" s="187">
        <v>20.352789999999999</v>
      </c>
      <c r="F199" s="187">
        <v>22.10371</v>
      </c>
      <c r="G199" s="187">
        <v>24.367419999999999</v>
      </c>
      <c r="H199" s="187">
        <v>25.890930000000001</v>
      </c>
      <c r="I199" s="187">
        <v>27.09149</v>
      </c>
      <c r="J199" s="187">
        <v>29.204090000000001</v>
      </c>
      <c r="K199" s="187">
        <v>30.856770000000001</v>
      </c>
    </row>
    <row r="200" spans="1:11" x14ac:dyDescent="0.2">
      <c r="A200" s="27">
        <v>221.5</v>
      </c>
      <c r="B200" s="187">
        <v>18.056519999999999</v>
      </c>
      <c r="C200" s="187">
        <v>18.454319999999999</v>
      </c>
      <c r="D200" s="187">
        <v>19.118839999999999</v>
      </c>
      <c r="E200" s="187">
        <v>20.399470000000001</v>
      </c>
      <c r="F200" s="187">
        <v>22.15476</v>
      </c>
      <c r="G200" s="187">
        <v>24.423349999999999</v>
      </c>
      <c r="H200" s="187">
        <v>25.949580000000001</v>
      </c>
      <c r="I200" s="187">
        <v>27.15194</v>
      </c>
      <c r="J200" s="187">
        <v>29.266870000000001</v>
      </c>
      <c r="K200" s="187">
        <v>30.920580000000001</v>
      </c>
    </row>
    <row r="201" spans="1:11" x14ac:dyDescent="0.2">
      <c r="A201" s="27">
        <v>222.5</v>
      </c>
      <c r="B201" s="187">
        <v>18.096260000000001</v>
      </c>
      <c r="C201" s="187">
        <v>18.495200000000001</v>
      </c>
      <c r="D201" s="187">
        <v>19.16159</v>
      </c>
      <c r="E201" s="187">
        <v>20.445689999999999</v>
      </c>
      <c r="F201" s="187">
        <v>22.205410000000001</v>
      </c>
      <c r="G201" s="187">
        <v>24.47907</v>
      </c>
      <c r="H201" s="187">
        <v>26.008230000000001</v>
      </c>
      <c r="I201" s="187">
        <v>27.212589999999999</v>
      </c>
      <c r="J201" s="187">
        <v>29.330300000000001</v>
      </c>
      <c r="K201" s="187">
        <v>30.985499999999998</v>
      </c>
    </row>
    <row r="202" spans="1:11" x14ac:dyDescent="0.2">
      <c r="A202" s="27">
        <v>223.5</v>
      </c>
      <c r="B202" s="187">
        <v>18.135549999999999</v>
      </c>
      <c r="C202" s="187">
        <v>18.535620000000002</v>
      </c>
      <c r="D202" s="187">
        <v>19.203869999999998</v>
      </c>
      <c r="E202" s="187">
        <v>20.49145</v>
      </c>
      <c r="F202" s="187">
        <v>22.255669999999999</v>
      </c>
      <c r="G202" s="187">
        <v>24.534590000000001</v>
      </c>
      <c r="H202" s="187">
        <v>26.066870000000002</v>
      </c>
      <c r="I202" s="187">
        <v>27.273440000000001</v>
      </c>
      <c r="J202" s="187">
        <v>29.39442</v>
      </c>
      <c r="K202" s="187">
        <v>31.051580000000001</v>
      </c>
    </row>
    <row r="203" spans="1:11" x14ac:dyDescent="0.2">
      <c r="A203" s="27">
        <v>224.5</v>
      </c>
      <c r="B203" s="187">
        <v>18.17437</v>
      </c>
      <c r="C203" s="187">
        <v>18.575559999999999</v>
      </c>
      <c r="D203" s="187">
        <v>19.24567</v>
      </c>
      <c r="E203" s="187">
        <v>20.536740000000002</v>
      </c>
      <c r="F203" s="187">
        <v>22.305530000000001</v>
      </c>
      <c r="G203" s="187">
        <v>24.58991</v>
      </c>
      <c r="H203" s="187">
        <v>26.125530000000001</v>
      </c>
      <c r="I203" s="187">
        <v>27.334520000000001</v>
      </c>
      <c r="J203" s="187">
        <v>29.45926</v>
      </c>
      <c r="K203" s="187">
        <v>31.118880000000001</v>
      </c>
    </row>
    <row r="204" spans="1:11" x14ac:dyDescent="0.2">
      <c r="A204" s="27">
        <v>225.5</v>
      </c>
      <c r="B204" s="187">
        <v>18.212700000000002</v>
      </c>
      <c r="C204" s="187">
        <v>18.614999999999998</v>
      </c>
      <c r="D204" s="187">
        <v>19.286960000000001</v>
      </c>
      <c r="E204" s="187">
        <v>20.581530000000001</v>
      </c>
      <c r="F204" s="187">
        <v>22.354970000000002</v>
      </c>
      <c r="G204" s="187">
        <v>24.645019999999999</v>
      </c>
      <c r="H204" s="187">
        <v>26.18422</v>
      </c>
      <c r="I204" s="187">
        <v>27.395849999999999</v>
      </c>
      <c r="J204" s="187">
        <v>29.52487</v>
      </c>
      <c r="K204" s="187">
        <v>31.187460000000002</v>
      </c>
    </row>
    <row r="205" spans="1:11" x14ac:dyDescent="0.2">
      <c r="A205" s="27">
        <v>226.5</v>
      </c>
      <c r="B205" s="187">
        <v>18.250520000000002</v>
      </c>
      <c r="C205" s="187">
        <v>18.653929999999999</v>
      </c>
      <c r="D205" s="187">
        <v>19.327729999999999</v>
      </c>
      <c r="E205" s="187">
        <v>20.625820000000001</v>
      </c>
      <c r="F205" s="187">
        <v>22.40399</v>
      </c>
      <c r="G205" s="187">
        <v>24.699940000000002</v>
      </c>
      <c r="H205" s="187">
        <v>26.242940000000001</v>
      </c>
      <c r="I205" s="187">
        <v>27.457460000000001</v>
      </c>
      <c r="J205" s="187">
        <v>29.5913</v>
      </c>
      <c r="K205" s="187">
        <v>31.257390000000001</v>
      </c>
    </row>
    <row r="206" spans="1:11" x14ac:dyDescent="0.2">
      <c r="A206" s="27">
        <v>227.5</v>
      </c>
      <c r="B206" s="187">
        <v>18.28782</v>
      </c>
      <c r="C206" s="187">
        <v>18.692329999999998</v>
      </c>
      <c r="D206" s="187">
        <v>19.36797</v>
      </c>
      <c r="E206" s="187">
        <v>20.669589999999999</v>
      </c>
      <c r="F206" s="187">
        <v>22.452570000000001</v>
      </c>
      <c r="G206" s="187">
        <v>24.754660000000001</v>
      </c>
      <c r="H206" s="187">
        <v>26.30171</v>
      </c>
      <c r="I206" s="187">
        <v>27.519359999999999</v>
      </c>
      <c r="J206" s="187">
        <v>29.658570000000001</v>
      </c>
      <c r="K206" s="187">
        <v>31.328720000000001</v>
      </c>
    </row>
    <row r="207" spans="1:11" x14ac:dyDescent="0.2">
      <c r="A207" s="27">
        <v>228.5</v>
      </c>
      <c r="B207" s="187">
        <v>18.324590000000001</v>
      </c>
      <c r="C207" s="187">
        <v>18.73019</v>
      </c>
      <c r="D207" s="187">
        <v>19.40766</v>
      </c>
      <c r="E207" s="187">
        <v>20.71283</v>
      </c>
      <c r="F207" s="187">
        <v>22.500720000000001</v>
      </c>
      <c r="G207" s="187">
        <v>24.809190000000001</v>
      </c>
      <c r="H207" s="187">
        <v>26.36054</v>
      </c>
      <c r="I207" s="187">
        <v>27.581589999999998</v>
      </c>
      <c r="J207" s="187">
        <v>29.726739999999999</v>
      </c>
      <c r="K207" s="187">
        <v>31.401520000000001</v>
      </c>
    </row>
    <row r="208" spans="1:11" x14ac:dyDescent="0.2">
      <c r="A208" s="27">
        <v>229.5</v>
      </c>
      <c r="B208" s="187">
        <v>18.360800000000001</v>
      </c>
      <c r="C208" s="187">
        <v>18.767479999999999</v>
      </c>
      <c r="D208" s="187">
        <v>19.44678</v>
      </c>
      <c r="E208" s="187">
        <v>20.755520000000001</v>
      </c>
      <c r="F208" s="187">
        <v>22.548410000000001</v>
      </c>
      <c r="G208" s="187">
        <v>24.863520000000001</v>
      </c>
      <c r="H208" s="187">
        <v>26.419450000000001</v>
      </c>
      <c r="I208" s="187">
        <v>27.64415</v>
      </c>
      <c r="J208" s="187">
        <v>29.795850000000002</v>
      </c>
      <c r="K208" s="187">
        <v>31.475850000000001</v>
      </c>
    </row>
    <row r="209" spans="1:11" x14ac:dyDescent="0.2">
      <c r="A209" s="27">
        <v>230.5</v>
      </c>
      <c r="B209" s="187">
        <v>18.396429999999999</v>
      </c>
      <c r="C209" s="187">
        <v>18.804200000000002</v>
      </c>
      <c r="D209" s="187">
        <v>19.485309999999998</v>
      </c>
      <c r="E209" s="187">
        <v>20.79766</v>
      </c>
      <c r="F209" s="187">
        <v>22.595649999999999</v>
      </c>
      <c r="G209" s="187">
        <v>24.917670000000001</v>
      </c>
      <c r="H209" s="187">
        <v>26.478439999999999</v>
      </c>
      <c r="I209" s="187">
        <v>27.707070000000002</v>
      </c>
      <c r="J209" s="187">
        <v>29.865950000000002</v>
      </c>
      <c r="K209" s="187">
        <v>31.551780000000001</v>
      </c>
    </row>
    <row r="210" spans="1:11" x14ac:dyDescent="0.2">
      <c r="A210" s="27">
        <v>231.5</v>
      </c>
      <c r="B210" s="187">
        <v>18.431480000000001</v>
      </c>
      <c r="C210" s="187">
        <v>18.840309999999999</v>
      </c>
      <c r="D210" s="187">
        <v>19.523250000000001</v>
      </c>
      <c r="E210" s="187">
        <v>20.839220000000001</v>
      </c>
      <c r="F210" s="187">
        <v>22.642430000000001</v>
      </c>
      <c r="G210" s="187">
        <v>24.971630000000001</v>
      </c>
      <c r="H210" s="187">
        <v>26.53753</v>
      </c>
      <c r="I210" s="187">
        <v>27.770389999999999</v>
      </c>
      <c r="J210" s="187">
        <v>29.937069999999999</v>
      </c>
      <c r="K210" s="187">
        <v>31.629370000000002</v>
      </c>
    </row>
    <row r="211" spans="1:11" x14ac:dyDescent="0.2">
      <c r="A211" s="27">
        <v>232.5</v>
      </c>
      <c r="B211" s="187">
        <v>18.465910000000001</v>
      </c>
      <c r="C211" s="187">
        <v>18.875810000000001</v>
      </c>
      <c r="D211" s="187">
        <v>19.560569999999998</v>
      </c>
      <c r="E211" s="187">
        <v>20.880189999999999</v>
      </c>
      <c r="F211" s="187">
        <v>22.68873</v>
      </c>
      <c r="G211" s="187">
        <v>25.02542</v>
      </c>
      <c r="H211" s="187">
        <v>26.59675</v>
      </c>
      <c r="I211" s="187">
        <v>27.834109999999999</v>
      </c>
      <c r="J211" s="187">
        <v>30.009270000000001</v>
      </c>
      <c r="K211" s="187">
        <v>31.708680000000001</v>
      </c>
    </row>
    <row r="212" spans="1:11" x14ac:dyDescent="0.2">
      <c r="A212" s="27">
        <v>233.5</v>
      </c>
      <c r="B212" s="187">
        <v>18.49972</v>
      </c>
      <c r="C212" s="187">
        <v>18.910679999999999</v>
      </c>
      <c r="D212" s="187">
        <v>19.597259999999999</v>
      </c>
      <c r="E212" s="187">
        <v>20.920559999999998</v>
      </c>
      <c r="F212" s="187">
        <v>22.734559999999998</v>
      </c>
      <c r="G212" s="187">
        <v>25.07902</v>
      </c>
      <c r="H212" s="187">
        <v>26.656089999999999</v>
      </c>
      <c r="I212" s="187">
        <v>27.89828</v>
      </c>
      <c r="J212" s="187">
        <v>30.08258</v>
      </c>
      <c r="K212" s="187">
        <v>31.78979</v>
      </c>
    </row>
    <row r="213" spans="1:11" x14ac:dyDescent="0.2">
      <c r="A213" s="27">
        <v>234.5</v>
      </c>
      <c r="B213" s="187">
        <v>18.532869999999999</v>
      </c>
      <c r="C213" s="187">
        <v>18.944890000000001</v>
      </c>
      <c r="D213" s="187">
        <v>19.633299999999998</v>
      </c>
      <c r="E213" s="187">
        <v>20.960319999999999</v>
      </c>
      <c r="F213" s="187">
        <v>22.779900000000001</v>
      </c>
      <c r="G213" s="187">
        <v>25.132459999999998</v>
      </c>
      <c r="H213" s="187">
        <v>26.715579999999999</v>
      </c>
      <c r="I213" s="187">
        <v>27.962900000000001</v>
      </c>
      <c r="J213" s="187">
        <v>30.157060000000001</v>
      </c>
      <c r="K213" s="187">
        <v>31.87275</v>
      </c>
    </row>
    <row r="214" spans="1:11" x14ac:dyDescent="0.2">
      <c r="A214" s="27">
        <v>235.5</v>
      </c>
      <c r="B214" s="187">
        <v>18.565359999999998</v>
      </c>
      <c r="C214" s="187">
        <v>18.978439999999999</v>
      </c>
      <c r="D214" s="187">
        <v>19.668669999999999</v>
      </c>
      <c r="E214" s="187">
        <v>20.999459999999999</v>
      </c>
      <c r="F214" s="187">
        <v>22.824739999999998</v>
      </c>
      <c r="G214" s="187">
        <v>25.18572</v>
      </c>
      <c r="H214" s="187">
        <v>26.775220000000001</v>
      </c>
      <c r="I214" s="187">
        <v>28.028009999999998</v>
      </c>
      <c r="J214" s="187">
        <v>30.232759999999999</v>
      </c>
      <c r="K214" s="187">
        <v>31.957640000000001</v>
      </c>
    </row>
    <row r="215" spans="1:11" x14ac:dyDescent="0.2">
      <c r="A215" s="27">
        <v>236.5</v>
      </c>
      <c r="B215" s="187">
        <v>18.597159999999999</v>
      </c>
      <c r="C215" s="187">
        <v>19.011289999999999</v>
      </c>
      <c r="D215" s="187">
        <v>19.70335</v>
      </c>
      <c r="E215" s="187">
        <v>21.037949999999999</v>
      </c>
      <c r="F215" s="187">
        <v>22.86909</v>
      </c>
      <c r="G215" s="187">
        <v>25.23883</v>
      </c>
      <c r="H215" s="187">
        <v>26.835049999999999</v>
      </c>
      <c r="I215" s="187">
        <v>28.093630000000001</v>
      </c>
      <c r="J215" s="187">
        <v>30.309709999999999</v>
      </c>
      <c r="K215" s="187">
        <v>32.044530000000002</v>
      </c>
    </row>
    <row r="216" spans="1:11" x14ac:dyDescent="0.2">
      <c r="A216" s="27">
        <v>237.5</v>
      </c>
      <c r="B216" s="187">
        <v>18.628250000000001</v>
      </c>
      <c r="C216" s="187">
        <v>19.043430000000001</v>
      </c>
      <c r="D216" s="187">
        <v>19.73733</v>
      </c>
      <c r="E216" s="187">
        <v>21.075790000000001</v>
      </c>
      <c r="F216" s="187">
        <v>22.912929999999999</v>
      </c>
      <c r="G216" s="187">
        <v>25.291789999999999</v>
      </c>
      <c r="H216" s="187">
        <v>26.89507</v>
      </c>
      <c r="I216" s="187">
        <v>28.159780000000001</v>
      </c>
      <c r="J216" s="187">
        <v>30.387969999999999</v>
      </c>
      <c r="K216" s="187">
        <v>32.133479999999999</v>
      </c>
    </row>
    <row r="217" spans="1:11" x14ac:dyDescent="0.2">
      <c r="A217" s="27">
        <v>238.5</v>
      </c>
      <c r="B217" s="187">
        <v>18.658609999999999</v>
      </c>
      <c r="C217" s="187">
        <v>19.074839999999998</v>
      </c>
      <c r="D217" s="187">
        <v>19.770600000000002</v>
      </c>
      <c r="E217" s="187">
        <v>21.112960000000001</v>
      </c>
      <c r="F217" s="187">
        <v>22.95626</v>
      </c>
      <c r="G217" s="187">
        <v>25.34459</v>
      </c>
      <c r="H217" s="187">
        <v>26.955300000000001</v>
      </c>
      <c r="I217" s="187">
        <v>28.226500000000001</v>
      </c>
      <c r="J217" s="187">
        <v>30.467580000000002</v>
      </c>
      <c r="K217" s="187">
        <v>32.22457</v>
      </c>
    </row>
    <row r="218" spans="1:11" x14ac:dyDescent="0.2">
      <c r="A218" s="27">
        <v>239.5</v>
      </c>
      <c r="B218" s="187">
        <v>18.688220000000001</v>
      </c>
      <c r="C218" s="187">
        <v>19.105509999999999</v>
      </c>
      <c r="D218" s="187">
        <v>19.80312</v>
      </c>
      <c r="E218" s="187">
        <v>21.149460000000001</v>
      </c>
      <c r="F218" s="187">
        <v>22.999079999999999</v>
      </c>
      <c r="G218" s="187">
        <v>25.39725</v>
      </c>
      <c r="H218" s="187">
        <v>27.015750000000001</v>
      </c>
      <c r="I218" s="187">
        <v>28.293810000000001</v>
      </c>
      <c r="J218" s="187">
        <v>30.548590000000001</v>
      </c>
      <c r="K218" s="187">
        <v>32.317869999999999</v>
      </c>
    </row>
    <row r="219" spans="1:11" x14ac:dyDescent="0.2">
      <c r="A219" s="27">
        <v>240</v>
      </c>
      <c r="B219" s="187">
        <v>18.702739999999999</v>
      </c>
      <c r="C219" s="187">
        <v>19.120550000000001</v>
      </c>
      <c r="D219" s="187">
        <v>19.819099999999999</v>
      </c>
      <c r="E219" s="187">
        <v>21.167449999999999</v>
      </c>
      <c r="F219" s="187">
        <v>23.020289999999999</v>
      </c>
      <c r="G219" s="187">
        <v>25.42353</v>
      </c>
      <c r="H219" s="187">
        <v>27.04607</v>
      </c>
      <c r="I219" s="187">
        <v>28.3277</v>
      </c>
      <c r="J219" s="187">
        <v>30.589639999999999</v>
      </c>
      <c r="K219" s="187">
        <v>32.365369999999999</v>
      </c>
    </row>
    <row r="220" spans="1:11" x14ac:dyDescent="0.2">
      <c r="A220" s="27">
        <v>240.5</v>
      </c>
      <c r="B220" s="187">
        <v>18.71706</v>
      </c>
      <c r="C220" s="187">
        <v>19.135400000000001</v>
      </c>
      <c r="D220" s="187">
        <v>19.834890000000001</v>
      </c>
      <c r="E220" s="187">
        <v>21.18526</v>
      </c>
      <c r="F220" s="187">
        <v>23.04138</v>
      </c>
      <c r="G220" s="187">
        <v>25.449780000000001</v>
      </c>
      <c r="H220" s="187">
        <v>27.076450000000001</v>
      </c>
      <c r="I220" s="187">
        <v>28.361740000000001</v>
      </c>
      <c r="J220" s="187">
        <v>30.631060000000002</v>
      </c>
      <c r="K220" s="187">
        <v>32.413440000000001</v>
      </c>
    </row>
  </sheetData>
  <mergeCells count="10">
    <mergeCell ref="M54:N54"/>
    <mergeCell ref="M55:N55"/>
    <mergeCell ref="M56:N56"/>
    <mergeCell ref="M57:N57"/>
    <mergeCell ref="M58:N58"/>
    <mergeCell ref="O54:R54"/>
    <mergeCell ref="O55:R55"/>
    <mergeCell ref="O56:R56"/>
    <mergeCell ref="O57:R57"/>
    <mergeCell ref="O58:R5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8D09-C631-44D3-B2B5-B304172E82D6}">
  <dimension ref="A1:U220"/>
  <sheetViews>
    <sheetView tabSelected="1" topLeftCell="A121" workbookViewId="0">
      <selection activeCell="J129" sqref="J129"/>
    </sheetView>
  </sheetViews>
  <sheetFormatPr baseColWidth="10" defaultRowHeight="12.75" x14ac:dyDescent="0.2"/>
  <cols>
    <col min="1" max="16384" width="11.42578125" style="27"/>
  </cols>
  <sheetData>
    <row r="1" spans="1:11" ht="38.25" x14ac:dyDescent="0.2">
      <c r="A1" s="186" t="s">
        <v>97</v>
      </c>
      <c r="B1" s="186" t="s">
        <v>98</v>
      </c>
      <c r="C1" s="186" t="s">
        <v>99</v>
      </c>
      <c r="D1" s="186" t="s">
        <v>100</v>
      </c>
      <c r="E1" s="186" t="s">
        <v>101</v>
      </c>
      <c r="F1" s="186" t="s">
        <v>102</v>
      </c>
      <c r="G1" s="186" t="s">
        <v>103</v>
      </c>
      <c r="H1" s="186" t="s">
        <v>104</v>
      </c>
      <c r="I1" s="186" t="s">
        <v>105</v>
      </c>
      <c r="J1" s="186" t="s">
        <v>106</v>
      </c>
      <c r="K1" s="186" t="s">
        <v>107</v>
      </c>
    </row>
    <row r="2" spans="1:11" x14ac:dyDescent="0.2">
      <c r="A2" s="27">
        <v>24</v>
      </c>
      <c r="B2" s="187">
        <v>14.147349999999999</v>
      </c>
      <c r="C2" s="187">
        <v>14.397869999999999</v>
      </c>
      <c r="D2" s="187">
        <v>14.80134</v>
      </c>
      <c r="E2" s="187">
        <v>15.528079999999999</v>
      </c>
      <c r="F2" s="187">
        <v>16.423400000000001</v>
      </c>
      <c r="G2" s="187">
        <v>17.42746</v>
      </c>
      <c r="H2" s="187">
        <v>18.01821</v>
      </c>
      <c r="I2" s="187">
        <v>18.441389999999998</v>
      </c>
      <c r="J2" s="187">
        <v>19.10624</v>
      </c>
      <c r="K2" s="187">
        <v>19.564109999999999</v>
      </c>
    </row>
    <row r="3" spans="1:11" x14ac:dyDescent="0.2">
      <c r="A3" s="27">
        <v>24.5</v>
      </c>
      <c r="B3" s="187">
        <v>14.13226</v>
      </c>
      <c r="C3" s="187">
        <v>14.380190000000001</v>
      </c>
      <c r="D3" s="187">
        <v>14.77965</v>
      </c>
      <c r="E3" s="187">
        <v>15.49976</v>
      </c>
      <c r="F3" s="187">
        <v>16.38804</v>
      </c>
      <c r="G3" s="187">
        <v>17.385819999999999</v>
      </c>
      <c r="H3" s="187">
        <v>17.973710000000001</v>
      </c>
      <c r="I3" s="187">
        <v>18.39526</v>
      </c>
      <c r="J3" s="187">
        <v>19.058240000000001</v>
      </c>
      <c r="K3" s="187">
        <v>19.515339999999998</v>
      </c>
    </row>
    <row r="4" spans="1:11" x14ac:dyDescent="0.2">
      <c r="A4" s="27">
        <v>25.5</v>
      </c>
      <c r="B4" s="187">
        <v>14.102410000000001</v>
      </c>
      <c r="C4" s="187">
        <v>14.345269999999999</v>
      </c>
      <c r="D4" s="187">
        <v>14.73695</v>
      </c>
      <c r="E4" s="187">
        <v>15.44422</v>
      </c>
      <c r="F4" s="187">
        <v>16.31897</v>
      </c>
      <c r="G4" s="187">
        <v>17.304849999999998</v>
      </c>
      <c r="H4" s="187">
        <v>17.88749</v>
      </c>
      <c r="I4" s="187">
        <v>18.30611</v>
      </c>
      <c r="J4" s="187">
        <v>18.965949999999999</v>
      </c>
      <c r="K4" s="187">
        <v>19.421980000000001</v>
      </c>
    </row>
    <row r="5" spans="1:11" x14ac:dyDescent="0.2">
      <c r="A5" s="27">
        <v>26.5</v>
      </c>
      <c r="B5" s="187">
        <v>14.07297</v>
      </c>
      <c r="C5" s="187">
        <v>14.310969999999999</v>
      </c>
      <c r="D5" s="187">
        <v>14.69516</v>
      </c>
      <c r="E5" s="187">
        <v>15.39015</v>
      </c>
      <c r="F5" s="187">
        <v>16.252079999999999</v>
      </c>
      <c r="G5" s="187">
        <v>17.226929999999999</v>
      </c>
      <c r="H5" s="187">
        <v>17.80489</v>
      </c>
      <c r="I5" s="187">
        <v>18.221029999999999</v>
      </c>
      <c r="J5" s="187">
        <v>18.878530000000001</v>
      </c>
      <c r="K5" s="187">
        <v>19.334099999999999</v>
      </c>
    </row>
    <row r="6" spans="1:11" x14ac:dyDescent="0.2">
      <c r="A6" s="27">
        <v>27.5</v>
      </c>
      <c r="B6" s="187">
        <v>14.04396</v>
      </c>
      <c r="C6" s="187">
        <v>14.277279999999999</v>
      </c>
      <c r="D6" s="187">
        <v>14.65429</v>
      </c>
      <c r="E6" s="187">
        <v>15.337540000000001</v>
      </c>
      <c r="F6" s="187">
        <v>16.187349999999999</v>
      </c>
      <c r="G6" s="187">
        <v>17.15202</v>
      </c>
      <c r="H6" s="187">
        <v>17.725860000000001</v>
      </c>
      <c r="I6" s="187">
        <v>18.139970000000002</v>
      </c>
      <c r="J6" s="187">
        <v>18.795909999999999</v>
      </c>
      <c r="K6" s="187">
        <v>19.251629999999999</v>
      </c>
    </row>
    <row r="7" spans="1:11" x14ac:dyDescent="0.2">
      <c r="A7" s="27">
        <v>28.5</v>
      </c>
      <c r="B7" s="187">
        <v>14.01538</v>
      </c>
      <c r="C7" s="187">
        <v>14.244199999999999</v>
      </c>
      <c r="D7" s="187">
        <v>14.61434</v>
      </c>
      <c r="E7" s="187">
        <v>15.2864</v>
      </c>
      <c r="F7" s="187">
        <v>16.124749999999999</v>
      </c>
      <c r="G7" s="187">
        <v>17.080089999999998</v>
      </c>
      <c r="H7" s="187">
        <v>17.65035</v>
      </c>
      <c r="I7" s="187">
        <v>18.062850000000001</v>
      </c>
      <c r="J7" s="187">
        <v>18.718</v>
      </c>
      <c r="K7" s="187">
        <v>19.174479999999999</v>
      </c>
    </row>
    <row r="8" spans="1:11" x14ac:dyDescent="0.2">
      <c r="A8" s="27">
        <v>29.5</v>
      </c>
      <c r="B8" s="187">
        <v>13.98723</v>
      </c>
      <c r="C8" s="187">
        <v>14.21175</v>
      </c>
      <c r="D8" s="187">
        <v>14.57531</v>
      </c>
      <c r="E8" s="187">
        <v>15.23671</v>
      </c>
      <c r="F8" s="187">
        <v>16.06429</v>
      </c>
      <c r="G8" s="187">
        <v>17.01107</v>
      </c>
      <c r="H8" s="187">
        <v>17.578299999999999</v>
      </c>
      <c r="I8" s="187">
        <v>17.989619999999999</v>
      </c>
      <c r="J8" s="187">
        <v>18.64472</v>
      </c>
      <c r="K8" s="187">
        <v>19.102550000000001</v>
      </c>
    </row>
    <row r="9" spans="1:11" x14ac:dyDescent="0.2">
      <c r="A9" s="27">
        <v>30.5</v>
      </c>
      <c r="B9" s="187">
        <v>13.9595</v>
      </c>
      <c r="C9" s="187">
        <v>14.179919999999999</v>
      </c>
      <c r="D9" s="187">
        <v>14.5372</v>
      </c>
      <c r="E9" s="187">
        <v>15.18848</v>
      </c>
      <c r="F9" s="187">
        <v>16.005929999999999</v>
      </c>
      <c r="G9" s="187">
        <v>16.944949999999999</v>
      </c>
      <c r="H9" s="187">
        <v>17.509650000000001</v>
      </c>
      <c r="I9" s="187">
        <v>17.920190000000002</v>
      </c>
      <c r="J9" s="187">
        <v>18.575990000000001</v>
      </c>
      <c r="K9" s="187">
        <v>19.035779999999999</v>
      </c>
    </row>
    <row r="10" spans="1:11" x14ac:dyDescent="0.2">
      <c r="A10" s="27">
        <v>31.5</v>
      </c>
      <c r="B10" s="187">
        <v>13.93221</v>
      </c>
      <c r="C10" s="187">
        <v>14.148709999999999</v>
      </c>
      <c r="D10" s="187">
        <v>14.500030000000001</v>
      </c>
      <c r="E10" s="187">
        <v>15.14171</v>
      </c>
      <c r="F10" s="187">
        <v>15.949669999999999</v>
      </c>
      <c r="G10" s="187">
        <v>16.881679999999999</v>
      </c>
      <c r="H10" s="187">
        <v>17.44435</v>
      </c>
      <c r="I10" s="187">
        <v>17.854520000000001</v>
      </c>
      <c r="J10" s="187">
        <v>18.51173</v>
      </c>
      <c r="K10" s="187">
        <v>18.974070000000001</v>
      </c>
    </row>
    <row r="11" spans="1:11" x14ac:dyDescent="0.2">
      <c r="A11" s="27">
        <v>32.5</v>
      </c>
      <c r="B11" s="187">
        <v>13.90536</v>
      </c>
      <c r="C11" s="187">
        <v>14.118130000000001</v>
      </c>
      <c r="D11" s="187">
        <v>14.46378</v>
      </c>
      <c r="E11" s="187">
        <v>15.09638</v>
      </c>
      <c r="F11" s="187">
        <v>15.895479999999999</v>
      </c>
      <c r="G11" s="187">
        <v>16.82123</v>
      </c>
      <c r="H11" s="187">
        <v>17.382349999999999</v>
      </c>
      <c r="I11" s="187">
        <v>17.792529999999999</v>
      </c>
      <c r="J11" s="187">
        <v>18.45187</v>
      </c>
      <c r="K11" s="187">
        <v>18.91733</v>
      </c>
    </row>
    <row r="12" spans="1:11" x14ac:dyDescent="0.2">
      <c r="A12" s="27">
        <v>33.5</v>
      </c>
      <c r="B12" s="187">
        <v>13.87893</v>
      </c>
      <c r="C12" s="187">
        <v>14.088179999999999</v>
      </c>
      <c r="D12" s="187">
        <v>14.428459999999999</v>
      </c>
      <c r="E12" s="187">
        <v>15.0525</v>
      </c>
      <c r="F12" s="187">
        <v>15.843360000000001</v>
      </c>
      <c r="G12" s="187">
        <v>16.763549999999999</v>
      </c>
      <c r="H12" s="187">
        <v>17.323599999999999</v>
      </c>
      <c r="I12" s="187">
        <v>17.734159999999999</v>
      </c>
      <c r="J12" s="187">
        <v>18.396319999999999</v>
      </c>
      <c r="K12" s="187">
        <v>18.865480000000002</v>
      </c>
    </row>
    <row r="13" spans="1:11" x14ac:dyDescent="0.2">
      <c r="A13" s="27">
        <v>34.5</v>
      </c>
      <c r="B13" s="187">
        <v>13.85295</v>
      </c>
      <c r="C13" s="187">
        <v>14.05885</v>
      </c>
      <c r="D13" s="187">
        <v>14.39406</v>
      </c>
      <c r="E13" s="187">
        <v>15.010070000000001</v>
      </c>
      <c r="F13" s="187">
        <v>15.793290000000001</v>
      </c>
      <c r="G13" s="187">
        <v>16.70862</v>
      </c>
      <c r="H13" s="187">
        <v>17.268039999999999</v>
      </c>
      <c r="I13" s="187">
        <v>17.679359999999999</v>
      </c>
      <c r="J13" s="187">
        <v>18.344999999999999</v>
      </c>
      <c r="K13" s="187">
        <v>18.818429999999999</v>
      </c>
    </row>
    <row r="14" spans="1:11" x14ac:dyDescent="0.2">
      <c r="A14" s="27">
        <v>35.5</v>
      </c>
      <c r="B14" s="187">
        <v>13.82741</v>
      </c>
      <c r="C14" s="187">
        <v>14.03016</v>
      </c>
      <c r="D14" s="187">
        <v>14.3606</v>
      </c>
      <c r="E14" s="187">
        <v>14.96907</v>
      </c>
      <c r="F14" s="187">
        <v>15.74526</v>
      </c>
      <c r="G14" s="187">
        <v>16.656410000000001</v>
      </c>
      <c r="H14" s="187">
        <v>17.21564</v>
      </c>
      <c r="I14" s="187">
        <v>17.628050000000002</v>
      </c>
      <c r="J14" s="187">
        <v>18.297840000000001</v>
      </c>
      <c r="K14" s="187">
        <v>18.77609</v>
      </c>
    </row>
    <row r="15" spans="1:11" x14ac:dyDescent="0.2">
      <c r="A15" s="27">
        <v>36.5</v>
      </c>
      <c r="B15" s="187">
        <v>13.802300000000001</v>
      </c>
      <c r="C15" s="187">
        <v>14.002090000000001</v>
      </c>
      <c r="D15" s="187">
        <v>14.328060000000001</v>
      </c>
      <c r="E15" s="187">
        <v>14.929500000000001</v>
      </c>
      <c r="F15" s="187">
        <v>15.69924</v>
      </c>
      <c r="G15" s="187">
        <v>16.606870000000001</v>
      </c>
      <c r="H15" s="187">
        <v>17.166340000000002</v>
      </c>
      <c r="I15" s="187">
        <v>17.580190000000002</v>
      </c>
      <c r="J15" s="187">
        <v>18.254750000000001</v>
      </c>
      <c r="K15" s="187">
        <v>18.738379999999999</v>
      </c>
    </row>
    <row r="16" spans="1:11" x14ac:dyDescent="0.2">
      <c r="A16" s="27">
        <v>37.5</v>
      </c>
      <c r="B16" s="187">
        <v>13.77763</v>
      </c>
      <c r="C16" s="187">
        <v>13.97466</v>
      </c>
      <c r="D16" s="187">
        <v>14.29645</v>
      </c>
      <c r="E16" s="187">
        <v>14.891360000000001</v>
      </c>
      <c r="F16" s="187">
        <v>15.65523</v>
      </c>
      <c r="G16" s="187">
        <v>16.559979999999999</v>
      </c>
      <c r="H16" s="187">
        <v>17.120090000000001</v>
      </c>
      <c r="I16" s="187">
        <v>17.535710000000002</v>
      </c>
      <c r="J16" s="187">
        <v>18.215669999999999</v>
      </c>
      <c r="K16" s="187">
        <v>18.705200000000001</v>
      </c>
    </row>
    <row r="17" spans="1:11" x14ac:dyDescent="0.2">
      <c r="A17" s="27">
        <v>38.5</v>
      </c>
      <c r="B17" s="187">
        <v>13.753410000000001</v>
      </c>
      <c r="C17" s="187">
        <v>13.94786</v>
      </c>
      <c r="D17" s="187">
        <v>14.26576</v>
      </c>
      <c r="E17" s="187">
        <v>14.854649999999999</v>
      </c>
      <c r="F17" s="187">
        <v>15.61321</v>
      </c>
      <c r="G17" s="187">
        <v>16.515699999999999</v>
      </c>
      <c r="H17" s="187">
        <v>17.07685</v>
      </c>
      <c r="I17" s="187">
        <v>17.49455</v>
      </c>
      <c r="J17" s="187">
        <v>18.180510000000002</v>
      </c>
      <c r="K17" s="187">
        <v>18.676469999999998</v>
      </c>
    </row>
    <row r="18" spans="1:11" x14ac:dyDescent="0.2">
      <c r="A18" s="27">
        <v>39.5</v>
      </c>
      <c r="B18" s="187">
        <v>13.72964</v>
      </c>
      <c r="C18" s="187">
        <v>13.92169</v>
      </c>
      <c r="D18" s="187">
        <v>14.235989999999999</v>
      </c>
      <c r="E18" s="187">
        <v>14.81934</v>
      </c>
      <c r="F18" s="187">
        <v>15.573169999999999</v>
      </c>
      <c r="G18" s="187">
        <v>16.474</v>
      </c>
      <c r="H18" s="187">
        <v>17.036580000000001</v>
      </c>
      <c r="I18" s="187">
        <v>17.456669999999999</v>
      </c>
      <c r="J18" s="187">
        <v>18.149190000000001</v>
      </c>
      <c r="K18" s="187">
        <v>18.652100000000001</v>
      </c>
    </row>
    <row r="19" spans="1:11" x14ac:dyDescent="0.2">
      <c r="A19" s="27">
        <v>40.5</v>
      </c>
      <c r="B19" s="187">
        <v>13.70631</v>
      </c>
      <c r="C19" s="187">
        <v>13.89615</v>
      </c>
      <c r="D19" s="187">
        <v>14.207140000000001</v>
      </c>
      <c r="E19" s="187">
        <v>14.785439999999999</v>
      </c>
      <c r="F19" s="187">
        <v>15.535080000000001</v>
      </c>
      <c r="G19" s="187">
        <v>16.43486</v>
      </c>
      <c r="H19" s="187">
        <v>16.999230000000001</v>
      </c>
      <c r="I19" s="187">
        <v>17.422000000000001</v>
      </c>
      <c r="J19" s="187">
        <v>18.121649999999999</v>
      </c>
      <c r="K19" s="187">
        <v>18.632000000000001</v>
      </c>
    </row>
    <row r="20" spans="1:11" x14ac:dyDescent="0.2">
      <c r="A20" s="27">
        <v>41.5</v>
      </c>
      <c r="B20" s="187">
        <v>13.68343</v>
      </c>
      <c r="C20" s="187">
        <v>13.87124</v>
      </c>
      <c r="D20" s="187">
        <v>14.1792</v>
      </c>
      <c r="E20" s="187">
        <v>14.752929999999999</v>
      </c>
      <c r="F20" s="187">
        <v>15.49893</v>
      </c>
      <c r="G20" s="187">
        <v>16.398240000000001</v>
      </c>
      <c r="H20" s="187">
        <v>16.964759999999998</v>
      </c>
      <c r="I20" s="187">
        <v>17.39049</v>
      </c>
      <c r="J20" s="187">
        <v>18.097809999999999</v>
      </c>
      <c r="K20" s="187">
        <v>18.61608</v>
      </c>
    </row>
    <row r="21" spans="1:11" x14ac:dyDescent="0.2">
      <c r="A21" s="27">
        <v>42.5</v>
      </c>
      <c r="B21" s="187">
        <v>13.661009999999999</v>
      </c>
      <c r="C21" s="187">
        <v>13.846970000000001</v>
      </c>
      <c r="D21" s="187">
        <v>14.15218</v>
      </c>
      <c r="E21" s="187">
        <v>14.7218</v>
      </c>
      <c r="F21" s="187">
        <v>15.464700000000001</v>
      </c>
      <c r="G21" s="187">
        <v>16.36411</v>
      </c>
      <c r="H21" s="187">
        <v>16.933119999999999</v>
      </c>
      <c r="I21" s="187">
        <v>17.362100000000002</v>
      </c>
      <c r="J21" s="187">
        <v>18.077590000000001</v>
      </c>
      <c r="K21" s="187">
        <v>18.60425</v>
      </c>
    </row>
    <row r="22" spans="1:11" x14ac:dyDescent="0.2">
      <c r="A22" s="27">
        <v>43.5</v>
      </c>
      <c r="B22" s="187">
        <v>13.639049999999999</v>
      </c>
      <c r="C22" s="187">
        <v>13.82333</v>
      </c>
      <c r="D22" s="187">
        <v>14.126060000000001</v>
      </c>
      <c r="E22" s="187">
        <v>14.69205</v>
      </c>
      <c r="F22" s="187">
        <v>15.43238</v>
      </c>
      <c r="G22" s="187">
        <v>16.332439999999998</v>
      </c>
      <c r="H22" s="187">
        <v>16.90428</v>
      </c>
      <c r="I22" s="187">
        <v>17.336760000000002</v>
      </c>
      <c r="J22" s="187">
        <v>18.060929999999999</v>
      </c>
      <c r="K22" s="187">
        <v>18.596430000000002</v>
      </c>
    </row>
    <row r="23" spans="1:11" x14ac:dyDescent="0.2">
      <c r="A23" s="27">
        <v>44.5</v>
      </c>
      <c r="B23" s="187">
        <v>13.617559999999999</v>
      </c>
      <c r="C23" s="187">
        <v>13.800330000000001</v>
      </c>
      <c r="D23" s="187">
        <v>14.10084</v>
      </c>
      <c r="E23" s="187">
        <v>14.663650000000001</v>
      </c>
      <c r="F23" s="187">
        <v>15.40193</v>
      </c>
      <c r="G23" s="187">
        <v>16.3032</v>
      </c>
      <c r="H23" s="187">
        <v>16.8782</v>
      </c>
      <c r="I23" s="187">
        <v>17.314419999999998</v>
      </c>
      <c r="J23" s="187">
        <v>18.047750000000001</v>
      </c>
      <c r="K23" s="187">
        <v>18.59253</v>
      </c>
    </row>
    <row r="24" spans="1:11" x14ac:dyDescent="0.2">
      <c r="A24" s="27">
        <v>45.5</v>
      </c>
      <c r="B24" s="187">
        <v>13.596539999999999</v>
      </c>
      <c r="C24" s="187">
        <v>13.77796</v>
      </c>
      <c r="D24" s="187">
        <v>14.07653</v>
      </c>
      <c r="E24" s="187">
        <v>14.636609999999999</v>
      </c>
      <c r="F24" s="187">
        <v>15.37335</v>
      </c>
      <c r="G24" s="187">
        <v>16.27636</v>
      </c>
      <c r="H24" s="187">
        <v>16.85483</v>
      </c>
      <c r="I24" s="187">
        <v>17.29505</v>
      </c>
      <c r="J24" s="187">
        <v>18.037990000000001</v>
      </c>
      <c r="K24" s="187">
        <v>18.592459999999999</v>
      </c>
    </row>
    <row r="25" spans="1:11" x14ac:dyDescent="0.2">
      <c r="A25" s="27">
        <v>46.5</v>
      </c>
      <c r="B25" s="187">
        <v>13.575989999999999</v>
      </c>
      <c r="C25" s="187">
        <v>13.75624</v>
      </c>
      <c r="D25" s="187">
        <v>14.05311</v>
      </c>
      <c r="E25" s="187">
        <v>14.610910000000001</v>
      </c>
      <c r="F25" s="187">
        <v>15.34661</v>
      </c>
      <c r="G25" s="187">
        <v>16.25188</v>
      </c>
      <c r="H25" s="187">
        <v>16.834129999999998</v>
      </c>
      <c r="I25" s="187">
        <v>17.278580000000002</v>
      </c>
      <c r="J25" s="187">
        <v>18.031580000000002</v>
      </c>
      <c r="K25" s="187">
        <v>18.596139999999998</v>
      </c>
    </row>
    <row r="26" spans="1:11" x14ac:dyDescent="0.2">
      <c r="A26" s="27">
        <v>47.5</v>
      </c>
      <c r="B26" s="187">
        <v>13.55592</v>
      </c>
      <c r="C26" s="187">
        <v>13.73516</v>
      </c>
      <c r="D26" s="187">
        <v>14.03059</v>
      </c>
      <c r="E26" s="187">
        <v>14.58652</v>
      </c>
      <c r="F26" s="187">
        <v>15.321680000000001</v>
      </c>
      <c r="G26" s="187">
        <v>16.22973</v>
      </c>
      <c r="H26" s="187">
        <v>16.81606</v>
      </c>
      <c r="I26" s="187">
        <v>17.264970000000002</v>
      </c>
      <c r="J26" s="187">
        <v>18.02844</v>
      </c>
      <c r="K26" s="187">
        <v>18.603480000000001</v>
      </c>
    </row>
    <row r="27" spans="1:11" x14ac:dyDescent="0.2">
      <c r="A27" s="27">
        <v>48.5</v>
      </c>
      <c r="B27" s="187">
        <v>13.536350000000001</v>
      </c>
      <c r="C27" s="187">
        <v>13.71472</v>
      </c>
      <c r="D27" s="187">
        <v>14.00895</v>
      </c>
      <c r="E27" s="187">
        <v>14.56345</v>
      </c>
      <c r="F27" s="187">
        <v>15.298550000000001</v>
      </c>
      <c r="G27" s="187">
        <v>16.209879999999998</v>
      </c>
      <c r="H27" s="187">
        <v>16.80058</v>
      </c>
      <c r="I27" s="187">
        <v>17.254169999999998</v>
      </c>
      <c r="J27" s="187">
        <v>18.028510000000001</v>
      </c>
      <c r="K27" s="187">
        <v>18.614409999999999</v>
      </c>
    </row>
    <row r="28" spans="1:11" x14ac:dyDescent="0.2">
      <c r="A28" s="27">
        <v>49.5</v>
      </c>
      <c r="B28" s="187">
        <v>13.51728</v>
      </c>
      <c r="C28" s="187">
        <v>13.694929999999999</v>
      </c>
      <c r="D28" s="187">
        <v>13.988200000000001</v>
      </c>
      <c r="E28" s="187">
        <v>14.54167</v>
      </c>
      <c r="F28" s="187">
        <v>15.277189999999999</v>
      </c>
      <c r="G28" s="187">
        <v>16.19229</v>
      </c>
      <c r="H28" s="187">
        <v>16.787649999999999</v>
      </c>
      <c r="I28" s="187">
        <v>17.246130000000001</v>
      </c>
      <c r="J28" s="187">
        <v>18.031739999999999</v>
      </c>
      <c r="K28" s="187">
        <v>18.628830000000001</v>
      </c>
    </row>
    <row r="29" spans="1:11" x14ac:dyDescent="0.2">
      <c r="A29" s="27">
        <v>50.5</v>
      </c>
      <c r="B29" s="187">
        <v>13.498699999999999</v>
      </c>
      <c r="C29" s="187">
        <v>13.675789999999999</v>
      </c>
      <c r="D29" s="187">
        <v>13.96833</v>
      </c>
      <c r="E29" s="187">
        <v>14.52117</v>
      </c>
      <c r="F29" s="187">
        <v>15.257569999999999</v>
      </c>
      <c r="G29" s="187">
        <v>16.176929999999999</v>
      </c>
      <c r="H29" s="187">
        <v>16.777229999999999</v>
      </c>
      <c r="I29" s="187">
        <v>17.24081</v>
      </c>
      <c r="J29" s="187">
        <v>18.038049999999998</v>
      </c>
      <c r="K29" s="187">
        <v>18.64667</v>
      </c>
    </row>
    <row r="30" spans="1:11" x14ac:dyDescent="0.2">
      <c r="A30" s="27">
        <v>51.5</v>
      </c>
      <c r="B30" s="187">
        <v>13.480650000000001</v>
      </c>
      <c r="C30" s="187">
        <v>13.657310000000001</v>
      </c>
      <c r="D30" s="187">
        <v>13.94933</v>
      </c>
      <c r="E30" s="187">
        <v>14.501939999999999</v>
      </c>
      <c r="F30" s="187">
        <v>15.23967</v>
      </c>
      <c r="G30" s="187">
        <v>16.163779999999999</v>
      </c>
      <c r="H30" s="187">
        <v>16.769269999999999</v>
      </c>
      <c r="I30" s="187">
        <v>17.238150000000001</v>
      </c>
      <c r="J30" s="187">
        <v>18.04738</v>
      </c>
      <c r="K30" s="187">
        <v>18.667850000000001</v>
      </c>
    </row>
    <row r="31" spans="1:11" x14ac:dyDescent="0.2">
      <c r="A31" s="27">
        <v>52.5</v>
      </c>
      <c r="B31" s="187">
        <v>13.46311</v>
      </c>
      <c r="C31" s="187">
        <v>13.639480000000001</v>
      </c>
      <c r="D31" s="187">
        <v>13.93121</v>
      </c>
      <c r="E31" s="187">
        <v>14.48396</v>
      </c>
      <c r="F31" s="187">
        <v>15.223470000000001</v>
      </c>
      <c r="G31" s="187">
        <v>16.15278</v>
      </c>
      <c r="H31" s="187">
        <v>16.763750000000002</v>
      </c>
      <c r="I31" s="187">
        <v>17.238109999999999</v>
      </c>
      <c r="J31" s="187">
        <v>18.059670000000001</v>
      </c>
      <c r="K31" s="187">
        <v>18.69229</v>
      </c>
    </row>
    <row r="32" spans="1:11" x14ac:dyDescent="0.2">
      <c r="A32" s="27">
        <v>53.5</v>
      </c>
      <c r="B32" s="187">
        <v>13.446099999999999</v>
      </c>
      <c r="C32" s="187">
        <v>13.622310000000001</v>
      </c>
      <c r="D32" s="187">
        <v>13.913959999999999</v>
      </c>
      <c r="E32" s="187">
        <v>14.46721</v>
      </c>
      <c r="F32" s="187">
        <v>15.20894</v>
      </c>
      <c r="G32" s="187">
        <v>16.143910000000002</v>
      </c>
      <c r="H32" s="187">
        <v>16.7606</v>
      </c>
      <c r="I32" s="187">
        <v>17.240649999999999</v>
      </c>
      <c r="J32" s="187">
        <v>18.074860000000001</v>
      </c>
      <c r="K32" s="187">
        <v>18.719919999999998</v>
      </c>
    </row>
    <row r="33" spans="1:21" x14ac:dyDescent="0.2">
      <c r="A33" s="27">
        <v>54.5</v>
      </c>
      <c r="B33" s="187">
        <v>13.42963</v>
      </c>
      <c r="C33" s="187">
        <v>13.6058</v>
      </c>
      <c r="D33" s="187">
        <v>13.89757</v>
      </c>
      <c r="E33" s="187">
        <v>14.451689999999999</v>
      </c>
      <c r="F33" s="187">
        <v>15.196059999999999</v>
      </c>
      <c r="G33" s="187">
        <v>16.137139999999999</v>
      </c>
      <c r="H33" s="187">
        <v>16.759810000000002</v>
      </c>
      <c r="I33" s="187">
        <v>17.245709999999999</v>
      </c>
      <c r="J33" s="187">
        <v>18.092890000000001</v>
      </c>
      <c r="K33" s="187">
        <v>18.75065</v>
      </c>
    </row>
    <row r="34" spans="1:21" x14ac:dyDescent="0.2">
      <c r="A34" s="27">
        <v>55.5</v>
      </c>
      <c r="B34" s="187">
        <v>13.4137</v>
      </c>
      <c r="C34" s="187">
        <v>13.589969999999999</v>
      </c>
      <c r="D34" s="187">
        <v>13.88205</v>
      </c>
      <c r="E34" s="187">
        <v>14.437379999999999</v>
      </c>
      <c r="F34" s="187">
        <v>15.184799999999999</v>
      </c>
      <c r="G34" s="187">
        <v>16.13242</v>
      </c>
      <c r="H34" s="187">
        <v>16.761320000000001</v>
      </c>
      <c r="I34" s="187">
        <v>17.253260000000001</v>
      </c>
      <c r="J34" s="187">
        <v>18.113700000000001</v>
      </c>
      <c r="K34" s="187">
        <v>18.784410000000001</v>
      </c>
    </row>
    <row r="35" spans="1:21" x14ac:dyDescent="0.2">
      <c r="A35" s="27">
        <v>56.5</v>
      </c>
      <c r="B35" s="187">
        <v>13.39833</v>
      </c>
      <c r="C35" s="187">
        <v>13.5748</v>
      </c>
      <c r="D35" s="187">
        <v>13.86739</v>
      </c>
      <c r="E35" s="187">
        <v>14.42427</v>
      </c>
      <c r="F35" s="187">
        <v>15.175129999999999</v>
      </c>
      <c r="G35" s="187">
        <v>16.129719999999999</v>
      </c>
      <c r="H35" s="187">
        <v>16.765090000000001</v>
      </c>
      <c r="I35" s="187">
        <v>17.26324</v>
      </c>
      <c r="J35" s="187">
        <v>18.137219999999999</v>
      </c>
      <c r="K35" s="187">
        <v>18.82113</v>
      </c>
    </row>
    <row r="36" spans="1:21" x14ac:dyDescent="0.2">
      <c r="A36" s="27">
        <v>57.5</v>
      </c>
      <c r="B36" s="187">
        <v>13.383520000000001</v>
      </c>
      <c r="C36" s="187">
        <v>13.560309999999999</v>
      </c>
      <c r="D36" s="187">
        <v>13.853579999999999</v>
      </c>
      <c r="E36" s="187">
        <v>14.412330000000001</v>
      </c>
      <c r="F36" s="187">
        <v>15.16703</v>
      </c>
      <c r="G36" s="187">
        <v>16.129010000000001</v>
      </c>
      <c r="H36" s="187">
        <v>16.771080000000001</v>
      </c>
      <c r="I36" s="187">
        <v>17.275600000000001</v>
      </c>
      <c r="J36" s="187">
        <v>18.163409999999999</v>
      </c>
      <c r="K36" s="187">
        <v>18.86074</v>
      </c>
    </row>
    <row r="37" spans="1:21" x14ac:dyDescent="0.2">
      <c r="A37" s="27">
        <v>58.5</v>
      </c>
      <c r="B37" s="187">
        <v>13.36927</v>
      </c>
      <c r="C37" s="187">
        <v>13.54649</v>
      </c>
      <c r="D37" s="187">
        <v>13.840619999999999</v>
      </c>
      <c r="E37" s="187">
        <v>14.40156</v>
      </c>
      <c r="F37" s="187">
        <v>15.16047</v>
      </c>
      <c r="G37" s="187">
        <v>16.13025</v>
      </c>
      <c r="H37" s="187">
        <v>16.779250000000001</v>
      </c>
      <c r="I37" s="187">
        <v>17.290310000000002</v>
      </c>
      <c r="J37" s="187">
        <v>18.192209999999999</v>
      </c>
      <c r="K37" s="187">
        <v>18.90315</v>
      </c>
    </row>
    <row r="38" spans="1:21" x14ac:dyDescent="0.2">
      <c r="A38" s="27">
        <v>59.5</v>
      </c>
      <c r="B38" s="187">
        <v>13.35561</v>
      </c>
      <c r="C38" s="187">
        <v>13.53336</v>
      </c>
      <c r="D38" s="187">
        <v>13.828519999999999</v>
      </c>
      <c r="E38" s="187">
        <v>14.39194</v>
      </c>
      <c r="F38" s="187">
        <v>15.155430000000001</v>
      </c>
      <c r="G38" s="187">
        <v>16.133400000000002</v>
      </c>
      <c r="H38" s="187">
        <v>16.789560000000002</v>
      </c>
      <c r="I38" s="187">
        <v>17.307320000000001</v>
      </c>
      <c r="J38" s="187">
        <v>18.223549999999999</v>
      </c>
      <c r="K38" s="187">
        <v>18.948319999999999</v>
      </c>
    </row>
    <row r="39" spans="1:21" x14ac:dyDescent="0.2">
      <c r="A39" s="27">
        <v>60.5</v>
      </c>
      <c r="B39" s="187">
        <v>13.34252</v>
      </c>
      <c r="C39" s="187">
        <v>13.520910000000001</v>
      </c>
      <c r="D39" s="187">
        <v>13.817259999999999</v>
      </c>
      <c r="E39" s="187">
        <v>14.38345</v>
      </c>
      <c r="F39" s="187">
        <v>15.15188</v>
      </c>
      <c r="G39" s="187">
        <v>16.13843</v>
      </c>
      <c r="H39" s="187">
        <v>16.801970000000001</v>
      </c>
      <c r="I39" s="187">
        <v>17.32657</v>
      </c>
      <c r="J39" s="187">
        <v>18.257380000000001</v>
      </c>
      <c r="K39" s="187">
        <v>18.99615</v>
      </c>
    </row>
    <row r="40" spans="1:21" x14ac:dyDescent="0.2">
      <c r="A40" s="27">
        <v>61.5</v>
      </c>
      <c r="B40" s="187">
        <v>13.330030000000001</v>
      </c>
      <c r="C40" s="187">
        <v>13.50915</v>
      </c>
      <c r="D40" s="187">
        <v>13.806839999999999</v>
      </c>
      <c r="E40" s="187">
        <v>14.37609</v>
      </c>
      <c r="F40" s="187">
        <v>15.149800000000001</v>
      </c>
      <c r="G40" s="187">
        <v>16.145309999999998</v>
      </c>
      <c r="H40" s="187">
        <v>16.81644</v>
      </c>
      <c r="I40" s="187">
        <v>17.348030000000001</v>
      </c>
      <c r="J40" s="187">
        <v>18.29365</v>
      </c>
      <c r="K40" s="187">
        <v>19.046589999999998</v>
      </c>
    </row>
    <row r="41" spans="1:21" x14ac:dyDescent="0.2">
      <c r="A41" s="27">
        <v>62.5</v>
      </c>
      <c r="B41" s="187">
        <v>13.31814</v>
      </c>
      <c r="C41" s="187">
        <v>13.49808</v>
      </c>
      <c r="D41" s="187">
        <v>13.79726</v>
      </c>
      <c r="E41" s="187">
        <v>14.36984</v>
      </c>
      <c r="F41" s="187">
        <v>15.14917</v>
      </c>
      <c r="G41" s="187">
        <v>16.154</v>
      </c>
      <c r="H41" s="187">
        <v>16.832920000000001</v>
      </c>
      <c r="I41" s="187">
        <v>17.371649999999999</v>
      </c>
      <c r="J41" s="187">
        <v>18.3323</v>
      </c>
      <c r="K41" s="187">
        <v>19.09957</v>
      </c>
      <c r="M41" s="22" t="s">
        <v>320</v>
      </c>
      <c r="N41" s="27">
        <f>MIN(B2:K220)</f>
        <v>13.212529999999999</v>
      </c>
      <c r="O41" s="22" t="s">
        <v>321</v>
      </c>
      <c r="P41" s="27">
        <f>MAX(B2:K220)</f>
        <v>35.105559999999997</v>
      </c>
      <c r="T41" s="27" t="s">
        <v>319</v>
      </c>
    </row>
    <row r="42" spans="1:21" x14ac:dyDescent="0.2">
      <c r="A42" s="27">
        <v>63.5</v>
      </c>
      <c r="B42" s="187">
        <v>13.306850000000001</v>
      </c>
      <c r="C42" s="187">
        <v>13.4877</v>
      </c>
      <c r="D42" s="187">
        <v>13.78852</v>
      </c>
      <c r="E42" s="187">
        <v>14.36469</v>
      </c>
      <c r="F42" s="187">
        <v>15.14995</v>
      </c>
      <c r="G42" s="187">
        <v>16.164459999999998</v>
      </c>
      <c r="H42" s="187">
        <v>16.851379999999999</v>
      </c>
      <c r="I42" s="187">
        <v>17.397390000000001</v>
      </c>
      <c r="J42" s="187">
        <v>18.373270000000002</v>
      </c>
      <c r="K42" s="187">
        <v>19.155010000000001</v>
      </c>
      <c r="T42" s="189" t="s">
        <v>36</v>
      </c>
      <c r="U42" s="189" t="s">
        <v>318</v>
      </c>
    </row>
    <row r="43" spans="1:21" x14ac:dyDescent="0.2">
      <c r="A43" s="27">
        <v>64.5</v>
      </c>
      <c r="B43" s="187">
        <v>13.29618</v>
      </c>
      <c r="C43" s="187">
        <v>13.478020000000001</v>
      </c>
      <c r="D43" s="187">
        <v>13.780609999999999</v>
      </c>
      <c r="E43" s="187">
        <v>14.360620000000001</v>
      </c>
      <c r="F43" s="187">
        <v>15.15213</v>
      </c>
      <c r="G43" s="187">
        <v>16.176649999999999</v>
      </c>
      <c r="H43" s="187">
        <v>16.871770000000001</v>
      </c>
      <c r="I43" s="187">
        <v>17.425190000000001</v>
      </c>
      <c r="J43" s="187">
        <v>18.416509999999999</v>
      </c>
      <c r="K43" s="187">
        <v>19.212859999999999</v>
      </c>
      <c r="T43" s="188">
        <v>21.3</v>
      </c>
      <c r="U43" s="188">
        <v>144</v>
      </c>
    </row>
    <row r="44" spans="1:21" x14ac:dyDescent="0.2">
      <c r="A44" s="27">
        <v>65.5</v>
      </c>
      <c r="B44" s="187">
        <v>13.28612</v>
      </c>
      <c r="C44" s="187">
        <v>13.46903</v>
      </c>
      <c r="D44" s="187">
        <v>13.773529999999999</v>
      </c>
      <c r="E44" s="187">
        <v>14.357620000000001</v>
      </c>
      <c r="F44" s="187">
        <v>15.155670000000001</v>
      </c>
      <c r="G44" s="187">
        <v>16.190560000000001</v>
      </c>
      <c r="H44" s="187">
        <v>16.89405</v>
      </c>
      <c r="I44" s="187">
        <v>17.455020000000001</v>
      </c>
      <c r="J44" s="187">
        <v>18.461970000000001</v>
      </c>
      <c r="K44" s="187">
        <v>19.273050000000001</v>
      </c>
    </row>
    <row r="45" spans="1:21" x14ac:dyDescent="0.2">
      <c r="A45" s="27">
        <v>66.5</v>
      </c>
      <c r="B45" s="187">
        <v>13.276680000000001</v>
      </c>
      <c r="C45" s="187">
        <v>13.460750000000001</v>
      </c>
      <c r="D45" s="187">
        <v>13.76728</v>
      </c>
      <c r="E45" s="187">
        <v>14.35567</v>
      </c>
      <c r="F45" s="187">
        <v>15.16056</v>
      </c>
      <c r="G45" s="187">
        <v>16.206130000000002</v>
      </c>
      <c r="H45" s="187">
        <v>16.918189999999999</v>
      </c>
      <c r="I45" s="187">
        <v>17.486830000000001</v>
      </c>
      <c r="J45" s="187">
        <v>18.509589999999999</v>
      </c>
      <c r="K45" s="187">
        <v>19.335519999999999</v>
      </c>
    </row>
    <row r="46" spans="1:21" x14ac:dyDescent="0.2">
      <c r="A46" s="27">
        <v>67.5</v>
      </c>
      <c r="B46" s="187">
        <v>13.26788</v>
      </c>
      <c r="C46" s="187">
        <v>13.45317</v>
      </c>
      <c r="D46" s="187">
        <v>13.761850000000001</v>
      </c>
      <c r="E46" s="187">
        <v>14.35478</v>
      </c>
      <c r="F46" s="187">
        <v>15.166779999999999</v>
      </c>
      <c r="G46" s="187">
        <v>16.22334</v>
      </c>
      <c r="H46" s="187">
        <v>16.94415</v>
      </c>
      <c r="I46" s="187">
        <v>17.520569999999999</v>
      </c>
      <c r="J46" s="187">
        <v>18.55932</v>
      </c>
      <c r="K46" s="187">
        <v>19.400200000000002</v>
      </c>
    </row>
    <row r="47" spans="1:21" x14ac:dyDescent="0.2">
      <c r="A47" s="27">
        <v>68.5</v>
      </c>
      <c r="B47" s="187">
        <v>13.2597</v>
      </c>
      <c r="C47" s="187">
        <v>13.446300000000001</v>
      </c>
      <c r="D47" s="187">
        <v>13.757239999999999</v>
      </c>
      <c r="E47" s="187">
        <v>14.35491</v>
      </c>
      <c r="F47" s="187">
        <v>15.174289999999999</v>
      </c>
      <c r="G47" s="187">
        <v>16.242139999999999</v>
      </c>
      <c r="H47" s="187">
        <v>16.971869999999999</v>
      </c>
      <c r="I47" s="187">
        <v>17.5562</v>
      </c>
      <c r="J47" s="187">
        <v>18.61111</v>
      </c>
      <c r="K47" s="187">
        <v>19.467030000000001</v>
      </c>
    </row>
    <row r="48" spans="1:21" x14ac:dyDescent="0.2">
      <c r="A48" s="27">
        <v>69.5</v>
      </c>
      <c r="B48" s="187">
        <v>13.25217</v>
      </c>
      <c r="C48" s="187">
        <v>13.44013</v>
      </c>
      <c r="D48" s="187">
        <v>13.753450000000001</v>
      </c>
      <c r="E48" s="187">
        <v>14.356059999999999</v>
      </c>
      <c r="F48" s="187">
        <v>15.18309</v>
      </c>
      <c r="G48" s="187">
        <v>16.262519999999999</v>
      </c>
      <c r="H48" s="187">
        <v>17.001339999999999</v>
      </c>
      <c r="I48" s="187">
        <v>17.593689999999999</v>
      </c>
      <c r="J48" s="187">
        <v>18.664899999999999</v>
      </c>
      <c r="K48" s="187">
        <v>19.53594</v>
      </c>
    </row>
    <row r="49" spans="1:11" x14ac:dyDescent="0.2">
      <c r="A49" s="27">
        <v>70.5</v>
      </c>
      <c r="B49" s="187">
        <v>13.245279999999999</v>
      </c>
      <c r="C49" s="187">
        <v>13.434670000000001</v>
      </c>
      <c r="D49" s="187">
        <v>13.75047</v>
      </c>
      <c r="E49" s="187">
        <v>14.358230000000001</v>
      </c>
      <c r="F49" s="187">
        <v>15.19313</v>
      </c>
      <c r="G49" s="187">
        <v>16.28443</v>
      </c>
      <c r="H49" s="187">
        <v>17.032489999999999</v>
      </c>
      <c r="I49" s="187">
        <v>17.63297</v>
      </c>
      <c r="J49" s="187">
        <v>18.72064</v>
      </c>
      <c r="K49" s="187">
        <v>19.60689</v>
      </c>
    </row>
    <row r="50" spans="1:11" x14ac:dyDescent="0.2">
      <c r="A50" s="27">
        <v>71.5</v>
      </c>
      <c r="B50" s="187">
        <v>13.239039999999999</v>
      </c>
      <c r="C50" s="187">
        <v>13.42991</v>
      </c>
      <c r="D50" s="187">
        <v>13.7483</v>
      </c>
      <c r="E50" s="187">
        <v>14.36138</v>
      </c>
      <c r="F50" s="187">
        <v>15.204409999999999</v>
      </c>
      <c r="G50" s="187">
        <v>16.307849999999998</v>
      </c>
      <c r="H50" s="187">
        <v>17.06531</v>
      </c>
      <c r="I50" s="187">
        <v>17.674019999999999</v>
      </c>
      <c r="J50" s="187">
        <v>18.778289999999998</v>
      </c>
      <c r="K50" s="187">
        <v>19.6798</v>
      </c>
    </row>
    <row r="51" spans="1:11" x14ac:dyDescent="0.2">
      <c r="A51" s="27">
        <v>72.5</v>
      </c>
      <c r="B51" s="187">
        <v>13.233449999999999</v>
      </c>
      <c r="C51" s="187">
        <v>13.42587</v>
      </c>
      <c r="D51" s="187">
        <v>13.74694</v>
      </c>
      <c r="E51" s="187">
        <v>14.36552</v>
      </c>
      <c r="F51" s="187">
        <v>15.216900000000001</v>
      </c>
      <c r="G51" s="187">
        <v>16.332730000000002</v>
      </c>
      <c r="H51" s="187">
        <v>17.099740000000001</v>
      </c>
      <c r="I51" s="187">
        <v>17.71678</v>
      </c>
      <c r="J51" s="187">
        <v>18.837779999999999</v>
      </c>
      <c r="K51" s="187">
        <v>19.754619999999999</v>
      </c>
    </row>
    <row r="52" spans="1:11" x14ac:dyDescent="0.2">
      <c r="A52" s="27">
        <v>73.5</v>
      </c>
      <c r="B52" s="187">
        <v>13.22851</v>
      </c>
      <c r="C52" s="187">
        <v>13.42254</v>
      </c>
      <c r="D52" s="187">
        <v>13.746370000000001</v>
      </c>
      <c r="E52" s="187">
        <v>14.37063</v>
      </c>
      <c r="F52" s="187">
        <v>15.23058</v>
      </c>
      <c r="G52" s="187">
        <v>16.359059999999999</v>
      </c>
      <c r="H52" s="187">
        <v>17.135750000000002</v>
      </c>
      <c r="I52" s="187">
        <v>17.761220000000002</v>
      </c>
      <c r="J52" s="187">
        <v>18.899069999999998</v>
      </c>
      <c r="K52" s="187">
        <v>19.831289999999999</v>
      </c>
    </row>
    <row r="53" spans="1:11" x14ac:dyDescent="0.2">
      <c r="A53" s="27">
        <v>74.5</v>
      </c>
      <c r="B53" s="187">
        <v>13.22423</v>
      </c>
      <c r="C53" s="187">
        <v>13.419919999999999</v>
      </c>
      <c r="D53" s="187">
        <v>13.74661</v>
      </c>
      <c r="E53" s="187">
        <v>14.3767</v>
      </c>
      <c r="F53" s="187">
        <v>15.245430000000001</v>
      </c>
      <c r="G53" s="187">
        <v>16.386790000000001</v>
      </c>
      <c r="H53" s="187">
        <v>17.173310000000001</v>
      </c>
      <c r="I53" s="187">
        <v>17.807300000000001</v>
      </c>
      <c r="J53" s="187">
        <v>18.962109999999999</v>
      </c>
      <c r="K53" s="187">
        <v>19.909759999999999</v>
      </c>
    </row>
    <row r="54" spans="1:11" x14ac:dyDescent="0.2">
      <c r="A54" s="27">
        <v>75.5</v>
      </c>
      <c r="B54" s="187">
        <v>13.22062</v>
      </c>
      <c r="C54" s="187">
        <v>13.418010000000001</v>
      </c>
      <c r="D54" s="187">
        <v>13.747640000000001</v>
      </c>
      <c r="E54" s="187">
        <v>14.38372</v>
      </c>
      <c r="F54" s="187">
        <v>15.261419999999999</v>
      </c>
      <c r="G54" s="187">
        <v>16.415890000000001</v>
      </c>
      <c r="H54" s="187">
        <v>17.21237</v>
      </c>
      <c r="I54" s="187">
        <v>17.854959999999998</v>
      </c>
      <c r="J54" s="187">
        <v>19.02685</v>
      </c>
      <c r="K54" s="187">
        <v>19.98995</v>
      </c>
    </row>
    <row r="55" spans="1:11" x14ac:dyDescent="0.2">
      <c r="A55" s="27">
        <v>76.5</v>
      </c>
      <c r="B55" s="187">
        <v>13.21766</v>
      </c>
      <c r="C55" s="187">
        <v>13.41681</v>
      </c>
      <c r="D55" s="187">
        <v>13.749459999999999</v>
      </c>
      <c r="E55" s="187">
        <v>14.391679999999999</v>
      </c>
      <c r="F55" s="187">
        <v>15.27854</v>
      </c>
      <c r="G55" s="187">
        <v>16.44633</v>
      </c>
      <c r="H55" s="187">
        <v>17.2529</v>
      </c>
      <c r="I55" s="187">
        <v>17.904170000000001</v>
      </c>
      <c r="J55" s="187">
        <v>19.093240000000002</v>
      </c>
      <c r="K55" s="187">
        <v>20.071829999999999</v>
      </c>
    </row>
    <row r="56" spans="1:11" x14ac:dyDescent="0.2">
      <c r="A56" s="27">
        <v>77.5</v>
      </c>
      <c r="B56" s="187">
        <v>13.21538</v>
      </c>
      <c r="C56" s="187">
        <v>13.416320000000001</v>
      </c>
      <c r="D56" s="187">
        <v>13.75206</v>
      </c>
      <c r="E56" s="187">
        <v>14.40056</v>
      </c>
      <c r="F56" s="187">
        <v>15.296760000000001</v>
      </c>
      <c r="G56" s="187">
        <v>16.478090000000002</v>
      </c>
      <c r="H56" s="187">
        <v>17.29485</v>
      </c>
      <c r="I56" s="187">
        <v>17.954889999999999</v>
      </c>
      <c r="J56" s="187">
        <v>19.16123</v>
      </c>
      <c r="K56" s="187">
        <v>20.155329999999999</v>
      </c>
    </row>
    <row r="57" spans="1:11" x14ac:dyDescent="0.2">
      <c r="A57" s="27">
        <v>78.5</v>
      </c>
      <c r="B57" s="187">
        <v>13.213760000000001</v>
      </c>
      <c r="C57" s="187">
        <v>13.416539999999999</v>
      </c>
      <c r="D57" s="187">
        <v>13.75544</v>
      </c>
      <c r="E57" s="187">
        <v>14.410349999999999</v>
      </c>
      <c r="F57" s="187">
        <v>15.31607</v>
      </c>
      <c r="G57" s="187">
        <v>16.511130000000001</v>
      </c>
      <c r="H57" s="187">
        <v>17.338200000000001</v>
      </c>
      <c r="I57" s="187">
        <v>18.007079999999998</v>
      </c>
      <c r="J57" s="187">
        <v>19.23077</v>
      </c>
      <c r="K57" s="187">
        <v>20.240400000000001</v>
      </c>
    </row>
    <row r="58" spans="1:11" x14ac:dyDescent="0.2">
      <c r="A58" s="27">
        <v>79.5</v>
      </c>
      <c r="B58" s="187">
        <v>13.212809999999999</v>
      </c>
      <c r="C58" s="187">
        <v>13.417479999999999</v>
      </c>
      <c r="D58" s="187">
        <v>13.75961</v>
      </c>
      <c r="E58" s="187">
        <v>14.42104</v>
      </c>
      <c r="F58" s="187">
        <v>15.33644</v>
      </c>
      <c r="G58" s="187">
        <v>16.54542</v>
      </c>
      <c r="H58" s="187">
        <v>17.382909999999999</v>
      </c>
      <c r="I58" s="187">
        <v>18.060690000000001</v>
      </c>
      <c r="J58" s="187">
        <v>19.301819999999999</v>
      </c>
      <c r="K58" s="187">
        <v>20.326979999999999</v>
      </c>
    </row>
    <row r="59" spans="1:11" x14ac:dyDescent="0.2">
      <c r="A59" s="27">
        <v>80.5</v>
      </c>
      <c r="B59" s="187">
        <v>13.212529999999999</v>
      </c>
      <c r="C59" s="187">
        <v>13.419119999999999</v>
      </c>
      <c r="D59" s="187">
        <v>13.76454</v>
      </c>
      <c r="E59" s="187">
        <v>14.43263</v>
      </c>
      <c r="F59" s="187">
        <v>15.357849999999999</v>
      </c>
      <c r="G59" s="187">
        <v>16.580939999999998</v>
      </c>
      <c r="H59" s="187">
        <v>17.428940000000001</v>
      </c>
      <c r="I59" s="187">
        <v>18.115690000000001</v>
      </c>
      <c r="J59" s="187">
        <v>19.374320000000001</v>
      </c>
      <c r="K59" s="187">
        <v>20.415019999999998</v>
      </c>
    </row>
    <row r="60" spans="1:11" x14ac:dyDescent="0.2">
      <c r="A60" s="27">
        <v>81.5</v>
      </c>
      <c r="B60" s="187">
        <v>13.21293</v>
      </c>
      <c r="C60" s="187">
        <v>13.421469999999999</v>
      </c>
      <c r="D60" s="187">
        <v>13.770239999999999</v>
      </c>
      <c r="E60" s="187">
        <v>14.44509</v>
      </c>
      <c r="F60" s="187">
        <v>15.38029</v>
      </c>
      <c r="G60" s="187">
        <v>16.617640000000002</v>
      </c>
      <c r="H60" s="187">
        <v>17.47626</v>
      </c>
      <c r="I60" s="187">
        <v>18.172029999999999</v>
      </c>
      <c r="J60" s="187">
        <v>19.448219999999999</v>
      </c>
      <c r="K60" s="187">
        <v>20.504470000000001</v>
      </c>
    </row>
    <row r="61" spans="1:11" x14ac:dyDescent="0.2">
      <c r="A61" s="27">
        <v>82.5</v>
      </c>
      <c r="B61" s="187">
        <v>13.214</v>
      </c>
      <c r="C61" s="187">
        <v>13.424530000000001</v>
      </c>
      <c r="D61" s="187">
        <v>13.7767</v>
      </c>
      <c r="E61" s="187">
        <v>14.45842</v>
      </c>
      <c r="F61" s="187">
        <v>15.403740000000001</v>
      </c>
      <c r="G61" s="187">
        <v>16.65551</v>
      </c>
      <c r="H61" s="187">
        <v>17.524819999999998</v>
      </c>
      <c r="I61" s="187">
        <v>18.229679999999998</v>
      </c>
      <c r="J61" s="187">
        <v>19.523489999999999</v>
      </c>
      <c r="K61" s="187">
        <v>20.595279999999999</v>
      </c>
    </row>
    <row r="62" spans="1:11" x14ac:dyDescent="0.2">
      <c r="A62" s="27">
        <v>83.5</v>
      </c>
      <c r="B62" s="187">
        <v>13.21574</v>
      </c>
      <c r="C62" s="187">
        <v>13.428290000000001</v>
      </c>
      <c r="D62" s="187">
        <v>13.78393</v>
      </c>
      <c r="E62" s="187">
        <v>14.47261</v>
      </c>
      <c r="F62" s="187">
        <v>15.42817</v>
      </c>
      <c r="G62" s="187">
        <v>16.694510000000001</v>
      </c>
      <c r="H62" s="187">
        <v>17.5746</v>
      </c>
      <c r="I62" s="187">
        <v>18.288589999999999</v>
      </c>
      <c r="J62" s="187">
        <v>19.600079999999998</v>
      </c>
      <c r="K62" s="187">
        <v>20.687390000000001</v>
      </c>
    </row>
    <row r="63" spans="1:11" x14ac:dyDescent="0.2">
      <c r="A63" s="27">
        <v>84.5</v>
      </c>
      <c r="B63" s="187">
        <v>13.218159999999999</v>
      </c>
      <c r="C63" s="187">
        <v>13.43276</v>
      </c>
      <c r="D63" s="187">
        <v>13.7919</v>
      </c>
      <c r="E63" s="187">
        <v>14.48765</v>
      </c>
      <c r="F63" s="187">
        <v>15.453569999999999</v>
      </c>
      <c r="G63" s="187">
        <v>16.73462</v>
      </c>
      <c r="H63" s="187">
        <v>17.62557</v>
      </c>
      <c r="I63" s="187">
        <v>18.34873</v>
      </c>
      <c r="J63" s="187">
        <v>19.67794</v>
      </c>
      <c r="K63" s="187">
        <v>20.780750000000001</v>
      </c>
    </row>
    <row r="64" spans="1:11" x14ac:dyDescent="0.2">
      <c r="A64" s="27">
        <v>85.5</v>
      </c>
      <c r="B64" s="187">
        <v>13.22125</v>
      </c>
      <c r="C64" s="187">
        <v>13.43793</v>
      </c>
      <c r="D64" s="187">
        <v>13.80063</v>
      </c>
      <c r="E64" s="187">
        <v>14.50352</v>
      </c>
      <c r="F64" s="187">
        <v>15.47991</v>
      </c>
      <c r="G64" s="187">
        <v>16.7758</v>
      </c>
      <c r="H64" s="187">
        <v>17.677679999999999</v>
      </c>
      <c r="I64" s="187">
        <v>18.410070000000001</v>
      </c>
      <c r="J64" s="187">
        <v>19.757020000000001</v>
      </c>
      <c r="K64" s="187">
        <v>20.875309999999999</v>
      </c>
    </row>
    <row r="65" spans="1:11" x14ac:dyDescent="0.2">
      <c r="A65" s="27">
        <v>86.5</v>
      </c>
      <c r="B65" s="187">
        <v>13.225020000000001</v>
      </c>
      <c r="C65" s="187">
        <v>13.4438</v>
      </c>
      <c r="D65" s="187">
        <v>13.8101</v>
      </c>
      <c r="E65" s="187">
        <v>14.520210000000001</v>
      </c>
      <c r="F65" s="187">
        <v>15.50718</v>
      </c>
      <c r="G65" s="187">
        <v>16.81803</v>
      </c>
      <c r="H65" s="187">
        <v>17.730899999999998</v>
      </c>
      <c r="I65" s="187">
        <v>18.472549999999998</v>
      </c>
      <c r="J65" s="187">
        <v>19.83728</v>
      </c>
      <c r="K65" s="187">
        <v>20.971029999999999</v>
      </c>
    </row>
    <row r="66" spans="1:11" x14ac:dyDescent="0.2">
      <c r="A66" s="27">
        <v>87.5</v>
      </c>
      <c r="B66" s="187">
        <v>13.22946</v>
      </c>
      <c r="C66" s="187">
        <v>13.450369999999999</v>
      </c>
      <c r="D66" s="187">
        <v>13.8203</v>
      </c>
      <c r="E66" s="187">
        <v>14.53772</v>
      </c>
      <c r="F66" s="187">
        <v>15.53537</v>
      </c>
      <c r="G66" s="187">
        <v>16.86129</v>
      </c>
      <c r="H66" s="187">
        <v>17.7852</v>
      </c>
      <c r="I66" s="187">
        <v>18.536149999999999</v>
      </c>
      <c r="J66" s="187">
        <v>19.918669999999999</v>
      </c>
      <c r="K66" s="187">
        <v>21.06786</v>
      </c>
    </row>
    <row r="67" spans="1:11" x14ac:dyDescent="0.2">
      <c r="A67" s="27">
        <v>88.5</v>
      </c>
      <c r="B67" s="187">
        <v>13.234579999999999</v>
      </c>
      <c r="C67" s="187">
        <v>13.45764</v>
      </c>
      <c r="D67" s="187">
        <v>13.831239999999999</v>
      </c>
      <c r="E67" s="187">
        <v>14.55603</v>
      </c>
      <c r="F67" s="187">
        <v>15.564439999999999</v>
      </c>
      <c r="G67" s="187">
        <v>16.905529999999999</v>
      </c>
      <c r="H67" s="187">
        <v>17.84055</v>
      </c>
      <c r="I67" s="187">
        <v>18.600819999999999</v>
      </c>
      <c r="J67" s="187">
        <v>20.001159999999999</v>
      </c>
      <c r="K67" s="187">
        <v>21.16573</v>
      </c>
    </row>
    <row r="68" spans="1:11" x14ac:dyDescent="0.2">
      <c r="A68" s="27">
        <v>89.5</v>
      </c>
      <c r="B68" s="187">
        <v>13.24037</v>
      </c>
      <c r="C68" s="187">
        <v>13.4656</v>
      </c>
      <c r="D68" s="187">
        <v>13.8429</v>
      </c>
      <c r="E68" s="187">
        <v>14.57513</v>
      </c>
      <c r="F68" s="187">
        <v>15.594390000000001</v>
      </c>
      <c r="G68" s="187">
        <v>16.950749999999999</v>
      </c>
      <c r="H68" s="187">
        <v>17.896920000000001</v>
      </c>
      <c r="I68" s="187">
        <v>18.666530000000002</v>
      </c>
      <c r="J68" s="187">
        <v>20.084689999999998</v>
      </c>
      <c r="K68" s="187">
        <v>21.264620000000001</v>
      </c>
    </row>
    <row r="69" spans="1:11" x14ac:dyDescent="0.2">
      <c r="A69" s="27">
        <v>90.5</v>
      </c>
      <c r="B69" s="187">
        <v>13.246829999999999</v>
      </c>
      <c r="C69" s="187">
        <v>13.47425</v>
      </c>
      <c r="D69" s="187">
        <v>13.85529</v>
      </c>
      <c r="E69" s="187">
        <v>14.59501</v>
      </c>
      <c r="F69" s="187">
        <v>15.6252</v>
      </c>
      <c r="G69" s="187">
        <v>16.9969</v>
      </c>
      <c r="H69" s="187">
        <v>17.954260000000001</v>
      </c>
      <c r="I69" s="187">
        <v>18.733250000000002</v>
      </c>
      <c r="J69" s="187">
        <v>20.169229999999999</v>
      </c>
      <c r="K69" s="187">
        <v>21.364470000000001</v>
      </c>
    </row>
    <row r="70" spans="1:11" x14ac:dyDescent="0.2">
      <c r="A70" s="27">
        <v>91.5</v>
      </c>
      <c r="B70" s="187">
        <v>13.253970000000001</v>
      </c>
      <c r="C70" s="187">
        <v>13.48359</v>
      </c>
      <c r="D70" s="187">
        <v>13.86839</v>
      </c>
      <c r="E70" s="187">
        <v>14.61566</v>
      </c>
      <c r="F70" s="187">
        <v>15.656840000000001</v>
      </c>
      <c r="G70" s="187">
        <v>17.043959999999998</v>
      </c>
      <c r="H70" s="187">
        <v>18.012560000000001</v>
      </c>
      <c r="I70" s="187">
        <v>18.800930000000001</v>
      </c>
      <c r="J70" s="187">
        <v>20.254729999999999</v>
      </c>
      <c r="K70" s="187">
        <v>21.465240000000001</v>
      </c>
    </row>
    <row r="71" spans="1:11" x14ac:dyDescent="0.2">
      <c r="A71" s="27">
        <v>92.5</v>
      </c>
      <c r="B71" s="187">
        <v>13.26177</v>
      </c>
      <c r="C71" s="187">
        <v>13.49362</v>
      </c>
      <c r="D71" s="187">
        <v>13.882210000000001</v>
      </c>
      <c r="E71" s="187">
        <v>14.63706</v>
      </c>
      <c r="F71" s="187">
        <v>15.689299999999999</v>
      </c>
      <c r="G71" s="187">
        <v>17.091909999999999</v>
      </c>
      <c r="H71" s="187">
        <v>18.071770000000001</v>
      </c>
      <c r="I71" s="187">
        <v>18.86955</v>
      </c>
      <c r="J71" s="187">
        <v>20.341159999999999</v>
      </c>
      <c r="K71" s="187">
        <v>21.566880000000001</v>
      </c>
    </row>
    <row r="72" spans="1:11" x14ac:dyDescent="0.2">
      <c r="A72" s="27">
        <v>93.5</v>
      </c>
      <c r="B72" s="187">
        <v>13.270250000000001</v>
      </c>
      <c r="C72" s="187">
        <v>13.50432</v>
      </c>
      <c r="D72" s="187">
        <v>13.89673</v>
      </c>
      <c r="E72" s="187">
        <v>14.659219999999999</v>
      </c>
      <c r="F72" s="187">
        <v>15.722569999999999</v>
      </c>
      <c r="G72" s="187">
        <v>17.140720000000002</v>
      </c>
      <c r="H72" s="187">
        <v>18.131869999999999</v>
      </c>
      <c r="I72" s="187">
        <v>18.939060000000001</v>
      </c>
      <c r="J72" s="187">
        <v>20.428460000000001</v>
      </c>
      <c r="K72" s="187">
        <v>21.669350000000001</v>
      </c>
    </row>
    <row r="73" spans="1:11" x14ac:dyDescent="0.2">
      <c r="A73" s="27">
        <v>94.5</v>
      </c>
      <c r="B73" s="187">
        <v>13.279389999999999</v>
      </c>
      <c r="C73" s="187">
        <v>13.51571</v>
      </c>
      <c r="D73" s="187">
        <v>13.91194</v>
      </c>
      <c r="E73" s="187">
        <v>14.68211</v>
      </c>
      <c r="F73" s="187">
        <v>15.75662</v>
      </c>
      <c r="G73" s="187">
        <v>17.190370000000001</v>
      </c>
      <c r="H73" s="187">
        <v>18.192830000000001</v>
      </c>
      <c r="I73" s="187">
        <v>19.009429999999998</v>
      </c>
      <c r="J73" s="187">
        <v>20.51661</v>
      </c>
      <c r="K73" s="187">
        <v>21.772590000000001</v>
      </c>
    </row>
    <row r="74" spans="1:11" x14ac:dyDescent="0.2">
      <c r="A74" s="27">
        <v>95.5</v>
      </c>
      <c r="B74" s="187">
        <v>13.28919</v>
      </c>
      <c r="C74" s="187">
        <v>13.52777</v>
      </c>
      <c r="D74" s="187">
        <v>13.927849999999999</v>
      </c>
      <c r="E74" s="187">
        <v>14.705719999999999</v>
      </c>
      <c r="F74" s="187">
        <v>15.79143</v>
      </c>
      <c r="G74" s="187">
        <v>17.240819999999999</v>
      </c>
      <c r="H74" s="187">
        <v>18.2546</v>
      </c>
      <c r="I74" s="187">
        <v>19.080629999999999</v>
      </c>
      <c r="J74" s="187">
        <v>20.605550000000001</v>
      </c>
      <c r="K74" s="187">
        <v>21.876580000000001</v>
      </c>
    </row>
    <row r="75" spans="1:11" x14ac:dyDescent="0.2">
      <c r="A75" s="27">
        <v>96.5</v>
      </c>
      <c r="B75" s="187">
        <v>13.299659999999999</v>
      </c>
      <c r="C75" s="187">
        <v>13.5405</v>
      </c>
      <c r="D75" s="187">
        <v>13.94445</v>
      </c>
      <c r="E75" s="187">
        <v>14.73005</v>
      </c>
      <c r="F75" s="187">
        <v>15.827</v>
      </c>
      <c r="G75" s="187">
        <v>17.292059999999999</v>
      </c>
      <c r="H75" s="187">
        <v>18.31718</v>
      </c>
      <c r="I75" s="187">
        <v>19.152619999999999</v>
      </c>
      <c r="J75" s="187">
        <v>20.695250000000001</v>
      </c>
      <c r="K75" s="187">
        <v>21.981259999999999</v>
      </c>
    </row>
    <row r="76" spans="1:11" x14ac:dyDescent="0.2">
      <c r="A76" s="27">
        <v>97.5</v>
      </c>
      <c r="B76" s="187">
        <v>13.310790000000001</v>
      </c>
      <c r="C76" s="187">
        <v>13.553900000000001</v>
      </c>
      <c r="D76" s="187">
        <v>13.961729999999999</v>
      </c>
      <c r="E76" s="187">
        <v>14.75508</v>
      </c>
      <c r="F76" s="187">
        <v>15.863289999999999</v>
      </c>
      <c r="G76" s="187">
        <v>17.344049999999999</v>
      </c>
      <c r="H76" s="187">
        <v>18.380510000000001</v>
      </c>
      <c r="I76" s="187">
        <v>19.225370000000002</v>
      </c>
      <c r="J76" s="187">
        <v>20.785679999999999</v>
      </c>
      <c r="K76" s="187">
        <v>22.086600000000001</v>
      </c>
    </row>
    <row r="77" spans="1:11" x14ac:dyDescent="0.2">
      <c r="A77" s="27">
        <v>98.5</v>
      </c>
      <c r="B77" s="187">
        <v>13.322570000000001</v>
      </c>
      <c r="C77" s="187">
        <v>13.567970000000001</v>
      </c>
      <c r="D77" s="187">
        <v>13.97968</v>
      </c>
      <c r="E77" s="187">
        <v>14.780810000000001</v>
      </c>
      <c r="F77" s="187">
        <v>15.9003</v>
      </c>
      <c r="G77" s="187">
        <v>17.39678</v>
      </c>
      <c r="H77" s="187">
        <v>18.444579999999998</v>
      </c>
      <c r="I77" s="187">
        <v>19.298839999999998</v>
      </c>
      <c r="J77" s="187">
        <v>20.87678</v>
      </c>
      <c r="K77" s="187">
        <v>22.192550000000001</v>
      </c>
    </row>
    <row r="78" spans="1:11" x14ac:dyDescent="0.2">
      <c r="A78" s="27">
        <v>99.5</v>
      </c>
      <c r="B78" s="187">
        <v>13.33502</v>
      </c>
      <c r="C78" s="187">
        <v>13.582689999999999</v>
      </c>
      <c r="D78" s="187">
        <v>13.998290000000001</v>
      </c>
      <c r="E78" s="187">
        <v>14.807219999999999</v>
      </c>
      <c r="F78" s="187">
        <v>15.93802</v>
      </c>
      <c r="G78" s="187">
        <v>17.450220000000002</v>
      </c>
      <c r="H78" s="187">
        <v>18.509360000000001</v>
      </c>
      <c r="I78" s="187">
        <v>19.373010000000001</v>
      </c>
      <c r="J78" s="187">
        <v>20.968530000000001</v>
      </c>
      <c r="K78" s="187">
        <v>22.29907</v>
      </c>
    </row>
    <row r="79" spans="1:11" x14ac:dyDescent="0.2">
      <c r="A79" s="27">
        <v>100.5</v>
      </c>
      <c r="B79" s="187">
        <v>13.34811</v>
      </c>
      <c r="C79" s="187">
        <v>13.59807</v>
      </c>
      <c r="D79" s="187">
        <v>14.017569999999999</v>
      </c>
      <c r="E79" s="187">
        <v>14.834300000000001</v>
      </c>
      <c r="F79" s="187">
        <v>15.97641</v>
      </c>
      <c r="G79" s="187">
        <v>17.504339999999999</v>
      </c>
      <c r="H79" s="187">
        <v>18.574809999999999</v>
      </c>
      <c r="I79" s="187">
        <v>19.447839999999999</v>
      </c>
      <c r="J79" s="187">
        <v>21.060890000000001</v>
      </c>
      <c r="K79" s="187">
        <v>22.406130000000001</v>
      </c>
    </row>
    <row r="80" spans="1:11" x14ac:dyDescent="0.2">
      <c r="A80" s="27">
        <v>101.5</v>
      </c>
      <c r="B80" s="187">
        <v>13.36185</v>
      </c>
      <c r="C80" s="187">
        <v>13.614100000000001</v>
      </c>
      <c r="D80" s="187">
        <v>14.037509999999999</v>
      </c>
      <c r="E80" s="187">
        <v>14.86204</v>
      </c>
      <c r="F80" s="187">
        <v>16.015460000000001</v>
      </c>
      <c r="G80" s="187">
        <v>17.55912</v>
      </c>
      <c r="H80" s="187">
        <v>18.640910000000002</v>
      </c>
      <c r="I80" s="187">
        <v>19.523289999999999</v>
      </c>
      <c r="J80" s="187">
        <v>21.15381</v>
      </c>
      <c r="K80" s="187">
        <v>22.513670000000001</v>
      </c>
    </row>
    <row r="81" spans="1:11" x14ac:dyDescent="0.2">
      <c r="A81" s="27">
        <v>102.5</v>
      </c>
      <c r="B81" s="187">
        <v>13.376239999999999</v>
      </c>
      <c r="C81" s="187">
        <v>13.63077</v>
      </c>
      <c r="D81" s="187">
        <v>14.05809</v>
      </c>
      <c r="E81" s="187">
        <v>14.89043</v>
      </c>
      <c r="F81" s="187">
        <v>16.05517</v>
      </c>
      <c r="G81" s="187">
        <v>17.614540000000002</v>
      </c>
      <c r="H81" s="187">
        <v>18.707619999999999</v>
      </c>
      <c r="I81" s="187">
        <v>19.599350000000001</v>
      </c>
      <c r="J81" s="187">
        <v>21.24727</v>
      </c>
      <c r="K81" s="187">
        <v>22.621680000000001</v>
      </c>
    </row>
    <row r="82" spans="1:11" x14ac:dyDescent="0.2">
      <c r="A82" s="27">
        <v>103.5</v>
      </c>
      <c r="B82" s="187">
        <v>13.391260000000001</v>
      </c>
      <c r="C82" s="187">
        <v>13.64809</v>
      </c>
      <c r="D82" s="187">
        <v>14.07931</v>
      </c>
      <c r="E82" s="187">
        <v>14.919460000000001</v>
      </c>
      <c r="F82" s="187">
        <v>16.095510000000001</v>
      </c>
      <c r="G82" s="187">
        <v>17.670570000000001</v>
      </c>
      <c r="H82" s="187">
        <v>18.774930000000001</v>
      </c>
      <c r="I82" s="187">
        <v>19.67596</v>
      </c>
      <c r="J82" s="187">
        <v>21.341229999999999</v>
      </c>
      <c r="K82" s="187">
        <v>22.730090000000001</v>
      </c>
    </row>
    <row r="83" spans="1:11" x14ac:dyDescent="0.2">
      <c r="A83" s="27">
        <v>104.5</v>
      </c>
      <c r="B83" s="187">
        <v>13.406929999999999</v>
      </c>
      <c r="C83" s="187">
        <v>13.66605</v>
      </c>
      <c r="D83" s="187">
        <v>14.10116</v>
      </c>
      <c r="E83" s="187">
        <v>14.949109999999999</v>
      </c>
      <c r="F83" s="187">
        <v>16.13646</v>
      </c>
      <c r="G83" s="187">
        <v>17.7272</v>
      </c>
      <c r="H83" s="187">
        <v>18.8428</v>
      </c>
      <c r="I83" s="187">
        <v>19.753119999999999</v>
      </c>
      <c r="J83" s="187">
        <v>21.435649999999999</v>
      </c>
      <c r="K83" s="187">
        <v>22.838889999999999</v>
      </c>
    </row>
    <row r="84" spans="1:11" x14ac:dyDescent="0.2">
      <c r="A84" s="27">
        <v>105.5</v>
      </c>
      <c r="B84" s="187">
        <v>13.42323</v>
      </c>
      <c r="C84" s="187">
        <v>13.68463</v>
      </c>
      <c r="D84" s="187">
        <v>14.12364</v>
      </c>
      <c r="E84" s="187">
        <v>14.979380000000001</v>
      </c>
      <c r="F84" s="187">
        <v>16.17801</v>
      </c>
      <c r="G84" s="187">
        <v>17.784379999999999</v>
      </c>
      <c r="H84" s="187">
        <v>18.911210000000001</v>
      </c>
      <c r="I84" s="187">
        <v>19.830770000000001</v>
      </c>
      <c r="J84" s="187">
        <v>21.53049</v>
      </c>
      <c r="K84" s="187">
        <v>22.948029999999999</v>
      </c>
    </row>
    <row r="85" spans="1:11" x14ac:dyDescent="0.2">
      <c r="A85" s="27">
        <v>106.5</v>
      </c>
      <c r="B85" s="187">
        <v>13.440160000000001</v>
      </c>
      <c r="C85" s="187">
        <v>13.70384</v>
      </c>
      <c r="D85" s="187">
        <v>14.146750000000001</v>
      </c>
      <c r="E85" s="187">
        <v>15.010260000000001</v>
      </c>
      <c r="F85" s="187">
        <v>16.220140000000001</v>
      </c>
      <c r="G85" s="187">
        <v>17.842120000000001</v>
      </c>
      <c r="H85" s="187">
        <v>18.980119999999999</v>
      </c>
      <c r="I85" s="187">
        <v>19.908899999999999</v>
      </c>
      <c r="J85" s="187">
        <v>21.625730000000001</v>
      </c>
      <c r="K85" s="187">
        <v>23.057469999999999</v>
      </c>
    </row>
    <row r="86" spans="1:11" x14ac:dyDescent="0.2">
      <c r="A86" s="27">
        <v>107.5</v>
      </c>
      <c r="B86" s="187">
        <v>13.45772</v>
      </c>
      <c r="C86" s="187">
        <v>13.72368</v>
      </c>
      <c r="D86" s="187">
        <v>14.17046</v>
      </c>
      <c r="E86" s="187">
        <v>15.041729999999999</v>
      </c>
      <c r="F86" s="187">
        <v>16.262840000000001</v>
      </c>
      <c r="G86" s="187">
        <v>17.900369999999999</v>
      </c>
      <c r="H86" s="187">
        <v>19.049520000000001</v>
      </c>
      <c r="I86" s="187">
        <v>19.987480000000001</v>
      </c>
      <c r="J86" s="187">
        <v>21.721329999999998</v>
      </c>
      <c r="K86" s="187">
        <v>23.167190000000002</v>
      </c>
    </row>
    <row r="87" spans="1:11" x14ac:dyDescent="0.2">
      <c r="A87" s="27">
        <v>108.5</v>
      </c>
      <c r="B87" s="187">
        <v>13.475899999999999</v>
      </c>
      <c r="C87" s="187">
        <v>13.74413</v>
      </c>
      <c r="D87" s="187">
        <v>14.19478</v>
      </c>
      <c r="E87" s="187">
        <v>15.073779999999999</v>
      </c>
      <c r="F87" s="187">
        <v>16.306090000000001</v>
      </c>
      <c r="G87" s="187">
        <v>17.959119999999999</v>
      </c>
      <c r="H87" s="187">
        <v>19.11937</v>
      </c>
      <c r="I87" s="187">
        <v>20.066469999999999</v>
      </c>
      <c r="J87" s="187">
        <v>21.817250000000001</v>
      </c>
      <c r="K87" s="187">
        <v>23.277139999999999</v>
      </c>
    </row>
    <row r="88" spans="1:11" x14ac:dyDescent="0.2">
      <c r="A88" s="27">
        <v>109.5</v>
      </c>
      <c r="B88" s="187">
        <v>13.4947</v>
      </c>
      <c r="C88" s="187">
        <v>13.76519</v>
      </c>
      <c r="D88" s="187">
        <v>14.2197</v>
      </c>
      <c r="E88" s="187">
        <v>15.10641</v>
      </c>
      <c r="F88" s="187">
        <v>16.349879999999999</v>
      </c>
      <c r="G88" s="187">
        <v>18.018350000000002</v>
      </c>
      <c r="H88" s="187">
        <v>19.18965</v>
      </c>
      <c r="I88" s="187">
        <v>20.14584</v>
      </c>
      <c r="J88" s="187">
        <v>21.91347</v>
      </c>
      <c r="K88" s="187">
        <v>23.3873</v>
      </c>
    </row>
    <row r="89" spans="1:11" x14ac:dyDescent="0.2">
      <c r="A89" s="27">
        <v>110.5</v>
      </c>
      <c r="B89" s="187">
        <v>13.514110000000001</v>
      </c>
      <c r="C89" s="187">
        <v>13.786849999999999</v>
      </c>
      <c r="D89" s="187">
        <v>14.245200000000001</v>
      </c>
      <c r="E89" s="187">
        <v>15.1396</v>
      </c>
      <c r="F89" s="187">
        <v>16.394179999999999</v>
      </c>
      <c r="G89" s="187">
        <v>18.078029999999998</v>
      </c>
      <c r="H89" s="187">
        <v>19.260339999999999</v>
      </c>
      <c r="I89" s="187">
        <v>20.225580000000001</v>
      </c>
      <c r="J89" s="187">
        <v>22.00996</v>
      </c>
      <c r="K89" s="187">
        <v>23.497620000000001</v>
      </c>
    </row>
    <row r="90" spans="1:11" x14ac:dyDescent="0.2">
      <c r="A90" s="27">
        <v>111.5</v>
      </c>
      <c r="B90" s="187">
        <v>13.53412</v>
      </c>
      <c r="C90" s="187">
        <v>13.80911</v>
      </c>
      <c r="D90" s="187">
        <v>14.27129</v>
      </c>
      <c r="E90" s="187">
        <v>15.17334</v>
      </c>
      <c r="F90" s="187">
        <v>16.43899</v>
      </c>
      <c r="G90" s="187">
        <v>18.13815</v>
      </c>
      <c r="H90" s="187">
        <v>19.331399999999999</v>
      </c>
      <c r="I90" s="187">
        <v>20.30564</v>
      </c>
      <c r="J90" s="187">
        <v>22.106670000000001</v>
      </c>
      <c r="K90" s="187">
        <v>23.608080000000001</v>
      </c>
    </row>
    <row r="91" spans="1:11" x14ac:dyDescent="0.2">
      <c r="A91" s="27">
        <v>112.5</v>
      </c>
      <c r="B91" s="187">
        <v>13.554740000000001</v>
      </c>
      <c r="C91" s="187">
        <v>13.83197</v>
      </c>
      <c r="D91" s="187">
        <v>14.29796</v>
      </c>
      <c r="E91" s="187">
        <v>15.20762</v>
      </c>
      <c r="F91" s="187">
        <v>16.484279999999998</v>
      </c>
      <c r="G91" s="187">
        <v>18.19867</v>
      </c>
      <c r="H91" s="187">
        <v>19.402819999999998</v>
      </c>
      <c r="I91" s="187">
        <v>20.386009999999999</v>
      </c>
      <c r="J91" s="187">
        <v>22.203579999999999</v>
      </c>
      <c r="K91" s="187">
        <v>23.71865</v>
      </c>
    </row>
    <row r="92" spans="1:11" x14ac:dyDescent="0.2">
      <c r="A92" s="27">
        <v>113.5</v>
      </c>
      <c r="B92" s="187">
        <v>13.57596</v>
      </c>
      <c r="C92" s="187">
        <v>13.855409999999999</v>
      </c>
      <c r="D92" s="187">
        <v>14.325189999999999</v>
      </c>
      <c r="E92" s="187">
        <v>15.242419999999999</v>
      </c>
      <c r="F92" s="187">
        <v>16.530049999999999</v>
      </c>
      <c r="G92" s="187">
        <v>18.259589999999999</v>
      </c>
      <c r="H92" s="187">
        <v>19.47457</v>
      </c>
      <c r="I92" s="187">
        <v>20.466650000000001</v>
      </c>
      <c r="J92" s="187">
        <v>22.300660000000001</v>
      </c>
      <c r="K92" s="187">
        <v>23.82929</v>
      </c>
    </row>
    <row r="93" spans="1:11" x14ac:dyDescent="0.2">
      <c r="A93" s="27">
        <v>114.5</v>
      </c>
      <c r="B93" s="187">
        <v>13.597770000000001</v>
      </c>
      <c r="C93" s="187">
        <v>13.879429999999999</v>
      </c>
      <c r="D93" s="187">
        <v>14.352980000000001</v>
      </c>
      <c r="E93" s="187">
        <v>15.277749999999999</v>
      </c>
      <c r="F93" s="187">
        <v>16.576270000000001</v>
      </c>
      <c r="G93" s="187">
        <v>18.320879999999999</v>
      </c>
      <c r="H93" s="187">
        <v>19.546620000000001</v>
      </c>
      <c r="I93" s="187">
        <v>20.547540000000001</v>
      </c>
      <c r="J93" s="187">
        <v>22.39789</v>
      </c>
      <c r="K93" s="187">
        <v>23.939969999999999</v>
      </c>
    </row>
    <row r="94" spans="1:11" x14ac:dyDescent="0.2">
      <c r="A94" s="27">
        <v>115.5</v>
      </c>
      <c r="B94" s="187">
        <v>13.62017</v>
      </c>
      <c r="C94" s="187">
        <v>13.904019999999999</v>
      </c>
      <c r="D94" s="187">
        <v>14.381320000000001</v>
      </c>
      <c r="E94" s="187">
        <v>15.31358</v>
      </c>
      <c r="F94" s="187">
        <v>16.62293</v>
      </c>
      <c r="G94" s="187">
        <v>18.38251</v>
      </c>
      <c r="H94" s="187">
        <v>19.618950000000002</v>
      </c>
      <c r="I94" s="187">
        <v>20.62866</v>
      </c>
      <c r="J94" s="187">
        <v>22.49522</v>
      </c>
      <c r="K94" s="187">
        <v>24.050660000000001</v>
      </c>
    </row>
    <row r="95" spans="1:11" x14ac:dyDescent="0.2">
      <c r="A95" s="27">
        <v>116.5</v>
      </c>
      <c r="B95" s="187">
        <v>13.64315</v>
      </c>
      <c r="C95" s="187">
        <v>13.929180000000001</v>
      </c>
      <c r="D95" s="187">
        <v>14.4102</v>
      </c>
      <c r="E95" s="187">
        <v>15.3499</v>
      </c>
      <c r="F95" s="187">
        <v>16.670020000000001</v>
      </c>
      <c r="G95" s="187">
        <v>18.444469999999999</v>
      </c>
      <c r="H95" s="187">
        <v>19.69154</v>
      </c>
      <c r="I95" s="187">
        <v>20.709969999999998</v>
      </c>
      <c r="J95" s="187">
        <v>22.592639999999999</v>
      </c>
      <c r="K95" s="187">
        <v>24.161339999999999</v>
      </c>
    </row>
    <row r="96" spans="1:11" x14ac:dyDescent="0.2">
      <c r="A96" s="27">
        <v>117.5</v>
      </c>
      <c r="B96" s="187">
        <v>13.666700000000001</v>
      </c>
      <c r="C96" s="187">
        <v>13.9549</v>
      </c>
      <c r="D96" s="187">
        <v>14.43962</v>
      </c>
      <c r="E96" s="187">
        <v>15.386710000000001</v>
      </c>
      <c r="F96" s="187">
        <v>16.717510000000001</v>
      </c>
      <c r="G96" s="187">
        <v>18.50675</v>
      </c>
      <c r="H96" s="187">
        <v>19.76436</v>
      </c>
      <c r="I96" s="187">
        <v>20.791450000000001</v>
      </c>
      <c r="J96" s="187">
        <v>22.690110000000001</v>
      </c>
      <c r="K96" s="187">
        <v>24.271979999999999</v>
      </c>
    </row>
    <row r="97" spans="1:11" x14ac:dyDescent="0.2">
      <c r="A97" s="27">
        <v>118.5</v>
      </c>
      <c r="B97" s="187">
        <v>13.69082</v>
      </c>
      <c r="C97" s="187">
        <v>13.98118</v>
      </c>
      <c r="D97" s="187">
        <v>14.469569999999999</v>
      </c>
      <c r="E97" s="187">
        <v>15.42399</v>
      </c>
      <c r="F97" s="187">
        <v>16.7654</v>
      </c>
      <c r="G97" s="187">
        <v>18.569299999999998</v>
      </c>
      <c r="H97" s="187">
        <v>19.837389999999999</v>
      </c>
      <c r="I97" s="187">
        <v>20.873080000000002</v>
      </c>
      <c r="J97" s="187">
        <v>22.787610000000001</v>
      </c>
      <c r="K97" s="187">
        <v>24.382539999999999</v>
      </c>
    </row>
    <row r="98" spans="1:11" x14ac:dyDescent="0.2">
      <c r="A98" s="27">
        <v>119.5</v>
      </c>
      <c r="B98" s="187">
        <v>13.7155</v>
      </c>
      <c r="C98" s="187">
        <v>14.007999999999999</v>
      </c>
      <c r="D98" s="187">
        <v>14.500030000000001</v>
      </c>
      <c r="E98" s="187">
        <v>15.461729999999999</v>
      </c>
      <c r="F98" s="187">
        <v>16.813680000000002</v>
      </c>
      <c r="G98" s="187">
        <v>18.63213</v>
      </c>
      <c r="H98" s="187">
        <v>19.910609999999998</v>
      </c>
      <c r="I98" s="187">
        <v>20.954840000000001</v>
      </c>
      <c r="J98" s="187">
        <v>22.885110000000001</v>
      </c>
      <c r="K98" s="187">
        <v>24.492989999999999</v>
      </c>
    </row>
    <row r="99" spans="1:11" x14ac:dyDescent="0.2">
      <c r="A99" s="27">
        <v>120.5</v>
      </c>
      <c r="B99" s="187">
        <v>13.740740000000001</v>
      </c>
      <c r="C99" s="187">
        <v>14.035349999999999</v>
      </c>
      <c r="D99" s="187">
        <v>14.531000000000001</v>
      </c>
      <c r="E99" s="187">
        <v>15.499919999999999</v>
      </c>
      <c r="F99" s="187">
        <v>16.862310000000001</v>
      </c>
      <c r="G99" s="187">
        <v>18.6952</v>
      </c>
      <c r="H99" s="187">
        <v>19.984000000000002</v>
      </c>
      <c r="I99" s="187">
        <v>21.03669</v>
      </c>
      <c r="J99" s="187">
        <v>22.982579999999999</v>
      </c>
      <c r="K99" s="187">
        <v>24.60333</v>
      </c>
    </row>
    <row r="100" spans="1:11" x14ac:dyDescent="0.2">
      <c r="A100" s="27">
        <v>121.5</v>
      </c>
      <c r="B100" s="187">
        <v>13.766529999999999</v>
      </c>
      <c r="C100" s="187">
        <v>14.06324</v>
      </c>
      <c r="D100" s="187">
        <v>14.562469999999999</v>
      </c>
      <c r="E100" s="187">
        <v>15.538550000000001</v>
      </c>
      <c r="F100" s="187">
        <v>16.911300000000001</v>
      </c>
      <c r="G100" s="187">
        <v>18.758500000000002</v>
      </c>
      <c r="H100" s="187">
        <v>20.05753</v>
      </c>
      <c r="I100" s="187">
        <v>21.11861</v>
      </c>
      <c r="J100" s="187">
        <v>23.08</v>
      </c>
      <c r="K100" s="187">
        <v>24.713509999999999</v>
      </c>
    </row>
    <row r="101" spans="1:11" x14ac:dyDescent="0.2">
      <c r="A101" s="27">
        <v>122.5</v>
      </c>
      <c r="B101" s="187">
        <v>13.792870000000001</v>
      </c>
      <c r="C101" s="187">
        <v>14.091659999999999</v>
      </c>
      <c r="D101" s="187">
        <v>14.594440000000001</v>
      </c>
      <c r="E101" s="187">
        <v>15.57761</v>
      </c>
      <c r="F101" s="187">
        <v>16.960619999999999</v>
      </c>
      <c r="G101" s="187">
        <v>18.822019999999998</v>
      </c>
      <c r="H101" s="187">
        <v>20.131180000000001</v>
      </c>
      <c r="I101" s="187">
        <v>21.200589999999998</v>
      </c>
      <c r="J101" s="187">
        <v>23.177340000000001</v>
      </c>
      <c r="K101" s="187">
        <v>24.823509999999999</v>
      </c>
    </row>
    <row r="102" spans="1:11" x14ac:dyDescent="0.2">
      <c r="A102" s="27">
        <v>123.5</v>
      </c>
      <c r="B102" s="187">
        <v>13.819739999999999</v>
      </c>
      <c r="C102" s="187">
        <v>14.12059</v>
      </c>
      <c r="D102" s="187">
        <v>14.62688</v>
      </c>
      <c r="E102" s="187">
        <v>15.617089999999999</v>
      </c>
      <c r="F102" s="187">
        <v>17.010259999999999</v>
      </c>
      <c r="G102" s="187">
        <v>18.885719999999999</v>
      </c>
      <c r="H102" s="187">
        <v>20.204930000000001</v>
      </c>
      <c r="I102" s="187">
        <v>21.282589999999999</v>
      </c>
      <c r="J102" s="187">
        <v>23.27458</v>
      </c>
      <c r="K102" s="187">
        <v>24.933309999999999</v>
      </c>
    </row>
    <row r="103" spans="1:11" x14ac:dyDescent="0.2">
      <c r="A103" s="27">
        <v>124.5</v>
      </c>
      <c r="B103" s="187">
        <v>13.84714</v>
      </c>
      <c r="C103" s="187">
        <v>14.150029999999999</v>
      </c>
      <c r="D103" s="187">
        <v>14.659800000000001</v>
      </c>
      <c r="E103" s="187">
        <v>15.65696</v>
      </c>
      <c r="F103" s="187">
        <v>17.060210000000001</v>
      </c>
      <c r="G103" s="187">
        <v>18.949590000000001</v>
      </c>
      <c r="H103" s="187">
        <v>20.278759999999998</v>
      </c>
      <c r="I103" s="187">
        <v>21.364599999999999</v>
      </c>
      <c r="J103" s="187">
        <v>23.371700000000001</v>
      </c>
      <c r="K103" s="187">
        <v>25.04288</v>
      </c>
    </row>
    <row r="104" spans="1:11" x14ac:dyDescent="0.2">
      <c r="A104" s="27">
        <v>125.5</v>
      </c>
      <c r="B104" s="187">
        <v>13.87506</v>
      </c>
      <c r="C104" s="187">
        <v>14.179970000000001</v>
      </c>
      <c r="D104" s="187">
        <v>14.69319</v>
      </c>
      <c r="E104" s="187">
        <v>15.697240000000001</v>
      </c>
      <c r="F104" s="187">
        <v>17.11045</v>
      </c>
      <c r="G104" s="187">
        <v>19.01362</v>
      </c>
      <c r="H104" s="187">
        <v>20.352640000000001</v>
      </c>
      <c r="I104" s="187">
        <v>21.44659</v>
      </c>
      <c r="J104" s="187">
        <v>23.468669999999999</v>
      </c>
      <c r="K104" s="187">
        <v>25.15221</v>
      </c>
    </row>
    <row r="105" spans="1:11" x14ac:dyDescent="0.2">
      <c r="A105" s="27">
        <v>126.5</v>
      </c>
      <c r="B105" s="187">
        <v>13.903499999999999</v>
      </c>
      <c r="C105" s="187">
        <v>14.21041</v>
      </c>
      <c r="D105" s="187">
        <v>14.727029999999999</v>
      </c>
      <c r="E105" s="187">
        <v>15.73789</v>
      </c>
      <c r="F105" s="187">
        <v>17.160969999999999</v>
      </c>
      <c r="G105" s="187">
        <v>19.07779</v>
      </c>
      <c r="H105" s="187">
        <v>20.426570000000002</v>
      </c>
      <c r="I105" s="187">
        <v>21.52854</v>
      </c>
      <c r="J105" s="187">
        <v>23.565460000000002</v>
      </c>
      <c r="K105" s="187">
        <v>25.26126</v>
      </c>
    </row>
    <row r="106" spans="1:11" x14ac:dyDescent="0.2">
      <c r="A106" s="27">
        <v>127.5</v>
      </c>
      <c r="B106" s="187">
        <v>13.93244</v>
      </c>
      <c r="C106" s="187">
        <v>14.24133</v>
      </c>
      <c r="D106" s="187">
        <v>14.76132</v>
      </c>
      <c r="E106" s="187">
        <v>15.77891</v>
      </c>
      <c r="F106" s="187">
        <v>17.211739999999999</v>
      </c>
      <c r="G106" s="187">
        <v>19.14207</v>
      </c>
      <c r="H106" s="187">
        <v>20.500520000000002</v>
      </c>
      <c r="I106" s="187">
        <v>21.610430000000001</v>
      </c>
      <c r="J106" s="187">
        <v>23.66206</v>
      </c>
      <c r="K106" s="187">
        <v>25.37002</v>
      </c>
    </row>
    <row r="107" spans="1:11" x14ac:dyDescent="0.2">
      <c r="A107" s="27">
        <v>128.5</v>
      </c>
      <c r="B107" s="187">
        <v>13.961880000000001</v>
      </c>
      <c r="C107" s="187">
        <v>14.27272</v>
      </c>
      <c r="D107" s="187">
        <v>14.796049999999999</v>
      </c>
      <c r="E107" s="187">
        <v>15.8203</v>
      </c>
      <c r="F107" s="187">
        <v>17.26277</v>
      </c>
      <c r="G107" s="187">
        <v>19.20645</v>
      </c>
      <c r="H107" s="187">
        <v>20.574459999999998</v>
      </c>
      <c r="I107" s="187">
        <v>21.692240000000002</v>
      </c>
      <c r="J107" s="187">
        <v>23.75845</v>
      </c>
      <c r="K107" s="187">
        <v>25.478459999999998</v>
      </c>
    </row>
    <row r="108" spans="1:11" x14ac:dyDescent="0.2">
      <c r="A108" s="27">
        <v>129.5</v>
      </c>
      <c r="B108" s="187">
        <v>13.991820000000001</v>
      </c>
      <c r="C108" s="187">
        <v>14.304589999999999</v>
      </c>
      <c r="D108" s="187">
        <v>14.831200000000001</v>
      </c>
      <c r="E108" s="187">
        <v>15.862030000000001</v>
      </c>
      <c r="F108" s="187">
        <v>17.314029999999999</v>
      </c>
      <c r="G108" s="187">
        <v>19.270910000000001</v>
      </c>
      <c r="H108" s="187">
        <v>20.64838</v>
      </c>
      <c r="I108" s="187">
        <v>21.773959999999999</v>
      </c>
      <c r="J108" s="187">
        <v>23.854600000000001</v>
      </c>
      <c r="K108" s="187">
        <v>25.586569999999998</v>
      </c>
    </row>
    <row r="109" spans="1:11" x14ac:dyDescent="0.2">
      <c r="A109" s="27">
        <v>130.5</v>
      </c>
      <c r="B109" s="187">
        <v>14.02224</v>
      </c>
      <c r="C109" s="187">
        <v>14.33691</v>
      </c>
      <c r="D109" s="187">
        <v>14.866770000000001</v>
      </c>
      <c r="E109" s="187">
        <v>15.9041</v>
      </c>
      <c r="F109" s="187">
        <v>17.36551</v>
      </c>
      <c r="G109" s="187">
        <v>19.335439999999998</v>
      </c>
      <c r="H109" s="187">
        <v>20.722270000000002</v>
      </c>
      <c r="I109" s="187">
        <v>21.855550000000001</v>
      </c>
      <c r="J109" s="187">
        <v>23.950489999999999</v>
      </c>
      <c r="K109" s="187">
        <v>25.694320000000001</v>
      </c>
    </row>
    <row r="110" spans="1:11" x14ac:dyDescent="0.2">
      <c r="A110" s="27">
        <v>131.5</v>
      </c>
      <c r="B110" s="187">
        <v>14.053140000000001</v>
      </c>
      <c r="C110" s="187">
        <v>14.36969</v>
      </c>
      <c r="D110" s="187">
        <v>14.902749999999999</v>
      </c>
      <c r="E110" s="187">
        <v>15.946490000000001</v>
      </c>
      <c r="F110" s="187">
        <v>17.417190000000002</v>
      </c>
      <c r="G110" s="187">
        <v>19.400010000000002</v>
      </c>
      <c r="H110" s="187">
        <v>20.79609</v>
      </c>
      <c r="I110" s="187">
        <v>21.937000000000001</v>
      </c>
      <c r="J110" s="187">
        <v>24.046099999999999</v>
      </c>
      <c r="K110" s="187">
        <v>25.801690000000001</v>
      </c>
    </row>
    <row r="111" spans="1:11" x14ac:dyDescent="0.2">
      <c r="A111" s="27">
        <v>132.5</v>
      </c>
      <c r="B111" s="187">
        <v>14.0845</v>
      </c>
      <c r="C111" s="187">
        <v>14.402900000000001</v>
      </c>
      <c r="D111" s="187">
        <v>14.93913</v>
      </c>
      <c r="E111" s="187">
        <v>15.989190000000001</v>
      </c>
      <c r="F111" s="187">
        <v>17.469069999999999</v>
      </c>
      <c r="G111" s="187">
        <v>19.46462</v>
      </c>
      <c r="H111" s="187">
        <v>20.86984</v>
      </c>
      <c r="I111" s="187">
        <v>22.01829</v>
      </c>
      <c r="J111" s="187">
        <v>24.14141</v>
      </c>
      <c r="K111" s="187">
        <v>25.90868</v>
      </c>
    </row>
    <row r="112" spans="1:11" x14ac:dyDescent="0.2">
      <c r="A112" s="27">
        <v>133.5</v>
      </c>
      <c r="B112" s="187">
        <v>14.11633</v>
      </c>
      <c r="C112" s="187">
        <v>14.43656</v>
      </c>
      <c r="D112" s="187">
        <v>14.975899999999999</v>
      </c>
      <c r="E112" s="187">
        <v>16.0322</v>
      </c>
      <c r="F112" s="187">
        <v>17.52112</v>
      </c>
      <c r="G112" s="187">
        <v>19.529240000000001</v>
      </c>
      <c r="H112" s="187">
        <v>20.943490000000001</v>
      </c>
      <c r="I112" s="187">
        <v>22.099399999999999</v>
      </c>
      <c r="J112" s="187">
        <v>24.236409999999999</v>
      </c>
      <c r="K112" s="187">
        <v>26.015250000000002</v>
      </c>
    </row>
    <row r="113" spans="1:11" x14ac:dyDescent="0.2">
      <c r="A113" s="27">
        <v>134.5</v>
      </c>
      <c r="B113" s="187">
        <v>14.1486</v>
      </c>
      <c r="C113" s="187">
        <v>14.47063</v>
      </c>
      <c r="D113" s="187">
        <v>15.01305</v>
      </c>
      <c r="E113" s="187">
        <v>16.075489999999999</v>
      </c>
      <c r="F113" s="187">
        <v>17.573329999999999</v>
      </c>
      <c r="G113" s="187">
        <v>19.593859999999999</v>
      </c>
      <c r="H113" s="187">
        <v>21.017029999999998</v>
      </c>
      <c r="I113" s="187">
        <v>22.180309999999999</v>
      </c>
      <c r="J113" s="187">
        <v>24.33108</v>
      </c>
      <c r="K113" s="187">
        <v>26.121390000000002</v>
      </c>
    </row>
    <row r="114" spans="1:11" x14ac:dyDescent="0.2">
      <c r="A114" s="27">
        <v>135.5</v>
      </c>
      <c r="B114" s="187">
        <v>14.181319999999999</v>
      </c>
      <c r="C114" s="187">
        <v>14.50512</v>
      </c>
      <c r="D114" s="187">
        <v>15.050560000000001</v>
      </c>
      <c r="E114" s="187">
        <v>16.119070000000001</v>
      </c>
      <c r="F114" s="187">
        <v>17.625699999999998</v>
      </c>
      <c r="G114" s="187">
        <v>19.658460000000002</v>
      </c>
      <c r="H114" s="187">
        <v>21.090450000000001</v>
      </c>
      <c r="I114" s="187">
        <v>22.261009999999999</v>
      </c>
      <c r="J114" s="187">
        <v>24.42539</v>
      </c>
      <c r="K114" s="187">
        <v>26.22709</v>
      </c>
    </row>
    <row r="115" spans="1:11" x14ac:dyDescent="0.2">
      <c r="A115" s="27">
        <v>136.5</v>
      </c>
      <c r="B115" s="187">
        <v>14.21447</v>
      </c>
      <c r="C115" s="187">
        <v>14.54002</v>
      </c>
      <c r="D115" s="187">
        <v>15.08844</v>
      </c>
      <c r="E115" s="187">
        <v>16.1629</v>
      </c>
      <c r="F115" s="187">
        <v>17.6782</v>
      </c>
      <c r="G115" s="187">
        <v>19.723020000000002</v>
      </c>
      <c r="H115" s="187">
        <v>21.163709999999998</v>
      </c>
      <c r="I115" s="187">
        <v>22.341480000000001</v>
      </c>
      <c r="J115" s="187">
        <v>24.51933</v>
      </c>
      <c r="K115" s="187">
        <v>26.332329999999999</v>
      </c>
    </row>
    <row r="116" spans="1:11" x14ac:dyDescent="0.2">
      <c r="A116" s="27">
        <v>137.5</v>
      </c>
      <c r="B116" s="187">
        <v>14.248049999999999</v>
      </c>
      <c r="C116" s="187">
        <v>14.57531</v>
      </c>
      <c r="D116" s="187">
        <v>15.126659999999999</v>
      </c>
      <c r="E116" s="187">
        <v>16.207000000000001</v>
      </c>
      <c r="F116" s="187">
        <v>17.730820000000001</v>
      </c>
      <c r="G116" s="187">
        <v>19.78754</v>
      </c>
      <c r="H116" s="187">
        <v>21.236809999999998</v>
      </c>
      <c r="I116" s="187">
        <v>22.421700000000001</v>
      </c>
      <c r="J116" s="187">
        <v>24.612880000000001</v>
      </c>
      <c r="K116" s="187">
        <v>26.437090000000001</v>
      </c>
    </row>
    <row r="117" spans="1:11" x14ac:dyDescent="0.2">
      <c r="A117" s="27">
        <v>138.5</v>
      </c>
      <c r="B117" s="187">
        <v>14.28204</v>
      </c>
      <c r="C117" s="187">
        <v>14.610989999999999</v>
      </c>
      <c r="D117" s="187">
        <v>15.16522</v>
      </c>
      <c r="E117" s="187">
        <v>16.251339999999999</v>
      </c>
      <c r="F117" s="187">
        <v>17.783560000000001</v>
      </c>
      <c r="G117" s="187">
        <v>19.851990000000001</v>
      </c>
      <c r="H117" s="187">
        <v>21.309740000000001</v>
      </c>
      <c r="I117" s="187">
        <v>22.501660000000001</v>
      </c>
      <c r="J117" s="187">
        <v>24.706029999999998</v>
      </c>
      <c r="K117" s="187">
        <v>26.541360000000001</v>
      </c>
    </row>
    <row r="118" spans="1:11" x14ac:dyDescent="0.2">
      <c r="A118" s="27">
        <v>139.5</v>
      </c>
      <c r="B118" s="187">
        <v>14.31643</v>
      </c>
      <c r="C118" s="187">
        <v>14.64705</v>
      </c>
      <c r="D118" s="187">
        <v>15.20411</v>
      </c>
      <c r="E118" s="187">
        <v>16.2959</v>
      </c>
      <c r="F118" s="187">
        <v>17.836379999999998</v>
      </c>
      <c r="G118" s="187">
        <v>19.916360000000001</v>
      </c>
      <c r="H118" s="187">
        <v>21.382459999999998</v>
      </c>
      <c r="I118" s="187">
        <v>22.581330000000001</v>
      </c>
      <c r="J118" s="187">
        <v>24.798760000000001</v>
      </c>
      <c r="K118" s="187">
        <v>26.645130000000002</v>
      </c>
    </row>
    <row r="119" spans="1:11" x14ac:dyDescent="0.2">
      <c r="A119" s="27">
        <v>140.5</v>
      </c>
      <c r="B119" s="187">
        <v>14.35122</v>
      </c>
      <c r="C119" s="187">
        <v>14.68347</v>
      </c>
      <c r="D119" s="187">
        <v>15.243320000000001</v>
      </c>
      <c r="E119" s="187">
        <v>16.340689999999999</v>
      </c>
      <c r="F119" s="187">
        <v>17.889289999999999</v>
      </c>
      <c r="G119" s="187">
        <v>19.980630000000001</v>
      </c>
      <c r="H119" s="187">
        <v>21.454979999999999</v>
      </c>
      <c r="I119" s="187">
        <v>22.660710000000002</v>
      </c>
      <c r="J119" s="187">
        <v>24.89106</v>
      </c>
      <c r="K119" s="187">
        <v>26.748380000000001</v>
      </c>
    </row>
    <row r="120" spans="1:11" x14ac:dyDescent="0.2">
      <c r="A120" s="27">
        <v>141.5</v>
      </c>
      <c r="B120" s="187">
        <v>14.3864</v>
      </c>
      <c r="C120" s="187">
        <v>14.72025</v>
      </c>
      <c r="D120" s="187">
        <v>15.282830000000001</v>
      </c>
      <c r="E120" s="187">
        <v>16.385680000000001</v>
      </c>
      <c r="F120" s="187">
        <v>17.942270000000001</v>
      </c>
      <c r="G120" s="187">
        <v>20.044799999999999</v>
      </c>
      <c r="H120" s="187">
        <v>21.527270000000001</v>
      </c>
      <c r="I120" s="187">
        <v>22.73977</v>
      </c>
      <c r="J120" s="187">
        <v>24.98291</v>
      </c>
      <c r="K120" s="187">
        <v>26.851099999999999</v>
      </c>
    </row>
    <row r="121" spans="1:11" x14ac:dyDescent="0.2">
      <c r="A121" s="27">
        <v>142.5</v>
      </c>
      <c r="B121" s="187">
        <v>14.421950000000001</v>
      </c>
      <c r="C121" s="187">
        <v>14.75737</v>
      </c>
      <c r="D121" s="187">
        <v>15.32264</v>
      </c>
      <c r="E121" s="187">
        <v>16.430869999999999</v>
      </c>
      <c r="F121" s="187">
        <v>17.99531</v>
      </c>
      <c r="G121" s="187">
        <v>20.108840000000001</v>
      </c>
      <c r="H121" s="187">
        <v>21.599309999999999</v>
      </c>
      <c r="I121" s="187">
        <v>22.8185</v>
      </c>
      <c r="J121" s="187">
        <v>25.074300000000001</v>
      </c>
      <c r="K121" s="187">
        <v>26.953279999999999</v>
      </c>
    </row>
    <row r="122" spans="1:11" x14ac:dyDescent="0.2">
      <c r="A122" s="27">
        <v>143.5</v>
      </c>
      <c r="B122" s="187">
        <v>14.457879999999999</v>
      </c>
      <c r="C122" s="187">
        <v>14.794840000000001</v>
      </c>
      <c r="D122" s="187">
        <v>15.362740000000001</v>
      </c>
      <c r="E122" s="187">
        <v>16.47625</v>
      </c>
      <c r="F122" s="187">
        <v>18.048380000000002</v>
      </c>
      <c r="G122" s="187">
        <v>20.172740000000001</v>
      </c>
      <c r="H122" s="187">
        <v>21.671109999999999</v>
      </c>
      <c r="I122" s="187">
        <v>22.896889999999999</v>
      </c>
      <c r="J122" s="187">
        <v>25.165220000000001</v>
      </c>
      <c r="K122" s="187">
        <v>27.0549</v>
      </c>
    </row>
    <row r="123" spans="1:11" x14ac:dyDescent="0.2">
      <c r="A123" s="27">
        <v>144.5</v>
      </c>
      <c r="B123" s="187">
        <v>14.494149999999999</v>
      </c>
      <c r="C123" s="187">
        <v>14.83262</v>
      </c>
      <c r="D123" s="187">
        <v>15.40311</v>
      </c>
      <c r="E123" s="187">
        <v>16.521789999999999</v>
      </c>
      <c r="F123" s="187">
        <v>18.101489999999998</v>
      </c>
      <c r="G123" s="187">
        <v>20.23648</v>
      </c>
      <c r="H123" s="187">
        <v>21.742629999999998</v>
      </c>
      <c r="I123" s="187">
        <v>22.974930000000001</v>
      </c>
      <c r="J123" s="187">
        <v>25.25564</v>
      </c>
      <c r="K123" s="187">
        <v>27.15596</v>
      </c>
    </row>
    <row r="124" spans="1:11" x14ac:dyDescent="0.2">
      <c r="A124" s="27">
        <v>145.5</v>
      </c>
      <c r="B124" s="187">
        <v>14.53078</v>
      </c>
      <c r="C124" s="187">
        <v>14.87073</v>
      </c>
      <c r="D124" s="187">
        <v>15.44374</v>
      </c>
      <c r="E124" s="187">
        <v>16.567499999999999</v>
      </c>
      <c r="F124" s="187">
        <v>18.154610000000002</v>
      </c>
      <c r="G124" s="187">
        <v>20.300059999999998</v>
      </c>
      <c r="H124" s="187">
        <v>21.813859999999998</v>
      </c>
      <c r="I124" s="187">
        <v>23.052589999999999</v>
      </c>
      <c r="J124" s="187">
        <v>25.345569999999999</v>
      </c>
      <c r="K124" s="187">
        <v>27.256450000000001</v>
      </c>
    </row>
    <row r="125" spans="1:11" x14ac:dyDescent="0.2">
      <c r="A125" s="27">
        <v>146.5</v>
      </c>
      <c r="B125" s="187">
        <v>14.567729999999999</v>
      </c>
      <c r="C125" s="187">
        <v>14.909140000000001</v>
      </c>
      <c r="D125" s="187">
        <v>15.48462</v>
      </c>
      <c r="E125" s="187">
        <v>16.613350000000001</v>
      </c>
      <c r="F125" s="187">
        <v>18.207740000000001</v>
      </c>
      <c r="G125" s="187">
        <v>20.36346</v>
      </c>
      <c r="H125" s="187">
        <v>21.884799999999998</v>
      </c>
      <c r="I125" s="187">
        <v>23.12987</v>
      </c>
      <c r="J125" s="187">
        <v>25.434979999999999</v>
      </c>
      <c r="K125" s="187">
        <v>27.356359999999999</v>
      </c>
    </row>
    <row r="126" spans="1:11" x14ac:dyDescent="0.2">
      <c r="A126" s="27">
        <v>147.5</v>
      </c>
      <c r="B126" s="187">
        <v>14.60502</v>
      </c>
      <c r="C126" s="187">
        <v>14.947839999999999</v>
      </c>
      <c r="D126" s="187">
        <v>15.525740000000001</v>
      </c>
      <c r="E126" s="187">
        <v>16.65934</v>
      </c>
      <c r="F126" s="187">
        <v>18.260850000000001</v>
      </c>
      <c r="G126" s="187">
        <v>20.426670000000001</v>
      </c>
      <c r="H126" s="187">
        <v>21.95543</v>
      </c>
      <c r="I126" s="187">
        <v>23.20675</v>
      </c>
      <c r="J126" s="187">
        <v>25.523869999999999</v>
      </c>
      <c r="K126" s="187">
        <v>27.455670000000001</v>
      </c>
    </row>
    <row r="127" spans="1:11" x14ac:dyDescent="0.2">
      <c r="A127" s="27">
        <v>148.5</v>
      </c>
      <c r="B127" s="187">
        <v>14.642620000000001</v>
      </c>
      <c r="C127" s="187">
        <v>14.98682</v>
      </c>
      <c r="D127" s="187">
        <v>15.5671</v>
      </c>
      <c r="E127" s="187">
        <v>16.705459999999999</v>
      </c>
      <c r="F127" s="187">
        <v>18.313949999999998</v>
      </c>
      <c r="G127" s="187">
        <v>20.48967</v>
      </c>
      <c r="H127" s="187">
        <v>22.025729999999999</v>
      </c>
      <c r="I127" s="187">
        <v>23.28323</v>
      </c>
      <c r="J127" s="187">
        <v>25.61223</v>
      </c>
      <c r="K127" s="187">
        <v>27.554390000000001</v>
      </c>
    </row>
    <row r="128" spans="1:11" x14ac:dyDescent="0.2">
      <c r="A128" s="27">
        <v>149.5</v>
      </c>
      <c r="B128" s="187">
        <v>14.68052</v>
      </c>
      <c r="C128" s="187">
        <v>15.026070000000001</v>
      </c>
      <c r="D128" s="187">
        <v>15.60867</v>
      </c>
      <c r="E128" s="187">
        <v>16.75168</v>
      </c>
      <c r="F128" s="187">
        <v>18.367010000000001</v>
      </c>
      <c r="G128" s="187">
        <v>20.55245</v>
      </c>
      <c r="H128" s="187">
        <v>22.095700000000001</v>
      </c>
      <c r="I128" s="187">
        <v>23.359279999999998</v>
      </c>
      <c r="J128" s="187">
        <v>25.700050000000001</v>
      </c>
      <c r="K128" s="187">
        <v>27.6525</v>
      </c>
    </row>
    <row r="129" spans="1:11" x14ac:dyDescent="0.2">
      <c r="A129" s="27">
        <v>150.5</v>
      </c>
      <c r="B129" s="187">
        <v>14.71871</v>
      </c>
      <c r="C129" s="187">
        <v>15.06559</v>
      </c>
      <c r="D129" s="187">
        <v>15.65044</v>
      </c>
      <c r="E129" s="187">
        <v>16.798010000000001</v>
      </c>
      <c r="F129" s="187">
        <v>18.420020000000001</v>
      </c>
      <c r="G129" s="187">
        <v>20.614989999999999</v>
      </c>
      <c r="H129" s="187">
        <v>22.165320000000001</v>
      </c>
      <c r="I129" s="187">
        <v>23.434909999999999</v>
      </c>
      <c r="J129" s="187">
        <v>25.787310000000002</v>
      </c>
      <c r="K129" s="27">
        <v>27.75</v>
      </c>
    </row>
    <row r="130" spans="1:11" x14ac:dyDescent="0.2">
      <c r="A130" s="27">
        <v>151.5</v>
      </c>
      <c r="B130" s="187">
        <v>14.75718</v>
      </c>
      <c r="C130" s="187">
        <v>15.10535</v>
      </c>
      <c r="D130" s="187">
        <v>15.692410000000001</v>
      </c>
      <c r="E130" s="187">
        <v>16.84442</v>
      </c>
      <c r="F130" s="187">
        <v>18.47298</v>
      </c>
      <c r="G130" s="187">
        <v>20.677289999999999</v>
      </c>
      <c r="H130" s="187">
        <v>22.234580000000001</v>
      </c>
      <c r="I130" s="187">
        <v>23.510079999999999</v>
      </c>
      <c r="J130" s="187">
        <v>25.874009999999998</v>
      </c>
      <c r="K130" s="187">
        <v>27.846879999999999</v>
      </c>
    </row>
    <row r="131" spans="1:11" x14ac:dyDescent="0.2">
      <c r="A131" s="27">
        <v>152.5</v>
      </c>
      <c r="B131" s="187">
        <v>14.795920000000001</v>
      </c>
      <c r="C131" s="187">
        <v>15.145350000000001</v>
      </c>
      <c r="D131" s="187">
        <v>15.73456</v>
      </c>
      <c r="E131" s="187">
        <v>16.890910000000002</v>
      </c>
      <c r="F131" s="187">
        <v>18.525860000000002</v>
      </c>
      <c r="G131" s="187">
        <v>20.739339999999999</v>
      </c>
      <c r="H131" s="187">
        <v>22.303460000000001</v>
      </c>
      <c r="I131" s="187">
        <v>23.584810000000001</v>
      </c>
      <c r="J131" s="187">
        <v>25.960129999999999</v>
      </c>
      <c r="K131" s="187">
        <v>27.94314</v>
      </c>
    </row>
    <row r="132" spans="1:11" x14ac:dyDescent="0.2">
      <c r="A132" s="27">
        <v>153.5</v>
      </c>
      <c r="B132" s="187">
        <v>14.83492</v>
      </c>
      <c r="C132" s="187">
        <v>15.18558</v>
      </c>
      <c r="D132" s="187">
        <v>15.77689</v>
      </c>
      <c r="E132" s="187">
        <v>16.937460000000002</v>
      </c>
      <c r="F132" s="187">
        <v>18.578659999999999</v>
      </c>
      <c r="G132" s="187">
        <v>20.801120000000001</v>
      </c>
      <c r="H132" s="187">
        <v>22.371960000000001</v>
      </c>
      <c r="I132" s="187">
        <v>23.65907</v>
      </c>
      <c r="J132" s="187">
        <v>26.045680000000001</v>
      </c>
      <c r="K132" s="187">
        <v>28.03877</v>
      </c>
    </row>
    <row r="133" spans="1:11" x14ac:dyDescent="0.2">
      <c r="A133" s="27">
        <v>154.5</v>
      </c>
      <c r="B133" s="187">
        <v>14.874169999999999</v>
      </c>
      <c r="C133" s="187">
        <v>15.22602</v>
      </c>
      <c r="D133" s="187">
        <v>15.819369999999999</v>
      </c>
      <c r="E133" s="187">
        <v>16.984069999999999</v>
      </c>
      <c r="F133" s="187">
        <v>18.631360000000001</v>
      </c>
      <c r="G133" s="187">
        <v>20.86261</v>
      </c>
      <c r="H133" s="187">
        <v>22.440069999999999</v>
      </c>
      <c r="I133" s="187">
        <v>23.732849999999999</v>
      </c>
      <c r="J133" s="187">
        <v>26.130649999999999</v>
      </c>
      <c r="K133" s="187">
        <v>28.133769999999998</v>
      </c>
    </row>
    <row r="134" spans="1:11" x14ac:dyDescent="0.2">
      <c r="A134" s="27">
        <v>155.5</v>
      </c>
      <c r="B134" s="187">
        <v>14.913650000000001</v>
      </c>
      <c r="C134" s="187">
        <v>15.26666</v>
      </c>
      <c r="D134" s="187">
        <v>15.86199</v>
      </c>
      <c r="E134" s="187">
        <v>17.030709999999999</v>
      </c>
      <c r="F134" s="187">
        <v>18.683959999999999</v>
      </c>
      <c r="G134" s="187">
        <v>20.923819999999999</v>
      </c>
      <c r="H134" s="187">
        <v>22.507770000000001</v>
      </c>
      <c r="I134" s="187">
        <v>23.806149999999999</v>
      </c>
      <c r="J134" s="187">
        <v>26.215019999999999</v>
      </c>
      <c r="K134" s="187">
        <v>28.22813</v>
      </c>
    </row>
    <row r="135" spans="1:11" x14ac:dyDescent="0.2">
      <c r="A135" s="27">
        <v>156.5</v>
      </c>
      <c r="B135" s="187">
        <v>14.95335</v>
      </c>
      <c r="C135" s="187">
        <v>15.30749</v>
      </c>
      <c r="D135" s="187">
        <v>15.90476</v>
      </c>
      <c r="E135" s="187">
        <v>17.077380000000002</v>
      </c>
      <c r="F135" s="187">
        <v>18.736429999999999</v>
      </c>
      <c r="G135" s="187">
        <v>20.984719999999999</v>
      </c>
      <c r="H135" s="187">
        <v>22.575060000000001</v>
      </c>
      <c r="I135" s="187">
        <v>23.87895</v>
      </c>
      <c r="J135" s="187">
        <v>26.2988</v>
      </c>
      <c r="K135" s="187">
        <v>28.321850000000001</v>
      </c>
    </row>
    <row r="136" spans="1:11" x14ac:dyDescent="0.2">
      <c r="A136" s="27">
        <v>157.5</v>
      </c>
      <c r="B136" s="187">
        <v>14.993259999999999</v>
      </c>
      <c r="C136" s="187">
        <v>15.34849</v>
      </c>
      <c r="D136" s="187">
        <v>15.94764</v>
      </c>
      <c r="E136" s="187">
        <v>17.12407</v>
      </c>
      <c r="F136" s="187">
        <v>18.788779999999999</v>
      </c>
      <c r="G136" s="187">
        <v>21.045310000000001</v>
      </c>
      <c r="H136" s="187">
        <v>22.641919999999999</v>
      </c>
      <c r="I136" s="187">
        <v>23.951260000000001</v>
      </c>
      <c r="J136" s="187">
        <v>26.381969999999999</v>
      </c>
      <c r="K136" s="187">
        <v>28.414940000000001</v>
      </c>
    </row>
    <row r="137" spans="1:11" x14ac:dyDescent="0.2">
      <c r="A137" s="27">
        <v>158.5</v>
      </c>
      <c r="B137" s="187">
        <v>15.03336</v>
      </c>
      <c r="C137" s="187">
        <v>15.389659999999999</v>
      </c>
      <c r="D137" s="187">
        <v>15.990629999999999</v>
      </c>
      <c r="E137" s="187">
        <v>17.170760000000001</v>
      </c>
      <c r="F137" s="187">
        <v>18.840979999999998</v>
      </c>
      <c r="G137" s="187">
        <v>21.10557</v>
      </c>
      <c r="H137" s="187">
        <v>22.708349999999999</v>
      </c>
      <c r="I137" s="187">
        <v>24.023050000000001</v>
      </c>
      <c r="J137" s="187">
        <v>26.46453</v>
      </c>
      <c r="K137" s="187">
        <v>28.507390000000001</v>
      </c>
    </row>
    <row r="138" spans="1:11" x14ac:dyDescent="0.2">
      <c r="A138" s="27">
        <v>159.5</v>
      </c>
      <c r="B138" s="187">
        <v>15.073650000000001</v>
      </c>
      <c r="C138" s="187">
        <v>15.43098</v>
      </c>
      <c r="D138" s="187">
        <v>16.033719999999999</v>
      </c>
      <c r="E138" s="187">
        <v>17.21744</v>
      </c>
      <c r="F138" s="187">
        <v>18.89302</v>
      </c>
      <c r="G138" s="187">
        <v>21.165500000000002</v>
      </c>
      <c r="H138" s="187">
        <v>22.774339999999999</v>
      </c>
      <c r="I138" s="187">
        <v>24.094329999999999</v>
      </c>
      <c r="J138" s="187">
        <v>26.546479999999999</v>
      </c>
      <c r="K138" s="187">
        <v>28.59919</v>
      </c>
    </row>
    <row r="139" spans="1:11" x14ac:dyDescent="0.2">
      <c r="A139" s="27">
        <v>160.5</v>
      </c>
      <c r="B139" s="187">
        <v>15.11411</v>
      </c>
      <c r="C139" s="187">
        <v>15.472440000000001</v>
      </c>
      <c r="D139" s="187">
        <v>16.076899999999998</v>
      </c>
      <c r="E139" s="187">
        <v>17.264089999999999</v>
      </c>
      <c r="F139" s="187">
        <v>18.944900000000001</v>
      </c>
      <c r="G139" s="187">
        <v>21.225079999999998</v>
      </c>
      <c r="H139" s="187">
        <v>22.839870000000001</v>
      </c>
      <c r="I139" s="187">
        <v>24.16508</v>
      </c>
      <c r="J139" s="187">
        <v>26.62782</v>
      </c>
      <c r="K139" s="187">
        <v>28.690359999999998</v>
      </c>
    </row>
    <row r="140" spans="1:11" x14ac:dyDescent="0.2">
      <c r="A140" s="27">
        <v>161.5</v>
      </c>
      <c r="B140" s="187">
        <v>15.154730000000001</v>
      </c>
      <c r="C140" s="187">
        <v>15.51403</v>
      </c>
      <c r="D140" s="187">
        <v>16.120139999999999</v>
      </c>
      <c r="E140" s="187">
        <v>17.31072</v>
      </c>
      <c r="F140" s="187">
        <v>18.996600000000001</v>
      </c>
      <c r="G140" s="187">
        <v>21.284310000000001</v>
      </c>
      <c r="H140" s="187">
        <v>22.90494</v>
      </c>
      <c r="I140" s="187">
        <v>24.235289999999999</v>
      </c>
      <c r="J140" s="187">
        <v>26.70853</v>
      </c>
      <c r="K140" s="187">
        <v>28.78088</v>
      </c>
    </row>
    <row r="141" spans="1:11" x14ac:dyDescent="0.2">
      <c r="A141" s="27">
        <v>162.5</v>
      </c>
      <c r="B141" s="187">
        <v>15.195489999999999</v>
      </c>
      <c r="C141" s="187">
        <v>15.555720000000001</v>
      </c>
      <c r="D141" s="187">
        <v>16.163450000000001</v>
      </c>
      <c r="E141" s="187">
        <v>17.357289999999999</v>
      </c>
      <c r="F141" s="187">
        <v>19.048110000000001</v>
      </c>
      <c r="G141" s="187">
        <v>21.343170000000001</v>
      </c>
      <c r="H141" s="187">
        <v>22.969539999999999</v>
      </c>
      <c r="I141" s="187">
        <v>24.304970000000001</v>
      </c>
      <c r="J141" s="187">
        <v>26.788620000000002</v>
      </c>
      <c r="K141" s="187">
        <v>28.87077</v>
      </c>
    </row>
    <row r="142" spans="1:11" x14ac:dyDescent="0.2">
      <c r="A142" s="27">
        <v>163.5</v>
      </c>
      <c r="B142" s="187">
        <v>15.23639</v>
      </c>
      <c r="C142" s="187">
        <v>15.597519999999999</v>
      </c>
      <c r="D142" s="187">
        <v>16.206800000000001</v>
      </c>
      <c r="E142" s="187">
        <v>17.40381</v>
      </c>
      <c r="F142" s="187">
        <v>19.099419999999999</v>
      </c>
      <c r="G142" s="187">
        <v>21.40166</v>
      </c>
      <c r="H142" s="187">
        <v>23.033660000000001</v>
      </c>
      <c r="I142" s="187">
        <v>24.374110000000002</v>
      </c>
      <c r="J142" s="187">
        <v>26.868079999999999</v>
      </c>
      <c r="K142" s="187">
        <v>28.96002</v>
      </c>
    </row>
    <row r="143" spans="1:11" x14ac:dyDescent="0.2">
      <c r="A143" s="27">
        <v>164.5</v>
      </c>
      <c r="B143" s="187">
        <v>15.2774</v>
      </c>
      <c r="C143" s="187">
        <v>15.63941</v>
      </c>
      <c r="D143" s="187">
        <v>16.25018</v>
      </c>
      <c r="E143" s="187">
        <v>17.45026</v>
      </c>
      <c r="F143" s="187">
        <v>19.15052</v>
      </c>
      <c r="G143" s="187">
        <v>21.459769999999999</v>
      </c>
      <c r="H143" s="187">
        <v>23.09731</v>
      </c>
      <c r="I143" s="187">
        <v>24.442689999999999</v>
      </c>
      <c r="J143" s="187">
        <v>26.946919999999999</v>
      </c>
      <c r="K143" s="187">
        <v>29.048639999999999</v>
      </c>
    </row>
    <row r="144" spans="1:11" x14ac:dyDescent="0.2">
      <c r="A144" s="27">
        <v>165.5</v>
      </c>
      <c r="B144" s="187">
        <v>15.318519999999999</v>
      </c>
      <c r="C144" s="187">
        <v>15.68136</v>
      </c>
      <c r="D144" s="187">
        <v>16.293579999999999</v>
      </c>
      <c r="E144" s="187">
        <v>17.49662</v>
      </c>
      <c r="F144" s="187">
        <v>19.20139</v>
      </c>
      <c r="G144" s="187">
        <v>21.517489999999999</v>
      </c>
      <c r="H144" s="187">
        <v>23.160450000000001</v>
      </c>
      <c r="I144" s="187">
        <v>24.51071</v>
      </c>
      <c r="J144" s="187">
        <v>27.025130000000001</v>
      </c>
      <c r="K144" s="187">
        <v>29.13663</v>
      </c>
    </row>
    <row r="145" spans="1:11" x14ac:dyDescent="0.2">
      <c r="A145" s="27">
        <v>166.5</v>
      </c>
      <c r="B145" s="187">
        <v>15.359719999999999</v>
      </c>
      <c r="C145" s="187">
        <v>15.723380000000001</v>
      </c>
      <c r="D145" s="187">
        <v>16.33699</v>
      </c>
      <c r="E145" s="187">
        <v>17.54289</v>
      </c>
      <c r="F145" s="187">
        <v>19.252040000000001</v>
      </c>
      <c r="G145" s="187">
        <v>21.5748</v>
      </c>
      <c r="H145" s="187">
        <v>23.223109999999998</v>
      </c>
      <c r="I145" s="187">
        <v>24.57818</v>
      </c>
      <c r="J145" s="187">
        <v>27.102699999999999</v>
      </c>
      <c r="K145" s="187">
        <v>29.223990000000001</v>
      </c>
    </row>
    <row r="146" spans="1:11" x14ac:dyDescent="0.2">
      <c r="A146" s="27">
        <v>167.5</v>
      </c>
      <c r="B146" s="187">
        <v>15.401009999999999</v>
      </c>
      <c r="C146" s="187">
        <v>15.76544</v>
      </c>
      <c r="D146" s="187">
        <v>16.380389999999998</v>
      </c>
      <c r="E146" s="187">
        <v>17.58905</v>
      </c>
      <c r="F146" s="187">
        <v>19.302430000000001</v>
      </c>
      <c r="G146" s="187">
        <v>21.631710000000002</v>
      </c>
      <c r="H146" s="187">
        <v>23.285250000000001</v>
      </c>
      <c r="I146" s="187">
        <v>24.64508</v>
      </c>
      <c r="J146" s="187">
        <v>27.179649999999999</v>
      </c>
      <c r="K146" s="187">
        <v>29.31073</v>
      </c>
    </row>
    <row r="147" spans="1:11" x14ac:dyDescent="0.2">
      <c r="A147" s="27">
        <v>168.5</v>
      </c>
      <c r="B147" s="187">
        <v>15.442349999999999</v>
      </c>
      <c r="C147" s="187">
        <v>15.80753</v>
      </c>
      <c r="D147" s="187">
        <v>16.423780000000001</v>
      </c>
      <c r="E147" s="187">
        <v>17.635090000000002</v>
      </c>
      <c r="F147" s="187">
        <v>19.35257</v>
      </c>
      <c r="G147" s="187">
        <v>21.688189999999999</v>
      </c>
      <c r="H147" s="187">
        <v>23.346889999999998</v>
      </c>
      <c r="I147" s="187">
        <v>24.711410000000001</v>
      </c>
      <c r="J147" s="187">
        <v>27.255970000000001</v>
      </c>
      <c r="K147" s="187">
        <v>29.39686</v>
      </c>
    </row>
    <row r="148" spans="1:11" x14ac:dyDescent="0.2">
      <c r="A148" s="27">
        <v>169.5</v>
      </c>
      <c r="B148" s="187">
        <v>15.483739999999999</v>
      </c>
      <c r="C148" s="187">
        <v>15.849640000000001</v>
      </c>
      <c r="D148" s="187">
        <v>16.467120000000001</v>
      </c>
      <c r="E148" s="187">
        <v>17.680990000000001</v>
      </c>
      <c r="F148" s="187">
        <v>19.402450000000002</v>
      </c>
      <c r="G148" s="187">
        <v>21.744260000000001</v>
      </c>
      <c r="H148" s="187">
        <v>23.408010000000001</v>
      </c>
      <c r="I148" s="187">
        <v>24.777159999999999</v>
      </c>
      <c r="J148" s="187">
        <v>27.331669999999999</v>
      </c>
      <c r="K148" s="187">
        <v>29.48237</v>
      </c>
    </row>
    <row r="149" spans="1:11" x14ac:dyDescent="0.2">
      <c r="A149" s="27">
        <v>170.5</v>
      </c>
      <c r="B149" s="187">
        <v>15.525169999999999</v>
      </c>
      <c r="C149" s="187">
        <v>15.89175</v>
      </c>
      <c r="D149" s="187">
        <v>16.51042</v>
      </c>
      <c r="E149" s="187">
        <v>17.726749999999999</v>
      </c>
      <c r="F149" s="187">
        <v>19.45204</v>
      </c>
      <c r="G149" s="187">
        <v>21.799890000000001</v>
      </c>
      <c r="H149" s="187">
        <v>23.468610000000002</v>
      </c>
      <c r="I149" s="187">
        <v>24.84234</v>
      </c>
      <c r="J149" s="187">
        <v>27.40673</v>
      </c>
      <c r="K149" s="187">
        <v>29.56729</v>
      </c>
    </row>
    <row r="150" spans="1:11" x14ac:dyDescent="0.2">
      <c r="A150" s="27">
        <v>171.5</v>
      </c>
      <c r="B150" s="187">
        <v>15.566610000000001</v>
      </c>
      <c r="C150" s="187">
        <v>15.93385</v>
      </c>
      <c r="D150" s="187">
        <v>16.553660000000001</v>
      </c>
      <c r="E150" s="187">
        <v>17.772359999999999</v>
      </c>
      <c r="F150" s="187">
        <v>19.501359999999998</v>
      </c>
      <c r="G150" s="187">
        <v>21.855080000000001</v>
      </c>
      <c r="H150" s="187">
        <v>23.528680000000001</v>
      </c>
      <c r="I150" s="187">
        <v>24.906939999999999</v>
      </c>
      <c r="J150" s="187">
        <v>27.481179999999998</v>
      </c>
      <c r="K150" s="187">
        <v>29.651599999999998</v>
      </c>
    </row>
    <row r="151" spans="1:11" x14ac:dyDescent="0.2">
      <c r="A151" s="27">
        <v>172.5</v>
      </c>
      <c r="B151" s="187">
        <v>15.60805</v>
      </c>
      <c r="C151" s="187">
        <v>15.97592</v>
      </c>
      <c r="D151" s="187">
        <v>16.596820000000001</v>
      </c>
      <c r="E151" s="187">
        <v>17.817789999999999</v>
      </c>
      <c r="F151" s="187">
        <v>19.550370000000001</v>
      </c>
      <c r="G151" s="187">
        <v>21.90982</v>
      </c>
      <c r="H151" s="187">
        <v>23.588229999999999</v>
      </c>
      <c r="I151" s="187">
        <v>24.970960000000002</v>
      </c>
      <c r="J151" s="187">
        <v>27.555</v>
      </c>
      <c r="K151" s="187">
        <v>29.735330000000001</v>
      </c>
    </row>
    <row r="152" spans="1:11" x14ac:dyDescent="0.2">
      <c r="A152" s="27">
        <v>173.5</v>
      </c>
      <c r="B152" s="187">
        <v>15.64949</v>
      </c>
      <c r="C152" s="187">
        <v>16.017949999999999</v>
      </c>
      <c r="D152" s="187">
        <v>16.639890000000001</v>
      </c>
      <c r="E152" s="187">
        <v>17.863040000000002</v>
      </c>
      <c r="F152" s="187">
        <v>19.599070000000001</v>
      </c>
      <c r="G152" s="187">
        <v>21.964110000000002</v>
      </c>
      <c r="H152" s="187">
        <v>23.64723</v>
      </c>
      <c r="I152" s="187">
        <v>25.034400000000002</v>
      </c>
      <c r="J152" s="187">
        <v>27.6282</v>
      </c>
      <c r="K152" s="187">
        <v>29.818480000000001</v>
      </c>
    </row>
    <row r="153" spans="1:11" x14ac:dyDescent="0.2">
      <c r="A153" s="27">
        <v>174.5</v>
      </c>
      <c r="B153" s="187">
        <v>15.69089</v>
      </c>
      <c r="C153" s="187">
        <v>16.059920000000002</v>
      </c>
      <c r="D153" s="187">
        <v>16.682860000000002</v>
      </c>
      <c r="E153" s="187">
        <v>17.908090000000001</v>
      </c>
      <c r="F153" s="187">
        <v>19.647459999999999</v>
      </c>
      <c r="G153" s="187">
        <v>22.017939999999999</v>
      </c>
      <c r="H153" s="187">
        <v>23.7057</v>
      </c>
      <c r="I153" s="187">
        <v>25.097249999999999</v>
      </c>
      <c r="J153" s="187">
        <v>27.700790000000001</v>
      </c>
      <c r="K153" s="187">
        <v>29.901070000000001</v>
      </c>
    </row>
    <row r="154" spans="1:11" x14ac:dyDescent="0.2">
      <c r="A154" s="27">
        <v>175.5</v>
      </c>
      <c r="B154" s="187">
        <v>15.732250000000001</v>
      </c>
      <c r="C154" s="187">
        <v>16.10183</v>
      </c>
      <c r="D154" s="187">
        <v>16.725709999999999</v>
      </c>
      <c r="E154" s="187">
        <v>17.952940000000002</v>
      </c>
      <c r="F154" s="187">
        <v>19.695519999999998</v>
      </c>
      <c r="G154" s="187">
        <v>22.071300000000001</v>
      </c>
      <c r="H154" s="187">
        <v>23.763629999999999</v>
      </c>
      <c r="I154" s="187">
        <v>25.159510000000001</v>
      </c>
      <c r="J154" s="187">
        <v>27.772770000000001</v>
      </c>
      <c r="K154" s="187">
        <v>29.983090000000001</v>
      </c>
    </row>
    <row r="155" spans="1:11" x14ac:dyDescent="0.2">
      <c r="A155" s="27">
        <v>176.5</v>
      </c>
      <c r="B155" s="187">
        <v>15.77356</v>
      </c>
      <c r="C155" s="187">
        <v>16.143640000000001</v>
      </c>
      <c r="D155" s="187">
        <v>16.768419999999999</v>
      </c>
      <c r="E155" s="187">
        <v>17.99756</v>
      </c>
      <c r="F155" s="187">
        <v>19.74325</v>
      </c>
      <c r="G155" s="187">
        <v>22.124189999999999</v>
      </c>
      <c r="H155" s="187">
        <v>23.821010000000001</v>
      </c>
      <c r="I155" s="187">
        <v>25.22119</v>
      </c>
      <c r="J155" s="187">
        <v>27.844139999999999</v>
      </c>
      <c r="K155" s="187">
        <v>30.06456</v>
      </c>
    </row>
    <row r="156" spans="1:11" x14ac:dyDescent="0.2">
      <c r="A156" s="27">
        <v>177.5</v>
      </c>
      <c r="B156" s="187">
        <v>15.814780000000001</v>
      </c>
      <c r="C156" s="187">
        <v>16.185359999999999</v>
      </c>
      <c r="D156" s="187">
        <v>16.81099</v>
      </c>
      <c r="E156" s="187">
        <v>18.04195</v>
      </c>
      <c r="F156" s="187">
        <v>19.790620000000001</v>
      </c>
      <c r="G156" s="187">
        <v>22.176600000000001</v>
      </c>
      <c r="H156" s="187">
        <v>23.877839999999999</v>
      </c>
      <c r="I156" s="187">
        <v>25.28228</v>
      </c>
      <c r="J156" s="187">
        <v>27.914909999999999</v>
      </c>
      <c r="K156" s="187">
        <v>30.145499999999998</v>
      </c>
    </row>
    <row r="157" spans="1:11" x14ac:dyDescent="0.2">
      <c r="A157" s="27">
        <v>178.5</v>
      </c>
      <c r="B157" s="187">
        <v>15.855919999999999</v>
      </c>
      <c r="C157" s="187">
        <v>16.226959999999998</v>
      </c>
      <c r="D157" s="187">
        <v>16.853400000000001</v>
      </c>
      <c r="E157" s="187">
        <v>18.086099999999998</v>
      </c>
      <c r="F157" s="187">
        <v>19.83764</v>
      </c>
      <c r="G157" s="187">
        <v>22.22852</v>
      </c>
      <c r="H157" s="187">
        <v>23.93412</v>
      </c>
      <c r="I157" s="187">
        <v>25.342790000000001</v>
      </c>
      <c r="J157" s="187">
        <v>27.98509</v>
      </c>
      <c r="K157" s="187">
        <v>30.225909999999999</v>
      </c>
    </row>
    <row r="158" spans="1:11" x14ac:dyDescent="0.2">
      <c r="A158" s="27">
        <v>179.5</v>
      </c>
      <c r="B158" s="187">
        <v>15.89695</v>
      </c>
      <c r="C158" s="187">
        <v>16.268419999999999</v>
      </c>
      <c r="D158" s="187">
        <v>16.895630000000001</v>
      </c>
      <c r="E158" s="187">
        <v>18.12998</v>
      </c>
      <c r="F158" s="187">
        <v>19.88429</v>
      </c>
      <c r="G158" s="187">
        <v>22.279959999999999</v>
      </c>
      <c r="H158" s="187">
        <v>23.989850000000001</v>
      </c>
      <c r="I158" s="187">
        <v>25.402709999999999</v>
      </c>
      <c r="J158" s="187">
        <v>28.054680000000001</v>
      </c>
      <c r="K158" s="187">
        <v>30.305800000000001</v>
      </c>
    </row>
    <row r="159" spans="1:11" x14ac:dyDescent="0.2">
      <c r="A159" s="27">
        <v>180.5</v>
      </c>
      <c r="B159" s="187">
        <v>15.937849999999999</v>
      </c>
      <c r="C159" s="187">
        <v>16.309740000000001</v>
      </c>
      <c r="D159" s="187">
        <v>16.937670000000001</v>
      </c>
      <c r="E159" s="187">
        <v>18.1736</v>
      </c>
      <c r="F159" s="187">
        <v>19.930569999999999</v>
      </c>
      <c r="G159" s="187">
        <v>22.3309</v>
      </c>
      <c r="H159" s="187">
        <v>24.045030000000001</v>
      </c>
      <c r="I159" s="187">
        <v>25.462039999999998</v>
      </c>
      <c r="J159" s="187">
        <v>28.12369</v>
      </c>
      <c r="K159" s="187">
        <v>30.385200000000001</v>
      </c>
    </row>
    <row r="160" spans="1:11" x14ac:dyDescent="0.2">
      <c r="A160" s="27">
        <v>181.5</v>
      </c>
      <c r="B160" s="187">
        <v>15.978619999999999</v>
      </c>
      <c r="C160" s="187">
        <v>16.35089</v>
      </c>
      <c r="D160" s="187">
        <v>16.979510000000001</v>
      </c>
      <c r="E160" s="187">
        <v>18.216930000000001</v>
      </c>
      <c r="F160" s="187">
        <v>19.976459999999999</v>
      </c>
      <c r="G160" s="187">
        <v>22.381350000000001</v>
      </c>
      <c r="H160" s="187">
        <v>24.099640000000001</v>
      </c>
      <c r="I160" s="187">
        <v>25.520800000000001</v>
      </c>
      <c r="J160" s="187">
        <v>28.192129999999999</v>
      </c>
      <c r="K160" s="187">
        <v>30.464110000000002</v>
      </c>
    </row>
    <row r="161" spans="1:11" x14ac:dyDescent="0.2">
      <c r="A161" s="27">
        <v>182.5</v>
      </c>
      <c r="B161" s="187">
        <v>16.01923</v>
      </c>
      <c r="C161" s="187">
        <v>16.391850000000002</v>
      </c>
      <c r="D161" s="187">
        <v>17.02112</v>
      </c>
      <c r="E161" s="187">
        <v>18.25996</v>
      </c>
      <c r="F161" s="187">
        <v>20.02195</v>
      </c>
      <c r="G161" s="187">
        <v>22.431280000000001</v>
      </c>
      <c r="H161" s="187">
        <v>24.153700000000001</v>
      </c>
      <c r="I161" s="187">
        <v>25.578970000000002</v>
      </c>
      <c r="J161" s="27">
        <v>28.26</v>
      </c>
      <c r="K161" s="187">
        <v>30.542549999999999</v>
      </c>
    </row>
    <row r="162" spans="1:11" x14ac:dyDescent="0.2">
      <c r="A162" s="27">
        <v>183.5</v>
      </c>
      <c r="B162" s="187">
        <v>16.059660000000001</v>
      </c>
      <c r="C162" s="187">
        <v>16.43262</v>
      </c>
      <c r="D162" s="187">
        <v>17.0625</v>
      </c>
      <c r="E162" s="187">
        <v>18.302689999999998</v>
      </c>
      <c r="F162" s="187">
        <v>20.067039999999999</v>
      </c>
      <c r="G162" s="187">
        <v>22.480720000000002</v>
      </c>
      <c r="H162" s="187">
        <v>24.20721</v>
      </c>
      <c r="I162" s="187">
        <v>25.636559999999999</v>
      </c>
      <c r="J162" s="187">
        <v>28.32732</v>
      </c>
      <c r="K162" s="187">
        <v>30.620529999999999</v>
      </c>
    </row>
    <row r="163" spans="1:11" x14ac:dyDescent="0.2">
      <c r="A163" s="27">
        <v>184.5</v>
      </c>
      <c r="B163" s="187">
        <v>16.099900000000002</v>
      </c>
      <c r="C163" s="187">
        <v>16.473179999999999</v>
      </c>
      <c r="D163" s="187">
        <v>17.103629999999999</v>
      </c>
      <c r="E163" s="187">
        <v>18.345099999999999</v>
      </c>
      <c r="F163" s="187">
        <v>20.111719999999998</v>
      </c>
      <c r="G163" s="187">
        <v>22.529630000000001</v>
      </c>
      <c r="H163" s="187">
        <v>24.260149999999999</v>
      </c>
      <c r="I163" s="187">
        <v>25.693570000000001</v>
      </c>
      <c r="J163" s="187">
        <v>28.394079999999999</v>
      </c>
      <c r="K163" s="187">
        <v>30.698070000000001</v>
      </c>
    </row>
    <row r="164" spans="1:11" x14ac:dyDescent="0.2">
      <c r="A164" s="27">
        <v>185.5</v>
      </c>
      <c r="B164" s="187">
        <v>16.13993</v>
      </c>
      <c r="C164" s="187">
        <v>16.51351</v>
      </c>
      <c r="D164" s="187">
        <v>17.144480000000001</v>
      </c>
      <c r="E164" s="187">
        <v>18.387170000000001</v>
      </c>
      <c r="F164" s="187">
        <v>20.15598</v>
      </c>
      <c r="G164" s="187">
        <v>22.578040000000001</v>
      </c>
      <c r="H164" s="187">
        <v>24.312539999999998</v>
      </c>
      <c r="I164" s="187">
        <v>25.750019999999999</v>
      </c>
      <c r="J164" s="187">
        <v>28.46031</v>
      </c>
      <c r="K164" s="187">
        <v>30.775189999999998</v>
      </c>
    </row>
    <row r="165" spans="1:11" x14ac:dyDescent="0.2">
      <c r="A165" s="27">
        <v>186.5</v>
      </c>
      <c r="B165" s="187">
        <v>16.179729999999999</v>
      </c>
      <c r="C165" s="187">
        <v>16.55358</v>
      </c>
      <c r="D165" s="187">
        <v>17.18506</v>
      </c>
      <c r="E165" s="187">
        <v>18.428889999999999</v>
      </c>
      <c r="F165" s="187">
        <v>20.199809999999999</v>
      </c>
      <c r="G165" s="187">
        <v>22.625920000000001</v>
      </c>
      <c r="H165" s="187">
        <v>24.364370000000001</v>
      </c>
      <c r="I165" s="187">
        <v>25.805890000000002</v>
      </c>
      <c r="J165" s="187">
        <v>28.526019999999999</v>
      </c>
      <c r="K165" s="187">
        <v>30.851900000000001</v>
      </c>
    </row>
    <row r="166" spans="1:11" x14ac:dyDescent="0.2">
      <c r="A166" s="27">
        <v>187.5</v>
      </c>
      <c r="B166" s="187">
        <v>16.219290000000001</v>
      </c>
      <c r="C166" s="187">
        <v>16.593399999999999</v>
      </c>
      <c r="D166" s="187">
        <v>17.225339999999999</v>
      </c>
      <c r="E166" s="187">
        <v>18.47025</v>
      </c>
      <c r="F166" s="187">
        <v>20.243200000000002</v>
      </c>
      <c r="G166" s="187">
        <v>22.673290000000001</v>
      </c>
      <c r="H166" s="187">
        <v>24.41564</v>
      </c>
      <c r="I166" s="187">
        <v>25.8612</v>
      </c>
      <c r="J166" s="187">
        <v>28.591200000000001</v>
      </c>
      <c r="K166" s="187">
        <v>30.92822</v>
      </c>
    </row>
    <row r="167" spans="1:11" x14ac:dyDescent="0.2">
      <c r="A167" s="27">
        <v>188.5</v>
      </c>
      <c r="B167" s="187">
        <v>16.258590000000002</v>
      </c>
      <c r="C167" s="187">
        <v>16.632930000000002</v>
      </c>
      <c r="D167" s="187">
        <v>17.2653</v>
      </c>
      <c r="E167" s="187">
        <v>18.511240000000001</v>
      </c>
      <c r="F167" s="187">
        <v>20.28614</v>
      </c>
      <c r="G167" s="187">
        <v>22.720130000000001</v>
      </c>
      <c r="H167" s="187">
        <v>24.466360000000002</v>
      </c>
      <c r="I167" s="187">
        <v>25.915949999999999</v>
      </c>
      <c r="J167" s="187">
        <v>28.65588</v>
      </c>
      <c r="K167" s="187">
        <v>31.004169999999998</v>
      </c>
    </row>
    <row r="168" spans="1:11" x14ac:dyDescent="0.2">
      <c r="A168" s="27">
        <v>189.5</v>
      </c>
      <c r="B168" s="187">
        <v>16.297599999999999</v>
      </c>
      <c r="C168" s="187">
        <v>16.672160000000002</v>
      </c>
      <c r="D168" s="187">
        <v>17.304939999999998</v>
      </c>
      <c r="E168" s="187">
        <v>18.551839999999999</v>
      </c>
      <c r="F168" s="187">
        <v>20.328620000000001</v>
      </c>
      <c r="G168" s="187">
        <v>22.766439999999999</v>
      </c>
      <c r="H168" s="187">
        <v>24.516529999999999</v>
      </c>
      <c r="I168" s="187">
        <v>25.970140000000001</v>
      </c>
      <c r="J168" s="187">
        <v>28.72007</v>
      </c>
      <c r="K168" s="187">
        <v>31.07976</v>
      </c>
    </row>
    <row r="169" spans="1:11" x14ac:dyDescent="0.2">
      <c r="A169" s="27">
        <v>190.5</v>
      </c>
      <c r="B169" s="187">
        <v>16.336310000000001</v>
      </c>
      <c r="C169" s="187">
        <v>16.711069999999999</v>
      </c>
      <c r="D169" s="187">
        <v>17.34423</v>
      </c>
      <c r="E169" s="187">
        <v>18.59205</v>
      </c>
      <c r="F169" s="187">
        <v>20.370640000000002</v>
      </c>
      <c r="G169" s="187">
        <v>22.81222</v>
      </c>
      <c r="H169" s="187">
        <v>24.566140000000001</v>
      </c>
      <c r="I169" s="187">
        <v>26.023790000000002</v>
      </c>
      <c r="J169" s="187">
        <v>28.78378</v>
      </c>
      <c r="K169" s="187">
        <v>31.15502</v>
      </c>
    </row>
    <row r="170" spans="1:11" x14ac:dyDescent="0.2">
      <c r="A170" s="27">
        <v>191.5</v>
      </c>
      <c r="B170" s="187">
        <v>16.37471</v>
      </c>
      <c r="C170" s="187">
        <v>16.749649999999999</v>
      </c>
      <c r="D170" s="187">
        <v>17.38316</v>
      </c>
      <c r="E170" s="187">
        <v>18.63184</v>
      </c>
      <c r="F170" s="187">
        <v>20.412189999999999</v>
      </c>
      <c r="G170" s="187">
        <v>22.857469999999999</v>
      </c>
      <c r="H170" s="187">
        <v>24.615210000000001</v>
      </c>
      <c r="I170" s="187">
        <v>26.076889999999999</v>
      </c>
      <c r="J170" s="187">
        <v>28.847020000000001</v>
      </c>
      <c r="K170" s="187">
        <v>31.229970000000002</v>
      </c>
    </row>
    <row r="171" spans="1:11" x14ac:dyDescent="0.2">
      <c r="A171" s="27">
        <v>192.5</v>
      </c>
      <c r="B171" s="187">
        <v>16.412769999999998</v>
      </c>
      <c r="C171" s="187">
        <v>16.787870000000002</v>
      </c>
      <c r="D171" s="187">
        <v>17.421710000000001</v>
      </c>
      <c r="E171" s="187">
        <v>18.671209999999999</v>
      </c>
      <c r="F171" s="187">
        <v>20.45326</v>
      </c>
      <c r="G171" s="187">
        <v>22.902190000000001</v>
      </c>
      <c r="H171" s="187">
        <v>24.663720000000001</v>
      </c>
      <c r="I171" s="187">
        <v>26.129449999999999</v>
      </c>
      <c r="J171" s="187">
        <v>28.90981</v>
      </c>
      <c r="K171" s="187">
        <v>31.30462</v>
      </c>
    </row>
    <row r="172" spans="1:11" x14ac:dyDescent="0.2">
      <c r="A172" s="27">
        <v>193.5</v>
      </c>
      <c r="B172" s="187">
        <v>16.450469999999999</v>
      </c>
      <c r="C172" s="187">
        <v>16.82573</v>
      </c>
      <c r="D172" s="187">
        <v>17.459859999999999</v>
      </c>
      <c r="E172" s="187">
        <v>18.710149999999999</v>
      </c>
      <c r="F172" s="187">
        <v>20.493829999999999</v>
      </c>
      <c r="G172" s="187">
        <v>22.946370000000002</v>
      </c>
      <c r="H172" s="187">
        <v>24.7117</v>
      </c>
      <c r="I172" s="187">
        <v>26.181480000000001</v>
      </c>
      <c r="J172" s="187">
        <v>28.972149999999999</v>
      </c>
      <c r="K172" s="187">
        <v>31.379000000000001</v>
      </c>
    </row>
    <row r="173" spans="1:11" x14ac:dyDescent="0.2">
      <c r="A173" s="27">
        <v>194.5</v>
      </c>
      <c r="B173" s="187">
        <v>16.4878</v>
      </c>
      <c r="C173" s="187">
        <v>16.863199999999999</v>
      </c>
      <c r="D173" s="187">
        <v>17.497610000000002</v>
      </c>
      <c r="E173" s="187">
        <v>18.748629999999999</v>
      </c>
      <c r="F173" s="187">
        <v>20.533919999999998</v>
      </c>
      <c r="G173" s="187">
        <v>22.990020000000001</v>
      </c>
      <c r="H173" s="187">
        <v>24.759129999999999</v>
      </c>
      <c r="I173" s="187">
        <v>26.232990000000001</v>
      </c>
      <c r="J173" s="187">
        <v>29.03407</v>
      </c>
      <c r="K173" s="187">
        <v>31.453140000000001</v>
      </c>
    </row>
    <row r="174" spans="1:11" x14ac:dyDescent="0.2">
      <c r="A174" s="27">
        <v>195.5</v>
      </c>
      <c r="B174" s="187">
        <v>16.524730000000002</v>
      </c>
      <c r="C174" s="187">
        <v>16.90025</v>
      </c>
      <c r="D174" s="187">
        <v>17.53492</v>
      </c>
      <c r="E174" s="187">
        <v>18.786650000000002</v>
      </c>
      <c r="F174" s="187">
        <v>20.57349</v>
      </c>
      <c r="G174" s="187">
        <v>23.03313</v>
      </c>
      <c r="H174" s="187">
        <v>24.80603</v>
      </c>
      <c r="I174" s="187">
        <v>26.283989999999999</v>
      </c>
      <c r="J174" s="187">
        <v>29.095580000000002</v>
      </c>
      <c r="K174" s="187">
        <v>31.52704</v>
      </c>
    </row>
    <row r="175" spans="1:11" x14ac:dyDescent="0.2">
      <c r="A175" s="27">
        <v>196.5</v>
      </c>
      <c r="B175" s="187">
        <v>16.561240000000002</v>
      </c>
      <c r="C175" s="187">
        <v>16.936889999999998</v>
      </c>
      <c r="D175" s="187">
        <v>17.5718</v>
      </c>
      <c r="E175" s="187">
        <v>18.824190000000002</v>
      </c>
      <c r="F175" s="187">
        <v>20.612559999999998</v>
      </c>
      <c r="G175" s="187">
        <v>23.075710000000001</v>
      </c>
      <c r="H175" s="187">
        <v>24.852399999999999</v>
      </c>
      <c r="I175" s="187">
        <v>26.334479999999999</v>
      </c>
      <c r="J175" s="187">
        <v>29.156700000000001</v>
      </c>
      <c r="K175" s="187">
        <v>31.600750000000001</v>
      </c>
    </row>
    <row r="176" spans="1:11" x14ac:dyDescent="0.2">
      <c r="A176" s="27">
        <v>197.5</v>
      </c>
      <c r="B176" s="187">
        <v>16.597329999999999</v>
      </c>
      <c r="C176" s="187">
        <v>16.97308</v>
      </c>
      <c r="D176" s="187">
        <v>17.60821</v>
      </c>
      <c r="E176" s="187">
        <v>18.861249999999998</v>
      </c>
      <c r="F176" s="187">
        <v>20.651109999999999</v>
      </c>
      <c r="G176" s="187">
        <v>23.117740000000001</v>
      </c>
      <c r="H176" s="187">
        <v>24.898240000000001</v>
      </c>
      <c r="I176" s="187">
        <v>26.384460000000001</v>
      </c>
      <c r="J176" s="187">
        <v>29.21743</v>
      </c>
      <c r="K176" s="187">
        <v>31.67427</v>
      </c>
    </row>
    <row r="177" spans="1:11" x14ac:dyDescent="0.2">
      <c r="A177" s="27">
        <v>198.5</v>
      </c>
      <c r="B177" s="187">
        <v>16.632950000000001</v>
      </c>
      <c r="C177" s="187">
        <v>17.008800000000001</v>
      </c>
      <c r="D177" s="187">
        <v>17.64415</v>
      </c>
      <c r="E177" s="187">
        <v>18.8978</v>
      </c>
      <c r="F177" s="187">
        <v>20.689119999999999</v>
      </c>
      <c r="G177" s="187">
        <v>23.15924</v>
      </c>
      <c r="H177" s="187">
        <v>24.943560000000002</v>
      </c>
      <c r="I177" s="187">
        <v>26.433959999999999</v>
      </c>
      <c r="J177" s="187">
        <v>29.277809999999999</v>
      </c>
      <c r="K177" s="187">
        <v>31.747640000000001</v>
      </c>
    </row>
    <row r="178" spans="1:11" x14ac:dyDescent="0.2">
      <c r="A178" s="27">
        <v>199.5</v>
      </c>
      <c r="B178" s="187">
        <v>16.668109999999999</v>
      </c>
      <c r="C178" s="187">
        <v>17.044039999999999</v>
      </c>
      <c r="D178" s="187">
        <v>17.679590000000001</v>
      </c>
      <c r="E178" s="187">
        <v>18.93384</v>
      </c>
      <c r="F178" s="187">
        <v>20.726610000000001</v>
      </c>
      <c r="G178" s="187">
        <v>23.200199999999999</v>
      </c>
      <c r="H178" s="187">
        <v>24.98836</v>
      </c>
      <c r="I178" s="187">
        <v>26.482980000000001</v>
      </c>
      <c r="J178" s="187">
        <v>29.33784</v>
      </c>
      <c r="K178" s="187">
        <v>31.820879999999999</v>
      </c>
    </row>
    <row r="179" spans="1:11" x14ac:dyDescent="0.2">
      <c r="A179" s="27">
        <v>200.5</v>
      </c>
      <c r="B179" s="187">
        <v>16.702760000000001</v>
      </c>
      <c r="C179" s="187">
        <v>17.078790000000001</v>
      </c>
      <c r="D179" s="187">
        <v>17.71452</v>
      </c>
      <c r="E179" s="187">
        <v>18.969349999999999</v>
      </c>
      <c r="F179" s="187">
        <v>20.763549999999999</v>
      </c>
      <c r="G179" s="187">
        <v>23.24062</v>
      </c>
      <c r="H179" s="187">
        <v>25.03265</v>
      </c>
      <c r="I179" s="187">
        <v>26.53153</v>
      </c>
      <c r="J179" s="187">
        <v>29.397549999999999</v>
      </c>
      <c r="K179" s="187">
        <v>31.894010000000002</v>
      </c>
    </row>
    <row r="180" spans="1:11" x14ac:dyDescent="0.2">
      <c r="A180" s="27">
        <v>201.5</v>
      </c>
      <c r="B180" s="187">
        <v>16.736899999999999</v>
      </c>
      <c r="C180" s="187">
        <v>17.113009999999999</v>
      </c>
      <c r="D180" s="187">
        <v>17.748919999999998</v>
      </c>
      <c r="E180" s="187">
        <v>19.00432</v>
      </c>
      <c r="F180" s="187">
        <v>20.799939999999999</v>
      </c>
      <c r="G180" s="187">
        <v>23.28051</v>
      </c>
      <c r="H180" s="187">
        <v>25.076429999999998</v>
      </c>
      <c r="I180" s="187">
        <v>26.579619999999998</v>
      </c>
      <c r="J180" s="187">
        <v>29.456949999999999</v>
      </c>
      <c r="K180" s="187">
        <v>31.96706</v>
      </c>
    </row>
    <row r="181" spans="1:11" x14ac:dyDescent="0.2">
      <c r="A181" s="27">
        <v>202.5</v>
      </c>
      <c r="B181" s="187">
        <v>16.770510000000002</v>
      </c>
      <c r="C181" s="187">
        <v>17.14669</v>
      </c>
      <c r="D181" s="187">
        <v>17.782779999999999</v>
      </c>
      <c r="E181" s="187">
        <v>19.038740000000001</v>
      </c>
      <c r="F181" s="187">
        <v>20.83578</v>
      </c>
      <c r="G181" s="187">
        <v>23.319859999999998</v>
      </c>
      <c r="H181" s="187">
        <v>25.119720000000001</v>
      </c>
      <c r="I181" s="187">
        <v>26.62726</v>
      </c>
      <c r="J181" s="187">
        <v>29.51606</v>
      </c>
      <c r="K181" s="187">
        <v>32.04007</v>
      </c>
    </row>
    <row r="182" spans="1:11" x14ac:dyDescent="0.2">
      <c r="A182" s="27">
        <v>203.5</v>
      </c>
      <c r="B182" s="187">
        <v>16.803560000000001</v>
      </c>
      <c r="C182" s="187">
        <v>17.17981</v>
      </c>
      <c r="D182" s="187">
        <v>17.81607</v>
      </c>
      <c r="E182" s="187">
        <v>19.072579999999999</v>
      </c>
      <c r="F182" s="187">
        <v>20.87105</v>
      </c>
      <c r="G182" s="187">
        <v>23.35867</v>
      </c>
      <c r="H182" s="187">
        <v>25.162510000000001</v>
      </c>
      <c r="I182" s="187">
        <v>26.674469999999999</v>
      </c>
      <c r="J182" s="187">
        <v>29.574909999999999</v>
      </c>
      <c r="K182" s="187">
        <v>32.113050000000001</v>
      </c>
    </row>
    <row r="183" spans="1:11" x14ac:dyDescent="0.2">
      <c r="A183" s="27">
        <v>204.5</v>
      </c>
      <c r="B183" s="187">
        <v>16.836030000000001</v>
      </c>
      <c r="C183" s="187">
        <v>17.212340000000001</v>
      </c>
      <c r="D183" s="187">
        <v>17.848780000000001</v>
      </c>
      <c r="E183" s="187">
        <v>19.10585</v>
      </c>
      <c r="F183" s="187">
        <v>20.905760000000001</v>
      </c>
      <c r="G183" s="187">
        <v>23.39696</v>
      </c>
      <c r="H183" s="187">
        <v>25.204820000000002</v>
      </c>
      <c r="I183" s="187">
        <v>26.721250000000001</v>
      </c>
      <c r="J183" s="187">
        <v>29.633500000000002</v>
      </c>
      <c r="K183" s="187">
        <v>32.186030000000002</v>
      </c>
    </row>
    <row r="184" spans="1:11" x14ac:dyDescent="0.2">
      <c r="A184" s="27">
        <v>205.5</v>
      </c>
      <c r="B184" s="187">
        <v>16.867899999999999</v>
      </c>
      <c r="C184" s="187">
        <v>17.244289999999999</v>
      </c>
      <c r="D184" s="187">
        <v>17.880890000000001</v>
      </c>
      <c r="E184" s="187">
        <v>19.13852</v>
      </c>
      <c r="F184" s="187">
        <v>20.939879999999999</v>
      </c>
      <c r="G184" s="187">
        <v>23.434709999999999</v>
      </c>
      <c r="H184" s="187">
        <v>25.246649999999999</v>
      </c>
      <c r="I184" s="187">
        <v>26.767610000000001</v>
      </c>
      <c r="J184" s="187">
        <v>29.691870000000002</v>
      </c>
      <c r="K184" s="187">
        <v>32.259050000000002</v>
      </c>
    </row>
    <row r="185" spans="1:11" x14ac:dyDescent="0.2">
      <c r="A185" s="27">
        <v>206.5</v>
      </c>
      <c r="B185" s="187">
        <v>16.899149999999999</v>
      </c>
      <c r="C185" s="187">
        <v>17.275600000000001</v>
      </c>
      <c r="D185" s="187">
        <v>17.912379999999999</v>
      </c>
      <c r="E185" s="187">
        <v>19.170590000000001</v>
      </c>
      <c r="F185" s="187">
        <v>20.97343</v>
      </c>
      <c r="G185" s="187">
        <v>23.47193</v>
      </c>
      <c r="H185" s="187">
        <v>25.288019999999999</v>
      </c>
      <c r="I185" s="187">
        <v>26.813580000000002</v>
      </c>
      <c r="J185" s="187">
        <v>29.750039999999998</v>
      </c>
      <c r="K185" s="187">
        <v>32.332120000000003</v>
      </c>
    </row>
    <row r="186" spans="1:11" x14ac:dyDescent="0.2">
      <c r="A186" s="27">
        <v>207.5</v>
      </c>
      <c r="B186" s="187">
        <v>16.929749999999999</v>
      </c>
      <c r="C186" s="187">
        <v>17.306280000000001</v>
      </c>
      <c r="D186" s="187">
        <v>17.943239999999999</v>
      </c>
      <c r="E186" s="187">
        <v>19.20204</v>
      </c>
      <c r="F186" s="187">
        <v>21.00638</v>
      </c>
      <c r="G186" s="187">
        <v>23.50863</v>
      </c>
      <c r="H186" s="187">
        <v>25.32892</v>
      </c>
      <c r="I186" s="187">
        <v>26.85915</v>
      </c>
      <c r="J186" s="187">
        <v>29.808019999999999</v>
      </c>
      <c r="K186" s="187">
        <v>32.405290000000001</v>
      </c>
    </row>
    <row r="187" spans="1:11" x14ac:dyDescent="0.2">
      <c r="A187" s="27">
        <v>208.5</v>
      </c>
      <c r="B187" s="187">
        <v>16.959689999999998</v>
      </c>
      <c r="C187" s="187">
        <v>17.336300000000001</v>
      </c>
      <c r="D187" s="187">
        <v>17.97344</v>
      </c>
      <c r="E187" s="187">
        <v>19.232849999999999</v>
      </c>
      <c r="F187" s="187">
        <v>21.038740000000001</v>
      </c>
      <c r="G187" s="187">
        <v>23.544799999999999</v>
      </c>
      <c r="H187" s="187">
        <v>25.36937</v>
      </c>
      <c r="I187" s="187">
        <v>26.90436</v>
      </c>
      <c r="J187" s="187">
        <v>29.865839999999999</v>
      </c>
      <c r="K187" s="187">
        <v>32.478589999999997</v>
      </c>
    </row>
    <row r="188" spans="1:11" x14ac:dyDescent="0.2">
      <c r="A188" s="27">
        <v>209.5</v>
      </c>
      <c r="B188" s="187">
        <v>16.988939999999999</v>
      </c>
      <c r="C188" s="187">
        <v>17.365639999999999</v>
      </c>
      <c r="D188" s="187">
        <v>18.002980000000001</v>
      </c>
      <c r="E188" s="187">
        <v>19.263010000000001</v>
      </c>
      <c r="F188" s="187">
        <v>21.070489999999999</v>
      </c>
      <c r="G188" s="187">
        <v>23.580449999999999</v>
      </c>
      <c r="H188" s="187">
        <v>25.409379999999999</v>
      </c>
      <c r="I188" s="187">
        <v>26.949200000000001</v>
      </c>
      <c r="J188" s="187">
        <v>29.92352</v>
      </c>
      <c r="K188" s="187">
        <v>32.552039999999998</v>
      </c>
    </row>
    <row r="189" spans="1:11" x14ac:dyDescent="0.2">
      <c r="A189" s="27">
        <v>210.5</v>
      </c>
      <c r="B189" s="187">
        <v>17.017489999999999</v>
      </c>
      <c r="C189" s="187">
        <v>17.394269999999999</v>
      </c>
      <c r="D189" s="187">
        <v>18.03182</v>
      </c>
      <c r="E189" s="187">
        <v>19.29252</v>
      </c>
      <c r="F189" s="187">
        <v>21.10163</v>
      </c>
      <c r="G189" s="187">
        <v>23.615580000000001</v>
      </c>
      <c r="H189" s="187">
        <v>25.44895</v>
      </c>
      <c r="I189" s="187">
        <v>26.9937</v>
      </c>
      <c r="J189" s="187">
        <v>29.981089999999998</v>
      </c>
      <c r="K189" s="187">
        <v>32.62567</v>
      </c>
    </row>
    <row r="190" spans="1:11" x14ac:dyDescent="0.2">
      <c r="A190" s="27">
        <v>211.5</v>
      </c>
      <c r="B190" s="187">
        <v>17.045300000000001</v>
      </c>
      <c r="C190" s="187">
        <v>17.422180000000001</v>
      </c>
      <c r="D190" s="187">
        <v>18.05996</v>
      </c>
      <c r="E190" s="187">
        <v>19.321349999999999</v>
      </c>
      <c r="F190" s="187">
        <v>21.132159999999999</v>
      </c>
      <c r="G190" s="187">
        <v>23.650189999999998</v>
      </c>
      <c r="H190" s="187">
        <v>25.488099999999999</v>
      </c>
      <c r="I190" s="187">
        <v>27.037870000000002</v>
      </c>
      <c r="J190" s="187">
        <v>30.03857</v>
      </c>
      <c r="K190" s="187">
        <v>32.69952</v>
      </c>
    </row>
    <row r="191" spans="1:11" x14ac:dyDescent="0.2">
      <c r="A191" s="27">
        <v>212.5</v>
      </c>
      <c r="B191" s="187">
        <v>17.07236</v>
      </c>
      <c r="C191" s="187">
        <v>17.449349999999999</v>
      </c>
      <c r="D191" s="187">
        <v>18.08737</v>
      </c>
      <c r="E191" s="187">
        <v>19.349489999999999</v>
      </c>
      <c r="F191" s="187">
        <v>21.16206</v>
      </c>
      <c r="G191" s="187">
        <v>23.684290000000001</v>
      </c>
      <c r="H191" s="187">
        <v>25.52684</v>
      </c>
      <c r="I191" s="187">
        <v>27.08173</v>
      </c>
      <c r="J191" s="187">
        <v>30.09599</v>
      </c>
      <c r="K191" s="187">
        <v>32.773620000000001</v>
      </c>
    </row>
    <row r="192" spans="1:11" x14ac:dyDescent="0.2">
      <c r="A192" s="27">
        <v>213.5</v>
      </c>
      <c r="B192" s="187">
        <v>17.09864</v>
      </c>
      <c r="C192" s="187">
        <v>17.475760000000001</v>
      </c>
      <c r="D192" s="187">
        <v>18.11403</v>
      </c>
      <c r="E192" s="187">
        <v>19.376930000000002</v>
      </c>
      <c r="F192" s="187">
        <v>21.19134</v>
      </c>
      <c r="G192" s="187">
        <v>23.717880000000001</v>
      </c>
      <c r="H192" s="187">
        <v>25.565169999999998</v>
      </c>
      <c r="I192" s="187">
        <v>27.12528</v>
      </c>
      <c r="J192" s="187">
        <v>30.153369999999999</v>
      </c>
      <c r="K192" s="187">
        <v>32.848019999999998</v>
      </c>
    </row>
    <row r="193" spans="1:11" x14ac:dyDescent="0.2">
      <c r="A193" s="27">
        <v>214.5</v>
      </c>
      <c r="B193" s="187">
        <v>17.124130000000001</v>
      </c>
      <c r="C193" s="187">
        <v>17.501370000000001</v>
      </c>
      <c r="D193" s="187">
        <v>18.13993</v>
      </c>
      <c r="E193" s="187">
        <v>19.403659999999999</v>
      </c>
      <c r="F193" s="187">
        <v>21.21997</v>
      </c>
      <c r="G193" s="187">
        <v>23.750969999999999</v>
      </c>
      <c r="H193" s="187">
        <v>25.603110000000001</v>
      </c>
      <c r="I193" s="187">
        <v>27.168559999999999</v>
      </c>
      <c r="J193" s="187">
        <v>30.210740000000001</v>
      </c>
      <c r="K193" s="187">
        <v>32.922719999999998</v>
      </c>
    </row>
    <row r="194" spans="1:11" x14ac:dyDescent="0.2">
      <c r="A194" s="27">
        <v>215.5</v>
      </c>
      <c r="B194" s="187">
        <v>17.148790000000002</v>
      </c>
      <c r="C194" s="187">
        <v>17.52618</v>
      </c>
      <c r="D194" s="187">
        <v>18.165050000000001</v>
      </c>
      <c r="E194" s="187">
        <v>19.429649999999999</v>
      </c>
      <c r="F194" s="187">
        <v>21.247969999999999</v>
      </c>
      <c r="G194" s="187">
        <v>23.783560000000001</v>
      </c>
      <c r="H194" s="187">
        <v>25.64067</v>
      </c>
      <c r="I194" s="187">
        <v>27.211569999999998</v>
      </c>
      <c r="J194" s="187">
        <v>30.26812</v>
      </c>
      <c r="K194" s="187">
        <v>32.997790000000002</v>
      </c>
    </row>
    <row r="195" spans="1:11" x14ac:dyDescent="0.2">
      <c r="A195" s="27">
        <v>216.5</v>
      </c>
      <c r="B195" s="187">
        <v>17.172599999999999</v>
      </c>
      <c r="C195" s="187">
        <v>17.550149999999999</v>
      </c>
      <c r="D195" s="187">
        <v>18.18937</v>
      </c>
      <c r="E195" s="187">
        <v>19.454910000000002</v>
      </c>
      <c r="F195" s="187">
        <v>21.275320000000001</v>
      </c>
      <c r="G195" s="187">
        <v>23.815639999999998</v>
      </c>
      <c r="H195" s="187">
        <v>25.677859999999999</v>
      </c>
      <c r="I195" s="187">
        <v>27.25433</v>
      </c>
      <c r="J195" s="187">
        <v>30.32554</v>
      </c>
      <c r="K195" s="187">
        <v>33.073239999999998</v>
      </c>
    </row>
    <row r="196" spans="1:11" x14ac:dyDescent="0.2">
      <c r="A196" s="27">
        <v>217.5</v>
      </c>
      <c r="B196" s="187">
        <v>17.195550000000001</v>
      </c>
      <c r="C196" s="187">
        <v>17.57328</v>
      </c>
      <c r="D196" s="187">
        <v>18.212859999999999</v>
      </c>
      <c r="E196" s="187">
        <v>19.479410000000001</v>
      </c>
      <c r="F196" s="187">
        <v>21.302019999999999</v>
      </c>
      <c r="G196" s="187">
        <v>23.847239999999999</v>
      </c>
      <c r="H196" s="187">
        <v>25.714700000000001</v>
      </c>
      <c r="I196" s="187">
        <v>27.296859999999999</v>
      </c>
      <c r="J196" s="187">
        <v>30.383040000000001</v>
      </c>
      <c r="K196" s="187">
        <v>33.149120000000003</v>
      </c>
    </row>
    <row r="197" spans="1:11" x14ac:dyDescent="0.2">
      <c r="A197" s="27">
        <v>218.5</v>
      </c>
      <c r="B197" s="187">
        <v>17.217600000000001</v>
      </c>
      <c r="C197" s="187">
        <v>17.59553</v>
      </c>
      <c r="D197" s="187">
        <v>18.235520000000001</v>
      </c>
      <c r="E197" s="187">
        <v>19.503139999999998</v>
      </c>
      <c r="F197" s="187">
        <v>21.328050000000001</v>
      </c>
      <c r="G197" s="187">
        <v>23.878350000000001</v>
      </c>
      <c r="H197" s="187">
        <v>25.751180000000002</v>
      </c>
      <c r="I197" s="187">
        <v>27.339179999999999</v>
      </c>
      <c r="J197" s="187">
        <v>30.440629999999999</v>
      </c>
      <c r="K197" s="187">
        <v>33.225459999999998</v>
      </c>
    </row>
    <row r="198" spans="1:11" x14ac:dyDescent="0.2">
      <c r="A198" s="27">
        <v>219.5</v>
      </c>
      <c r="B198" s="187">
        <v>17.23874</v>
      </c>
      <c r="C198" s="187">
        <v>17.616890000000001</v>
      </c>
      <c r="D198" s="187">
        <v>18.25732</v>
      </c>
      <c r="E198" s="187">
        <v>19.52608</v>
      </c>
      <c r="F198" s="187">
        <v>21.353429999999999</v>
      </c>
      <c r="G198" s="187">
        <v>23.90898</v>
      </c>
      <c r="H198" s="187">
        <v>25.787330000000001</v>
      </c>
      <c r="I198" s="187">
        <v>27.3813</v>
      </c>
      <c r="J198" s="187">
        <v>30.498349999999999</v>
      </c>
      <c r="K198" s="187">
        <v>33.302309999999999</v>
      </c>
    </row>
    <row r="199" spans="1:11" x14ac:dyDescent="0.2">
      <c r="A199" s="27">
        <v>220.5</v>
      </c>
      <c r="B199" s="187">
        <v>17.258939999999999</v>
      </c>
      <c r="C199" s="187">
        <v>17.637329999999999</v>
      </c>
      <c r="D199" s="187">
        <v>18.27824</v>
      </c>
      <c r="E199" s="187">
        <v>19.54823</v>
      </c>
      <c r="F199" s="187">
        <v>21.378119999999999</v>
      </c>
      <c r="G199" s="187">
        <v>23.939119999999999</v>
      </c>
      <c r="H199" s="187">
        <v>25.823170000000001</v>
      </c>
      <c r="I199" s="187">
        <v>27.423249999999999</v>
      </c>
      <c r="J199" s="187">
        <v>30.556229999999999</v>
      </c>
      <c r="K199" s="187">
        <v>33.379689999999997</v>
      </c>
    </row>
    <row r="200" spans="1:11" x14ac:dyDescent="0.2">
      <c r="A200" s="27">
        <v>221.5</v>
      </c>
      <c r="B200" s="187">
        <v>17.278179999999999</v>
      </c>
      <c r="C200" s="187">
        <v>17.656829999999999</v>
      </c>
      <c r="D200" s="187">
        <v>18.298259999999999</v>
      </c>
      <c r="E200" s="187">
        <v>19.569569999999999</v>
      </c>
      <c r="F200" s="187">
        <v>21.402149999999999</v>
      </c>
      <c r="G200" s="187">
        <v>23.968800000000002</v>
      </c>
      <c r="H200" s="187">
        <v>25.858689999999999</v>
      </c>
      <c r="I200" s="187">
        <v>27.465050000000002</v>
      </c>
      <c r="J200" s="187">
        <v>30.6143</v>
      </c>
      <c r="K200" s="187">
        <v>33.457659999999997</v>
      </c>
    </row>
    <row r="201" spans="1:11" x14ac:dyDescent="0.2">
      <c r="A201" s="27">
        <v>222.5</v>
      </c>
      <c r="B201" s="187">
        <v>17.296430000000001</v>
      </c>
      <c r="C201" s="187">
        <v>17.675370000000001</v>
      </c>
      <c r="D201" s="187">
        <v>18.317360000000001</v>
      </c>
      <c r="E201" s="187">
        <v>19.59008</v>
      </c>
      <c r="F201" s="187">
        <v>21.42548</v>
      </c>
      <c r="G201" s="187">
        <v>23.998010000000001</v>
      </c>
      <c r="H201" s="187">
        <v>25.893920000000001</v>
      </c>
      <c r="I201" s="187">
        <v>27.506710000000002</v>
      </c>
      <c r="J201" s="187">
        <v>30.672599999999999</v>
      </c>
      <c r="K201" s="187">
        <v>33.536239999999999</v>
      </c>
    </row>
    <row r="202" spans="1:11" x14ac:dyDescent="0.2">
      <c r="A202" s="27">
        <v>223.5</v>
      </c>
      <c r="B202" s="187">
        <v>17.313669999999998</v>
      </c>
      <c r="C202" s="187">
        <v>17.69293</v>
      </c>
      <c r="D202" s="187">
        <v>18.335519999999999</v>
      </c>
      <c r="E202" s="187">
        <v>19.609749999999998</v>
      </c>
      <c r="F202" s="187">
        <v>21.448129999999999</v>
      </c>
      <c r="G202" s="187">
        <v>24.026759999999999</v>
      </c>
      <c r="H202" s="187">
        <v>25.92887</v>
      </c>
      <c r="I202" s="187">
        <v>27.548259999999999</v>
      </c>
      <c r="J202" s="187">
        <v>30.73114</v>
      </c>
      <c r="K202" s="187">
        <v>33.615479999999998</v>
      </c>
    </row>
    <row r="203" spans="1:11" x14ac:dyDescent="0.2">
      <c r="A203" s="27">
        <v>224.5</v>
      </c>
      <c r="B203" s="187">
        <v>17.32987</v>
      </c>
      <c r="C203" s="187">
        <v>17.709479999999999</v>
      </c>
      <c r="D203" s="187">
        <v>18.352730000000001</v>
      </c>
      <c r="E203" s="187">
        <v>19.62857</v>
      </c>
      <c r="F203" s="187">
        <v>21.470079999999999</v>
      </c>
      <c r="G203" s="187">
        <v>24.055050000000001</v>
      </c>
      <c r="H203" s="187">
        <v>25.963560000000001</v>
      </c>
      <c r="I203" s="187">
        <v>27.58971</v>
      </c>
      <c r="J203" s="187">
        <v>30.78997</v>
      </c>
      <c r="K203" s="187">
        <v>33.695419999999999</v>
      </c>
    </row>
    <row r="204" spans="1:11" x14ac:dyDescent="0.2">
      <c r="A204" s="27">
        <v>225.5</v>
      </c>
      <c r="B204" s="187">
        <v>17.345009999999998</v>
      </c>
      <c r="C204" s="187">
        <v>17.725000000000001</v>
      </c>
      <c r="D204" s="187">
        <v>18.368960000000001</v>
      </c>
      <c r="E204" s="187">
        <v>19.646509999999999</v>
      </c>
      <c r="F204" s="187">
        <v>21.491340000000001</v>
      </c>
      <c r="G204" s="187">
        <v>24.082889999999999</v>
      </c>
      <c r="H204" s="187">
        <v>25.997990000000001</v>
      </c>
      <c r="I204" s="187">
        <v>27.63109</v>
      </c>
      <c r="J204" s="187">
        <v>30.84911</v>
      </c>
      <c r="K204" s="187">
        <v>33.776090000000003</v>
      </c>
    </row>
    <row r="205" spans="1:11" x14ac:dyDescent="0.2">
      <c r="A205" s="27">
        <v>226.5</v>
      </c>
      <c r="B205" s="187">
        <v>17.359069999999999</v>
      </c>
      <c r="C205" s="187">
        <v>17.739460000000001</v>
      </c>
      <c r="D205" s="187">
        <v>18.38419</v>
      </c>
      <c r="E205" s="187">
        <v>19.66358</v>
      </c>
      <c r="F205" s="187">
        <v>21.511880000000001</v>
      </c>
      <c r="G205" s="187">
        <v>24.110289999999999</v>
      </c>
      <c r="H205" s="187">
        <v>26.03219</v>
      </c>
      <c r="I205" s="187">
        <v>27.672419999999999</v>
      </c>
      <c r="J205" s="187">
        <v>30.908609999999999</v>
      </c>
      <c r="K205" s="187">
        <v>33.857559999999999</v>
      </c>
    </row>
    <row r="206" spans="1:11" x14ac:dyDescent="0.2">
      <c r="A206" s="27">
        <v>227.5</v>
      </c>
      <c r="B206" s="187">
        <v>17.372029999999999</v>
      </c>
      <c r="C206" s="187">
        <v>17.752859999999998</v>
      </c>
      <c r="D206" s="187">
        <v>18.398409999999998</v>
      </c>
      <c r="E206" s="187">
        <v>19.679749999999999</v>
      </c>
      <c r="F206" s="187">
        <v>21.53171</v>
      </c>
      <c r="G206" s="187">
        <v>24.137250000000002</v>
      </c>
      <c r="H206" s="187">
        <v>26.06617</v>
      </c>
      <c r="I206" s="187">
        <v>27.713719999999999</v>
      </c>
      <c r="J206" s="187">
        <v>30.968489999999999</v>
      </c>
      <c r="K206" s="187">
        <v>33.939839999999997</v>
      </c>
    </row>
    <row r="207" spans="1:11" x14ac:dyDescent="0.2">
      <c r="A207" s="27">
        <v>228.5</v>
      </c>
      <c r="B207" s="187">
        <v>17.383849999999999</v>
      </c>
      <c r="C207" s="187">
        <v>17.765149999999998</v>
      </c>
      <c r="D207" s="187">
        <v>18.41159</v>
      </c>
      <c r="E207" s="187">
        <v>19.695</v>
      </c>
      <c r="F207" s="187">
        <v>21.550820000000002</v>
      </c>
      <c r="G207" s="187">
        <v>24.163779999999999</v>
      </c>
      <c r="H207" s="187">
        <v>26.099930000000001</v>
      </c>
      <c r="I207" s="187">
        <v>27.755019999999998</v>
      </c>
      <c r="J207" s="187">
        <v>31.0288</v>
      </c>
      <c r="K207" s="187">
        <v>34.023000000000003</v>
      </c>
    </row>
    <row r="208" spans="1:11" x14ac:dyDescent="0.2">
      <c r="A208" s="27">
        <v>229.5</v>
      </c>
      <c r="B208" s="187">
        <v>17.39451</v>
      </c>
      <c r="C208" s="187">
        <v>17.776319999999998</v>
      </c>
      <c r="D208" s="187">
        <v>18.42371</v>
      </c>
      <c r="E208" s="187">
        <v>19.709330000000001</v>
      </c>
      <c r="F208" s="187">
        <v>21.569210000000002</v>
      </c>
      <c r="G208" s="187">
        <v>24.189879999999999</v>
      </c>
      <c r="H208" s="187">
        <v>26.133510000000001</v>
      </c>
      <c r="I208" s="187">
        <v>27.796330000000001</v>
      </c>
      <c r="J208" s="187">
        <v>31.089559999999999</v>
      </c>
      <c r="K208" s="187">
        <v>34.10707</v>
      </c>
    </row>
    <row r="209" spans="1:11" x14ac:dyDescent="0.2">
      <c r="A209" s="27">
        <v>230.5</v>
      </c>
      <c r="B209" s="187">
        <v>17.40399</v>
      </c>
      <c r="C209" s="187">
        <v>17.786349999999999</v>
      </c>
      <c r="D209" s="187">
        <v>18.434750000000001</v>
      </c>
      <c r="E209" s="187">
        <v>19.722719999999999</v>
      </c>
      <c r="F209" s="187">
        <v>21.586860000000001</v>
      </c>
      <c r="G209" s="187">
        <v>24.21557</v>
      </c>
      <c r="H209" s="187">
        <v>26.166920000000001</v>
      </c>
      <c r="I209" s="187">
        <v>27.837689999999998</v>
      </c>
      <c r="J209" s="187">
        <v>31.15082</v>
      </c>
      <c r="K209" s="187">
        <v>34.192100000000003</v>
      </c>
    </row>
    <row r="210" spans="1:11" x14ac:dyDescent="0.2">
      <c r="A210" s="27">
        <v>231.5</v>
      </c>
      <c r="B210" s="187">
        <v>17.41226</v>
      </c>
      <c r="C210" s="187">
        <v>17.795210000000001</v>
      </c>
      <c r="D210" s="187">
        <v>18.444700000000001</v>
      </c>
      <c r="E210" s="187">
        <v>19.73516</v>
      </c>
      <c r="F210" s="187">
        <v>21.60378</v>
      </c>
      <c r="G210" s="187">
        <v>24.240839999999999</v>
      </c>
      <c r="H210" s="187">
        <v>26.20016</v>
      </c>
      <c r="I210" s="187">
        <v>27.879100000000001</v>
      </c>
      <c r="J210" s="187">
        <v>31.212610000000002</v>
      </c>
      <c r="K210" s="187">
        <v>34.27814</v>
      </c>
    </row>
    <row r="211" spans="1:11" x14ac:dyDescent="0.2">
      <c r="A211" s="27">
        <v>232.5</v>
      </c>
      <c r="B211" s="187">
        <v>17.4193</v>
      </c>
      <c r="C211" s="187">
        <v>17.802879999999998</v>
      </c>
      <c r="D211" s="187">
        <v>18.453520000000001</v>
      </c>
      <c r="E211" s="187">
        <v>19.74662</v>
      </c>
      <c r="F211" s="187">
        <v>21.619959999999999</v>
      </c>
      <c r="G211" s="187">
        <v>24.265709999999999</v>
      </c>
      <c r="H211" s="187">
        <v>26.233260000000001</v>
      </c>
      <c r="I211" s="187">
        <v>27.92061</v>
      </c>
      <c r="J211" s="187">
        <v>31.27496</v>
      </c>
      <c r="K211" s="187">
        <v>34.365220000000001</v>
      </c>
    </row>
    <row r="212" spans="1:11" x14ac:dyDescent="0.2">
      <c r="A212" s="27">
        <v>233.5</v>
      </c>
      <c r="B212" s="187">
        <v>17.425080000000001</v>
      </c>
      <c r="C212" s="187">
        <v>17.809339999999999</v>
      </c>
      <c r="D212" s="187">
        <v>18.461210000000001</v>
      </c>
      <c r="E212" s="187">
        <v>19.757100000000001</v>
      </c>
      <c r="F212" s="187">
        <v>21.635390000000001</v>
      </c>
      <c r="G212" s="187">
        <v>24.290189999999999</v>
      </c>
      <c r="H212" s="187">
        <v>26.26624</v>
      </c>
      <c r="I212" s="187">
        <v>27.962230000000002</v>
      </c>
      <c r="J212" s="187">
        <v>31.33793</v>
      </c>
      <c r="K212" s="187">
        <v>34.453409999999998</v>
      </c>
    </row>
    <row r="213" spans="1:11" x14ac:dyDescent="0.2">
      <c r="A213" s="27">
        <v>234.5</v>
      </c>
      <c r="B213" s="187">
        <v>17.429580000000001</v>
      </c>
      <c r="C213" s="187">
        <v>17.81456</v>
      </c>
      <c r="D213" s="187">
        <v>18.46773</v>
      </c>
      <c r="E213" s="187">
        <v>19.766580000000001</v>
      </c>
      <c r="F213" s="187">
        <v>21.65006</v>
      </c>
      <c r="G213" s="187">
        <v>24.31427</v>
      </c>
      <c r="H213" s="187">
        <v>26.299109999999999</v>
      </c>
      <c r="I213" s="187">
        <v>28.003990000000002</v>
      </c>
      <c r="J213" s="187">
        <v>31.401540000000001</v>
      </c>
      <c r="K213" s="187">
        <v>34.542729999999999</v>
      </c>
    </row>
    <row r="214" spans="1:11" x14ac:dyDescent="0.2">
      <c r="A214" s="27">
        <v>235.5</v>
      </c>
      <c r="B214" s="187">
        <v>17.432780000000001</v>
      </c>
      <c r="C214" s="187">
        <v>17.818519999999999</v>
      </c>
      <c r="D214" s="187">
        <v>18.47308</v>
      </c>
      <c r="E214" s="187">
        <v>19.77505</v>
      </c>
      <c r="F214" s="187">
        <v>21.663969999999999</v>
      </c>
      <c r="G214" s="187">
        <v>24.337980000000002</v>
      </c>
      <c r="H214" s="187">
        <v>26.331890000000001</v>
      </c>
      <c r="I214" s="187">
        <v>28.045909999999999</v>
      </c>
      <c r="J214" s="187">
        <v>31.46583</v>
      </c>
      <c r="K214" s="187">
        <v>34.63326</v>
      </c>
    </row>
    <row r="215" spans="1:11" x14ac:dyDescent="0.2">
      <c r="A215" s="27">
        <v>236.5</v>
      </c>
      <c r="B215" s="187">
        <v>17.434650000000001</v>
      </c>
      <c r="C215" s="187">
        <v>17.821190000000001</v>
      </c>
      <c r="D215" s="187">
        <v>18.477219999999999</v>
      </c>
      <c r="E215" s="187">
        <v>19.78248</v>
      </c>
      <c r="F215" s="187">
        <v>21.677119999999999</v>
      </c>
      <c r="G215" s="187">
        <v>24.3613</v>
      </c>
      <c r="H215" s="187">
        <v>26.36459</v>
      </c>
      <c r="I215" s="187">
        <v>28.088010000000001</v>
      </c>
      <c r="J215" s="187">
        <v>31.530850000000001</v>
      </c>
      <c r="K215" s="187">
        <v>34.725029999999997</v>
      </c>
    </row>
    <row r="216" spans="1:11" x14ac:dyDescent="0.2">
      <c r="A216" s="27">
        <v>237.5</v>
      </c>
      <c r="B216" s="187">
        <v>17.43515</v>
      </c>
      <c r="C216" s="187">
        <v>17.822559999999999</v>
      </c>
      <c r="D216" s="187">
        <v>18.480139999999999</v>
      </c>
      <c r="E216" s="187">
        <v>19.788869999999999</v>
      </c>
      <c r="F216" s="187">
        <v>21.689489999999999</v>
      </c>
      <c r="G216" s="187">
        <v>24.384260000000001</v>
      </c>
      <c r="H216" s="187">
        <v>26.39723</v>
      </c>
      <c r="I216" s="187">
        <v>28.13034</v>
      </c>
      <c r="J216" s="187">
        <v>31.596640000000001</v>
      </c>
      <c r="K216" s="187">
        <v>34.818100000000001</v>
      </c>
    </row>
    <row r="217" spans="1:11" x14ac:dyDescent="0.2">
      <c r="A217" s="27">
        <v>238.5</v>
      </c>
      <c r="B217" s="187">
        <v>17.434270000000001</v>
      </c>
      <c r="C217" s="187">
        <v>17.822590000000002</v>
      </c>
      <c r="D217" s="187">
        <v>18.481819999999999</v>
      </c>
      <c r="E217" s="187">
        <v>19.7942</v>
      </c>
      <c r="F217" s="187">
        <v>21.701080000000001</v>
      </c>
      <c r="G217" s="187">
        <v>24.406860000000002</v>
      </c>
      <c r="H217" s="187">
        <v>26.429839999999999</v>
      </c>
      <c r="I217" s="187">
        <v>28.172910000000002</v>
      </c>
      <c r="J217" s="187">
        <v>31.663239999999998</v>
      </c>
      <c r="K217" s="187">
        <v>34.912500000000001</v>
      </c>
    </row>
    <row r="218" spans="1:11" x14ac:dyDescent="0.2">
      <c r="A218" s="27">
        <v>239.5</v>
      </c>
      <c r="B218" s="187">
        <v>17.431989999999999</v>
      </c>
      <c r="C218" s="187">
        <v>17.821269999999998</v>
      </c>
      <c r="D218" s="187">
        <v>18.482230000000001</v>
      </c>
      <c r="E218" s="187">
        <v>19.798459999999999</v>
      </c>
      <c r="F218" s="187">
        <v>21.71189</v>
      </c>
      <c r="G218" s="187">
        <v>24.429099999999998</v>
      </c>
      <c r="H218" s="187">
        <v>26.462430000000001</v>
      </c>
      <c r="I218" s="187">
        <v>28.21574</v>
      </c>
      <c r="J218" s="187">
        <v>31.730689999999999</v>
      </c>
      <c r="K218" s="187">
        <v>35.008310000000002</v>
      </c>
    </row>
    <row r="219" spans="1:11" x14ac:dyDescent="0.2">
      <c r="A219" s="27">
        <v>240</v>
      </c>
      <c r="B219" s="187">
        <v>17.430309999999999</v>
      </c>
      <c r="C219" s="187">
        <v>17.82009</v>
      </c>
      <c r="D219" s="187">
        <v>18.481960000000001</v>
      </c>
      <c r="E219" s="187">
        <v>19.800180000000001</v>
      </c>
      <c r="F219" s="187">
        <v>21.716999999999999</v>
      </c>
      <c r="G219" s="187">
        <v>24.440100000000001</v>
      </c>
      <c r="H219" s="187">
        <v>26.478719999999999</v>
      </c>
      <c r="I219" s="187">
        <v>28.237269999999999</v>
      </c>
      <c r="J219" s="187">
        <v>31.76474</v>
      </c>
      <c r="K219" s="187">
        <v>35.056750000000001</v>
      </c>
    </row>
    <row r="220" spans="1:11" x14ac:dyDescent="0.2">
      <c r="A220" s="27">
        <v>240.5</v>
      </c>
      <c r="B220" s="187">
        <v>17.428270000000001</v>
      </c>
      <c r="C220" s="187">
        <v>17.818560000000002</v>
      </c>
      <c r="D220" s="187">
        <v>18.481359999999999</v>
      </c>
      <c r="E220" s="187">
        <v>19.80162</v>
      </c>
      <c r="F220" s="187">
        <v>21.721910000000001</v>
      </c>
      <c r="G220" s="187">
        <v>24.45101</v>
      </c>
      <c r="H220" s="187">
        <v>26.49502</v>
      </c>
      <c r="I220" s="187">
        <v>28.258880000000001</v>
      </c>
      <c r="J220" s="187">
        <v>31.799029999999998</v>
      </c>
      <c r="K220" s="187">
        <v>35.105559999999997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5E4A-14D0-49E9-BC4F-3F57F9830F07}">
  <dimension ref="A1:V220"/>
  <sheetViews>
    <sheetView topLeftCell="E186" zoomScale="120" zoomScaleNormal="120" workbookViewId="0">
      <selection activeCell="M2" sqref="M2:V220"/>
    </sheetView>
  </sheetViews>
  <sheetFormatPr baseColWidth="10" defaultRowHeight="12.75" x14ac:dyDescent="0.2"/>
  <sheetData>
    <row r="1" spans="1:22" ht="38.25" x14ac:dyDescent="0.2">
      <c r="A1" s="186" t="s">
        <v>97</v>
      </c>
      <c r="B1" s="186" t="s">
        <v>98</v>
      </c>
      <c r="C1" s="186" t="s">
        <v>99</v>
      </c>
      <c r="D1" s="186" t="s">
        <v>100</v>
      </c>
      <c r="E1" s="186" t="s">
        <v>101</v>
      </c>
      <c r="F1" s="186" t="s">
        <v>102</v>
      </c>
      <c r="G1" s="186" t="s">
        <v>103</v>
      </c>
      <c r="H1" s="186" t="s">
        <v>104</v>
      </c>
      <c r="I1" s="186" t="s">
        <v>105</v>
      </c>
      <c r="J1" s="186" t="s">
        <v>106</v>
      </c>
      <c r="K1" s="186" t="s">
        <v>107</v>
      </c>
    </row>
    <row r="2" spans="1:22" x14ac:dyDescent="0.2">
      <c r="A2" s="27">
        <v>24</v>
      </c>
      <c r="B2" s="190">
        <v>1452095</v>
      </c>
      <c r="C2" s="190">
        <v>1473732</v>
      </c>
      <c r="D2" s="190">
        <v>1509033</v>
      </c>
      <c r="E2" s="190">
        <v>1574164</v>
      </c>
      <c r="F2" s="190">
        <v>1657503</v>
      </c>
      <c r="G2" s="190">
        <v>1755719</v>
      </c>
      <c r="H2" s="190">
        <v>1816219</v>
      </c>
      <c r="I2" s="190">
        <v>1860948</v>
      </c>
      <c r="J2" s="190">
        <v>1933801</v>
      </c>
      <c r="K2" s="190">
        <v>1985986</v>
      </c>
      <c r="M2" t="str">
        <f>LEFT(B2,2)&amp;"."&amp;RIGHT(B2,LEN(B2)-2)</f>
        <v>14.52095</v>
      </c>
      <c r="N2" s="27" t="str">
        <f t="shared" ref="N2:V2" si="0">LEFT(C2,2)&amp;"."&amp;RIGHT(C2,LEN(C2)-2)</f>
        <v>14.73732</v>
      </c>
      <c r="O2" s="27" t="str">
        <f t="shared" si="0"/>
        <v>15.09033</v>
      </c>
      <c r="P2" s="27" t="str">
        <f t="shared" si="0"/>
        <v>15.74164</v>
      </c>
      <c r="Q2" s="27" t="str">
        <f t="shared" si="0"/>
        <v>16.57503</v>
      </c>
      <c r="R2" s="27" t="str">
        <f t="shared" si="0"/>
        <v>17.55719</v>
      </c>
      <c r="S2" s="27" t="str">
        <f t="shared" si="0"/>
        <v>18.16219</v>
      </c>
      <c r="T2" s="27" t="str">
        <f t="shared" si="0"/>
        <v>18.60948</v>
      </c>
      <c r="U2" s="27" t="str">
        <f t="shared" si="0"/>
        <v>19.33801</v>
      </c>
      <c r="V2" s="27" t="str">
        <f t="shared" si="0"/>
        <v>19.85986</v>
      </c>
    </row>
    <row r="3" spans="1:22" x14ac:dyDescent="0.2">
      <c r="A3" s="27">
        <v>24.5</v>
      </c>
      <c r="B3" s="190">
        <v>1450348</v>
      </c>
      <c r="C3" s="190">
        <v>1471929</v>
      </c>
      <c r="D3" s="190">
        <v>1507117</v>
      </c>
      <c r="E3" s="190">
        <v>1571963</v>
      </c>
      <c r="F3" s="190">
        <v>1654777</v>
      </c>
      <c r="G3" s="190">
        <v>1752129</v>
      </c>
      <c r="H3" s="190">
        <v>1811955</v>
      </c>
      <c r="I3" s="190">
        <v>1856111</v>
      </c>
      <c r="J3" s="190">
        <v>192789</v>
      </c>
      <c r="K3" s="190">
        <v>1979194</v>
      </c>
      <c r="M3" s="27" t="str">
        <f t="shared" ref="M3:M66" si="1">LEFT(B3,2)&amp;"."&amp;RIGHT(B3,LEN(B3)-2)</f>
        <v>14.50348</v>
      </c>
      <c r="N3" s="27" t="str">
        <f t="shared" ref="N3:N66" si="2">LEFT(C3,2)&amp;"."&amp;RIGHT(C3,LEN(C3)-2)</f>
        <v>14.71929</v>
      </c>
      <c r="O3" s="27" t="str">
        <f t="shared" ref="O3:O66" si="3">LEFT(D3,2)&amp;"."&amp;RIGHT(D3,LEN(D3)-2)</f>
        <v>15.07117</v>
      </c>
      <c r="P3" s="27" t="str">
        <f t="shared" ref="P3:P66" si="4">LEFT(E3,2)&amp;"."&amp;RIGHT(E3,LEN(E3)-2)</f>
        <v>15.71963</v>
      </c>
      <c r="Q3" s="27" t="str">
        <f t="shared" ref="Q3:Q66" si="5">LEFT(F3,2)&amp;"."&amp;RIGHT(F3,LEN(F3)-2)</f>
        <v>16.54777</v>
      </c>
      <c r="R3" s="27" t="str">
        <f t="shared" ref="R3:R66" si="6">LEFT(G3,2)&amp;"."&amp;RIGHT(G3,LEN(G3)-2)</f>
        <v>17.52129</v>
      </c>
      <c r="S3" s="27" t="str">
        <f t="shared" ref="S3:S66" si="7">LEFT(H3,2)&amp;"."&amp;RIGHT(H3,LEN(H3)-2)</f>
        <v>18.11955</v>
      </c>
      <c r="T3" s="27" t="str">
        <f t="shared" ref="T3:T66" si="8">LEFT(I3,2)&amp;"."&amp;RIGHT(I3,LEN(I3)-2)</f>
        <v>18.56111</v>
      </c>
      <c r="U3" s="27" t="str">
        <f t="shared" ref="U3:U66" si="9">LEFT(J3,2)&amp;"."&amp;RIGHT(J3,LEN(J3)-2)</f>
        <v>19.2789</v>
      </c>
      <c r="V3" s="27" t="str">
        <f t="shared" ref="V3:V66" si="10">LEFT(K3,2)&amp;"."&amp;RIGHT(K3,LEN(K3)-2)</f>
        <v>19.79194</v>
      </c>
    </row>
    <row r="4" spans="1:22" x14ac:dyDescent="0.2">
      <c r="A4" s="27">
        <v>25.5</v>
      </c>
      <c r="B4" s="190">
        <v>1446882</v>
      </c>
      <c r="C4" s="190">
        <v>1468361</v>
      </c>
      <c r="D4" s="190">
        <v>1503336</v>
      </c>
      <c r="E4" s="190">
        <v>1567634</v>
      </c>
      <c r="F4" s="190">
        <v>1649443</v>
      </c>
      <c r="G4" s="190">
        <v>1745135</v>
      </c>
      <c r="H4" s="190">
        <v>1803668</v>
      </c>
      <c r="I4" s="190">
        <v>184673</v>
      </c>
      <c r="J4" s="190">
        <v>1916466</v>
      </c>
      <c r="K4" s="190">
        <v>1966102</v>
      </c>
      <c r="M4" s="27" t="str">
        <f t="shared" si="1"/>
        <v>14.46882</v>
      </c>
      <c r="N4" s="27" t="str">
        <f t="shared" si="2"/>
        <v>14.68361</v>
      </c>
      <c r="O4" s="27" t="str">
        <f t="shared" si="3"/>
        <v>15.03336</v>
      </c>
      <c r="P4" s="27" t="str">
        <f t="shared" si="4"/>
        <v>15.67634</v>
      </c>
      <c r="Q4" s="27" t="str">
        <f t="shared" si="5"/>
        <v>16.49443</v>
      </c>
      <c r="R4" s="27" t="str">
        <f t="shared" si="6"/>
        <v>17.45135</v>
      </c>
      <c r="S4" s="27" t="str">
        <f t="shared" si="7"/>
        <v>18.03668</v>
      </c>
      <c r="T4" s="27" t="str">
        <f t="shared" si="8"/>
        <v>18.4673</v>
      </c>
      <c r="U4" s="27" t="str">
        <f t="shared" si="9"/>
        <v>19.16466</v>
      </c>
      <c r="V4" s="27" t="str">
        <f t="shared" si="10"/>
        <v>19.66102</v>
      </c>
    </row>
    <row r="5" spans="1:22" x14ac:dyDescent="0.2">
      <c r="A5" s="27">
        <v>26.5</v>
      </c>
      <c r="B5" s="190">
        <v>144346</v>
      </c>
      <c r="C5" s="190">
        <v>1464843</v>
      </c>
      <c r="D5" s="190">
        <v>149962</v>
      </c>
      <c r="E5" s="190">
        <v>1563403</v>
      </c>
      <c r="F5" s="190">
        <v>164426</v>
      </c>
      <c r="G5" s="190">
        <v>1738384</v>
      </c>
      <c r="H5" s="190">
        <v>17957</v>
      </c>
      <c r="I5" s="190">
        <v>1837736</v>
      </c>
      <c r="J5" s="190">
        <v>1905567</v>
      </c>
      <c r="K5" s="190">
        <v>1953658</v>
      </c>
      <c r="M5" s="27" t="str">
        <f t="shared" si="1"/>
        <v>14.4346</v>
      </c>
      <c r="N5" s="27" t="str">
        <f t="shared" si="2"/>
        <v>14.64843</v>
      </c>
      <c r="O5" s="27" t="str">
        <f t="shared" si="3"/>
        <v>14.9962</v>
      </c>
      <c r="P5" s="27" t="str">
        <f t="shared" si="4"/>
        <v>15.63403</v>
      </c>
      <c r="Q5" s="27" t="str">
        <f t="shared" si="5"/>
        <v>16.4426</v>
      </c>
      <c r="R5" s="27" t="str">
        <f t="shared" si="6"/>
        <v>17.38384</v>
      </c>
      <c r="S5" s="27" t="str">
        <f t="shared" si="7"/>
        <v>17.957</v>
      </c>
      <c r="T5" s="27" t="str">
        <f t="shared" si="8"/>
        <v>18.37736</v>
      </c>
      <c r="U5" s="27" t="str">
        <f t="shared" si="9"/>
        <v>19.05567</v>
      </c>
      <c r="V5" s="27" t="str">
        <f t="shared" si="10"/>
        <v>19.53658</v>
      </c>
    </row>
    <row r="6" spans="1:22" x14ac:dyDescent="0.2">
      <c r="A6" s="27">
        <v>27.5</v>
      </c>
      <c r="B6" s="190">
        <v>1440083</v>
      </c>
      <c r="C6" s="190">
        <v>1461379</v>
      </c>
      <c r="D6" s="190">
        <v>1495969</v>
      </c>
      <c r="E6" s="190">
        <v>1559268</v>
      </c>
      <c r="F6" s="190">
        <v>1639224</v>
      </c>
      <c r="G6" s="190">
        <v>1731871</v>
      </c>
      <c r="H6" s="190">
        <v>1788047</v>
      </c>
      <c r="I6" s="190">
        <v>1829125</v>
      </c>
      <c r="J6" s="190">
        <v>1895187</v>
      </c>
      <c r="K6" s="190">
        <v>1941849</v>
      </c>
      <c r="M6" s="27" t="str">
        <f t="shared" si="1"/>
        <v>14.40083</v>
      </c>
      <c r="N6" s="27" t="str">
        <f t="shared" si="2"/>
        <v>14.61379</v>
      </c>
      <c r="O6" s="27" t="str">
        <f t="shared" si="3"/>
        <v>14.95969</v>
      </c>
      <c r="P6" s="27" t="str">
        <f t="shared" si="4"/>
        <v>15.59268</v>
      </c>
      <c r="Q6" s="27" t="str">
        <f t="shared" si="5"/>
        <v>16.39224</v>
      </c>
      <c r="R6" s="27" t="str">
        <f t="shared" si="6"/>
        <v>17.31871</v>
      </c>
      <c r="S6" s="27" t="str">
        <f t="shared" si="7"/>
        <v>17.88047</v>
      </c>
      <c r="T6" s="27" t="str">
        <f t="shared" si="8"/>
        <v>18.29125</v>
      </c>
      <c r="U6" s="27" t="str">
        <f t="shared" si="9"/>
        <v>18.95187</v>
      </c>
      <c r="V6" s="27" t="str">
        <f t="shared" si="10"/>
        <v>19.41849</v>
      </c>
    </row>
    <row r="7" spans="1:22" x14ac:dyDescent="0.2">
      <c r="A7" s="27">
        <v>28.5</v>
      </c>
      <c r="B7" s="190">
        <v>1436755</v>
      </c>
      <c r="C7" s="190">
        <v>1457969</v>
      </c>
      <c r="D7" s="190">
        <v>1492385</v>
      </c>
      <c r="E7" s="190">
        <v>1555226</v>
      </c>
      <c r="F7" s="190">
        <v>1634334</v>
      </c>
      <c r="G7" s="190">
        <v>1725593</v>
      </c>
      <c r="H7" s="190">
        <v>1780704</v>
      </c>
      <c r="I7" s="190">
        <v>1820892</v>
      </c>
      <c r="J7" s="190">
        <v>1885317</v>
      </c>
      <c r="K7" s="190">
        <v>1930665</v>
      </c>
      <c r="M7" s="27" t="str">
        <f t="shared" si="1"/>
        <v>14.36755</v>
      </c>
      <c r="N7" s="27" t="str">
        <f t="shared" si="2"/>
        <v>14.57969</v>
      </c>
      <c r="O7" s="27" t="str">
        <f t="shared" si="3"/>
        <v>14.92385</v>
      </c>
      <c r="P7" s="27" t="str">
        <f t="shared" si="4"/>
        <v>15.55226</v>
      </c>
      <c r="Q7" s="27" t="str">
        <f t="shared" si="5"/>
        <v>16.34334</v>
      </c>
      <c r="R7" s="27" t="str">
        <f t="shared" si="6"/>
        <v>17.25593</v>
      </c>
      <c r="S7" s="27" t="str">
        <f t="shared" si="7"/>
        <v>17.80704</v>
      </c>
      <c r="T7" s="27" t="str">
        <f t="shared" si="8"/>
        <v>18.20892</v>
      </c>
      <c r="U7" s="27" t="str">
        <f t="shared" si="9"/>
        <v>18.85317</v>
      </c>
      <c r="V7" s="27" t="str">
        <f t="shared" si="10"/>
        <v>19.30665</v>
      </c>
    </row>
    <row r="8" spans="1:22" x14ac:dyDescent="0.2">
      <c r="A8" s="27">
        <v>29.5</v>
      </c>
      <c r="B8" s="190">
        <v>1433478</v>
      </c>
      <c r="C8" s="190">
        <v>1454615</v>
      </c>
      <c r="D8" s="190">
        <v>1488866</v>
      </c>
      <c r="E8" s="190">
        <v>1551275</v>
      </c>
      <c r="F8" s="190">
        <v>1629584</v>
      </c>
      <c r="G8" s="190">
        <v>1719546</v>
      </c>
      <c r="H8" s="190">
        <v>1773667</v>
      </c>
      <c r="I8" s="190">
        <v>1813031</v>
      </c>
      <c r="J8" s="190">
        <v>1875949</v>
      </c>
      <c r="K8" s="190">
        <v>1920097</v>
      </c>
      <c r="M8" s="27" t="str">
        <f t="shared" si="1"/>
        <v>14.33478</v>
      </c>
      <c r="N8" s="27" t="str">
        <f t="shared" si="2"/>
        <v>14.54615</v>
      </c>
      <c r="O8" s="27" t="str">
        <f t="shared" si="3"/>
        <v>14.88866</v>
      </c>
      <c r="P8" s="27" t="str">
        <f t="shared" si="4"/>
        <v>15.51275</v>
      </c>
      <c r="Q8" s="27" t="str">
        <f t="shared" si="5"/>
        <v>16.29584</v>
      </c>
      <c r="R8" s="27" t="str">
        <f t="shared" si="6"/>
        <v>17.19546</v>
      </c>
      <c r="S8" s="27" t="str">
        <f t="shared" si="7"/>
        <v>17.73667</v>
      </c>
      <c r="T8" s="27" t="str">
        <f t="shared" si="8"/>
        <v>18.13031</v>
      </c>
      <c r="U8" s="27" t="str">
        <f t="shared" si="9"/>
        <v>18.75949</v>
      </c>
      <c r="V8" s="27" t="str">
        <f t="shared" si="10"/>
        <v>19.20097</v>
      </c>
    </row>
    <row r="9" spans="1:22" x14ac:dyDescent="0.2">
      <c r="A9" s="27">
        <v>30.5</v>
      </c>
      <c r="B9" s="190">
        <v>1430257</v>
      </c>
      <c r="C9" s="190">
        <v>1451319</v>
      </c>
      <c r="D9" s="190">
        <v>1485414</v>
      </c>
      <c r="E9" s="190">
        <v>1547414</v>
      </c>
      <c r="F9" s="190">
        <v>1624972</v>
      </c>
      <c r="G9" s="190">
        <v>1713726</v>
      </c>
      <c r="H9" s="190">
        <v>1766932</v>
      </c>
      <c r="I9" s="190">
        <v>1805538</v>
      </c>
      <c r="J9" s="190">
        <v>1867078</v>
      </c>
      <c r="K9" s="190">
        <v>1910132</v>
      </c>
      <c r="M9" s="27" t="str">
        <f t="shared" si="1"/>
        <v>14.30257</v>
      </c>
      <c r="N9" s="27" t="str">
        <f t="shared" si="2"/>
        <v>14.51319</v>
      </c>
      <c r="O9" s="27" t="str">
        <f t="shared" si="3"/>
        <v>14.85414</v>
      </c>
      <c r="P9" s="27" t="str">
        <f t="shared" si="4"/>
        <v>15.47414</v>
      </c>
      <c r="Q9" s="27" t="str">
        <f t="shared" si="5"/>
        <v>16.24972</v>
      </c>
      <c r="R9" s="27" t="str">
        <f t="shared" si="6"/>
        <v>17.13726</v>
      </c>
      <c r="S9" s="27" t="str">
        <f t="shared" si="7"/>
        <v>17.66932</v>
      </c>
      <c r="T9" s="27" t="str">
        <f t="shared" si="8"/>
        <v>18.05538</v>
      </c>
      <c r="U9" s="27" t="str">
        <f t="shared" si="9"/>
        <v>18.67078</v>
      </c>
      <c r="V9" s="27" t="str">
        <f t="shared" si="10"/>
        <v>19.10132</v>
      </c>
    </row>
    <row r="10" spans="1:22" x14ac:dyDescent="0.2">
      <c r="A10" s="27">
        <v>31.5</v>
      </c>
      <c r="B10" s="190">
        <v>1427093</v>
      </c>
      <c r="C10" s="190">
        <v>1448084</v>
      </c>
      <c r="D10" s="190">
        <v>1482027</v>
      </c>
      <c r="E10" s="190">
        <v>1543639</v>
      </c>
      <c r="F10" s="190">
        <v>1620495</v>
      </c>
      <c r="G10" s="190">
        <v>170813</v>
      </c>
      <c r="H10" s="190">
        <v>1760495</v>
      </c>
      <c r="I10" s="190">
        <v>1798408</v>
      </c>
      <c r="J10" s="190">
        <v>1858695</v>
      </c>
      <c r="K10" s="190">
        <v>1900761</v>
      </c>
      <c r="M10" s="27" t="str">
        <f t="shared" si="1"/>
        <v>14.27093</v>
      </c>
      <c r="N10" s="27" t="str">
        <f t="shared" si="2"/>
        <v>14.48084</v>
      </c>
      <c r="O10" s="27" t="str">
        <f t="shared" si="3"/>
        <v>14.82027</v>
      </c>
      <c r="P10" s="27" t="str">
        <f t="shared" si="4"/>
        <v>15.43639</v>
      </c>
      <c r="Q10" s="27" t="str">
        <f t="shared" si="5"/>
        <v>16.20495</v>
      </c>
      <c r="R10" s="27" t="str">
        <f t="shared" si="6"/>
        <v>17.0813</v>
      </c>
      <c r="S10" s="27" t="str">
        <f t="shared" si="7"/>
        <v>17.60495</v>
      </c>
      <c r="T10" s="27" t="str">
        <f t="shared" si="8"/>
        <v>17.98408</v>
      </c>
      <c r="U10" s="27" t="str">
        <f t="shared" si="9"/>
        <v>18.58695</v>
      </c>
      <c r="V10" s="27" t="str">
        <f t="shared" si="10"/>
        <v>19.00761</v>
      </c>
    </row>
    <row r="11" spans="1:22" x14ac:dyDescent="0.2">
      <c r="A11" s="27">
        <v>32.5</v>
      </c>
      <c r="B11" s="190">
        <v>1423989</v>
      </c>
      <c r="C11" s="190">
        <v>1444909</v>
      </c>
      <c r="D11" s="190">
        <v>1478707</v>
      </c>
      <c r="E11" s="190">
        <v>1539951</v>
      </c>
      <c r="F11" s="190">
        <v>161615</v>
      </c>
      <c r="G11" s="190">
        <v>1702753</v>
      </c>
      <c r="H11" s="190">
        <v>1754351</v>
      </c>
      <c r="I11" s="190">
        <v>1791635</v>
      </c>
      <c r="J11" s="190">
        <v>1850792</v>
      </c>
      <c r="K11" s="190">
        <v>1891973</v>
      </c>
      <c r="M11" s="27" t="str">
        <f t="shared" si="1"/>
        <v>14.23989</v>
      </c>
      <c r="N11" s="27" t="str">
        <f t="shared" si="2"/>
        <v>14.44909</v>
      </c>
      <c r="O11" s="27" t="str">
        <f t="shared" si="3"/>
        <v>14.78707</v>
      </c>
      <c r="P11" s="27" t="str">
        <f t="shared" si="4"/>
        <v>15.39951</v>
      </c>
      <c r="Q11" s="27" t="str">
        <f t="shared" si="5"/>
        <v>16.1615</v>
      </c>
      <c r="R11" s="27" t="str">
        <f t="shared" si="6"/>
        <v>17.02753</v>
      </c>
      <c r="S11" s="27" t="str">
        <f t="shared" si="7"/>
        <v>17.54351</v>
      </c>
      <c r="T11" s="27" t="str">
        <f t="shared" si="8"/>
        <v>17.91635</v>
      </c>
      <c r="U11" s="27" t="str">
        <f t="shared" si="9"/>
        <v>18.50792</v>
      </c>
      <c r="V11" s="27" t="str">
        <f t="shared" si="10"/>
        <v>18.91973</v>
      </c>
    </row>
    <row r="12" spans="1:22" x14ac:dyDescent="0.2">
      <c r="A12" s="27">
        <v>33.5</v>
      </c>
      <c r="B12" s="190">
        <v>1420948</v>
      </c>
      <c r="C12" s="190">
        <v>1441798</v>
      </c>
      <c r="D12" s="190">
        <v>1475453</v>
      </c>
      <c r="E12" s="190">
        <v>1536345</v>
      </c>
      <c r="F12" s="190">
        <v>1611933</v>
      </c>
      <c r="G12" s="190">
        <v>1697592</v>
      </c>
      <c r="H12" s="190">
        <v>1748496</v>
      </c>
      <c r="I12" s="190">
        <v>1785215</v>
      </c>
      <c r="J12" s="190">
        <v>1843363</v>
      </c>
      <c r="K12" s="190">
        <v>1883758</v>
      </c>
      <c r="M12" s="27" t="str">
        <f t="shared" si="1"/>
        <v>14.20948</v>
      </c>
      <c r="N12" s="27" t="str">
        <f t="shared" si="2"/>
        <v>14.41798</v>
      </c>
      <c r="O12" s="27" t="str">
        <f t="shared" si="3"/>
        <v>14.75453</v>
      </c>
      <c r="P12" s="27" t="str">
        <f t="shared" si="4"/>
        <v>15.36345</v>
      </c>
      <c r="Q12" s="27" t="str">
        <f t="shared" si="5"/>
        <v>16.11933</v>
      </c>
      <c r="R12" s="27" t="str">
        <f t="shared" si="6"/>
        <v>16.97592</v>
      </c>
      <c r="S12" s="27" t="str">
        <f t="shared" si="7"/>
        <v>17.48496</v>
      </c>
      <c r="T12" s="27" t="str">
        <f t="shared" si="8"/>
        <v>17.85215</v>
      </c>
      <c r="U12" s="27" t="str">
        <f t="shared" si="9"/>
        <v>18.43363</v>
      </c>
      <c r="V12" s="27" t="str">
        <f t="shared" si="10"/>
        <v>18.83758</v>
      </c>
    </row>
    <row r="13" spans="1:22" x14ac:dyDescent="0.2">
      <c r="A13" s="27">
        <v>34.5</v>
      </c>
      <c r="B13" s="190">
        <v>1417972</v>
      </c>
      <c r="C13" s="190">
        <v>143875</v>
      </c>
      <c r="D13" s="190">
        <v>1472264</v>
      </c>
      <c r="E13" s="190">
        <v>1532822</v>
      </c>
      <c r="F13" s="190">
        <v>1607843</v>
      </c>
      <c r="G13" s="190">
        <v>1692645</v>
      </c>
      <c r="H13" s="190">
        <v>1742927</v>
      </c>
      <c r="I13" s="190">
        <v>1779143</v>
      </c>
      <c r="J13" s="190">
        <v>18364</v>
      </c>
      <c r="K13" s="190">
        <v>1876106</v>
      </c>
      <c r="M13" s="27" t="str">
        <f t="shared" si="1"/>
        <v>14.17972</v>
      </c>
      <c r="N13" s="27" t="str">
        <f t="shared" si="2"/>
        <v>14.3875</v>
      </c>
      <c r="O13" s="27" t="str">
        <f t="shared" si="3"/>
        <v>14.72264</v>
      </c>
      <c r="P13" s="27" t="str">
        <f t="shared" si="4"/>
        <v>15.32822</v>
      </c>
      <c r="Q13" s="27" t="str">
        <f t="shared" si="5"/>
        <v>16.07843</v>
      </c>
      <c r="R13" s="27" t="str">
        <f t="shared" si="6"/>
        <v>16.92645</v>
      </c>
      <c r="S13" s="27" t="str">
        <f t="shared" si="7"/>
        <v>17.42927</v>
      </c>
      <c r="T13" s="27" t="str">
        <f t="shared" si="8"/>
        <v>17.79143</v>
      </c>
      <c r="U13" s="27" t="str">
        <f t="shared" si="9"/>
        <v>18.364</v>
      </c>
      <c r="V13" s="27" t="str">
        <f t="shared" si="10"/>
        <v>18.76106</v>
      </c>
    </row>
    <row r="14" spans="1:22" x14ac:dyDescent="0.2">
      <c r="A14" s="27">
        <v>35.5</v>
      </c>
      <c r="B14" s="190">
        <v>1415063</v>
      </c>
      <c r="C14" s="190">
        <v>1435767</v>
      </c>
      <c r="D14" s="190">
        <v>1469142</v>
      </c>
      <c r="E14" s="190">
        <v>1529379</v>
      </c>
      <c r="F14" s="190">
        <v>1603876</v>
      </c>
      <c r="G14" s="190">
        <v>1687907</v>
      </c>
      <c r="H14" s="190">
        <v>1737639</v>
      </c>
      <c r="I14" s="190">
        <v>1773414</v>
      </c>
      <c r="J14" s="190">
        <v>1829895</v>
      </c>
      <c r="K14" s="190">
        <v>1869006</v>
      </c>
      <c r="M14" s="27" t="str">
        <f t="shared" si="1"/>
        <v>14.15063</v>
      </c>
      <c r="N14" s="27" t="str">
        <f t="shared" si="2"/>
        <v>14.35767</v>
      </c>
      <c r="O14" s="27" t="str">
        <f t="shared" si="3"/>
        <v>14.69142</v>
      </c>
      <c r="P14" s="27" t="str">
        <f t="shared" si="4"/>
        <v>15.29379</v>
      </c>
      <c r="Q14" s="27" t="str">
        <f t="shared" si="5"/>
        <v>16.03876</v>
      </c>
      <c r="R14" s="27" t="str">
        <f t="shared" si="6"/>
        <v>16.87907</v>
      </c>
      <c r="S14" s="27" t="str">
        <f t="shared" si="7"/>
        <v>17.37639</v>
      </c>
      <c r="T14" s="27" t="str">
        <f t="shared" si="8"/>
        <v>17.73414</v>
      </c>
      <c r="U14" s="27" t="str">
        <f t="shared" si="9"/>
        <v>18.29895</v>
      </c>
      <c r="V14" s="27" t="str">
        <f t="shared" si="10"/>
        <v>18.69006</v>
      </c>
    </row>
    <row r="15" spans="1:22" x14ac:dyDescent="0.2">
      <c r="A15" s="27">
        <v>36.5</v>
      </c>
      <c r="B15" s="190">
        <v>1412223</v>
      </c>
      <c r="C15" s="190">
        <v>1432851</v>
      </c>
      <c r="D15" s="190">
        <v>1466086</v>
      </c>
      <c r="E15" s="190">
        <v>1526016</v>
      </c>
      <c r="F15" s="190">
        <v>160003</v>
      </c>
      <c r="G15" s="190">
        <v>1683376</v>
      </c>
      <c r="H15" s="190">
        <v>1732627</v>
      </c>
      <c r="I15" s="190">
        <v>1768022</v>
      </c>
      <c r="J15" s="190">
        <v>1823842</v>
      </c>
      <c r="K15" s="190">
        <v>1862449</v>
      </c>
      <c r="M15" s="27" t="str">
        <f t="shared" si="1"/>
        <v>14.12223</v>
      </c>
      <c r="N15" s="27" t="str">
        <f t="shared" si="2"/>
        <v>14.32851</v>
      </c>
      <c r="O15" s="27" t="str">
        <f t="shared" si="3"/>
        <v>14.66086</v>
      </c>
      <c r="P15" s="27" t="str">
        <f t="shared" si="4"/>
        <v>15.26016</v>
      </c>
      <c r="Q15" s="27" t="str">
        <f t="shared" si="5"/>
        <v>16.0003</v>
      </c>
      <c r="R15" s="27" t="str">
        <f t="shared" si="6"/>
        <v>16.83376</v>
      </c>
      <c r="S15" s="27" t="str">
        <f t="shared" si="7"/>
        <v>17.32627</v>
      </c>
      <c r="T15" s="27" t="str">
        <f t="shared" si="8"/>
        <v>17.68022</v>
      </c>
      <c r="U15" s="27" t="str">
        <f t="shared" si="9"/>
        <v>18.23842</v>
      </c>
      <c r="V15" s="27" t="str">
        <f t="shared" si="10"/>
        <v>18.62449</v>
      </c>
    </row>
    <row r="16" spans="1:22" x14ac:dyDescent="0.2">
      <c r="A16" s="27">
        <v>37.5</v>
      </c>
      <c r="B16" s="190">
        <v>1409453</v>
      </c>
      <c r="C16" s="190">
        <v>1430002</v>
      </c>
      <c r="D16" s="190">
        <v>1463096</v>
      </c>
      <c r="E16" s="190">
        <v>1522731</v>
      </c>
      <c r="F16" s="190">
        <v>1596304</v>
      </c>
      <c r="G16" s="190">
        <v>1679048</v>
      </c>
      <c r="H16" s="190">
        <v>1727889</v>
      </c>
      <c r="I16" s="190">
        <v>1762963</v>
      </c>
      <c r="J16" s="190">
        <v>1818231</v>
      </c>
      <c r="K16" s="190">
        <v>1856425</v>
      </c>
      <c r="M16" s="27" t="str">
        <f t="shared" si="1"/>
        <v>14.09453</v>
      </c>
      <c r="N16" s="27" t="str">
        <f t="shared" si="2"/>
        <v>14.30002</v>
      </c>
      <c r="O16" s="27" t="str">
        <f t="shared" si="3"/>
        <v>14.63096</v>
      </c>
      <c r="P16" s="27" t="str">
        <f t="shared" si="4"/>
        <v>15.22731</v>
      </c>
      <c r="Q16" s="27" t="str">
        <f t="shared" si="5"/>
        <v>15.96304</v>
      </c>
      <c r="R16" s="27" t="str">
        <f t="shared" si="6"/>
        <v>16.79048</v>
      </c>
      <c r="S16" s="27" t="str">
        <f t="shared" si="7"/>
        <v>17.27889</v>
      </c>
      <c r="T16" s="27" t="str">
        <f t="shared" si="8"/>
        <v>17.62963</v>
      </c>
      <c r="U16" s="27" t="str">
        <f t="shared" si="9"/>
        <v>18.18231</v>
      </c>
      <c r="V16" s="27" t="str">
        <f t="shared" si="10"/>
        <v>18.56425</v>
      </c>
    </row>
    <row r="17" spans="1:22" x14ac:dyDescent="0.2">
      <c r="A17" s="27">
        <v>38.5</v>
      </c>
      <c r="B17" s="190">
        <v>1406756</v>
      </c>
      <c r="C17" s="190">
        <v>1427222</v>
      </c>
      <c r="D17" s="190">
        <v>1460173</v>
      </c>
      <c r="E17" s="190">
        <v>1519523</v>
      </c>
      <c r="F17" s="190">
        <v>1592695</v>
      </c>
      <c r="G17" s="190">
        <v>167492</v>
      </c>
      <c r="H17" s="190">
        <v>1723419</v>
      </c>
      <c r="I17" s="190">
        <v>1758231</v>
      </c>
      <c r="J17" s="190">
        <v>1813057</v>
      </c>
      <c r="K17" s="190">
        <v>1850924</v>
      </c>
      <c r="M17" s="27" t="str">
        <f t="shared" si="1"/>
        <v>14.06756</v>
      </c>
      <c r="N17" s="27" t="str">
        <f t="shared" si="2"/>
        <v>14.27222</v>
      </c>
      <c r="O17" s="27" t="str">
        <f t="shared" si="3"/>
        <v>14.60173</v>
      </c>
      <c r="P17" s="27" t="str">
        <f t="shared" si="4"/>
        <v>15.19523</v>
      </c>
      <c r="Q17" s="27" t="str">
        <f t="shared" si="5"/>
        <v>15.92695</v>
      </c>
      <c r="R17" s="27" t="str">
        <f t="shared" si="6"/>
        <v>16.7492</v>
      </c>
      <c r="S17" s="27" t="str">
        <f t="shared" si="7"/>
        <v>17.23419</v>
      </c>
      <c r="T17" s="27" t="str">
        <f t="shared" si="8"/>
        <v>17.58231</v>
      </c>
      <c r="U17" s="27" t="str">
        <f t="shared" si="9"/>
        <v>18.13057</v>
      </c>
      <c r="V17" s="27" t="str">
        <f t="shared" si="10"/>
        <v>18.50924</v>
      </c>
    </row>
    <row r="18" spans="1:22" x14ac:dyDescent="0.2">
      <c r="A18" s="27">
        <v>39.5</v>
      </c>
      <c r="B18" s="190">
        <v>1404132</v>
      </c>
      <c r="C18" s="190">
        <v>142451</v>
      </c>
      <c r="D18" s="190">
        <v>1457316</v>
      </c>
      <c r="E18" s="190">
        <v>1516392</v>
      </c>
      <c r="F18" s="190">
        <v>1589203</v>
      </c>
      <c r="G18" s="190">
        <v>1670988</v>
      </c>
      <c r="H18" s="190">
        <v>1719213</v>
      </c>
      <c r="I18" s="190">
        <v>175382</v>
      </c>
      <c r="J18" s="190">
        <v>1808311</v>
      </c>
      <c r="K18" s="190">
        <v>1845938</v>
      </c>
      <c r="M18" s="27" t="str">
        <f t="shared" si="1"/>
        <v>14.04132</v>
      </c>
      <c r="N18" s="27" t="str">
        <f t="shared" si="2"/>
        <v>14.2451</v>
      </c>
      <c r="O18" s="27" t="str">
        <f t="shared" si="3"/>
        <v>14.57316</v>
      </c>
      <c r="P18" s="27" t="str">
        <f t="shared" si="4"/>
        <v>15.16392</v>
      </c>
      <c r="Q18" s="27" t="str">
        <f t="shared" si="5"/>
        <v>15.89203</v>
      </c>
      <c r="R18" s="27" t="str">
        <f t="shared" si="6"/>
        <v>16.70988</v>
      </c>
      <c r="S18" s="27" t="str">
        <f t="shared" si="7"/>
        <v>17.19213</v>
      </c>
      <c r="T18" s="27" t="str">
        <f t="shared" si="8"/>
        <v>17.5382</v>
      </c>
      <c r="U18" s="27" t="str">
        <f t="shared" si="9"/>
        <v>18.08311</v>
      </c>
      <c r="V18" s="27" t="str">
        <f t="shared" si="10"/>
        <v>18.45938</v>
      </c>
    </row>
    <row r="19" spans="1:22" x14ac:dyDescent="0.2">
      <c r="A19" s="27">
        <v>40.5</v>
      </c>
      <c r="B19" s="190">
        <v>1401582</v>
      </c>
      <c r="C19" s="190">
        <v>1421868</v>
      </c>
      <c r="D19" s="190">
        <v>1454527</v>
      </c>
      <c r="E19" s="190">
        <v>1513337</v>
      </c>
      <c r="F19" s="190">
        <v>1585824</v>
      </c>
      <c r="G19" s="190">
        <v>1667251</v>
      </c>
      <c r="H19" s="190">
        <v>1715266</v>
      </c>
      <c r="I19" s="190">
        <v>1749725</v>
      </c>
      <c r="J19" s="190">
        <v>1803986</v>
      </c>
      <c r="K19" s="190">
        <v>1841456</v>
      </c>
      <c r="M19" s="27" t="str">
        <f t="shared" si="1"/>
        <v>14.01582</v>
      </c>
      <c r="N19" s="27" t="str">
        <f t="shared" si="2"/>
        <v>14.21868</v>
      </c>
      <c r="O19" s="27" t="str">
        <f t="shared" si="3"/>
        <v>14.54527</v>
      </c>
      <c r="P19" s="27" t="str">
        <f t="shared" si="4"/>
        <v>15.13337</v>
      </c>
      <c r="Q19" s="27" t="str">
        <f t="shared" si="5"/>
        <v>15.85824</v>
      </c>
      <c r="R19" s="27" t="str">
        <f t="shared" si="6"/>
        <v>16.67251</v>
      </c>
      <c r="S19" s="27" t="str">
        <f t="shared" si="7"/>
        <v>17.15266</v>
      </c>
      <c r="T19" s="27" t="str">
        <f t="shared" si="8"/>
        <v>17.49725</v>
      </c>
      <c r="U19" s="27" t="str">
        <f t="shared" si="9"/>
        <v>18.03986</v>
      </c>
      <c r="V19" s="27" t="str">
        <f t="shared" si="10"/>
        <v>18.41456</v>
      </c>
    </row>
    <row r="20" spans="1:22" x14ac:dyDescent="0.2">
      <c r="A20" s="27">
        <v>41.5</v>
      </c>
      <c r="B20" s="190">
        <v>1399107</v>
      </c>
      <c r="C20" s="190">
        <v>1419297</v>
      </c>
      <c r="D20" s="190">
        <v>1451805</v>
      </c>
      <c r="E20" s="190">
        <v>1510359</v>
      </c>
      <c r="F20" s="190">
        <v>1582559</v>
      </c>
      <c r="G20" s="190">
        <v>1663704</v>
      </c>
      <c r="H20" s="190">
        <v>1711575</v>
      </c>
      <c r="I20" s="190">
        <v>1745941</v>
      </c>
      <c r="J20" s="190">
        <v>1800074</v>
      </c>
      <c r="K20" s="190">
        <v>1837469</v>
      </c>
      <c r="M20" s="27" t="str">
        <f t="shared" si="1"/>
        <v>13.99107</v>
      </c>
      <c r="N20" s="27" t="str">
        <f t="shared" si="2"/>
        <v>14.19297</v>
      </c>
      <c r="O20" s="27" t="str">
        <f t="shared" si="3"/>
        <v>14.51805</v>
      </c>
      <c r="P20" s="27" t="str">
        <f t="shared" si="4"/>
        <v>15.10359</v>
      </c>
      <c r="Q20" s="27" t="str">
        <f t="shared" si="5"/>
        <v>15.82559</v>
      </c>
      <c r="R20" s="27" t="str">
        <f t="shared" si="6"/>
        <v>16.63704</v>
      </c>
      <c r="S20" s="27" t="str">
        <f t="shared" si="7"/>
        <v>17.11575</v>
      </c>
      <c r="T20" s="27" t="str">
        <f t="shared" si="8"/>
        <v>17.45941</v>
      </c>
      <c r="U20" s="27" t="str">
        <f t="shared" si="9"/>
        <v>18.00074</v>
      </c>
      <c r="V20" s="27" t="str">
        <f t="shared" si="10"/>
        <v>18.37469</v>
      </c>
    </row>
    <row r="21" spans="1:22" x14ac:dyDescent="0.2">
      <c r="A21" s="27">
        <v>42.5</v>
      </c>
      <c r="B21" s="190">
        <v>1396707</v>
      </c>
      <c r="C21" s="190">
        <v>1416796</v>
      </c>
      <c r="D21" s="190">
        <v>1449151</v>
      </c>
      <c r="E21" s="190">
        <v>1507458</v>
      </c>
      <c r="F21" s="190">
        <v>1579406</v>
      </c>
      <c r="G21" s="190">
        <v>1660345</v>
      </c>
      <c r="H21" s="190">
        <v>1708135</v>
      </c>
      <c r="I21" s="190">
        <v>1742462</v>
      </c>
      <c r="J21" s="190">
        <v>1796568</v>
      </c>
      <c r="K21" s="190">
        <v>1833969</v>
      </c>
      <c r="M21" s="27" t="str">
        <f t="shared" si="1"/>
        <v>13.96707</v>
      </c>
      <c r="N21" s="27" t="str">
        <f t="shared" si="2"/>
        <v>14.16796</v>
      </c>
      <c r="O21" s="27" t="str">
        <f t="shared" si="3"/>
        <v>14.49151</v>
      </c>
      <c r="P21" s="27" t="str">
        <f t="shared" si="4"/>
        <v>15.07458</v>
      </c>
      <c r="Q21" s="27" t="str">
        <f t="shared" si="5"/>
        <v>15.79406</v>
      </c>
      <c r="R21" s="27" t="str">
        <f t="shared" si="6"/>
        <v>16.60345</v>
      </c>
      <c r="S21" s="27" t="str">
        <f t="shared" si="7"/>
        <v>17.08135</v>
      </c>
      <c r="T21" s="27" t="str">
        <f t="shared" si="8"/>
        <v>17.42462</v>
      </c>
      <c r="U21" s="27" t="str">
        <f t="shared" si="9"/>
        <v>17.96568</v>
      </c>
      <c r="V21" s="27" t="str">
        <f t="shared" si="10"/>
        <v>18.33969</v>
      </c>
    </row>
    <row r="22" spans="1:22" x14ac:dyDescent="0.2">
      <c r="A22" s="27">
        <v>43.5</v>
      </c>
      <c r="B22" s="190">
        <v>1394383</v>
      </c>
      <c r="C22" s="190">
        <v>1414367</v>
      </c>
      <c r="D22" s="190">
        <v>1446566</v>
      </c>
      <c r="E22" s="190">
        <v>1504633</v>
      </c>
      <c r="F22" s="190">
        <v>1576364</v>
      </c>
      <c r="G22" s="190">
        <v>165717</v>
      </c>
      <c r="H22" s="190">
        <v>1704941</v>
      </c>
      <c r="I22" s="190">
        <v>1739282</v>
      </c>
      <c r="J22" s="190">
        <v>1793459</v>
      </c>
      <c r="K22" s="190">
        <v>1830947</v>
      </c>
      <c r="M22" s="27" t="str">
        <f t="shared" si="1"/>
        <v>13.94383</v>
      </c>
      <c r="N22" s="27" t="str">
        <f t="shared" si="2"/>
        <v>14.14367</v>
      </c>
      <c r="O22" s="27" t="str">
        <f t="shared" si="3"/>
        <v>14.46566</v>
      </c>
      <c r="P22" s="27" t="str">
        <f t="shared" si="4"/>
        <v>15.04633</v>
      </c>
      <c r="Q22" s="27" t="str">
        <f t="shared" si="5"/>
        <v>15.76364</v>
      </c>
      <c r="R22" s="27" t="str">
        <f t="shared" si="6"/>
        <v>16.5717</v>
      </c>
      <c r="S22" s="27" t="str">
        <f t="shared" si="7"/>
        <v>17.04941</v>
      </c>
      <c r="T22" s="27" t="str">
        <f t="shared" si="8"/>
        <v>17.39282</v>
      </c>
      <c r="U22" s="27" t="str">
        <f t="shared" si="9"/>
        <v>17.93459</v>
      </c>
      <c r="V22" s="27" t="str">
        <f t="shared" si="10"/>
        <v>18.30947</v>
      </c>
    </row>
    <row r="23" spans="1:22" x14ac:dyDescent="0.2">
      <c r="A23" t="s">
        <v>108</v>
      </c>
      <c r="B23" s="190">
        <v>1392133</v>
      </c>
      <c r="C23" s="190">
        <v>1412009</v>
      </c>
      <c r="D23" s="190">
        <v>144405</v>
      </c>
      <c r="E23" s="190">
        <v>1501886</v>
      </c>
      <c r="F23" s="190">
        <v>1573434</v>
      </c>
      <c r="G23" s="190">
        <v>1654177</v>
      </c>
      <c r="H23" s="190">
        <v>1701988</v>
      </c>
      <c r="I23" s="190">
        <v>1736395</v>
      </c>
      <c r="J23" s="190">
        <v>1790741</v>
      </c>
      <c r="K23" s="190">
        <v>1828393</v>
      </c>
      <c r="M23" s="27" t="str">
        <f t="shared" si="1"/>
        <v>13.92133</v>
      </c>
      <c r="N23" s="27" t="str">
        <f t="shared" si="2"/>
        <v>14.12009</v>
      </c>
      <c r="O23" s="27" t="str">
        <f t="shared" si="3"/>
        <v>14.4405</v>
      </c>
      <c r="P23" s="27" t="str">
        <f t="shared" si="4"/>
        <v>15.01886</v>
      </c>
      <c r="Q23" s="27" t="str">
        <f t="shared" si="5"/>
        <v>15.73434</v>
      </c>
      <c r="R23" s="27" t="str">
        <f t="shared" si="6"/>
        <v>16.54177</v>
      </c>
      <c r="S23" s="27" t="str">
        <f t="shared" si="7"/>
        <v>17.01988</v>
      </c>
      <c r="T23" s="27" t="str">
        <f t="shared" si="8"/>
        <v>17.36395</v>
      </c>
      <c r="U23" s="27" t="str">
        <f t="shared" si="9"/>
        <v>17.90741</v>
      </c>
      <c r="V23" s="27" t="str">
        <f t="shared" si="10"/>
        <v>18.28393</v>
      </c>
    </row>
    <row r="24" spans="1:22" x14ac:dyDescent="0.2">
      <c r="A24" t="s">
        <v>109</v>
      </c>
      <c r="B24" s="190">
        <v>1389959</v>
      </c>
      <c r="C24" s="190">
        <v>1409723</v>
      </c>
      <c r="D24" s="190">
        <v>1441604</v>
      </c>
      <c r="E24" s="190">
        <v>1499218</v>
      </c>
      <c r="F24" s="190">
        <v>1570614</v>
      </c>
      <c r="G24" s="190">
        <v>1651364</v>
      </c>
      <c r="H24" s="190">
        <v>1699272</v>
      </c>
      <c r="I24" s="190">
        <v>1733795</v>
      </c>
      <c r="J24" s="190">
        <v>1788405</v>
      </c>
      <c r="K24" s="190">
        <v>18263</v>
      </c>
      <c r="M24" s="27" t="str">
        <f t="shared" si="1"/>
        <v>13.89959</v>
      </c>
      <c r="N24" s="27" t="str">
        <f t="shared" si="2"/>
        <v>14.09723</v>
      </c>
      <c r="O24" s="27" t="str">
        <f t="shared" si="3"/>
        <v>14.41604</v>
      </c>
      <c r="P24" s="27" t="str">
        <f t="shared" si="4"/>
        <v>14.99218</v>
      </c>
      <c r="Q24" s="27" t="str">
        <f t="shared" si="5"/>
        <v>15.70614</v>
      </c>
      <c r="R24" s="27" t="str">
        <f t="shared" si="6"/>
        <v>16.51364</v>
      </c>
      <c r="S24" s="27" t="str">
        <f t="shared" si="7"/>
        <v>16.99272</v>
      </c>
      <c r="T24" s="27" t="str">
        <f t="shared" si="8"/>
        <v>17.33795</v>
      </c>
      <c r="U24" s="27" t="str">
        <f t="shared" si="9"/>
        <v>17.88405</v>
      </c>
      <c r="V24" s="27" t="str">
        <f t="shared" si="10"/>
        <v>18.263</v>
      </c>
    </row>
    <row r="25" spans="1:22" x14ac:dyDescent="0.2">
      <c r="A25" t="s">
        <v>110</v>
      </c>
      <c r="B25" s="190">
        <v>1387858</v>
      </c>
      <c r="C25" s="190">
        <v>1407509</v>
      </c>
      <c r="D25" s="190">
        <v>1439229</v>
      </c>
      <c r="E25" s="190">
        <v>1496629</v>
      </c>
      <c r="F25" s="190">
        <v>1567904</v>
      </c>
      <c r="G25" s="190">
        <v>1648726</v>
      </c>
      <c r="H25" s="190">
        <v>1696789</v>
      </c>
      <c r="I25" s="190">
        <v>1731477</v>
      </c>
      <c r="J25" s="190">
        <v>1786444</v>
      </c>
      <c r="K25" s="190">
        <v>1824658</v>
      </c>
      <c r="M25" s="27" t="str">
        <f t="shared" si="1"/>
        <v>13.87858</v>
      </c>
      <c r="N25" s="27" t="str">
        <f t="shared" si="2"/>
        <v>14.07509</v>
      </c>
      <c r="O25" s="27" t="str">
        <f t="shared" si="3"/>
        <v>14.39229</v>
      </c>
      <c r="P25" s="27" t="str">
        <f t="shared" si="4"/>
        <v>14.96629</v>
      </c>
      <c r="Q25" s="27" t="str">
        <f t="shared" si="5"/>
        <v>15.67904</v>
      </c>
      <c r="R25" s="27" t="str">
        <f t="shared" si="6"/>
        <v>16.48726</v>
      </c>
      <c r="S25" s="27" t="str">
        <f t="shared" si="7"/>
        <v>16.96789</v>
      </c>
      <c r="T25" s="27" t="str">
        <f t="shared" si="8"/>
        <v>17.31477</v>
      </c>
      <c r="U25" s="27" t="str">
        <f t="shared" si="9"/>
        <v>17.86444</v>
      </c>
      <c r="V25" s="27" t="str">
        <f t="shared" si="10"/>
        <v>18.24658</v>
      </c>
    </row>
    <row r="26" spans="1:22" x14ac:dyDescent="0.2">
      <c r="A26" t="s">
        <v>111</v>
      </c>
      <c r="B26" s="190">
        <v>1385832</v>
      </c>
      <c r="C26" s="190">
        <v>1405366</v>
      </c>
      <c r="D26" s="190">
        <v>1436926</v>
      </c>
      <c r="E26" s="190">
        <v>149412</v>
      </c>
      <c r="F26" s="190">
        <v>1565305</v>
      </c>
      <c r="G26" s="190">
        <v>1646262</v>
      </c>
      <c r="H26" s="190">
        <v>1694533</v>
      </c>
      <c r="I26" s="190">
        <v>1729434</v>
      </c>
      <c r="J26" s="190">
        <v>178485</v>
      </c>
      <c r="K26" s="190">
        <v>1823459</v>
      </c>
      <c r="M26" s="27" t="str">
        <f t="shared" si="1"/>
        <v>13.85832</v>
      </c>
      <c r="N26" s="27" t="str">
        <f t="shared" si="2"/>
        <v>14.05366</v>
      </c>
      <c r="O26" s="27" t="str">
        <f t="shared" si="3"/>
        <v>14.36926</v>
      </c>
      <c r="P26" s="27" t="str">
        <f t="shared" si="4"/>
        <v>14.9412</v>
      </c>
      <c r="Q26" s="27" t="str">
        <f t="shared" si="5"/>
        <v>15.65305</v>
      </c>
      <c r="R26" s="27" t="str">
        <f t="shared" si="6"/>
        <v>16.46262</v>
      </c>
      <c r="S26" s="27" t="str">
        <f t="shared" si="7"/>
        <v>16.94533</v>
      </c>
      <c r="T26" s="27" t="str">
        <f t="shared" si="8"/>
        <v>17.29434</v>
      </c>
      <c r="U26" s="27" t="str">
        <f t="shared" si="9"/>
        <v>17.8485</v>
      </c>
      <c r="V26" s="27" t="str">
        <f t="shared" si="10"/>
        <v>18.23459</v>
      </c>
    </row>
    <row r="27" spans="1:22" x14ac:dyDescent="0.2">
      <c r="A27" t="s">
        <v>112</v>
      </c>
      <c r="B27" s="190">
        <v>1383877</v>
      </c>
      <c r="C27" s="190">
        <v>1403296</v>
      </c>
      <c r="D27" s="190">
        <v>1434695</v>
      </c>
      <c r="E27" s="190">
        <v>1491694</v>
      </c>
      <c r="F27" s="190">
        <v>1562817</v>
      </c>
      <c r="G27" s="190">
        <v>164397</v>
      </c>
      <c r="H27" s="190">
        <v>1692501</v>
      </c>
      <c r="I27" s="190">
        <v>1727661</v>
      </c>
      <c r="J27" s="190">
        <v>1783614</v>
      </c>
      <c r="K27" s="190">
        <v>1822694</v>
      </c>
      <c r="M27" s="27" t="str">
        <f t="shared" si="1"/>
        <v>13.83877</v>
      </c>
      <c r="N27" s="27" t="str">
        <f t="shared" si="2"/>
        <v>14.03296</v>
      </c>
      <c r="O27" s="27" t="str">
        <f t="shared" si="3"/>
        <v>14.34695</v>
      </c>
      <c r="P27" s="27" t="str">
        <f t="shared" si="4"/>
        <v>14.91694</v>
      </c>
      <c r="Q27" s="27" t="str">
        <f t="shared" si="5"/>
        <v>15.62817</v>
      </c>
      <c r="R27" s="27" t="str">
        <f t="shared" si="6"/>
        <v>16.4397</v>
      </c>
      <c r="S27" s="27" t="str">
        <f t="shared" si="7"/>
        <v>16.92501</v>
      </c>
      <c r="T27" s="27" t="str">
        <f t="shared" si="8"/>
        <v>17.27661</v>
      </c>
      <c r="U27" s="27" t="str">
        <f t="shared" si="9"/>
        <v>17.83614</v>
      </c>
      <c r="V27" s="27" t="str">
        <f t="shared" si="10"/>
        <v>18.22694</v>
      </c>
    </row>
    <row r="28" spans="1:22" x14ac:dyDescent="0.2">
      <c r="A28" t="s">
        <v>113</v>
      </c>
      <c r="B28" s="190">
        <v>1381995</v>
      </c>
      <c r="C28" s="190">
        <v>1401296</v>
      </c>
      <c r="D28" s="190">
        <v>1432537</v>
      </c>
      <c r="E28" s="190">
        <v>1489351</v>
      </c>
      <c r="F28" s="190">
        <v>1560441</v>
      </c>
      <c r="G28" s="190">
        <v>1641846</v>
      </c>
      <c r="H28" s="190">
        <v>1690688</v>
      </c>
      <c r="I28" s="190">
        <v>1726151</v>
      </c>
      <c r="J28" s="190">
        <v>178273</v>
      </c>
      <c r="K28" s="190">
        <v>1822354</v>
      </c>
      <c r="M28" s="27" t="str">
        <f t="shared" si="1"/>
        <v>13.81995</v>
      </c>
      <c r="N28" s="27" t="str">
        <f t="shared" si="2"/>
        <v>14.01296</v>
      </c>
      <c r="O28" s="27" t="str">
        <f t="shared" si="3"/>
        <v>14.32537</v>
      </c>
      <c r="P28" s="27" t="str">
        <f t="shared" si="4"/>
        <v>14.89351</v>
      </c>
      <c r="Q28" s="27" t="str">
        <f t="shared" si="5"/>
        <v>15.60441</v>
      </c>
      <c r="R28" s="27" t="str">
        <f t="shared" si="6"/>
        <v>16.41846</v>
      </c>
      <c r="S28" s="27" t="str">
        <f t="shared" si="7"/>
        <v>16.90688</v>
      </c>
      <c r="T28" s="27" t="str">
        <f t="shared" si="8"/>
        <v>17.26151</v>
      </c>
      <c r="U28" s="27" t="str">
        <f t="shared" si="9"/>
        <v>17.8273</v>
      </c>
      <c r="V28" s="27" t="str">
        <f t="shared" si="10"/>
        <v>18.22354</v>
      </c>
    </row>
    <row r="29" spans="1:22" x14ac:dyDescent="0.2">
      <c r="A29" t="s">
        <v>114</v>
      </c>
      <c r="B29" s="190">
        <v>1380182</v>
      </c>
      <c r="C29" s="190">
        <v>1399367</v>
      </c>
      <c r="D29" s="190">
        <v>1430453</v>
      </c>
      <c r="E29" s="190">
        <v>1487093</v>
      </c>
      <c r="F29" s="190">
        <v>1558176</v>
      </c>
      <c r="G29" s="190">
        <v>1639889</v>
      </c>
      <c r="H29" s="190">
        <v>1689089</v>
      </c>
      <c r="I29" s="190">
        <v>1724899</v>
      </c>
      <c r="J29" s="190">
        <v>1782189</v>
      </c>
      <c r="K29" s="190">
        <v>1822431</v>
      </c>
      <c r="M29" s="27" t="str">
        <f t="shared" si="1"/>
        <v>13.80182</v>
      </c>
      <c r="N29" s="27" t="str">
        <f t="shared" si="2"/>
        <v>13.99367</v>
      </c>
      <c r="O29" s="27" t="str">
        <f t="shared" si="3"/>
        <v>14.30453</v>
      </c>
      <c r="P29" s="27" t="str">
        <f t="shared" si="4"/>
        <v>14.87093</v>
      </c>
      <c r="Q29" s="27" t="str">
        <f t="shared" si="5"/>
        <v>15.58176</v>
      </c>
      <c r="R29" s="27" t="str">
        <f t="shared" si="6"/>
        <v>16.39889</v>
      </c>
      <c r="S29" s="27" t="str">
        <f t="shared" si="7"/>
        <v>16.89089</v>
      </c>
      <c r="T29" s="27" t="str">
        <f t="shared" si="8"/>
        <v>17.24899</v>
      </c>
      <c r="U29" s="27" t="str">
        <f t="shared" si="9"/>
        <v>17.82189</v>
      </c>
      <c r="V29" s="27" t="str">
        <f t="shared" si="10"/>
        <v>18.22431</v>
      </c>
    </row>
    <row r="30" spans="1:22" x14ac:dyDescent="0.2">
      <c r="A30" t="s">
        <v>115</v>
      </c>
      <c r="B30" s="190">
        <v>1378439</v>
      </c>
      <c r="C30" s="190">
        <v>1397509</v>
      </c>
      <c r="D30" s="190">
        <v>1428444</v>
      </c>
      <c r="E30" s="190">
        <v>1484921</v>
      </c>
      <c r="F30" s="190">
        <v>1556025</v>
      </c>
      <c r="G30" s="190">
        <v>1638097</v>
      </c>
      <c r="H30" s="190">
        <v>1687701</v>
      </c>
      <c r="I30" s="190">
        <v>1723899</v>
      </c>
      <c r="J30" s="190">
        <v>1781983</v>
      </c>
      <c r="K30" s="190">
        <v>1822915</v>
      </c>
      <c r="M30" s="27" t="str">
        <f t="shared" si="1"/>
        <v>13.78439</v>
      </c>
      <c r="N30" s="27" t="str">
        <f t="shared" si="2"/>
        <v>13.97509</v>
      </c>
      <c r="O30" s="27" t="str">
        <f t="shared" si="3"/>
        <v>14.28444</v>
      </c>
      <c r="P30" s="27" t="str">
        <f t="shared" si="4"/>
        <v>14.84921</v>
      </c>
      <c r="Q30" s="27" t="str">
        <f t="shared" si="5"/>
        <v>15.56025</v>
      </c>
      <c r="R30" s="27" t="str">
        <f t="shared" si="6"/>
        <v>16.38097</v>
      </c>
      <c r="S30" s="27" t="str">
        <f t="shared" si="7"/>
        <v>16.87701</v>
      </c>
      <c r="T30" s="27" t="str">
        <f t="shared" si="8"/>
        <v>17.23899</v>
      </c>
      <c r="U30" s="27" t="str">
        <f t="shared" si="9"/>
        <v>17.81983</v>
      </c>
      <c r="V30" s="27" t="str">
        <f t="shared" si="10"/>
        <v>18.22915</v>
      </c>
    </row>
    <row r="31" spans="1:22" x14ac:dyDescent="0.2">
      <c r="A31" t="s">
        <v>116</v>
      </c>
      <c r="B31" s="190">
        <v>1376763</v>
      </c>
      <c r="C31" s="190">
        <v>1395722</v>
      </c>
      <c r="D31" s="190">
        <v>142651</v>
      </c>
      <c r="E31" s="190">
        <v>1482838</v>
      </c>
      <c r="F31" s="190">
        <v>1553987</v>
      </c>
      <c r="G31" s="190">
        <v>1636468</v>
      </c>
      <c r="H31" s="190">
        <v>1686519</v>
      </c>
      <c r="I31" s="190">
        <v>1723145</v>
      </c>
      <c r="J31" s="190">
        <v>1782104</v>
      </c>
      <c r="K31" s="190">
        <v>1823799</v>
      </c>
      <c r="M31" s="27" t="str">
        <f t="shared" si="1"/>
        <v>13.76763</v>
      </c>
      <c r="N31" s="27" t="str">
        <f t="shared" si="2"/>
        <v>13.95722</v>
      </c>
      <c r="O31" s="27" t="str">
        <f t="shared" si="3"/>
        <v>14.2651</v>
      </c>
      <c r="P31" s="27" t="str">
        <f t="shared" si="4"/>
        <v>14.82838</v>
      </c>
      <c r="Q31" s="27" t="str">
        <f t="shared" si="5"/>
        <v>15.53987</v>
      </c>
      <c r="R31" s="27" t="str">
        <f t="shared" si="6"/>
        <v>16.36468</v>
      </c>
      <c r="S31" s="27" t="str">
        <f t="shared" si="7"/>
        <v>16.86519</v>
      </c>
      <c r="T31" s="27" t="str">
        <f t="shared" si="8"/>
        <v>17.23145</v>
      </c>
      <c r="U31" s="27" t="str">
        <f t="shared" si="9"/>
        <v>17.82104</v>
      </c>
      <c r="V31" s="27" t="str">
        <f t="shared" si="10"/>
        <v>18.23799</v>
      </c>
    </row>
    <row r="32" spans="1:22" x14ac:dyDescent="0.2">
      <c r="A32" t="s">
        <v>117</v>
      </c>
      <c r="B32" s="190">
        <v>1375152</v>
      </c>
      <c r="C32" s="190">
        <v>1394003</v>
      </c>
      <c r="D32" s="190">
        <v>1424651</v>
      </c>
      <c r="E32" s="190">
        <v>1480844</v>
      </c>
      <c r="F32" s="190">
        <v>1552065</v>
      </c>
      <c r="G32" s="190">
        <v>1635001</v>
      </c>
      <c r="H32" s="190">
        <v>168554</v>
      </c>
      <c r="I32" s="190">
        <v>1722632</v>
      </c>
      <c r="J32" s="190">
        <v>1782544</v>
      </c>
      <c r="K32" s="190">
        <v>1825071</v>
      </c>
      <c r="M32" s="27" t="str">
        <f t="shared" si="1"/>
        <v>13.75152</v>
      </c>
      <c r="N32" s="27" t="str">
        <f t="shared" si="2"/>
        <v>13.94003</v>
      </c>
      <c r="O32" s="27" t="str">
        <f t="shared" si="3"/>
        <v>14.24651</v>
      </c>
      <c r="P32" s="27" t="str">
        <f t="shared" si="4"/>
        <v>14.80844</v>
      </c>
      <c r="Q32" s="27" t="str">
        <f t="shared" si="5"/>
        <v>15.52065</v>
      </c>
      <c r="R32" s="27" t="str">
        <f t="shared" si="6"/>
        <v>16.35001</v>
      </c>
      <c r="S32" s="27" t="str">
        <f t="shared" si="7"/>
        <v>16.8554</v>
      </c>
      <c r="T32" s="27" t="str">
        <f t="shared" si="8"/>
        <v>17.22632</v>
      </c>
      <c r="U32" s="27" t="str">
        <f t="shared" si="9"/>
        <v>17.82544</v>
      </c>
      <c r="V32" s="27" t="str">
        <f t="shared" si="10"/>
        <v>18.25071</v>
      </c>
    </row>
    <row r="33" spans="1:22" x14ac:dyDescent="0.2">
      <c r="A33" t="s">
        <v>118</v>
      </c>
      <c r="B33" s="190">
        <v>1373606</v>
      </c>
      <c r="C33" s="190">
        <v>1392353</v>
      </c>
      <c r="D33" s="190">
        <v>1422868</v>
      </c>
      <c r="E33" s="190">
        <v>1478941</v>
      </c>
      <c r="F33" s="190">
        <v>1550258</v>
      </c>
      <c r="G33" s="190">
        <v>1633693</v>
      </c>
      <c r="H33" s="190">
        <v>168476</v>
      </c>
      <c r="I33" s="190">
        <v>1722354</v>
      </c>
      <c r="J33" s="190">
        <v>1783295</v>
      </c>
      <c r="K33" s="190">
        <v>1826725</v>
      </c>
      <c r="M33" s="27" t="str">
        <f t="shared" si="1"/>
        <v>13.73606</v>
      </c>
      <c r="N33" s="27" t="str">
        <f t="shared" si="2"/>
        <v>13.92353</v>
      </c>
      <c r="O33" s="27" t="str">
        <f t="shared" si="3"/>
        <v>14.22868</v>
      </c>
      <c r="P33" s="27" t="str">
        <f t="shared" si="4"/>
        <v>14.78941</v>
      </c>
      <c r="Q33" s="27" t="str">
        <f t="shared" si="5"/>
        <v>15.50258</v>
      </c>
      <c r="R33" s="27" t="str">
        <f t="shared" si="6"/>
        <v>16.33693</v>
      </c>
      <c r="S33" s="27" t="str">
        <f t="shared" si="7"/>
        <v>16.8476</v>
      </c>
      <c r="T33" s="27" t="str">
        <f t="shared" si="8"/>
        <v>17.22354</v>
      </c>
      <c r="U33" s="27" t="str">
        <f t="shared" si="9"/>
        <v>17.83295</v>
      </c>
      <c r="V33" s="27" t="str">
        <f t="shared" si="10"/>
        <v>18.26725</v>
      </c>
    </row>
    <row r="34" spans="1:22" x14ac:dyDescent="0.2">
      <c r="A34" t="s">
        <v>119</v>
      </c>
      <c r="B34" s="190">
        <v>1372123</v>
      </c>
      <c r="C34" s="190">
        <v>1390771</v>
      </c>
      <c r="D34" s="190">
        <v>1421162</v>
      </c>
      <c r="E34" s="190">
        <v>147713</v>
      </c>
      <c r="F34" s="190">
        <v>1548569</v>
      </c>
      <c r="G34" s="190">
        <v>1632545</v>
      </c>
      <c r="H34" s="190">
        <v>1684176</v>
      </c>
      <c r="I34" s="190">
        <v>1722306</v>
      </c>
      <c r="J34" s="190">
        <v>1784349</v>
      </c>
      <c r="K34" s="190">
        <v>182875</v>
      </c>
      <c r="M34" s="27" t="str">
        <f t="shared" si="1"/>
        <v>13.72123</v>
      </c>
      <c r="N34" s="27" t="str">
        <f t="shared" si="2"/>
        <v>13.90771</v>
      </c>
      <c r="O34" s="27" t="str">
        <f t="shared" si="3"/>
        <v>14.21162</v>
      </c>
      <c r="P34" s="27" t="str">
        <f t="shared" si="4"/>
        <v>14.7713</v>
      </c>
      <c r="Q34" s="27" t="str">
        <f t="shared" si="5"/>
        <v>15.48569</v>
      </c>
      <c r="R34" s="27" t="str">
        <f t="shared" si="6"/>
        <v>16.32545</v>
      </c>
      <c r="S34" s="27" t="str">
        <f t="shared" si="7"/>
        <v>16.84176</v>
      </c>
      <c r="T34" s="27" t="str">
        <f t="shared" si="8"/>
        <v>17.22306</v>
      </c>
      <c r="U34" s="27" t="str">
        <f t="shared" si="9"/>
        <v>17.84349</v>
      </c>
      <c r="V34" s="27" t="str">
        <f t="shared" si="10"/>
        <v>18.2875</v>
      </c>
    </row>
    <row r="35" spans="1:22" x14ac:dyDescent="0.2">
      <c r="A35" t="s">
        <v>120</v>
      </c>
      <c r="B35" s="190">
        <v>1370702</v>
      </c>
      <c r="C35" s="190">
        <v>1389257</v>
      </c>
      <c r="D35" s="190">
        <v>1419532</v>
      </c>
      <c r="E35" s="190">
        <v>1475414</v>
      </c>
      <c r="F35" s="190">
        <v>1546998</v>
      </c>
      <c r="G35" s="190">
        <v>1631554</v>
      </c>
      <c r="H35" s="190">
        <v>1683784</v>
      </c>
      <c r="I35" s="190">
        <v>1722483</v>
      </c>
      <c r="J35" s="190">
        <v>1785699</v>
      </c>
      <c r="K35" s="190">
        <v>1831136</v>
      </c>
      <c r="M35" s="27" t="str">
        <f t="shared" si="1"/>
        <v>13.70702</v>
      </c>
      <c r="N35" s="27" t="str">
        <f t="shared" si="2"/>
        <v>13.89257</v>
      </c>
      <c r="O35" s="27" t="str">
        <f t="shared" si="3"/>
        <v>14.19532</v>
      </c>
      <c r="P35" s="27" t="str">
        <f t="shared" si="4"/>
        <v>14.75414</v>
      </c>
      <c r="Q35" s="27" t="str">
        <f t="shared" si="5"/>
        <v>15.46998</v>
      </c>
      <c r="R35" s="27" t="str">
        <f t="shared" si="6"/>
        <v>16.31554</v>
      </c>
      <c r="S35" s="27" t="str">
        <f t="shared" si="7"/>
        <v>16.83784</v>
      </c>
      <c r="T35" s="27" t="str">
        <f t="shared" si="8"/>
        <v>17.22483</v>
      </c>
      <c r="U35" s="27" t="str">
        <f t="shared" si="9"/>
        <v>17.85699</v>
      </c>
      <c r="V35" s="27" t="str">
        <f t="shared" si="10"/>
        <v>18.31136</v>
      </c>
    </row>
    <row r="36" spans="1:22" x14ac:dyDescent="0.2">
      <c r="A36" t="s">
        <v>121</v>
      </c>
      <c r="B36" s="190">
        <v>136934</v>
      </c>
      <c r="C36" s="190">
        <v>1387809</v>
      </c>
      <c r="D36" s="190">
        <v>1417979</v>
      </c>
      <c r="E36" s="190">
        <v>1473792</v>
      </c>
      <c r="F36" s="190">
        <v>1545546</v>
      </c>
      <c r="G36" s="190">
        <v>163072</v>
      </c>
      <c r="H36" s="190">
        <v>168358</v>
      </c>
      <c r="I36" s="190">
        <v>172288</v>
      </c>
      <c r="J36" s="190">
        <v>1787335</v>
      </c>
      <c r="K36" s="190">
        <v>1833875</v>
      </c>
      <c r="M36" s="27" t="str">
        <f t="shared" si="1"/>
        <v>13.6934</v>
      </c>
      <c r="N36" s="27" t="str">
        <f t="shared" si="2"/>
        <v>13.87809</v>
      </c>
      <c r="O36" s="27" t="str">
        <f t="shared" si="3"/>
        <v>14.17979</v>
      </c>
      <c r="P36" s="27" t="str">
        <f t="shared" si="4"/>
        <v>14.73792</v>
      </c>
      <c r="Q36" s="27" t="str">
        <f t="shared" si="5"/>
        <v>15.45546</v>
      </c>
      <c r="R36" s="27" t="str">
        <f t="shared" si="6"/>
        <v>16.3072</v>
      </c>
      <c r="S36" s="27" t="str">
        <f t="shared" si="7"/>
        <v>16.8358</v>
      </c>
      <c r="T36" s="27" t="str">
        <f t="shared" si="8"/>
        <v>17.2288</v>
      </c>
      <c r="U36" s="27" t="str">
        <f t="shared" si="9"/>
        <v>17.87335</v>
      </c>
      <c r="V36" s="27" t="str">
        <f t="shared" si="10"/>
        <v>18.33875</v>
      </c>
    </row>
    <row r="37" spans="1:22" x14ac:dyDescent="0.2">
      <c r="A37" t="s">
        <v>122</v>
      </c>
      <c r="B37" s="190">
        <v>1368036</v>
      </c>
      <c r="C37" s="190">
        <v>1386426</v>
      </c>
      <c r="D37" s="190">
        <v>1416503</v>
      </c>
      <c r="E37" s="190">
        <v>1472266</v>
      </c>
      <c r="F37" s="190">
        <v>1544214</v>
      </c>
      <c r="G37" s="190">
        <v>1630042</v>
      </c>
      <c r="H37" s="190">
        <v>1683563</v>
      </c>
      <c r="I37" s="190">
        <v>1723493</v>
      </c>
      <c r="J37" s="190">
        <v>1789252</v>
      </c>
      <c r="K37" s="190">
        <v>1836957</v>
      </c>
      <c r="M37" s="27" t="str">
        <f t="shared" si="1"/>
        <v>13.68036</v>
      </c>
      <c r="N37" s="27" t="str">
        <f t="shared" si="2"/>
        <v>13.86426</v>
      </c>
      <c r="O37" s="27" t="str">
        <f t="shared" si="3"/>
        <v>14.16503</v>
      </c>
      <c r="P37" s="27" t="str">
        <f t="shared" si="4"/>
        <v>14.72266</v>
      </c>
      <c r="Q37" s="27" t="str">
        <f t="shared" si="5"/>
        <v>15.44214</v>
      </c>
      <c r="R37" s="27" t="str">
        <f t="shared" si="6"/>
        <v>16.30042</v>
      </c>
      <c r="S37" s="27" t="str">
        <f t="shared" si="7"/>
        <v>16.83563</v>
      </c>
      <c r="T37" s="27" t="str">
        <f t="shared" si="8"/>
        <v>17.23493</v>
      </c>
      <c r="U37" s="27" t="str">
        <f t="shared" si="9"/>
        <v>17.89252</v>
      </c>
      <c r="V37" s="27" t="str">
        <f t="shared" si="10"/>
        <v>18.36957</v>
      </c>
    </row>
    <row r="38" spans="1:22" x14ac:dyDescent="0.2">
      <c r="A38" t="s">
        <v>123</v>
      </c>
      <c r="B38" s="190">
        <v>136679</v>
      </c>
      <c r="C38" s="190">
        <v>1385108</v>
      </c>
      <c r="D38" s="190">
        <v>1415103</v>
      </c>
      <c r="E38" s="190">
        <v>1470836</v>
      </c>
      <c r="F38" s="190">
        <v>1543003</v>
      </c>
      <c r="G38" s="190">
        <v>1629518</v>
      </c>
      <c r="H38" s="190">
        <v>1683729</v>
      </c>
      <c r="I38" s="190">
        <v>1724315</v>
      </c>
      <c r="J38" s="190">
        <v>179144</v>
      </c>
      <c r="K38" s="190">
        <v>1840373</v>
      </c>
      <c r="M38" s="27" t="str">
        <f t="shared" si="1"/>
        <v>13.6679</v>
      </c>
      <c r="N38" s="27" t="str">
        <f t="shared" si="2"/>
        <v>13.85108</v>
      </c>
      <c r="O38" s="27" t="str">
        <f t="shared" si="3"/>
        <v>14.15103</v>
      </c>
      <c r="P38" s="27" t="str">
        <f t="shared" si="4"/>
        <v>14.70836</v>
      </c>
      <c r="Q38" s="27" t="str">
        <f t="shared" si="5"/>
        <v>15.43003</v>
      </c>
      <c r="R38" s="27" t="str">
        <f t="shared" si="6"/>
        <v>16.29518</v>
      </c>
      <c r="S38" s="27" t="str">
        <f t="shared" si="7"/>
        <v>16.83729</v>
      </c>
      <c r="T38" s="27" t="str">
        <f t="shared" si="8"/>
        <v>17.24315</v>
      </c>
      <c r="U38" s="27" t="str">
        <f t="shared" si="9"/>
        <v>17.9144</v>
      </c>
      <c r="V38" s="27" t="str">
        <f t="shared" si="10"/>
        <v>18.40373</v>
      </c>
    </row>
    <row r="39" spans="1:22" x14ac:dyDescent="0.2">
      <c r="A39" t="s">
        <v>124</v>
      </c>
      <c r="B39" s="190">
        <v>13656</v>
      </c>
      <c r="C39" s="190">
        <v>1383855</v>
      </c>
      <c r="D39" s="190">
        <v>141378</v>
      </c>
      <c r="E39" s="190">
        <v>1469504</v>
      </c>
      <c r="F39" s="190">
        <v>1541914</v>
      </c>
      <c r="G39" s="190">
        <v>1629148</v>
      </c>
      <c r="H39" s="190">
        <v>1684076</v>
      </c>
      <c r="I39" s="190">
        <v>1725344</v>
      </c>
      <c r="J39" s="190">
        <v>1793893</v>
      </c>
      <c r="K39" s="190">
        <v>1844112</v>
      </c>
      <c r="M39" s="27" t="str">
        <f t="shared" si="1"/>
        <v>13.656</v>
      </c>
      <c r="N39" s="27" t="str">
        <f t="shared" si="2"/>
        <v>13.83855</v>
      </c>
      <c r="O39" s="27" t="str">
        <f t="shared" si="3"/>
        <v>14.1378</v>
      </c>
      <c r="P39" s="27" t="str">
        <f t="shared" si="4"/>
        <v>14.69504</v>
      </c>
      <c r="Q39" s="27" t="str">
        <f t="shared" si="5"/>
        <v>15.41914</v>
      </c>
      <c r="R39" s="27" t="str">
        <f t="shared" si="6"/>
        <v>16.29148</v>
      </c>
      <c r="S39" s="27" t="str">
        <f t="shared" si="7"/>
        <v>16.84076</v>
      </c>
      <c r="T39" s="27" t="str">
        <f t="shared" si="8"/>
        <v>17.25344</v>
      </c>
      <c r="U39" s="27" t="str">
        <f t="shared" si="9"/>
        <v>17.93893</v>
      </c>
      <c r="V39" s="27" t="str">
        <f t="shared" si="10"/>
        <v>18.44112</v>
      </c>
    </row>
    <row r="40" spans="1:22" x14ac:dyDescent="0.2">
      <c r="A40" t="s">
        <v>125</v>
      </c>
      <c r="B40" s="190">
        <v>1364464</v>
      </c>
      <c r="C40" s="190">
        <v>1382665</v>
      </c>
      <c r="D40" s="190">
        <v>1412534</v>
      </c>
      <c r="E40" s="190">
        <v>1468269</v>
      </c>
      <c r="F40" s="190">
        <v>1540947</v>
      </c>
      <c r="G40" s="190">
        <v>1628932</v>
      </c>
      <c r="H40" s="190">
        <v>16846</v>
      </c>
      <c r="I40" s="190">
        <v>1726575</v>
      </c>
      <c r="J40" s="190">
        <v>1796602</v>
      </c>
      <c r="K40" s="190">
        <v>1848166</v>
      </c>
      <c r="M40" s="27" t="str">
        <f t="shared" si="1"/>
        <v>13.64464</v>
      </c>
      <c r="N40" s="27" t="str">
        <f t="shared" si="2"/>
        <v>13.82665</v>
      </c>
      <c r="O40" s="27" t="str">
        <f t="shared" si="3"/>
        <v>14.12534</v>
      </c>
      <c r="P40" s="27" t="str">
        <f t="shared" si="4"/>
        <v>14.68269</v>
      </c>
      <c r="Q40" s="27" t="str">
        <f t="shared" si="5"/>
        <v>15.40947</v>
      </c>
      <c r="R40" s="27" t="str">
        <f t="shared" si="6"/>
        <v>16.28932</v>
      </c>
      <c r="S40" s="27" t="str">
        <f t="shared" si="7"/>
        <v>16.846</v>
      </c>
      <c r="T40" s="27" t="str">
        <f t="shared" si="8"/>
        <v>17.26575</v>
      </c>
      <c r="U40" s="27" t="str">
        <f t="shared" si="9"/>
        <v>17.96602</v>
      </c>
      <c r="V40" s="27" t="str">
        <f t="shared" si="10"/>
        <v>18.48166</v>
      </c>
    </row>
    <row r="41" spans="1:22" x14ac:dyDescent="0.2">
      <c r="A41" t="s">
        <v>126</v>
      </c>
      <c r="B41" s="190">
        <v>1363383</v>
      </c>
      <c r="C41" s="190">
        <v>1381537</v>
      </c>
      <c r="D41" s="190">
        <v>1411363</v>
      </c>
      <c r="E41" s="190">
        <v>1467133</v>
      </c>
      <c r="F41" s="190">
        <v>1540103</v>
      </c>
      <c r="G41" s="190">
        <v>1628868</v>
      </c>
      <c r="H41" s="190">
        <v>16853</v>
      </c>
      <c r="I41" s="190">
        <v>1728003</v>
      </c>
      <c r="J41" s="190">
        <v>1799562</v>
      </c>
      <c r="K41" s="190">
        <v>1852525</v>
      </c>
      <c r="M41" s="27" t="str">
        <f t="shared" si="1"/>
        <v>13.63383</v>
      </c>
      <c r="N41" s="27" t="str">
        <f t="shared" si="2"/>
        <v>13.81537</v>
      </c>
      <c r="O41" s="27" t="str">
        <f t="shared" si="3"/>
        <v>14.11363</v>
      </c>
      <c r="P41" s="27" t="str">
        <f t="shared" si="4"/>
        <v>14.67133</v>
      </c>
      <c r="Q41" s="27" t="str">
        <f t="shared" si="5"/>
        <v>15.40103</v>
      </c>
      <c r="R41" s="27" t="str">
        <f t="shared" si="6"/>
        <v>16.28868</v>
      </c>
      <c r="S41" s="27" t="str">
        <f t="shared" si="7"/>
        <v>16.853</v>
      </c>
      <c r="T41" s="27" t="str">
        <f t="shared" si="8"/>
        <v>17.28003</v>
      </c>
      <c r="U41" s="27" t="str">
        <f t="shared" si="9"/>
        <v>17.99562</v>
      </c>
      <c r="V41" s="27" t="str">
        <f t="shared" si="10"/>
        <v>18.52525</v>
      </c>
    </row>
    <row r="42" spans="1:22" x14ac:dyDescent="0.2">
      <c r="A42" t="s">
        <v>127</v>
      </c>
      <c r="B42" s="190">
        <v>1362355</v>
      </c>
      <c r="C42" s="190">
        <v>1380472</v>
      </c>
      <c r="D42" s="190">
        <v>1410268</v>
      </c>
      <c r="E42" s="190">
        <v>1466094</v>
      </c>
      <c r="F42" s="190">
        <v>1539382</v>
      </c>
      <c r="G42" s="190">
        <v>1628955</v>
      </c>
      <c r="H42" s="190">
        <v>1686173</v>
      </c>
      <c r="I42" s="190">
        <v>1729625</v>
      </c>
      <c r="J42" s="190">
        <v>1802764</v>
      </c>
      <c r="K42" s="190">
        <v>1857179</v>
      </c>
      <c r="M42" s="27" t="str">
        <f t="shared" si="1"/>
        <v>13.62355</v>
      </c>
      <c r="N42" s="27" t="str">
        <f t="shared" si="2"/>
        <v>13.80472</v>
      </c>
      <c r="O42" s="27" t="str">
        <f t="shared" si="3"/>
        <v>14.10268</v>
      </c>
      <c r="P42" s="27" t="str">
        <f t="shared" si="4"/>
        <v>14.66094</v>
      </c>
      <c r="Q42" s="27" t="str">
        <f t="shared" si="5"/>
        <v>15.39382</v>
      </c>
      <c r="R42" s="27" t="str">
        <f t="shared" si="6"/>
        <v>16.28955</v>
      </c>
      <c r="S42" s="27" t="str">
        <f t="shared" si="7"/>
        <v>16.86173</v>
      </c>
      <c r="T42" s="27" t="str">
        <f t="shared" si="8"/>
        <v>17.29625</v>
      </c>
      <c r="U42" s="27" t="str">
        <f t="shared" si="9"/>
        <v>18.02764</v>
      </c>
      <c r="V42" s="27" t="str">
        <f t="shared" si="10"/>
        <v>18.57179</v>
      </c>
    </row>
    <row r="43" spans="1:22" x14ac:dyDescent="0.2">
      <c r="A43" t="s">
        <v>128</v>
      </c>
      <c r="B43" s="190">
        <v>1361379</v>
      </c>
      <c r="C43" s="190">
        <v>1379469</v>
      </c>
      <c r="D43" s="190">
        <v>1409249</v>
      </c>
      <c r="E43" s="190">
        <v>1465154</v>
      </c>
      <c r="F43" s="190">
        <v>1538783</v>
      </c>
      <c r="G43" s="190">
        <v>1629192</v>
      </c>
      <c r="H43" s="190">
        <v>1687217</v>
      </c>
      <c r="I43" s="190">
        <v>1731437</v>
      </c>
      <c r="J43" s="190">
        <v>1806201</v>
      </c>
      <c r="K43" s="190">
        <v>186212</v>
      </c>
      <c r="M43" s="27" t="str">
        <f t="shared" si="1"/>
        <v>13.61379</v>
      </c>
      <c r="N43" s="27" t="str">
        <f t="shared" si="2"/>
        <v>13.79469</v>
      </c>
      <c r="O43" s="27" t="str">
        <f t="shared" si="3"/>
        <v>14.09249</v>
      </c>
      <c r="P43" s="27" t="str">
        <f t="shared" si="4"/>
        <v>14.65154</v>
      </c>
      <c r="Q43" s="27" t="str">
        <f t="shared" si="5"/>
        <v>15.38783</v>
      </c>
      <c r="R43" s="27" t="str">
        <f t="shared" si="6"/>
        <v>16.29192</v>
      </c>
      <c r="S43" s="27" t="str">
        <f t="shared" si="7"/>
        <v>16.87217</v>
      </c>
      <c r="T43" s="27" t="str">
        <f t="shared" si="8"/>
        <v>17.31437</v>
      </c>
      <c r="U43" s="27" t="str">
        <f t="shared" si="9"/>
        <v>18.06201</v>
      </c>
      <c r="V43" s="27" t="str">
        <f t="shared" si="10"/>
        <v>18.6212</v>
      </c>
    </row>
    <row r="44" spans="1:22" x14ac:dyDescent="0.2">
      <c r="A44" t="s">
        <v>129</v>
      </c>
      <c r="B44" s="190">
        <v>1360456</v>
      </c>
      <c r="C44" s="190">
        <v>1378527</v>
      </c>
      <c r="D44" s="190">
        <v>1408305</v>
      </c>
      <c r="E44" s="190">
        <v>1464312</v>
      </c>
      <c r="F44" s="190">
        <v>1538307</v>
      </c>
      <c r="G44" s="190">
        <v>1629578</v>
      </c>
      <c r="H44" s="190">
        <v>1688428</v>
      </c>
      <c r="I44" s="190">
        <v>1733435</v>
      </c>
      <c r="J44" s="190">
        <v>1809868</v>
      </c>
      <c r="K44" s="190">
        <v>1867337</v>
      </c>
      <c r="M44" s="27" t="str">
        <f t="shared" si="1"/>
        <v>13.60456</v>
      </c>
      <c r="N44" s="27" t="str">
        <f t="shared" si="2"/>
        <v>13.78527</v>
      </c>
      <c r="O44" s="27" t="str">
        <f t="shared" si="3"/>
        <v>14.08305</v>
      </c>
      <c r="P44" s="27" t="str">
        <f t="shared" si="4"/>
        <v>14.64312</v>
      </c>
      <c r="Q44" s="27" t="str">
        <f t="shared" si="5"/>
        <v>15.38307</v>
      </c>
      <c r="R44" s="27" t="str">
        <f t="shared" si="6"/>
        <v>16.29578</v>
      </c>
      <c r="S44" s="27" t="str">
        <f t="shared" si="7"/>
        <v>16.88428</v>
      </c>
      <c r="T44" s="27" t="str">
        <f t="shared" si="8"/>
        <v>17.33435</v>
      </c>
      <c r="U44" s="27" t="str">
        <f t="shared" si="9"/>
        <v>18.09868</v>
      </c>
      <c r="V44" s="27" t="str">
        <f t="shared" si="10"/>
        <v>18.67337</v>
      </c>
    </row>
    <row r="45" spans="1:22" x14ac:dyDescent="0.2">
      <c r="A45" t="s">
        <v>130</v>
      </c>
      <c r="B45" s="190">
        <v>1359584</v>
      </c>
      <c r="C45" s="190">
        <v>1377646</v>
      </c>
      <c r="D45" s="190">
        <v>1407436</v>
      </c>
      <c r="E45" s="190">
        <v>1463567</v>
      </c>
      <c r="F45" s="190">
        <v>1537953</v>
      </c>
      <c r="G45" s="190">
        <v>1630113</v>
      </c>
      <c r="H45" s="190">
        <v>1689805</v>
      </c>
      <c r="I45" s="190">
        <v>1735616</v>
      </c>
      <c r="J45" s="190">
        <v>1813758</v>
      </c>
      <c r="K45" s="190">
        <v>1872823</v>
      </c>
      <c r="M45" s="27" t="str">
        <f t="shared" si="1"/>
        <v>13.59584</v>
      </c>
      <c r="N45" s="27" t="str">
        <f t="shared" si="2"/>
        <v>13.77646</v>
      </c>
      <c r="O45" s="27" t="str">
        <f t="shared" si="3"/>
        <v>14.07436</v>
      </c>
      <c r="P45" s="27" t="str">
        <f t="shared" si="4"/>
        <v>14.63567</v>
      </c>
      <c r="Q45" s="27" t="str">
        <f t="shared" si="5"/>
        <v>15.37953</v>
      </c>
      <c r="R45" s="27" t="str">
        <f t="shared" si="6"/>
        <v>16.30113</v>
      </c>
      <c r="S45" s="27" t="str">
        <f t="shared" si="7"/>
        <v>16.89805</v>
      </c>
      <c r="T45" s="27" t="str">
        <f t="shared" si="8"/>
        <v>17.35616</v>
      </c>
      <c r="U45" s="27" t="str">
        <f t="shared" si="9"/>
        <v>18.13758</v>
      </c>
      <c r="V45" s="27" t="str">
        <f t="shared" si="10"/>
        <v>18.72823</v>
      </c>
    </row>
    <row r="46" spans="1:22" x14ac:dyDescent="0.2">
      <c r="A46" t="s">
        <v>131</v>
      </c>
      <c r="B46" s="190">
        <v>1358764</v>
      </c>
      <c r="C46" s="190">
        <v>1376825</v>
      </c>
      <c r="D46" s="190">
        <v>1406642</v>
      </c>
      <c r="E46" s="190">
        <v>146292</v>
      </c>
      <c r="F46" s="190">
        <v>1537721</v>
      </c>
      <c r="G46" s="190">
        <v>1630794</v>
      </c>
      <c r="H46" s="190">
        <v>1691346</v>
      </c>
      <c r="I46" s="190">
        <v>1737975</v>
      </c>
      <c r="J46" s="190">
        <v>1817863</v>
      </c>
      <c r="K46" s="190">
        <v>1878569</v>
      </c>
      <c r="M46" s="27" t="str">
        <f t="shared" si="1"/>
        <v>13.58764</v>
      </c>
      <c r="N46" s="27" t="str">
        <f t="shared" si="2"/>
        <v>13.76825</v>
      </c>
      <c r="O46" s="27" t="str">
        <f t="shared" si="3"/>
        <v>14.06642</v>
      </c>
      <c r="P46" s="27" t="str">
        <f t="shared" si="4"/>
        <v>14.6292</v>
      </c>
      <c r="Q46" s="27" t="str">
        <f t="shared" si="5"/>
        <v>15.37721</v>
      </c>
      <c r="R46" s="27" t="str">
        <f t="shared" si="6"/>
        <v>16.30794</v>
      </c>
      <c r="S46" s="27" t="str">
        <f t="shared" si="7"/>
        <v>16.91346</v>
      </c>
      <c r="T46" s="27" t="str">
        <f t="shared" si="8"/>
        <v>17.37975</v>
      </c>
      <c r="U46" s="27" t="str">
        <f t="shared" si="9"/>
        <v>18.17863</v>
      </c>
      <c r="V46" s="27" t="str">
        <f t="shared" si="10"/>
        <v>18.78569</v>
      </c>
    </row>
    <row r="47" spans="1:22" x14ac:dyDescent="0.2">
      <c r="A47" t="s">
        <v>132</v>
      </c>
      <c r="B47" s="190">
        <v>1357996</v>
      </c>
      <c r="C47" s="190">
        <v>1376065</v>
      </c>
      <c r="D47" s="190">
        <v>1405921</v>
      </c>
      <c r="E47" s="190">
        <v>1462369</v>
      </c>
      <c r="F47" s="190">
        <v>1537609</v>
      </c>
      <c r="G47" s="190">
        <v>163162</v>
      </c>
      <c r="H47" s="190">
        <v>1693048</v>
      </c>
      <c r="I47" s="190">
        <v>174051</v>
      </c>
      <c r="J47" s="190">
        <v>1822179</v>
      </c>
      <c r="K47" s="190">
        <v>1884564</v>
      </c>
      <c r="M47" s="27" t="str">
        <f t="shared" si="1"/>
        <v>13.57996</v>
      </c>
      <c r="N47" s="27" t="str">
        <f t="shared" si="2"/>
        <v>13.76065</v>
      </c>
      <c r="O47" s="27" t="str">
        <f t="shared" si="3"/>
        <v>14.05921</v>
      </c>
      <c r="P47" s="27" t="str">
        <f t="shared" si="4"/>
        <v>14.62369</v>
      </c>
      <c r="Q47" s="27" t="str">
        <f t="shared" si="5"/>
        <v>15.37609</v>
      </c>
      <c r="R47" s="27" t="str">
        <f t="shared" si="6"/>
        <v>16.3162</v>
      </c>
      <c r="S47" s="27" t="str">
        <f t="shared" si="7"/>
        <v>16.93048</v>
      </c>
      <c r="T47" s="27" t="str">
        <f t="shared" si="8"/>
        <v>17.4051</v>
      </c>
      <c r="U47" s="27" t="str">
        <f t="shared" si="9"/>
        <v>18.22179</v>
      </c>
      <c r="V47" s="27" t="str">
        <f t="shared" si="10"/>
        <v>18.84564</v>
      </c>
    </row>
    <row r="48" spans="1:22" x14ac:dyDescent="0.2">
      <c r="A48" t="s">
        <v>133</v>
      </c>
      <c r="B48" s="190">
        <v>1357278</v>
      </c>
      <c r="C48" s="190">
        <v>1375364</v>
      </c>
      <c r="D48" s="190">
        <v>1405274</v>
      </c>
      <c r="E48" s="190">
        <v>1461914</v>
      </c>
      <c r="F48" s="190">
        <v>1537618</v>
      </c>
      <c r="G48" s="190">
        <v>163259</v>
      </c>
      <c r="H48" s="190">
        <v>1694909</v>
      </c>
      <c r="I48" s="190">
        <v>1743217</v>
      </c>
      <c r="J48" s="190">
        <v>1826698</v>
      </c>
      <c r="K48" s="190">
        <v>1890802</v>
      </c>
      <c r="M48" s="27" t="str">
        <f t="shared" si="1"/>
        <v>13.57278</v>
      </c>
      <c r="N48" s="27" t="str">
        <f t="shared" si="2"/>
        <v>13.75364</v>
      </c>
      <c r="O48" s="27" t="str">
        <f t="shared" si="3"/>
        <v>14.05274</v>
      </c>
      <c r="P48" s="27" t="str">
        <f t="shared" si="4"/>
        <v>14.61914</v>
      </c>
      <c r="Q48" s="27" t="str">
        <f t="shared" si="5"/>
        <v>15.37618</v>
      </c>
      <c r="R48" s="27" t="str">
        <f t="shared" si="6"/>
        <v>16.3259</v>
      </c>
      <c r="S48" s="27" t="str">
        <f t="shared" si="7"/>
        <v>16.94909</v>
      </c>
      <c r="T48" s="27" t="str">
        <f t="shared" si="8"/>
        <v>17.43217</v>
      </c>
      <c r="U48" s="27" t="str">
        <f t="shared" si="9"/>
        <v>18.26698</v>
      </c>
      <c r="V48" s="27" t="str">
        <f t="shared" si="10"/>
        <v>18.90802</v>
      </c>
    </row>
    <row r="49" spans="1:22" x14ac:dyDescent="0.2">
      <c r="A49" t="s">
        <v>134</v>
      </c>
      <c r="B49" s="190">
        <v>1356612</v>
      </c>
      <c r="C49" s="190">
        <v>1374724</v>
      </c>
      <c r="D49" s="190">
        <v>1404701</v>
      </c>
      <c r="E49" s="190">
        <v>1461555</v>
      </c>
      <c r="F49" s="190">
        <v>1537745</v>
      </c>
      <c r="G49" s="190">
        <v>1633702</v>
      </c>
      <c r="H49" s="190">
        <v>1696925</v>
      </c>
      <c r="I49" s="190">
        <v>1746092</v>
      </c>
      <c r="J49" s="190">
        <v>1831416</v>
      </c>
      <c r="K49" s="190">
        <v>1897273</v>
      </c>
      <c r="M49" s="27" t="str">
        <f t="shared" si="1"/>
        <v>13.56612</v>
      </c>
      <c r="N49" s="27" t="str">
        <f t="shared" si="2"/>
        <v>13.74724</v>
      </c>
      <c r="O49" s="27" t="str">
        <f t="shared" si="3"/>
        <v>14.04701</v>
      </c>
      <c r="P49" s="27" t="str">
        <f t="shared" si="4"/>
        <v>14.61555</v>
      </c>
      <c r="Q49" s="27" t="str">
        <f t="shared" si="5"/>
        <v>15.37745</v>
      </c>
      <c r="R49" s="27" t="str">
        <f t="shared" si="6"/>
        <v>16.33702</v>
      </c>
      <c r="S49" s="27" t="str">
        <f t="shared" si="7"/>
        <v>16.96925</v>
      </c>
      <c r="T49" s="27" t="str">
        <f t="shared" si="8"/>
        <v>17.46092</v>
      </c>
      <c r="U49" s="27" t="str">
        <f t="shared" si="9"/>
        <v>18.31416</v>
      </c>
      <c r="V49" s="27" t="str">
        <f t="shared" si="10"/>
        <v>18.97273</v>
      </c>
    </row>
    <row r="50" spans="1:22" x14ac:dyDescent="0.2">
      <c r="A50" t="s">
        <v>135</v>
      </c>
      <c r="B50" s="190">
        <v>1355998</v>
      </c>
      <c r="C50" s="190">
        <v>1374144</v>
      </c>
      <c r="D50" s="190">
        <v>14042</v>
      </c>
      <c r="E50" s="190">
        <v>146129</v>
      </c>
      <c r="F50" s="190">
        <v>1537991</v>
      </c>
      <c r="G50" s="190">
        <v>1634955</v>
      </c>
      <c r="H50" s="190">
        <v>1699096</v>
      </c>
      <c r="I50" s="190">
        <v>1749133</v>
      </c>
      <c r="J50" s="190">
        <v>1836325</v>
      </c>
      <c r="K50" s="190">
        <v>1903969</v>
      </c>
      <c r="M50" s="27" t="str">
        <f t="shared" si="1"/>
        <v>13.55998</v>
      </c>
      <c r="N50" s="27" t="str">
        <f t="shared" si="2"/>
        <v>13.74144</v>
      </c>
      <c r="O50" s="27" t="str">
        <f t="shared" si="3"/>
        <v>14.042</v>
      </c>
      <c r="P50" s="27" t="str">
        <f t="shared" si="4"/>
        <v>14.6129</v>
      </c>
      <c r="Q50" s="27" t="str">
        <f t="shared" si="5"/>
        <v>15.37991</v>
      </c>
      <c r="R50" s="27" t="str">
        <f t="shared" si="6"/>
        <v>16.34955</v>
      </c>
      <c r="S50" s="27" t="str">
        <f t="shared" si="7"/>
        <v>16.99096</v>
      </c>
      <c r="T50" s="27" t="str">
        <f t="shared" si="8"/>
        <v>17.49133</v>
      </c>
      <c r="U50" s="27" t="str">
        <f t="shared" si="9"/>
        <v>18.36325</v>
      </c>
      <c r="V50" s="27" t="str">
        <f t="shared" si="10"/>
        <v>19.03969</v>
      </c>
    </row>
    <row r="51" spans="1:22" x14ac:dyDescent="0.2">
      <c r="A51" t="s">
        <v>136</v>
      </c>
      <c r="B51" s="190">
        <v>1355435</v>
      </c>
      <c r="C51" s="190">
        <v>1373624</v>
      </c>
      <c r="D51" s="190">
        <v>1403772</v>
      </c>
      <c r="E51" s="190">
        <v>146112</v>
      </c>
      <c r="F51" s="190">
        <v>1538353</v>
      </c>
      <c r="G51" s="190">
        <v>1636346</v>
      </c>
      <c r="H51" s="190">
        <v>1701418</v>
      </c>
      <c r="I51" s="190">
        <v>1752335</v>
      </c>
      <c r="J51" s="190">
        <v>1841421</v>
      </c>
      <c r="K51" s="190">
        <v>1910882</v>
      </c>
      <c r="M51" s="27" t="str">
        <f t="shared" si="1"/>
        <v>13.55435</v>
      </c>
      <c r="N51" s="27" t="str">
        <f t="shared" si="2"/>
        <v>13.73624</v>
      </c>
      <c r="O51" s="27" t="str">
        <f t="shared" si="3"/>
        <v>14.03772</v>
      </c>
      <c r="P51" s="27" t="str">
        <f t="shared" si="4"/>
        <v>14.6112</v>
      </c>
      <c r="Q51" s="27" t="str">
        <f t="shared" si="5"/>
        <v>15.38353</v>
      </c>
      <c r="R51" s="27" t="str">
        <f t="shared" si="6"/>
        <v>16.36346</v>
      </c>
      <c r="S51" s="27" t="str">
        <f t="shared" si="7"/>
        <v>17.01418</v>
      </c>
      <c r="T51" s="27" t="str">
        <f t="shared" si="8"/>
        <v>17.52335</v>
      </c>
      <c r="U51" s="27" t="str">
        <f t="shared" si="9"/>
        <v>18.41421</v>
      </c>
      <c r="V51" s="27" t="str">
        <f t="shared" si="10"/>
        <v>19.10882</v>
      </c>
    </row>
    <row r="52" spans="1:22" x14ac:dyDescent="0.2">
      <c r="A52" t="s">
        <v>137</v>
      </c>
      <c r="B52" s="190">
        <v>1354925</v>
      </c>
      <c r="C52" s="190">
        <v>1373164</v>
      </c>
      <c r="D52" s="190">
        <v>1403417</v>
      </c>
      <c r="E52" s="190">
        <v>1461042</v>
      </c>
      <c r="F52" s="190">
        <v>1538831</v>
      </c>
      <c r="G52" s="190">
        <v>1637875</v>
      </c>
      <c r="H52" s="190">
        <v>1703888</v>
      </c>
      <c r="I52" s="190">
        <v>1755696</v>
      </c>
      <c r="J52" s="190">
        <v>1846699</v>
      </c>
      <c r="K52" s="190">
        <v>1918005</v>
      </c>
      <c r="M52" s="27" t="str">
        <f t="shared" si="1"/>
        <v>13.54925</v>
      </c>
      <c r="N52" s="27" t="str">
        <f t="shared" si="2"/>
        <v>13.73164</v>
      </c>
      <c r="O52" s="27" t="str">
        <f t="shared" si="3"/>
        <v>14.03417</v>
      </c>
      <c r="P52" s="27" t="str">
        <f t="shared" si="4"/>
        <v>14.61042</v>
      </c>
      <c r="Q52" s="27" t="str">
        <f t="shared" si="5"/>
        <v>15.38831</v>
      </c>
      <c r="R52" s="27" t="str">
        <f t="shared" si="6"/>
        <v>16.37875</v>
      </c>
      <c r="S52" s="27" t="str">
        <f t="shared" si="7"/>
        <v>17.03888</v>
      </c>
      <c r="T52" s="27" t="str">
        <f t="shared" si="8"/>
        <v>17.55696</v>
      </c>
      <c r="U52" s="27" t="str">
        <f t="shared" si="9"/>
        <v>18.46699</v>
      </c>
      <c r="V52" s="27" t="str">
        <f t="shared" si="10"/>
        <v>19.18005</v>
      </c>
    </row>
    <row r="53" spans="1:22" x14ac:dyDescent="0.2">
      <c r="A53" t="s">
        <v>138</v>
      </c>
      <c r="B53" s="190">
        <v>1354467</v>
      </c>
      <c r="C53" s="190">
        <v>1372764</v>
      </c>
      <c r="D53" s="190">
        <v>1403134</v>
      </c>
      <c r="E53" s="190">
        <v>1461057</v>
      </c>
      <c r="F53" s="190">
        <v>1539423</v>
      </c>
      <c r="G53" s="190">
        <v>1639537</v>
      </c>
      <c r="H53" s="190">
        <v>1706505</v>
      </c>
      <c r="I53" s="190">
        <v>1759212</v>
      </c>
      <c r="J53" s="190">
        <v>1852152</v>
      </c>
      <c r="K53" s="190">
        <v>1925329</v>
      </c>
      <c r="M53" s="27" t="str">
        <f t="shared" si="1"/>
        <v>13.54467</v>
      </c>
      <c r="N53" s="27" t="str">
        <f t="shared" si="2"/>
        <v>13.72764</v>
      </c>
      <c r="O53" s="27" t="str">
        <f t="shared" si="3"/>
        <v>14.03134</v>
      </c>
      <c r="P53" s="27" t="str">
        <f t="shared" si="4"/>
        <v>14.61057</v>
      </c>
      <c r="Q53" s="27" t="str">
        <f t="shared" si="5"/>
        <v>15.39423</v>
      </c>
      <c r="R53" s="27" t="str">
        <f t="shared" si="6"/>
        <v>16.39537</v>
      </c>
      <c r="S53" s="27" t="str">
        <f t="shared" si="7"/>
        <v>17.06505</v>
      </c>
      <c r="T53" s="27" t="str">
        <f t="shared" si="8"/>
        <v>17.59212</v>
      </c>
      <c r="U53" s="27" t="str">
        <f t="shared" si="9"/>
        <v>18.52152</v>
      </c>
      <c r="V53" s="27" t="str">
        <f t="shared" si="10"/>
        <v>19.25329</v>
      </c>
    </row>
    <row r="54" spans="1:22" x14ac:dyDescent="0.2">
      <c r="A54" t="s">
        <v>139</v>
      </c>
      <c r="B54" s="190">
        <v>1354062</v>
      </c>
      <c r="C54" s="190">
        <v>1372424</v>
      </c>
      <c r="D54" s="190">
        <v>1402922</v>
      </c>
      <c r="E54" s="190">
        <v>1461163</v>
      </c>
      <c r="F54" s="190">
        <v>1540127</v>
      </c>
      <c r="G54" s="190">
        <v>1641333</v>
      </c>
      <c r="H54" s="190">
        <v>1709265</v>
      </c>
      <c r="I54" s="190">
        <v>176288</v>
      </c>
      <c r="J54" s="190">
        <v>1857775</v>
      </c>
      <c r="K54" s="190">
        <v>1932847</v>
      </c>
      <c r="M54" s="27" t="str">
        <f t="shared" si="1"/>
        <v>13.54062</v>
      </c>
      <c r="N54" s="27" t="str">
        <f t="shared" si="2"/>
        <v>13.72424</v>
      </c>
      <c r="O54" s="27" t="str">
        <f t="shared" si="3"/>
        <v>14.02922</v>
      </c>
      <c r="P54" s="27" t="str">
        <f t="shared" si="4"/>
        <v>14.61163</v>
      </c>
      <c r="Q54" s="27" t="str">
        <f t="shared" si="5"/>
        <v>15.40127</v>
      </c>
      <c r="R54" s="27" t="str">
        <f t="shared" si="6"/>
        <v>16.41333</v>
      </c>
      <c r="S54" s="27" t="str">
        <f t="shared" si="7"/>
        <v>17.09265</v>
      </c>
      <c r="T54" s="27" t="str">
        <f t="shared" si="8"/>
        <v>17.6288</v>
      </c>
      <c r="U54" s="27" t="str">
        <f t="shared" si="9"/>
        <v>18.57775</v>
      </c>
      <c r="V54" s="27" t="str">
        <f t="shared" si="10"/>
        <v>19.32847</v>
      </c>
    </row>
    <row r="55" spans="1:22" x14ac:dyDescent="0.2">
      <c r="A55" t="s">
        <v>140</v>
      </c>
      <c r="B55" s="190">
        <v>135371</v>
      </c>
      <c r="C55" s="190">
        <v>1372145</v>
      </c>
      <c r="D55" s="190">
        <v>1402783</v>
      </c>
      <c r="E55" s="190">
        <v>1461359</v>
      </c>
      <c r="F55" s="190">
        <v>1540943</v>
      </c>
      <c r="G55" s="190">
        <v>164326</v>
      </c>
      <c r="H55" s="190">
        <v>1712166</v>
      </c>
      <c r="I55" s="190">
        <v>1766696</v>
      </c>
      <c r="J55" s="190">
        <v>1863564</v>
      </c>
      <c r="K55" s="190">
        <v>1940551</v>
      </c>
      <c r="M55" s="27" t="str">
        <f t="shared" si="1"/>
        <v>13.5371</v>
      </c>
      <c r="N55" s="27" t="str">
        <f t="shared" si="2"/>
        <v>13.72145</v>
      </c>
      <c r="O55" s="27" t="str">
        <f t="shared" si="3"/>
        <v>14.02783</v>
      </c>
      <c r="P55" s="27" t="str">
        <f t="shared" si="4"/>
        <v>14.61359</v>
      </c>
      <c r="Q55" s="27" t="str">
        <f t="shared" si="5"/>
        <v>15.40943</v>
      </c>
      <c r="R55" s="27" t="str">
        <f t="shared" si="6"/>
        <v>16.4326</v>
      </c>
      <c r="S55" s="27" t="str">
        <f t="shared" si="7"/>
        <v>17.12166</v>
      </c>
      <c r="T55" s="27" t="str">
        <f t="shared" si="8"/>
        <v>17.66696</v>
      </c>
      <c r="U55" s="27" t="str">
        <f t="shared" si="9"/>
        <v>18.63564</v>
      </c>
      <c r="V55" s="27" t="str">
        <f t="shared" si="10"/>
        <v>19.40551</v>
      </c>
    </row>
    <row r="56" spans="1:22" x14ac:dyDescent="0.2">
      <c r="A56" t="s">
        <v>141</v>
      </c>
      <c r="B56" s="190">
        <v>1353412</v>
      </c>
      <c r="C56" s="190">
        <v>1371927</v>
      </c>
      <c r="D56" s="190">
        <v>1402714</v>
      </c>
      <c r="E56" s="190">
        <v>1461645</v>
      </c>
      <c r="F56" s="190">
        <v>1541869</v>
      </c>
      <c r="G56" s="190">
        <v>1645315</v>
      </c>
      <c r="H56" s="190">
        <v>1715206</v>
      </c>
      <c r="I56" s="190">
        <v>1770658</v>
      </c>
      <c r="J56" s="190">
        <v>1869513</v>
      </c>
      <c r="K56" s="190">
        <v>1948434</v>
      </c>
      <c r="M56" s="27" t="str">
        <f t="shared" si="1"/>
        <v>13.53412</v>
      </c>
      <c r="N56" s="27" t="str">
        <f t="shared" si="2"/>
        <v>13.71927</v>
      </c>
      <c r="O56" s="27" t="str">
        <f t="shared" si="3"/>
        <v>14.02714</v>
      </c>
      <c r="P56" s="27" t="str">
        <f t="shared" si="4"/>
        <v>14.61645</v>
      </c>
      <c r="Q56" s="27" t="str">
        <f t="shared" si="5"/>
        <v>15.41869</v>
      </c>
      <c r="R56" s="27" t="str">
        <f t="shared" si="6"/>
        <v>16.45315</v>
      </c>
      <c r="S56" s="27" t="str">
        <f t="shared" si="7"/>
        <v>17.15206</v>
      </c>
      <c r="T56" s="27" t="str">
        <f t="shared" si="8"/>
        <v>17.70658</v>
      </c>
      <c r="U56" s="27" t="str">
        <f t="shared" si="9"/>
        <v>18.69513</v>
      </c>
      <c r="V56" s="27" t="str">
        <f t="shared" si="10"/>
        <v>19.48434</v>
      </c>
    </row>
    <row r="57" spans="1:22" x14ac:dyDescent="0.2">
      <c r="A57" t="s">
        <v>142</v>
      </c>
      <c r="B57" s="190">
        <v>1353168</v>
      </c>
      <c r="C57" s="190">
        <v>1371769</v>
      </c>
      <c r="D57" s="190">
        <v>1402717</v>
      </c>
      <c r="E57" s="190">
        <v>146202</v>
      </c>
      <c r="F57" s="190">
        <v>1542902</v>
      </c>
      <c r="G57" s="190">
        <v>1647496</v>
      </c>
      <c r="H57" s="190">
        <v>171838</v>
      </c>
      <c r="I57" s="190">
        <v>1774762</v>
      </c>
      <c r="J57" s="190">
        <v>1875617</v>
      </c>
      <c r="K57" s="190">
        <v>195649</v>
      </c>
      <c r="M57" s="27" t="str">
        <f t="shared" si="1"/>
        <v>13.53168</v>
      </c>
      <c r="N57" s="27" t="str">
        <f t="shared" si="2"/>
        <v>13.71769</v>
      </c>
      <c r="O57" s="27" t="str">
        <f t="shared" si="3"/>
        <v>14.02717</v>
      </c>
      <c r="P57" s="27" t="str">
        <f t="shared" si="4"/>
        <v>14.6202</v>
      </c>
      <c r="Q57" s="27" t="str">
        <f t="shared" si="5"/>
        <v>15.42902</v>
      </c>
      <c r="R57" s="27" t="str">
        <f t="shared" si="6"/>
        <v>16.47496</v>
      </c>
      <c r="S57" s="27" t="str">
        <f t="shared" si="7"/>
        <v>17.1838</v>
      </c>
      <c r="T57" s="27" t="str">
        <f t="shared" si="8"/>
        <v>17.74762</v>
      </c>
      <c r="U57" s="27" t="str">
        <f t="shared" si="9"/>
        <v>18.75617</v>
      </c>
      <c r="V57" s="27" t="str">
        <f t="shared" si="10"/>
        <v>19.5649</v>
      </c>
    </row>
    <row r="58" spans="1:22" x14ac:dyDescent="0.2">
      <c r="A58" t="s">
        <v>143</v>
      </c>
      <c r="B58" s="190">
        <v>135298</v>
      </c>
      <c r="C58" s="190">
        <v>1371672</v>
      </c>
      <c r="D58" s="190">
        <v>1402791</v>
      </c>
      <c r="E58" s="190">
        <v>1462483</v>
      </c>
      <c r="F58" s="190">
        <v>1544042</v>
      </c>
      <c r="G58" s="190">
        <v>1649801</v>
      </c>
      <c r="H58" s="190">
        <v>1721688</v>
      </c>
      <c r="I58" s="190">
        <v>1779004</v>
      </c>
      <c r="J58" s="190">
        <v>1881872</v>
      </c>
      <c r="K58" s="190">
        <v>196471</v>
      </c>
      <c r="M58" s="27" t="str">
        <f t="shared" si="1"/>
        <v>13.5298</v>
      </c>
      <c r="N58" s="27" t="str">
        <f t="shared" si="2"/>
        <v>13.71672</v>
      </c>
      <c r="O58" s="27" t="str">
        <f t="shared" si="3"/>
        <v>14.02791</v>
      </c>
      <c r="P58" s="27" t="str">
        <f t="shared" si="4"/>
        <v>14.62483</v>
      </c>
      <c r="Q58" s="27" t="str">
        <f t="shared" si="5"/>
        <v>15.44042</v>
      </c>
      <c r="R58" s="27" t="str">
        <f t="shared" si="6"/>
        <v>16.49801</v>
      </c>
      <c r="S58" s="27" t="str">
        <f t="shared" si="7"/>
        <v>17.21688</v>
      </c>
      <c r="T58" s="27" t="str">
        <f t="shared" si="8"/>
        <v>17.79004</v>
      </c>
      <c r="U58" s="27" t="str">
        <f t="shared" si="9"/>
        <v>18.81872</v>
      </c>
      <c r="V58" s="27" t="str">
        <f t="shared" si="10"/>
        <v>19.6471</v>
      </c>
    </row>
    <row r="59" spans="1:22" x14ac:dyDescent="0.2">
      <c r="A59" t="s">
        <v>144</v>
      </c>
      <c r="B59" s="190">
        <v>1352846</v>
      </c>
      <c r="C59" s="190">
        <v>1371637</v>
      </c>
      <c r="D59" s="190">
        <v>1402935</v>
      </c>
      <c r="E59" s="190">
        <v>1463032</v>
      </c>
      <c r="F59" s="190">
        <v>1545288</v>
      </c>
      <c r="G59" s="190">
        <v>1652229</v>
      </c>
      <c r="H59" s="190">
        <v>1725126</v>
      </c>
      <c r="I59" s="190">
        <v>1783382</v>
      </c>
      <c r="J59" s="190">
        <v>1888272</v>
      </c>
      <c r="K59" s="190">
        <v>1973089</v>
      </c>
      <c r="M59" s="27" t="str">
        <f t="shared" si="1"/>
        <v>13.52846</v>
      </c>
      <c r="N59" s="27" t="str">
        <f t="shared" si="2"/>
        <v>13.71637</v>
      </c>
      <c r="O59" s="27" t="str">
        <f t="shared" si="3"/>
        <v>14.02935</v>
      </c>
      <c r="P59" s="27" t="str">
        <f t="shared" si="4"/>
        <v>14.63032</v>
      </c>
      <c r="Q59" s="27" t="str">
        <f t="shared" si="5"/>
        <v>15.45288</v>
      </c>
      <c r="R59" s="27" t="str">
        <f t="shared" si="6"/>
        <v>16.52229</v>
      </c>
      <c r="S59" s="27" t="str">
        <f t="shared" si="7"/>
        <v>17.25126</v>
      </c>
      <c r="T59" s="27" t="str">
        <f t="shared" si="8"/>
        <v>17.83382</v>
      </c>
      <c r="U59" s="27" t="str">
        <f t="shared" si="9"/>
        <v>18.88272</v>
      </c>
      <c r="V59" s="27" t="str">
        <f t="shared" si="10"/>
        <v>19.73089</v>
      </c>
    </row>
    <row r="60" spans="1:22" x14ac:dyDescent="0.2">
      <c r="A60" t="s">
        <v>145</v>
      </c>
      <c r="B60" s="190">
        <v>1352768</v>
      </c>
      <c r="C60" s="190">
        <v>1371663</v>
      </c>
      <c r="D60" s="190">
        <v>140315</v>
      </c>
      <c r="E60" s="190">
        <v>1463668</v>
      </c>
      <c r="F60" s="190">
        <v>1546636</v>
      </c>
      <c r="G60" s="190">
        <v>1654776</v>
      </c>
      <c r="H60" s="190">
        <v>1728691</v>
      </c>
      <c r="I60" s="190">
        <v>1787892</v>
      </c>
      <c r="J60" s="190">
        <v>1894814</v>
      </c>
      <c r="K60" s="190">
        <v>1981619</v>
      </c>
      <c r="M60" s="27" t="str">
        <f t="shared" si="1"/>
        <v>13.52768</v>
      </c>
      <c r="N60" s="27" t="str">
        <f t="shared" si="2"/>
        <v>13.71663</v>
      </c>
      <c r="O60" s="27" t="str">
        <f t="shared" si="3"/>
        <v>14.0315</v>
      </c>
      <c r="P60" s="27" t="str">
        <f t="shared" si="4"/>
        <v>14.63668</v>
      </c>
      <c r="Q60" s="27" t="str">
        <f t="shared" si="5"/>
        <v>15.46636</v>
      </c>
      <c r="R60" s="27" t="str">
        <f t="shared" si="6"/>
        <v>16.54776</v>
      </c>
      <c r="S60" s="27" t="str">
        <f t="shared" si="7"/>
        <v>17.28691</v>
      </c>
      <c r="T60" s="27" t="str">
        <f t="shared" si="8"/>
        <v>17.87892</v>
      </c>
      <c r="U60" s="27" t="str">
        <f t="shared" si="9"/>
        <v>18.94814</v>
      </c>
      <c r="V60" s="27" t="str">
        <f t="shared" si="10"/>
        <v>19.81619</v>
      </c>
    </row>
    <row r="61" spans="1:22" x14ac:dyDescent="0.2">
      <c r="A61" t="s">
        <v>146</v>
      </c>
      <c r="B61" s="190">
        <v>1352747</v>
      </c>
      <c r="C61" s="190">
        <v>1371751</v>
      </c>
      <c r="D61" s="190">
        <v>1403435</v>
      </c>
      <c r="E61" s="190">
        <v>1464389</v>
      </c>
      <c r="F61" s="190">
        <v>1548087</v>
      </c>
      <c r="G61" s="190">
        <v>165744</v>
      </c>
      <c r="H61" s="190">
        <v>173238</v>
      </c>
      <c r="I61" s="190">
        <v>1792532</v>
      </c>
      <c r="J61" s="190">
        <v>1901491</v>
      </c>
      <c r="K61" s="190">
        <v>1990294</v>
      </c>
      <c r="M61" s="27" t="str">
        <f t="shared" si="1"/>
        <v>13.52747</v>
      </c>
      <c r="N61" s="27" t="str">
        <f t="shared" si="2"/>
        <v>13.71751</v>
      </c>
      <c r="O61" s="27" t="str">
        <f t="shared" si="3"/>
        <v>14.03435</v>
      </c>
      <c r="P61" s="27" t="str">
        <f t="shared" si="4"/>
        <v>14.64389</v>
      </c>
      <c r="Q61" s="27" t="str">
        <f t="shared" si="5"/>
        <v>15.48087</v>
      </c>
      <c r="R61" s="27" t="str">
        <f t="shared" si="6"/>
        <v>16.5744</v>
      </c>
      <c r="S61" s="27" t="str">
        <f t="shared" si="7"/>
        <v>17.3238</v>
      </c>
      <c r="T61" s="27" t="str">
        <f t="shared" si="8"/>
        <v>17.92532</v>
      </c>
      <c r="U61" s="27" t="str">
        <f t="shared" si="9"/>
        <v>19.01491</v>
      </c>
      <c r="V61" s="27" t="str">
        <f t="shared" si="10"/>
        <v>19.90294</v>
      </c>
    </row>
    <row r="62" spans="1:22" x14ac:dyDescent="0.2">
      <c r="A62" t="s">
        <v>147</v>
      </c>
      <c r="B62" s="190">
        <v>1352782</v>
      </c>
      <c r="C62" s="190">
        <v>1371901</v>
      </c>
      <c r="D62" s="190">
        <v>1403791</v>
      </c>
      <c r="E62" s="190">
        <v>1465194</v>
      </c>
      <c r="F62" s="190">
        <v>1549637</v>
      </c>
      <c r="G62" s="190">
        <v>1660219</v>
      </c>
      <c r="H62" s="190">
        <v>1736192</v>
      </c>
      <c r="I62" s="190">
        <v>1797296</v>
      </c>
      <c r="J62" s="190">
        <v>19083</v>
      </c>
      <c r="K62" s="190">
        <v>1999107</v>
      </c>
      <c r="M62" s="27" t="str">
        <f t="shared" si="1"/>
        <v>13.52782</v>
      </c>
      <c r="N62" s="27" t="str">
        <f t="shared" si="2"/>
        <v>13.71901</v>
      </c>
      <c r="O62" s="27" t="str">
        <f t="shared" si="3"/>
        <v>14.03791</v>
      </c>
      <c r="P62" s="27" t="str">
        <f t="shared" si="4"/>
        <v>14.65194</v>
      </c>
      <c r="Q62" s="27" t="str">
        <f t="shared" si="5"/>
        <v>15.49637</v>
      </c>
      <c r="R62" s="27" t="str">
        <f t="shared" si="6"/>
        <v>16.60219</v>
      </c>
      <c r="S62" s="27" t="str">
        <f t="shared" si="7"/>
        <v>17.36192</v>
      </c>
      <c r="T62" s="27" t="str">
        <f t="shared" si="8"/>
        <v>17.97296</v>
      </c>
      <c r="U62" s="27" t="str">
        <f t="shared" si="9"/>
        <v>19.083</v>
      </c>
      <c r="V62" s="27" t="str">
        <f t="shared" si="10"/>
        <v>19.99107</v>
      </c>
    </row>
    <row r="63" spans="1:22" x14ac:dyDescent="0.2">
      <c r="A63" t="s">
        <v>148</v>
      </c>
      <c r="B63" s="190">
        <v>1352874</v>
      </c>
      <c r="C63" s="190">
        <v>1372113</v>
      </c>
      <c r="D63" s="190">
        <v>1404216</v>
      </c>
      <c r="E63" s="190">
        <v>1466082</v>
      </c>
      <c r="F63" s="190">
        <v>1551287</v>
      </c>
      <c r="G63" s="190">
        <v>1663112</v>
      </c>
      <c r="H63" s="190">
        <v>1740122</v>
      </c>
      <c r="I63" s="190">
        <v>1802183</v>
      </c>
      <c r="J63" s="190">
        <v>1915236</v>
      </c>
      <c r="K63" s="190">
        <v>2008052</v>
      </c>
      <c r="M63" s="27" t="str">
        <f t="shared" si="1"/>
        <v>13.52874</v>
      </c>
      <c r="N63" s="27" t="str">
        <f t="shared" si="2"/>
        <v>13.72113</v>
      </c>
      <c r="O63" s="27" t="str">
        <f t="shared" si="3"/>
        <v>14.04216</v>
      </c>
      <c r="P63" s="27" t="str">
        <f t="shared" si="4"/>
        <v>14.66082</v>
      </c>
      <c r="Q63" s="27" t="str">
        <f t="shared" si="5"/>
        <v>15.51287</v>
      </c>
      <c r="R63" s="27" t="str">
        <f t="shared" si="6"/>
        <v>16.63112</v>
      </c>
      <c r="S63" s="27" t="str">
        <f t="shared" si="7"/>
        <v>17.40122</v>
      </c>
      <c r="T63" s="27" t="str">
        <f t="shared" si="8"/>
        <v>18.02183</v>
      </c>
      <c r="U63" s="27" t="str">
        <f t="shared" si="9"/>
        <v>19.15236</v>
      </c>
      <c r="V63" s="27" t="str">
        <f t="shared" si="10"/>
        <v>20.08052</v>
      </c>
    </row>
    <row r="64" spans="1:22" x14ac:dyDescent="0.2">
      <c r="A64" t="s">
        <v>149</v>
      </c>
      <c r="B64" s="190">
        <v>1353025</v>
      </c>
      <c r="C64" s="190">
        <v>1372387</v>
      </c>
      <c r="D64" s="190">
        <v>1404711</v>
      </c>
      <c r="E64" s="190">
        <v>1467054</v>
      </c>
      <c r="F64" s="190">
        <v>1553034</v>
      </c>
      <c r="G64" s="190">
        <v>1666114</v>
      </c>
      <c r="H64" s="190">
        <v>1744168</v>
      </c>
      <c r="I64" s="190">
        <v>180719</v>
      </c>
      <c r="J64" s="190">
        <v>1922295</v>
      </c>
      <c r="K64" s="190">
        <v>2017123</v>
      </c>
      <c r="M64" s="27" t="str">
        <f t="shared" si="1"/>
        <v>13.53025</v>
      </c>
      <c r="N64" s="27" t="str">
        <f t="shared" si="2"/>
        <v>13.72387</v>
      </c>
      <c r="O64" s="27" t="str">
        <f t="shared" si="3"/>
        <v>14.04711</v>
      </c>
      <c r="P64" s="27" t="str">
        <f t="shared" si="4"/>
        <v>14.67054</v>
      </c>
      <c r="Q64" s="27" t="str">
        <f t="shared" si="5"/>
        <v>15.53034</v>
      </c>
      <c r="R64" s="27" t="str">
        <f t="shared" si="6"/>
        <v>16.66114</v>
      </c>
      <c r="S64" s="27" t="str">
        <f t="shared" si="7"/>
        <v>17.44168</v>
      </c>
      <c r="T64" s="27" t="str">
        <f t="shared" si="8"/>
        <v>18.0719</v>
      </c>
      <c r="U64" s="27" t="str">
        <f t="shared" si="9"/>
        <v>19.22295</v>
      </c>
      <c r="V64" s="27" t="str">
        <f t="shared" si="10"/>
        <v>20.17123</v>
      </c>
    </row>
    <row r="65" spans="1:22" x14ac:dyDescent="0.2">
      <c r="A65" t="s">
        <v>150</v>
      </c>
      <c r="B65" s="190">
        <v>1353233</v>
      </c>
      <c r="C65" s="190">
        <v>1372724</v>
      </c>
      <c r="D65" s="190">
        <v>1405276</v>
      </c>
      <c r="E65" s="190">
        <v>1468107</v>
      </c>
      <c r="F65" s="190">
        <v>1554876</v>
      </c>
      <c r="G65" s="190">
        <v>1669225</v>
      </c>
      <c r="H65" s="190">
        <v>1748329</v>
      </c>
      <c r="I65" s="190">
        <v>1812312</v>
      </c>
      <c r="J65" s="190">
        <v>1929471</v>
      </c>
      <c r="K65" s="190">
        <v>2026314</v>
      </c>
      <c r="M65" s="27" t="str">
        <f t="shared" si="1"/>
        <v>13.53233</v>
      </c>
      <c r="N65" s="27" t="str">
        <f t="shared" si="2"/>
        <v>13.72724</v>
      </c>
      <c r="O65" s="27" t="str">
        <f t="shared" si="3"/>
        <v>14.05276</v>
      </c>
      <c r="P65" s="27" t="str">
        <f t="shared" si="4"/>
        <v>14.68107</v>
      </c>
      <c r="Q65" s="27" t="str">
        <f t="shared" si="5"/>
        <v>15.54876</v>
      </c>
      <c r="R65" s="27" t="str">
        <f t="shared" si="6"/>
        <v>16.69225</v>
      </c>
      <c r="S65" s="27" t="str">
        <f t="shared" si="7"/>
        <v>17.48329</v>
      </c>
      <c r="T65" s="27" t="str">
        <f t="shared" si="8"/>
        <v>18.12312</v>
      </c>
      <c r="U65" s="27" t="str">
        <f t="shared" si="9"/>
        <v>19.29471</v>
      </c>
      <c r="V65" s="27" t="str">
        <f t="shared" si="10"/>
        <v>20.26314</v>
      </c>
    </row>
    <row r="66" spans="1:22" x14ac:dyDescent="0.2">
      <c r="A66" t="s">
        <v>151</v>
      </c>
      <c r="B66" s="190">
        <v>13535</v>
      </c>
      <c r="C66" s="190">
        <v>1373124</v>
      </c>
      <c r="D66" s="190">
        <v>140591</v>
      </c>
      <c r="E66" s="190">
        <v>1469241</v>
      </c>
      <c r="F66" s="190">
        <v>1556812</v>
      </c>
      <c r="G66" s="190">
        <v>1672442</v>
      </c>
      <c r="H66" s="190">
        <v>1752599</v>
      </c>
      <c r="I66" s="190">
        <v>1817548</v>
      </c>
      <c r="J66" s="190">
        <v>1936761</v>
      </c>
      <c r="K66" s="190">
        <v>2035618</v>
      </c>
      <c r="M66" s="27" t="str">
        <f t="shared" si="1"/>
        <v>13.535</v>
      </c>
      <c r="N66" s="27" t="str">
        <f t="shared" si="2"/>
        <v>13.73124</v>
      </c>
      <c r="O66" s="27" t="str">
        <f t="shared" si="3"/>
        <v>14.0591</v>
      </c>
      <c r="P66" s="27" t="str">
        <f t="shared" si="4"/>
        <v>14.69241</v>
      </c>
      <c r="Q66" s="27" t="str">
        <f t="shared" si="5"/>
        <v>15.56812</v>
      </c>
      <c r="R66" s="27" t="str">
        <f t="shared" si="6"/>
        <v>16.72442</v>
      </c>
      <c r="S66" s="27" t="str">
        <f t="shared" si="7"/>
        <v>17.52599</v>
      </c>
      <c r="T66" s="27" t="str">
        <f t="shared" si="8"/>
        <v>18.17548</v>
      </c>
      <c r="U66" s="27" t="str">
        <f t="shared" si="9"/>
        <v>19.36761</v>
      </c>
      <c r="V66" s="27" t="str">
        <f t="shared" si="10"/>
        <v>20.35618</v>
      </c>
    </row>
    <row r="67" spans="1:22" x14ac:dyDescent="0.2">
      <c r="A67" t="s">
        <v>152</v>
      </c>
      <c r="B67" s="190">
        <v>1353826</v>
      </c>
      <c r="C67" s="190">
        <v>1373587</v>
      </c>
      <c r="D67" s="190">
        <v>1406613</v>
      </c>
      <c r="E67" s="190">
        <v>1470455</v>
      </c>
      <c r="F67" s="190">
        <v>1558841</v>
      </c>
      <c r="G67" s="190">
        <v>1675763</v>
      </c>
      <c r="H67" s="190">
        <v>1756978</v>
      </c>
      <c r="I67" s="190">
        <v>1822893</v>
      </c>
      <c r="J67" s="190">
        <v>1944161</v>
      </c>
      <c r="K67" s="190">
        <v>2045031</v>
      </c>
      <c r="M67" s="27" t="str">
        <f t="shared" ref="M67:M130" si="11">LEFT(B67,2)&amp;"."&amp;RIGHT(B67,LEN(B67)-2)</f>
        <v>13.53826</v>
      </c>
      <c r="N67" s="27" t="str">
        <f t="shared" ref="N67:N130" si="12">LEFT(C67,2)&amp;"."&amp;RIGHT(C67,LEN(C67)-2)</f>
        <v>13.73587</v>
      </c>
      <c r="O67" s="27" t="str">
        <f t="shared" ref="O67:O130" si="13">LEFT(D67,2)&amp;"."&amp;RIGHT(D67,LEN(D67)-2)</f>
        <v>14.06613</v>
      </c>
      <c r="P67" s="27" t="str">
        <f t="shared" ref="P67:P130" si="14">LEFT(E67,2)&amp;"."&amp;RIGHT(E67,LEN(E67)-2)</f>
        <v>14.70455</v>
      </c>
      <c r="Q67" s="27" t="str">
        <f t="shared" ref="Q67:Q130" si="15">LEFT(F67,2)&amp;"."&amp;RIGHT(F67,LEN(F67)-2)</f>
        <v>15.58841</v>
      </c>
      <c r="R67" s="27" t="str">
        <f t="shared" ref="R67:R130" si="16">LEFT(G67,2)&amp;"."&amp;RIGHT(G67,LEN(G67)-2)</f>
        <v>16.75763</v>
      </c>
      <c r="S67" s="27" t="str">
        <f t="shared" ref="S67:S130" si="17">LEFT(H67,2)&amp;"."&amp;RIGHT(H67,LEN(H67)-2)</f>
        <v>17.56978</v>
      </c>
      <c r="T67" s="27" t="str">
        <f t="shared" ref="T67:T130" si="18">LEFT(I67,2)&amp;"."&amp;RIGHT(I67,LEN(I67)-2)</f>
        <v>18.22893</v>
      </c>
      <c r="U67" s="27" t="str">
        <f t="shared" ref="U67:U130" si="19">LEFT(J67,2)&amp;"."&amp;RIGHT(J67,LEN(J67)-2)</f>
        <v>19.44161</v>
      </c>
      <c r="V67" s="27" t="str">
        <f t="shared" ref="V67:V130" si="20">LEFT(K67,2)&amp;"."&amp;RIGHT(K67,LEN(K67)-2)</f>
        <v>20.45031</v>
      </c>
    </row>
    <row r="68" spans="1:22" x14ac:dyDescent="0.2">
      <c r="A68" t="s">
        <v>153</v>
      </c>
      <c r="B68" s="190">
        <v>1354212</v>
      </c>
      <c r="C68" s="190">
        <v>1374113</v>
      </c>
      <c r="D68" s="190">
        <v>1407386</v>
      </c>
      <c r="E68" s="190">
        <v>1471749</v>
      </c>
      <c r="F68" s="190">
        <v>1560961</v>
      </c>
      <c r="G68" s="190">
        <v>1679185</v>
      </c>
      <c r="H68" s="190">
        <v>1761462</v>
      </c>
      <c r="I68" s="190">
        <v>1828344</v>
      </c>
      <c r="J68" s="190">
        <v>1951666</v>
      </c>
      <c r="K68" s="190">
        <v>2054545</v>
      </c>
      <c r="M68" s="27" t="str">
        <f t="shared" si="11"/>
        <v>13.54212</v>
      </c>
      <c r="N68" s="27" t="str">
        <f t="shared" si="12"/>
        <v>13.74113</v>
      </c>
      <c r="O68" s="27" t="str">
        <f t="shared" si="13"/>
        <v>14.07386</v>
      </c>
      <c r="P68" s="27" t="str">
        <f t="shared" si="14"/>
        <v>14.71749</v>
      </c>
      <c r="Q68" s="27" t="str">
        <f t="shared" si="15"/>
        <v>15.60961</v>
      </c>
      <c r="R68" s="27" t="str">
        <f t="shared" si="16"/>
        <v>16.79185</v>
      </c>
      <c r="S68" s="27" t="str">
        <f t="shared" si="17"/>
        <v>17.61462</v>
      </c>
      <c r="T68" s="27" t="str">
        <f t="shared" si="18"/>
        <v>18.28344</v>
      </c>
      <c r="U68" s="27" t="str">
        <f t="shared" si="19"/>
        <v>19.51666</v>
      </c>
      <c r="V68" s="27" t="str">
        <f t="shared" si="20"/>
        <v>20.54545</v>
      </c>
    </row>
    <row r="69" spans="1:22" x14ac:dyDescent="0.2">
      <c r="A69" t="s">
        <v>154</v>
      </c>
      <c r="B69" s="190">
        <v>1354657</v>
      </c>
      <c r="C69" s="190">
        <v>1374702</v>
      </c>
      <c r="D69" s="190">
        <v>1408228</v>
      </c>
      <c r="E69" s="190">
        <v>1473121</v>
      </c>
      <c r="F69" s="190">
        <v>1563171</v>
      </c>
      <c r="G69" s="190">
        <v>1682707</v>
      </c>
      <c r="H69" s="190">
        <v>1766049</v>
      </c>
      <c r="I69" s="190">
        <v>1833899</v>
      </c>
      <c r="J69" s="190">
        <v>1959272</v>
      </c>
      <c r="K69" s="190">
        <v>2064155</v>
      </c>
      <c r="M69" s="27" t="str">
        <f t="shared" si="11"/>
        <v>13.54657</v>
      </c>
      <c r="N69" s="27" t="str">
        <f t="shared" si="12"/>
        <v>13.74702</v>
      </c>
      <c r="O69" s="27" t="str">
        <f t="shared" si="13"/>
        <v>14.08228</v>
      </c>
      <c r="P69" s="27" t="str">
        <f t="shared" si="14"/>
        <v>14.73121</v>
      </c>
      <c r="Q69" s="27" t="str">
        <f t="shared" si="15"/>
        <v>15.63171</v>
      </c>
      <c r="R69" s="27" t="str">
        <f t="shared" si="16"/>
        <v>16.82707</v>
      </c>
      <c r="S69" s="27" t="str">
        <f t="shared" si="17"/>
        <v>17.66049</v>
      </c>
      <c r="T69" s="27" t="str">
        <f t="shared" si="18"/>
        <v>18.33899</v>
      </c>
      <c r="U69" s="27" t="str">
        <f t="shared" si="19"/>
        <v>19.59272</v>
      </c>
      <c r="V69" s="27" t="str">
        <f t="shared" si="20"/>
        <v>20.64155</v>
      </c>
    </row>
    <row r="70" spans="1:22" x14ac:dyDescent="0.2">
      <c r="A70" t="s">
        <v>155</v>
      </c>
      <c r="B70" s="190">
        <v>1355163</v>
      </c>
      <c r="C70" s="190">
        <v>1375355</v>
      </c>
      <c r="D70" s="190">
        <v>1409138</v>
      </c>
      <c r="E70" s="190">
        <v>1474571</v>
      </c>
      <c r="F70" s="190">
        <v>1565469</v>
      </c>
      <c r="G70" s="190">
        <v>1686325</v>
      </c>
      <c r="H70" s="190">
        <v>1770736</v>
      </c>
      <c r="I70" s="190">
        <v>1839554</v>
      </c>
      <c r="J70" s="190">
        <v>1966974</v>
      </c>
      <c r="K70" s="190">
        <v>2073856</v>
      </c>
      <c r="M70" s="27" t="str">
        <f t="shared" si="11"/>
        <v>13.55163</v>
      </c>
      <c r="N70" s="27" t="str">
        <f t="shared" si="12"/>
        <v>13.75355</v>
      </c>
      <c r="O70" s="27" t="str">
        <f t="shared" si="13"/>
        <v>14.09138</v>
      </c>
      <c r="P70" s="27" t="str">
        <f t="shared" si="14"/>
        <v>14.74571</v>
      </c>
      <c r="Q70" s="27" t="str">
        <f t="shared" si="15"/>
        <v>15.65469</v>
      </c>
      <c r="R70" s="27" t="str">
        <f t="shared" si="16"/>
        <v>16.86325</v>
      </c>
      <c r="S70" s="27" t="str">
        <f t="shared" si="17"/>
        <v>17.70736</v>
      </c>
      <c r="T70" s="27" t="str">
        <f t="shared" si="18"/>
        <v>18.39554</v>
      </c>
      <c r="U70" s="27" t="str">
        <f t="shared" si="19"/>
        <v>19.66974</v>
      </c>
      <c r="V70" s="27" t="str">
        <f t="shared" si="20"/>
        <v>20.73856</v>
      </c>
    </row>
    <row r="71" spans="1:22" x14ac:dyDescent="0.2">
      <c r="A71" t="s">
        <v>156</v>
      </c>
      <c r="B71" s="190">
        <v>1355729</v>
      </c>
      <c r="C71" s="190">
        <v>1376071</v>
      </c>
      <c r="D71" s="190">
        <v>1410116</v>
      </c>
      <c r="E71" s="190">
        <v>1476099</v>
      </c>
      <c r="F71" s="190">
        <v>1567853</v>
      </c>
      <c r="G71" s="190">
        <v>1690039</v>
      </c>
      <c r="H71" s="190">
        <v>177552</v>
      </c>
      <c r="I71" s="190">
        <v>1845306</v>
      </c>
      <c r="J71" s="190">
        <v>1974769</v>
      </c>
      <c r="K71" s="190">
        <v>2083643</v>
      </c>
      <c r="M71" s="27" t="str">
        <f t="shared" si="11"/>
        <v>13.55729</v>
      </c>
      <c r="N71" s="27" t="str">
        <f t="shared" si="12"/>
        <v>13.76071</v>
      </c>
      <c r="O71" s="27" t="str">
        <f t="shared" si="13"/>
        <v>14.10116</v>
      </c>
      <c r="P71" s="27" t="str">
        <f t="shared" si="14"/>
        <v>14.76099</v>
      </c>
      <c r="Q71" s="27" t="str">
        <f t="shared" si="15"/>
        <v>15.67853</v>
      </c>
      <c r="R71" s="27" t="str">
        <f t="shared" si="16"/>
        <v>16.90039</v>
      </c>
      <c r="S71" s="27" t="str">
        <f t="shared" si="17"/>
        <v>17.7552</v>
      </c>
      <c r="T71" s="27" t="str">
        <f t="shared" si="18"/>
        <v>18.45306</v>
      </c>
      <c r="U71" s="27" t="str">
        <f t="shared" si="19"/>
        <v>19.74769</v>
      </c>
      <c r="V71" s="27" t="str">
        <f t="shared" si="20"/>
        <v>20.83643</v>
      </c>
    </row>
    <row r="72" spans="1:22" x14ac:dyDescent="0.2">
      <c r="A72" t="s">
        <v>157</v>
      </c>
      <c r="B72" s="190">
        <v>1356356</v>
      </c>
      <c r="C72" s="190">
        <v>1376852</v>
      </c>
      <c r="D72" s="190">
        <v>1411163</v>
      </c>
      <c r="E72" s="190">
        <v>1477703</v>
      </c>
      <c r="F72" s="190">
        <v>1570323</v>
      </c>
      <c r="G72" s="190">
        <v>1693845</v>
      </c>
      <c r="H72" s="190">
        <v>1780398</v>
      </c>
      <c r="I72" s="190">
        <v>1851152</v>
      </c>
      <c r="J72" s="190">
        <v>1982652</v>
      </c>
      <c r="K72" s="190">
        <v>2093509</v>
      </c>
      <c r="M72" s="27" t="str">
        <f t="shared" si="11"/>
        <v>13.56356</v>
      </c>
      <c r="N72" s="27" t="str">
        <f t="shared" si="12"/>
        <v>13.76852</v>
      </c>
      <c r="O72" s="27" t="str">
        <f t="shared" si="13"/>
        <v>14.11163</v>
      </c>
      <c r="P72" s="27" t="str">
        <f t="shared" si="14"/>
        <v>14.77703</v>
      </c>
      <c r="Q72" s="27" t="str">
        <f t="shared" si="15"/>
        <v>15.70323</v>
      </c>
      <c r="R72" s="27" t="str">
        <f t="shared" si="16"/>
        <v>16.93845</v>
      </c>
      <c r="S72" s="27" t="str">
        <f t="shared" si="17"/>
        <v>17.80398</v>
      </c>
      <c r="T72" s="27" t="str">
        <f t="shared" si="18"/>
        <v>18.51152</v>
      </c>
      <c r="U72" s="27" t="str">
        <f t="shared" si="19"/>
        <v>19.82652</v>
      </c>
      <c r="V72" s="27" t="str">
        <f t="shared" si="20"/>
        <v>20.93509</v>
      </c>
    </row>
    <row r="73" spans="1:22" x14ac:dyDescent="0.2">
      <c r="A73" t="s">
        <v>158</v>
      </c>
      <c r="B73" s="190">
        <v>1357044</v>
      </c>
      <c r="C73" s="190">
        <v>1377695</v>
      </c>
      <c r="D73" s="190">
        <v>1412279</v>
      </c>
      <c r="E73" s="190">
        <v>1479382</v>
      </c>
      <c r="F73" s="190">
        <v>1572877</v>
      </c>
      <c r="G73" s="190">
        <v>1697742</v>
      </c>
      <c r="H73" s="190">
        <v>1785369</v>
      </c>
      <c r="I73" s="190">
        <v>1857089</v>
      </c>
      <c r="J73" s="190">
        <v>199062</v>
      </c>
      <c r="K73" s="190">
        <v>2103449</v>
      </c>
      <c r="M73" s="27" t="str">
        <f t="shared" si="11"/>
        <v>13.57044</v>
      </c>
      <c r="N73" s="27" t="str">
        <f t="shared" si="12"/>
        <v>13.77695</v>
      </c>
      <c r="O73" s="27" t="str">
        <f t="shared" si="13"/>
        <v>14.12279</v>
      </c>
      <c r="P73" s="27" t="str">
        <f t="shared" si="14"/>
        <v>14.79382</v>
      </c>
      <c r="Q73" s="27" t="str">
        <f t="shared" si="15"/>
        <v>15.72877</v>
      </c>
      <c r="R73" s="27" t="str">
        <f t="shared" si="16"/>
        <v>16.97742</v>
      </c>
      <c r="S73" s="27" t="str">
        <f t="shared" si="17"/>
        <v>17.85369</v>
      </c>
      <c r="T73" s="27" t="str">
        <f t="shared" si="18"/>
        <v>18.57089</v>
      </c>
      <c r="U73" s="27" t="str">
        <f t="shared" si="19"/>
        <v>19.9062</v>
      </c>
      <c r="V73" s="27" t="str">
        <f t="shared" si="20"/>
        <v>21.03449</v>
      </c>
    </row>
    <row r="74" spans="1:22" x14ac:dyDescent="0.2">
      <c r="A74" t="s">
        <v>159</v>
      </c>
      <c r="B74" s="190">
        <v>1357793</v>
      </c>
      <c r="C74" s="190">
        <v>1378603</v>
      </c>
      <c r="D74" s="190">
        <v>1413462</v>
      </c>
      <c r="E74" s="190">
        <v>1481136</v>
      </c>
      <c r="F74" s="190">
        <v>1575513</v>
      </c>
      <c r="G74" s="190">
        <v>1701727</v>
      </c>
      <c r="H74" s="190">
        <v>1790429</v>
      </c>
      <c r="I74" s="190">
        <v>1863115</v>
      </c>
      <c r="J74" s="190">
        <v>1998668</v>
      </c>
      <c r="K74" s="190">
        <v>2113459</v>
      </c>
      <c r="M74" s="27" t="str">
        <f t="shared" si="11"/>
        <v>13.57793</v>
      </c>
      <c r="N74" s="27" t="str">
        <f t="shared" si="12"/>
        <v>13.78603</v>
      </c>
      <c r="O74" s="27" t="str">
        <f t="shared" si="13"/>
        <v>14.13462</v>
      </c>
      <c r="P74" s="27" t="str">
        <f t="shared" si="14"/>
        <v>14.81136</v>
      </c>
      <c r="Q74" s="27" t="str">
        <f t="shared" si="15"/>
        <v>15.75513</v>
      </c>
      <c r="R74" s="27" t="str">
        <f t="shared" si="16"/>
        <v>17.01727</v>
      </c>
      <c r="S74" s="27" t="str">
        <f t="shared" si="17"/>
        <v>17.90429</v>
      </c>
      <c r="T74" s="27" t="str">
        <f t="shared" si="18"/>
        <v>18.63115</v>
      </c>
      <c r="U74" s="27" t="str">
        <f t="shared" si="19"/>
        <v>19.98668</v>
      </c>
      <c r="V74" s="27" t="str">
        <f t="shared" si="20"/>
        <v>21.13459</v>
      </c>
    </row>
    <row r="75" spans="1:22" x14ac:dyDescent="0.2">
      <c r="A75" t="s">
        <v>160</v>
      </c>
      <c r="B75" s="190">
        <v>1358604</v>
      </c>
      <c r="C75" s="190">
        <v>1379575</v>
      </c>
      <c r="D75" s="190">
        <v>1414712</v>
      </c>
      <c r="E75" s="190">
        <v>1482965</v>
      </c>
      <c r="F75" s="190">
        <v>1578231</v>
      </c>
      <c r="G75" s="190">
        <v>1705799</v>
      </c>
      <c r="H75" s="190">
        <v>1795575</v>
      </c>
      <c r="I75" s="190">
        <v>1869225</v>
      </c>
      <c r="J75" s="190">
        <v>2006793</v>
      </c>
      <c r="K75" s="190">
        <v>2123532</v>
      </c>
      <c r="M75" s="27" t="str">
        <f t="shared" si="11"/>
        <v>13.58604</v>
      </c>
      <c r="N75" s="27" t="str">
        <f t="shared" si="12"/>
        <v>13.79575</v>
      </c>
      <c r="O75" s="27" t="str">
        <f t="shared" si="13"/>
        <v>14.14712</v>
      </c>
      <c r="P75" s="27" t="str">
        <f t="shared" si="14"/>
        <v>14.82965</v>
      </c>
      <c r="Q75" s="27" t="str">
        <f t="shared" si="15"/>
        <v>15.78231</v>
      </c>
      <c r="R75" s="27" t="str">
        <f t="shared" si="16"/>
        <v>17.05799</v>
      </c>
      <c r="S75" s="27" t="str">
        <f t="shared" si="17"/>
        <v>17.95575</v>
      </c>
      <c r="T75" s="27" t="str">
        <f t="shared" si="18"/>
        <v>18.69225</v>
      </c>
      <c r="U75" s="27" t="str">
        <f t="shared" si="19"/>
        <v>20.06793</v>
      </c>
      <c r="V75" s="27" t="str">
        <f t="shared" si="20"/>
        <v>21.23532</v>
      </c>
    </row>
    <row r="76" spans="1:22" x14ac:dyDescent="0.2">
      <c r="A76" t="s">
        <v>161</v>
      </c>
      <c r="B76" s="190">
        <v>1359477</v>
      </c>
      <c r="C76" s="190">
        <v>138061</v>
      </c>
      <c r="D76" s="190">
        <v>141603</v>
      </c>
      <c r="E76" s="190">
        <v>1484867</v>
      </c>
      <c r="F76" s="190">
        <v>1581029</v>
      </c>
      <c r="G76" s="190">
        <v>1709955</v>
      </c>
      <c r="H76" s="190">
        <v>1800807</v>
      </c>
      <c r="I76" s="190">
        <v>1875418</v>
      </c>
      <c r="J76" s="190">
        <v>201499</v>
      </c>
      <c r="K76" s="190">
        <v>2133665</v>
      </c>
      <c r="M76" s="27" t="str">
        <f t="shared" si="11"/>
        <v>13.59477</v>
      </c>
      <c r="N76" s="27" t="str">
        <f t="shared" si="12"/>
        <v>13.8061</v>
      </c>
      <c r="O76" s="27" t="str">
        <f t="shared" si="13"/>
        <v>14.1603</v>
      </c>
      <c r="P76" s="27" t="str">
        <f t="shared" si="14"/>
        <v>14.84867</v>
      </c>
      <c r="Q76" s="27" t="str">
        <f t="shared" si="15"/>
        <v>15.81029</v>
      </c>
      <c r="R76" s="27" t="str">
        <f t="shared" si="16"/>
        <v>17.09955</v>
      </c>
      <c r="S76" s="27" t="str">
        <f t="shared" si="17"/>
        <v>18.00807</v>
      </c>
      <c r="T76" s="27" t="str">
        <f t="shared" si="18"/>
        <v>18.75418</v>
      </c>
      <c r="U76" s="27" t="str">
        <f t="shared" si="19"/>
        <v>20.1499</v>
      </c>
      <c r="V76" s="27" t="str">
        <f t="shared" si="20"/>
        <v>21.33665</v>
      </c>
    </row>
    <row r="77" spans="1:22" x14ac:dyDescent="0.2">
      <c r="A77" t="s">
        <v>162</v>
      </c>
      <c r="B77" s="190">
        <v>1360411</v>
      </c>
      <c r="C77" s="190">
        <v>138171</v>
      </c>
      <c r="D77" s="190">
        <v>1417416</v>
      </c>
      <c r="E77" s="190">
        <v>1486841</v>
      </c>
      <c r="F77" s="190">
        <v>1583905</v>
      </c>
      <c r="G77" s="190">
        <v>1714193</v>
      </c>
      <c r="H77" s="190">
        <v>180612</v>
      </c>
      <c r="I77" s="190">
        <v>188169</v>
      </c>
      <c r="J77" s="190">
        <v>2023256</v>
      </c>
      <c r="K77" s="190">
        <v>2143852</v>
      </c>
      <c r="M77" s="27" t="str">
        <f t="shared" si="11"/>
        <v>13.60411</v>
      </c>
      <c r="N77" s="27" t="str">
        <f t="shared" si="12"/>
        <v>13.8171</v>
      </c>
      <c r="O77" s="27" t="str">
        <f t="shared" si="13"/>
        <v>14.17416</v>
      </c>
      <c r="P77" s="27" t="str">
        <f t="shared" si="14"/>
        <v>14.86841</v>
      </c>
      <c r="Q77" s="27" t="str">
        <f t="shared" si="15"/>
        <v>15.83905</v>
      </c>
      <c r="R77" s="27" t="str">
        <f t="shared" si="16"/>
        <v>17.14193</v>
      </c>
      <c r="S77" s="27" t="str">
        <f t="shared" si="17"/>
        <v>18.0612</v>
      </c>
      <c r="T77" s="27" t="str">
        <f t="shared" si="18"/>
        <v>18.8169</v>
      </c>
      <c r="U77" s="27" t="str">
        <f t="shared" si="19"/>
        <v>20.23256</v>
      </c>
      <c r="V77" s="27" t="str">
        <f t="shared" si="20"/>
        <v>21.43852</v>
      </c>
    </row>
    <row r="78" spans="1:22" x14ac:dyDescent="0.2">
      <c r="A78" t="s">
        <v>163</v>
      </c>
      <c r="B78" s="190">
        <v>1361408</v>
      </c>
      <c r="C78" s="190">
        <v>1382873</v>
      </c>
      <c r="D78" s="190">
        <v>1418868</v>
      </c>
      <c r="E78" s="190">
        <v>1488888</v>
      </c>
      <c r="F78" s="190">
        <v>1586858</v>
      </c>
      <c r="G78" s="190">
        <v>1718512</v>
      </c>
      <c r="H78" s="190">
        <v>1811512</v>
      </c>
      <c r="I78" s="190">
        <v>1888038</v>
      </c>
      <c r="J78" s="190">
        <v>2031587</v>
      </c>
      <c r="K78" s="190">
        <v>2154088</v>
      </c>
      <c r="M78" s="27" t="str">
        <f t="shared" si="11"/>
        <v>13.61408</v>
      </c>
      <c r="N78" s="27" t="str">
        <f t="shared" si="12"/>
        <v>13.82873</v>
      </c>
      <c r="O78" s="27" t="str">
        <f t="shared" si="13"/>
        <v>14.18868</v>
      </c>
      <c r="P78" s="27" t="str">
        <f t="shared" si="14"/>
        <v>14.88888</v>
      </c>
      <c r="Q78" s="27" t="str">
        <f t="shared" si="15"/>
        <v>15.86858</v>
      </c>
      <c r="R78" s="27" t="str">
        <f t="shared" si="16"/>
        <v>17.18512</v>
      </c>
      <c r="S78" s="27" t="str">
        <f t="shared" si="17"/>
        <v>18.11512</v>
      </c>
      <c r="T78" s="27" t="str">
        <f t="shared" si="18"/>
        <v>18.88038</v>
      </c>
      <c r="U78" s="27" t="str">
        <f t="shared" si="19"/>
        <v>20.31587</v>
      </c>
      <c r="V78" s="27" t="str">
        <f t="shared" si="20"/>
        <v>21.54088</v>
      </c>
    </row>
    <row r="79" spans="1:22" x14ac:dyDescent="0.2">
      <c r="A79" t="s">
        <v>164</v>
      </c>
      <c r="B79" s="190">
        <v>1362467</v>
      </c>
      <c r="C79" s="190">
        <v>1384101</v>
      </c>
      <c r="D79" s="190">
        <v>1420387</v>
      </c>
      <c r="E79" s="190">
        <v>1491006</v>
      </c>
      <c r="F79" s="190">
        <v>1589888</v>
      </c>
      <c r="G79" s="190">
        <v>1722909</v>
      </c>
      <c r="H79" s="190">
        <v>1816981</v>
      </c>
      <c r="I79" s="190">
        <v>1894459</v>
      </c>
      <c r="J79" s="190">
        <v>2039979</v>
      </c>
      <c r="K79" s="190">
        <v>2164368</v>
      </c>
      <c r="M79" s="27" t="str">
        <f t="shared" si="11"/>
        <v>13.62467</v>
      </c>
      <c r="N79" s="27" t="str">
        <f t="shared" si="12"/>
        <v>13.84101</v>
      </c>
      <c r="O79" s="27" t="str">
        <f t="shared" si="13"/>
        <v>14.20387</v>
      </c>
      <c r="P79" s="27" t="str">
        <f t="shared" si="14"/>
        <v>14.91006</v>
      </c>
      <c r="Q79" s="27" t="str">
        <f t="shared" si="15"/>
        <v>15.89888</v>
      </c>
      <c r="R79" s="27" t="str">
        <f t="shared" si="16"/>
        <v>17.22909</v>
      </c>
      <c r="S79" s="27" t="str">
        <f t="shared" si="17"/>
        <v>18.16981</v>
      </c>
      <c r="T79" s="27" t="str">
        <f t="shared" si="18"/>
        <v>18.94459</v>
      </c>
      <c r="U79" s="27" t="str">
        <f t="shared" si="19"/>
        <v>20.39979</v>
      </c>
      <c r="V79" s="27" t="str">
        <f t="shared" si="20"/>
        <v>21.64368</v>
      </c>
    </row>
    <row r="80" spans="1:22" x14ac:dyDescent="0.2">
      <c r="A80" t="s">
        <v>165</v>
      </c>
      <c r="B80" s="190">
        <v>1363588</v>
      </c>
      <c r="C80" s="190">
        <v>1385392</v>
      </c>
      <c r="D80" s="190">
        <v>1421972</v>
      </c>
      <c r="E80" s="190">
        <v>1493194</v>
      </c>
      <c r="F80" s="190">
        <v>1592992</v>
      </c>
      <c r="G80" s="190">
        <v>1727383</v>
      </c>
      <c r="H80" s="190">
        <v>1822525</v>
      </c>
      <c r="I80" s="190">
        <v>1900952</v>
      </c>
      <c r="J80" s="190">
        <v>2048429</v>
      </c>
      <c r="K80" s="190">
        <v>2174689</v>
      </c>
      <c r="M80" s="27" t="str">
        <f t="shared" si="11"/>
        <v>13.63588</v>
      </c>
      <c r="N80" s="27" t="str">
        <f t="shared" si="12"/>
        <v>13.85392</v>
      </c>
      <c r="O80" s="27" t="str">
        <f t="shared" si="13"/>
        <v>14.21972</v>
      </c>
      <c r="P80" s="27" t="str">
        <f t="shared" si="14"/>
        <v>14.93194</v>
      </c>
      <c r="Q80" s="27" t="str">
        <f t="shared" si="15"/>
        <v>15.92992</v>
      </c>
      <c r="R80" s="27" t="str">
        <f t="shared" si="16"/>
        <v>17.27383</v>
      </c>
      <c r="S80" s="27" t="str">
        <f t="shared" si="17"/>
        <v>18.22525</v>
      </c>
      <c r="T80" s="27" t="str">
        <f t="shared" si="18"/>
        <v>19.00952</v>
      </c>
      <c r="U80" s="27" t="str">
        <f t="shared" si="19"/>
        <v>20.48429</v>
      </c>
      <c r="V80" s="27" t="str">
        <f t="shared" si="20"/>
        <v>21.74689</v>
      </c>
    </row>
    <row r="81" spans="1:22" x14ac:dyDescent="0.2">
      <c r="A81" t="s">
        <v>166</v>
      </c>
      <c r="B81" s="190">
        <v>1364771</v>
      </c>
      <c r="C81" s="190">
        <v>1386747</v>
      </c>
      <c r="D81" s="190">
        <v>1423624</v>
      </c>
      <c r="E81" s="190">
        <v>1495453</v>
      </c>
      <c r="F81" s="190">
        <v>1596169</v>
      </c>
      <c r="G81" s="190">
        <v>1731932</v>
      </c>
      <c r="H81" s="190">
        <v>1828141</v>
      </c>
      <c r="I81" s="190">
        <v>1907512</v>
      </c>
      <c r="J81" s="190">
        <v>2056933</v>
      </c>
      <c r="K81" s="190">
        <v>2185044</v>
      </c>
      <c r="M81" s="27" t="str">
        <f t="shared" si="11"/>
        <v>13.64771</v>
      </c>
      <c r="N81" s="27" t="str">
        <f t="shared" si="12"/>
        <v>13.86747</v>
      </c>
      <c r="O81" s="27" t="str">
        <f t="shared" si="13"/>
        <v>14.23624</v>
      </c>
      <c r="P81" s="27" t="str">
        <f t="shared" si="14"/>
        <v>14.95453</v>
      </c>
      <c r="Q81" s="27" t="str">
        <f t="shared" si="15"/>
        <v>15.96169</v>
      </c>
      <c r="R81" s="27" t="str">
        <f t="shared" si="16"/>
        <v>17.31932</v>
      </c>
      <c r="S81" s="27" t="str">
        <f t="shared" si="17"/>
        <v>18.28141</v>
      </c>
      <c r="T81" s="27" t="str">
        <f t="shared" si="18"/>
        <v>19.07512</v>
      </c>
      <c r="U81" s="27" t="str">
        <f t="shared" si="19"/>
        <v>20.56933</v>
      </c>
      <c r="V81" s="27" t="str">
        <f t="shared" si="20"/>
        <v>21.85044</v>
      </c>
    </row>
    <row r="82" spans="1:22" x14ac:dyDescent="0.2">
      <c r="A82" t="s">
        <v>167</v>
      </c>
      <c r="B82" s="190">
        <v>1366017</v>
      </c>
      <c r="C82" s="190">
        <v>1388166</v>
      </c>
      <c r="D82" s="190">
        <v>1425341</v>
      </c>
      <c r="E82" s="190">
        <v>149778</v>
      </c>
      <c r="F82" s="190">
        <v>1599419</v>
      </c>
      <c r="G82" s="190">
        <v>1736552</v>
      </c>
      <c r="H82" s="190">
        <v>1833827</v>
      </c>
      <c r="I82" s="190">
        <v>1914137</v>
      </c>
      <c r="J82" s="190">
        <v>2065487</v>
      </c>
      <c r="K82" s="190">
        <v>219543</v>
      </c>
      <c r="M82" s="27" t="str">
        <f t="shared" si="11"/>
        <v>13.66017</v>
      </c>
      <c r="N82" s="27" t="str">
        <f t="shared" si="12"/>
        <v>13.88166</v>
      </c>
      <c r="O82" s="27" t="str">
        <f t="shared" si="13"/>
        <v>14.25341</v>
      </c>
      <c r="P82" s="27" t="str">
        <f t="shared" si="14"/>
        <v>14.9778</v>
      </c>
      <c r="Q82" s="27" t="str">
        <f t="shared" si="15"/>
        <v>15.99419</v>
      </c>
      <c r="R82" s="27" t="str">
        <f t="shared" si="16"/>
        <v>17.36552</v>
      </c>
      <c r="S82" s="27" t="str">
        <f t="shared" si="17"/>
        <v>18.33827</v>
      </c>
      <c r="T82" s="27" t="str">
        <f t="shared" si="18"/>
        <v>19.14137</v>
      </c>
      <c r="U82" s="27" t="str">
        <f t="shared" si="19"/>
        <v>20.65487</v>
      </c>
      <c r="V82" s="27" t="str">
        <f t="shared" si="20"/>
        <v>21.9543</v>
      </c>
    </row>
    <row r="83" spans="1:22" x14ac:dyDescent="0.2">
      <c r="A83" t="s">
        <v>168</v>
      </c>
      <c r="B83" s="190">
        <v>1367325</v>
      </c>
      <c r="C83" s="190">
        <v>1389648</v>
      </c>
      <c r="D83" s="190">
        <v>1427124</v>
      </c>
      <c r="E83" s="190">
        <v>1500176</v>
      </c>
      <c r="F83" s="190">
        <v>1602741</v>
      </c>
      <c r="G83" s="190">
        <v>1741244</v>
      </c>
      <c r="H83" s="190">
        <v>183958</v>
      </c>
      <c r="I83" s="190">
        <v>1920825</v>
      </c>
      <c r="J83" s="190">
        <v>2074089</v>
      </c>
      <c r="K83" s="190">
        <v>2205842</v>
      </c>
      <c r="M83" s="27" t="str">
        <f t="shared" si="11"/>
        <v>13.67325</v>
      </c>
      <c r="N83" s="27" t="str">
        <f t="shared" si="12"/>
        <v>13.89648</v>
      </c>
      <c r="O83" s="27" t="str">
        <f t="shared" si="13"/>
        <v>14.27124</v>
      </c>
      <c r="P83" s="27" t="str">
        <f t="shared" si="14"/>
        <v>15.00176</v>
      </c>
      <c r="Q83" s="27" t="str">
        <f t="shared" si="15"/>
        <v>16.02741</v>
      </c>
      <c r="R83" s="27" t="str">
        <f t="shared" si="16"/>
        <v>17.41244</v>
      </c>
      <c r="S83" s="27" t="str">
        <f t="shared" si="17"/>
        <v>18.3958</v>
      </c>
      <c r="T83" s="27" t="str">
        <f t="shared" si="18"/>
        <v>19.20825</v>
      </c>
      <c r="U83" s="27" t="str">
        <f t="shared" si="19"/>
        <v>20.74089</v>
      </c>
      <c r="V83" s="27" t="str">
        <f t="shared" si="20"/>
        <v>22.05842</v>
      </c>
    </row>
    <row r="84" spans="1:22" x14ac:dyDescent="0.2">
      <c r="A84" t="s">
        <v>169</v>
      </c>
      <c r="B84" s="190">
        <v>1368696</v>
      </c>
      <c r="C84" s="190">
        <v>1391194</v>
      </c>
      <c r="D84" s="190">
        <v>1428972</v>
      </c>
      <c r="E84" s="190">
        <v>150264</v>
      </c>
      <c r="F84" s="190">
        <v>1606132</v>
      </c>
      <c r="G84" s="190">
        <v>1746005</v>
      </c>
      <c r="H84" s="190">
        <v>1845398</v>
      </c>
      <c r="I84" s="190">
        <v>1927573</v>
      </c>
      <c r="J84" s="190">
        <v>2082733</v>
      </c>
      <c r="K84" s="190">
        <v>2216276</v>
      </c>
      <c r="M84" s="27" t="str">
        <f t="shared" si="11"/>
        <v>13.68696</v>
      </c>
      <c r="N84" s="27" t="str">
        <f t="shared" si="12"/>
        <v>13.91194</v>
      </c>
      <c r="O84" s="27" t="str">
        <f t="shared" si="13"/>
        <v>14.28972</v>
      </c>
      <c r="P84" s="27" t="str">
        <f t="shared" si="14"/>
        <v>15.0264</v>
      </c>
      <c r="Q84" s="27" t="str">
        <f t="shared" si="15"/>
        <v>16.06132</v>
      </c>
      <c r="R84" s="27" t="str">
        <f t="shared" si="16"/>
        <v>17.46005</v>
      </c>
      <c r="S84" s="27" t="str">
        <f t="shared" si="17"/>
        <v>18.45398</v>
      </c>
      <c r="T84" s="27" t="str">
        <f t="shared" si="18"/>
        <v>19.27573</v>
      </c>
      <c r="U84" s="27" t="str">
        <f t="shared" si="19"/>
        <v>20.82733</v>
      </c>
      <c r="V84" s="27" t="str">
        <f t="shared" si="20"/>
        <v>22.16276</v>
      </c>
    </row>
    <row r="85" spans="1:22" x14ac:dyDescent="0.2">
      <c r="A85" t="s">
        <v>170</v>
      </c>
      <c r="B85" s="190">
        <v>1370129</v>
      </c>
      <c r="C85" s="190">
        <v>1392804</v>
      </c>
      <c r="D85" s="190">
        <v>1430884</v>
      </c>
      <c r="E85" s="190">
        <v>1505172</v>
      </c>
      <c r="F85" s="190">
        <v>1609591</v>
      </c>
      <c r="G85" s="190">
        <v>1750833</v>
      </c>
      <c r="H85" s="190">
        <v>185128</v>
      </c>
      <c r="I85" s="190">
        <v>1934378</v>
      </c>
      <c r="J85" s="190">
        <v>2091417</v>
      </c>
      <c r="K85" s="190">
        <v>2226727</v>
      </c>
      <c r="M85" s="27" t="str">
        <f t="shared" si="11"/>
        <v>13.70129</v>
      </c>
      <c r="N85" s="27" t="str">
        <f t="shared" si="12"/>
        <v>13.92804</v>
      </c>
      <c r="O85" s="27" t="str">
        <f t="shared" si="13"/>
        <v>14.30884</v>
      </c>
      <c r="P85" s="27" t="str">
        <f t="shared" si="14"/>
        <v>15.05172</v>
      </c>
      <c r="Q85" s="27" t="str">
        <f t="shared" si="15"/>
        <v>16.09591</v>
      </c>
      <c r="R85" s="27" t="str">
        <f t="shared" si="16"/>
        <v>17.50833</v>
      </c>
      <c r="S85" s="27" t="str">
        <f t="shared" si="17"/>
        <v>18.5128</v>
      </c>
      <c r="T85" s="27" t="str">
        <f t="shared" si="18"/>
        <v>19.34378</v>
      </c>
      <c r="U85" s="27" t="str">
        <f t="shared" si="19"/>
        <v>20.91417</v>
      </c>
      <c r="V85" s="27" t="str">
        <f t="shared" si="20"/>
        <v>22.26727</v>
      </c>
    </row>
    <row r="86" spans="1:22" x14ac:dyDescent="0.2">
      <c r="A86" t="s">
        <v>171</v>
      </c>
      <c r="B86" s="190">
        <v>1371624</v>
      </c>
      <c r="C86" s="190">
        <v>1394476</v>
      </c>
      <c r="D86" s="190">
        <v>1432862</v>
      </c>
      <c r="E86" s="190">
        <v>1507769</v>
      </c>
      <c r="F86" s="190">
        <v>1613119</v>
      </c>
      <c r="G86" s="190">
        <v>1755726</v>
      </c>
      <c r="H86" s="190">
        <v>1857222</v>
      </c>
      <c r="I86" s="190">
        <v>1941238</v>
      </c>
      <c r="J86" s="190">
        <v>2100138</v>
      </c>
      <c r="K86" s="190">
        <v>2237192</v>
      </c>
      <c r="M86" s="27" t="str">
        <f t="shared" si="11"/>
        <v>13.71624</v>
      </c>
      <c r="N86" s="27" t="str">
        <f t="shared" si="12"/>
        <v>13.94476</v>
      </c>
      <c r="O86" s="27" t="str">
        <f t="shared" si="13"/>
        <v>14.32862</v>
      </c>
      <c r="P86" s="27" t="str">
        <f t="shared" si="14"/>
        <v>15.07769</v>
      </c>
      <c r="Q86" s="27" t="str">
        <f t="shared" si="15"/>
        <v>16.13119</v>
      </c>
      <c r="R86" s="27" t="str">
        <f t="shared" si="16"/>
        <v>17.55726</v>
      </c>
      <c r="S86" s="27" t="str">
        <f t="shared" si="17"/>
        <v>18.57222</v>
      </c>
      <c r="T86" s="27" t="str">
        <f t="shared" si="18"/>
        <v>19.41238</v>
      </c>
      <c r="U86" s="27" t="str">
        <f t="shared" si="19"/>
        <v>21.00138</v>
      </c>
      <c r="V86" s="27" t="str">
        <f t="shared" si="20"/>
        <v>22.37192</v>
      </c>
    </row>
    <row r="87" spans="1:22" x14ac:dyDescent="0.2">
      <c r="A87" t="s">
        <v>172</v>
      </c>
      <c r="B87" s="190">
        <v>1373182</v>
      </c>
      <c r="C87" s="190">
        <v>1396212</v>
      </c>
      <c r="D87" s="190">
        <v>1434903</v>
      </c>
      <c r="E87" s="190">
        <v>1510433</v>
      </c>
      <c r="F87" s="190">
        <v>1616712</v>
      </c>
      <c r="G87" s="190">
        <v>1760683</v>
      </c>
      <c r="H87" s="190">
        <v>1863222</v>
      </c>
      <c r="I87" s="190">
        <v>1948149</v>
      </c>
      <c r="J87" s="190">
        <v>2108893</v>
      </c>
      <c r="K87" s="190">
        <v>2247666</v>
      </c>
      <c r="M87" s="27" t="str">
        <f t="shared" si="11"/>
        <v>13.73182</v>
      </c>
      <c r="N87" s="27" t="str">
        <f t="shared" si="12"/>
        <v>13.96212</v>
      </c>
      <c r="O87" s="27" t="str">
        <f t="shared" si="13"/>
        <v>14.34903</v>
      </c>
      <c r="P87" s="27" t="str">
        <f t="shared" si="14"/>
        <v>15.10433</v>
      </c>
      <c r="Q87" s="27" t="str">
        <f t="shared" si="15"/>
        <v>16.16712</v>
      </c>
      <c r="R87" s="27" t="str">
        <f t="shared" si="16"/>
        <v>17.60683</v>
      </c>
      <c r="S87" s="27" t="str">
        <f t="shared" si="17"/>
        <v>18.63222</v>
      </c>
      <c r="T87" s="27" t="str">
        <f t="shared" si="18"/>
        <v>19.48149</v>
      </c>
      <c r="U87" s="27" t="str">
        <f t="shared" si="19"/>
        <v>21.08893</v>
      </c>
      <c r="V87" s="27" t="str">
        <f t="shared" si="20"/>
        <v>22.47666</v>
      </c>
    </row>
    <row r="88" spans="1:22" x14ac:dyDescent="0.2">
      <c r="A88" t="s">
        <v>173</v>
      </c>
      <c r="B88" s="190">
        <v>1374801</v>
      </c>
      <c r="C88" s="190">
        <v>139801</v>
      </c>
      <c r="D88" s="190">
        <v>1437008</v>
      </c>
      <c r="E88" s="190">
        <v>1513161</v>
      </c>
      <c r="F88" s="190">
        <v>1620371</v>
      </c>
      <c r="G88" s="190">
        <v>1765702</v>
      </c>
      <c r="H88" s="190">
        <v>1869279</v>
      </c>
      <c r="I88" s="190">
        <v>195511</v>
      </c>
      <c r="J88" s="190">
        <v>2117677</v>
      </c>
      <c r="K88" s="190">
        <v>2258145</v>
      </c>
      <c r="M88" s="27" t="str">
        <f t="shared" si="11"/>
        <v>13.74801</v>
      </c>
      <c r="N88" s="27" t="str">
        <f t="shared" si="12"/>
        <v>13.9801</v>
      </c>
      <c r="O88" s="27" t="str">
        <f t="shared" si="13"/>
        <v>14.37008</v>
      </c>
      <c r="P88" s="27" t="str">
        <f t="shared" si="14"/>
        <v>15.13161</v>
      </c>
      <c r="Q88" s="27" t="str">
        <f t="shared" si="15"/>
        <v>16.20371</v>
      </c>
      <c r="R88" s="27" t="str">
        <f t="shared" si="16"/>
        <v>17.65702</v>
      </c>
      <c r="S88" s="27" t="str">
        <f t="shared" si="17"/>
        <v>18.69279</v>
      </c>
      <c r="T88" s="27" t="str">
        <f t="shared" si="18"/>
        <v>19.5511</v>
      </c>
      <c r="U88" s="27" t="str">
        <f t="shared" si="19"/>
        <v>21.17677</v>
      </c>
      <c r="V88" s="27" t="str">
        <f t="shared" si="20"/>
        <v>22.58145</v>
      </c>
    </row>
    <row r="89" spans="1:22" x14ac:dyDescent="0.2">
      <c r="A89" t="s">
        <v>174</v>
      </c>
      <c r="B89" s="190">
        <v>1376483</v>
      </c>
      <c r="C89" s="190">
        <v>1399871</v>
      </c>
      <c r="D89" s="190">
        <v>1439177</v>
      </c>
      <c r="E89" s="190">
        <v>1515954</v>
      </c>
      <c r="F89" s="190">
        <v>1624094</v>
      </c>
      <c r="G89" s="190">
        <v>177078</v>
      </c>
      <c r="H89" s="190">
        <v>187539</v>
      </c>
      <c r="I89" s="190">
        <v>1962118</v>
      </c>
      <c r="J89" s="190">
        <v>2126488</v>
      </c>
      <c r="K89" s="190">
        <v>2268625</v>
      </c>
      <c r="M89" s="27" t="str">
        <f t="shared" si="11"/>
        <v>13.76483</v>
      </c>
      <c r="N89" s="27" t="str">
        <f t="shared" si="12"/>
        <v>13.99871</v>
      </c>
      <c r="O89" s="27" t="str">
        <f t="shared" si="13"/>
        <v>14.39177</v>
      </c>
      <c r="P89" s="27" t="str">
        <f t="shared" si="14"/>
        <v>15.15954</v>
      </c>
      <c r="Q89" s="27" t="str">
        <f t="shared" si="15"/>
        <v>16.24094</v>
      </c>
      <c r="R89" s="27" t="str">
        <f t="shared" si="16"/>
        <v>17.7078</v>
      </c>
      <c r="S89" s="27" t="str">
        <f t="shared" si="17"/>
        <v>18.7539</v>
      </c>
      <c r="T89" s="27" t="str">
        <f t="shared" si="18"/>
        <v>19.62118</v>
      </c>
      <c r="U89" s="27" t="str">
        <f t="shared" si="19"/>
        <v>21.26488</v>
      </c>
      <c r="V89" s="27" t="str">
        <f t="shared" si="20"/>
        <v>22.68625</v>
      </c>
    </row>
    <row r="90" spans="1:22" x14ac:dyDescent="0.2">
      <c r="A90" t="s">
        <v>175</v>
      </c>
      <c r="B90" s="190">
        <v>1378227</v>
      </c>
      <c r="C90" s="190">
        <v>1401795</v>
      </c>
      <c r="D90" s="190">
        <v>1441409</v>
      </c>
      <c r="E90" s="190">
        <v>151881</v>
      </c>
      <c r="F90" s="190">
        <v>162788</v>
      </c>
      <c r="G90" s="190">
        <v>1775918</v>
      </c>
      <c r="H90" s="190">
        <v>1881554</v>
      </c>
      <c r="I90" s="190">
        <v>1969171</v>
      </c>
      <c r="J90" s="190">
        <v>2135323</v>
      </c>
      <c r="K90" s="190">
        <v>2279103</v>
      </c>
      <c r="M90" s="27" t="str">
        <f t="shared" si="11"/>
        <v>13.78227</v>
      </c>
      <c r="N90" s="27" t="str">
        <f t="shared" si="12"/>
        <v>14.01795</v>
      </c>
      <c r="O90" s="27" t="str">
        <f t="shared" si="13"/>
        <v>14.41409</v>
      </c>
      <c r="P90" s="27" t="str">
        <f t="shared" si="14"/>
        <v>15.1881</v>
      </c>
      <c r="Q90" s="27" t="str">
        <f t="shared" si="15"/>
        <v>16.2788</v>
      </c>
      <c r="R90" s="27" t="str">
        <f t="shared" si="16"/>
        <v>17.75918</v>
      </c>
      <c r="S90" s="27" t="str">
        <f t="shared" si="17"/>
        <v>18.81554</v>
      </c>
      <c r="T90" s="27" t="str">
        <f t="shared" si="18"/>
        <v>19.69171</v>
      </c>
      <c r="U90" s="27" t="str">
        <f t="shared" si="19"/>
        <v>21.35323</v>
      </c>
      <c r="V90" s="27" t="str">
        <f t="shared" si="20"/>
        <v>22.79103</v>
      </c>
    </row>
    <row r="91" spans="1:22" x14ac:dyDescent="0.2">
      <c r="A91" t="s">
        <v>176</v>
      </c>
      <c r="B91" s="190">
        <v>1380033</v>
      </c>
      <c r="C91" s="190">
        <v>140378</v>
      </c>
      <c r="D91" s="190">
        <v>1443703</v>
      </c>
      <c r="E91" s="190">
        <v>152173</v>
      </c>
      <c r="F91" s="190">
        <v>1631728</v>
      </c>
      <c r="G91" s="190">
        <v>1781112</v>
      </c>
      <c r="H91" s="190">
        <v>1887767</v>
      </c>
      <c r="I91" s="190">
        <v>1976266</v>
      </c>
      <c r="J91" s="190">
        <v>2144178</v>
      </c>
      <c r="K91" s="190">
        <v>2289575</v>
      </c>
      <c r="M91" s="27" t="str">
        <f t="shared" si="11"/>
        <v>13.80033</v>
      </c>
      <c r="N91" s="27" t="str">
        <f t="shared" si="12"/>
        <v>14.0378</v>
      </c>
      <c r="O91" s="27" t="str">
        <f t="shared" si="13"/>
        <v>14.43703</v>
      </c>
      <c r="P91" s="27" t="str">
        <f t="shared" si="14"/>
        <v>15.2173</v>
      </c>
      <c r="Q91" s="27" t="str">
        <f t="shared" si="15"/>
        <v>16.31728</v>
      </c>
      <c r="R91" s="27" t="str">
        <f t="shared" si="16"/>
        <v>17.81112</v>
      </c>
      <c r="S91" s="27" t="str">
        <f t="shared" si="17"/>
        <v>18.87767</v>
      </c>
      <c r="T91" s="27" t="str">
        <f t="shared" si="18"/>
        <v>19.76266</v>
      </c>
      <c r="U91" s="27" t="str">
        <f t="shared" si="19"/>
        <v>21.44178</v>
      </c>
      <c r="V91" s="27" t="str">
        <f t="shared" si="20"/>
        <v>22.89575</v>
      </c>
    </row>
    <row r="92" spans="1:22" x14ac:dyDescent="0.2">
      <c r="A92" t="s">
        <v>177</v>
      </c>
      <c r="B92" s="190">
        <v>13819</v>
      </c>
      <c r="C92" s="190">
        <v>1405828</v>
      </c>
      <c r="D92" s="190">
        <v>1446059</v>
      </c>
      <c r="E92" s="190">
        <v>1524712</v>
      </c>
      <c r="F92" s="190">
        <v>1635637</v>
      </c>
      <c r="G92" s="190">
        <v>1786361</v>
      </c>
      <c r="H92" s="190">
        <v>1894028</v>
      </c>
      <c r="I92" s="190">
        <v>1983401</v>
      </c>
      <c r="J92" s="190">
        <v>2153051</v>
      </c>
      <c r="K92" s="190">
        <v>2300036</v>
      </c>
      <c r="M92" s="27" t="str">
        <f t="shared" si="11"/>
        <v>13.819</v>
      </c>
      <c r="N92" s="27" t="str">
        <f t="shared" si="12"/>
        <v>14.05828</v>
      </c>
      <c r="O92" s="27" t="str">
        <f t="shared" si="13"/>
        <v>14.46059</v>
      </c>
      <c r="P92" s="27" t="str">
        <f t="shared" si="14"/>
        <v>15.24712</v>
      </c>
      <c r="Q92" s="27" t="str">
        <f t="shared" si="15"/>
        <v>16.35637</v>
      </c>
      <c r="R92" s="27" t="str">
        <f t="shared" si="16"/>
        <v>17.86361</v>
      </c>
      <c r="S92" s="27" t="str">
        <f t="shared" si="17"/>
        <v>18.94028</v>
      </c>
      <c r="T92" s="27" t="str">
        <f t="shared" si="18"/>
        <v>19.83401</v>
      </c>
      <c r="U92" s="27" t="str">
        <f t="shared" si="19"/>
        <v>21.53051</v>
      </c>
      <c r="V92" s="27" t="str">
        <f t="shared" si="20"/>
        <v>23.00036</v>
      </c>
    </row>
    <row r="93" spans="1:22" x14ac:dyDescent="0.2">
      <c r="A93" t="s">
        <v>178</v>
      </c>
      <c r="B93" s="190">
        <v>1383828</v>
      </c>
      <c r="C93" s="190">
        <v>1407937</v>
      </c>
      <c r="D93" s="190">
        <v>1448478</v>
      </c>
      <c r="E93" s="190">
        <v>1527755</v>
      </c>
      <c r="F93" s="190">
        <v>1639606</v>
      </c>
      <c r="G93" s="190">
        <v>1791664</v>
      </c>
      <c r="H93" s="190">
        <v>1900336</v>
      </c>
      <c r="I93" s="190">
        <v>1990573</v>
      </c>
      <c r="J93" s="190">
        <v>2161938</v>
      </c>
      <c r="K93" s="190">
        <v>2310484</v>
      </c>
      <c r="M93" s="27" t="str">
        <f t="shared" si="11"/>
        <v>13.83828</v>
      </c>
      <c r="N93" s="27" t="str">
        <f t="shared" si="12"/>
        <v>14.07937</v>
      </c>
      <c r="O93" s="27" t="str">
        <f t="shared" si="13"/>
        <v>14.48478</v>
      </c>
      <c r="P93" s="27" t="str">
        <f t="shared" si="14"/>
        <v>15.27755</v>
      </c>
      <c r="Q93" s="27" t="str">
        <f t="shared" si="15"/>
        <v>16.39606</v>
      </c>
      <c r="R93" s="27" t="str">
        <f t="shared" si="16"/>
        <v>17.91664</v>
      </c>
      <c r="S93" s="27" t="str">
        <f t="shared" si="17"/>
        <v>19.00336</v>
      </c>
      <c r="T93" s="27" t="str">
        <f t="shared" si="18"/>
        <v>19.90573</v>
      </c>
      <c r="U93" s="27" t="str">
        <f t="shared" si="19"/>
        <v>21.61938</v>
      </c>
      <c r="V93" s="27" t="str">
        <f t="shared" si="20"/>
        <v>23.10484</v>
      </c>
    </row>
    <row r="94" spans="1:22" x14ac:dyDescent="0.2">
      <c r="A94" t="s">
        <v>179</v>
      </c>
      <c r="B94" s="190">
        <v>1385818</v>
      </c>
      <c r="C94" s="190">
        <v>1410107</v>
      </c>
      <c r="D94" s="190">
        <v>1450957</v>
      </c>
      <c r="E94" s="190">
        <v>1530859</v>
      </c>
      <c r="F94" s="190">
        <v>1643633</v>
      </c>
      <c r="G94" s="190">
        <v>179702</v>
      </c>
      <c r="H94" s="190">
        <v>1906688</v>
      </c>
      <c r="I94" s="190">
        <v>1997781</v>
      </c>
      <c r="J94" s="190">
        <v>2170837</v>
      </c>
      <c r="K94" s="190">
        <v>2320915</v>
      </c>
      <c r="M94" s="27" t="str">
        <f t="shared" si="11"/>
        <v>13.85818</v>
      </c>
      <c r="N94" s="27" t="str">
        <f t="shared" si="12"/>
        <v>14.10107</v>
      </c>
      <c r="O94" s="27" t="str">
        <f t="shared" si="13"/>
        <v>14.50957</v>
      </c>
      <c r="P94" s="27" t="str">
        <f t="shared" si="14"/>
        <v>15.30859</v>
      </c>
      <c r="Q94" s="27" t="str">
        <f t="shared" si="15"/>
        <v>16.43633</v>
      </c>
      <c r="R94" s="27" t="str">
        <f t="shared" si="16"/>
        <v>17.9702</v>
      </c>
      <c r="S94" s="27" t="str">
        <f t="shared" si="17"/>
        <v>19.06688</v>
      </c>
      <c r="T94" s="27" t="str">
        <f t="shared" si="18"/>
        <v>19.97781</v>
      </c>
      <c r="U94" s="27" t="str">
        <f t="shared" si="19"/>
        <v>21.70837</v>
      </c>
      <c r="V94" s="27" t="str">
        <f t="shared" si="20"/>
        <v>23.20915</v>
      </c>
    </row>
    <row r="95" spans="1:22" x14ac:dyDescent="0.2">
      <c r="A95" t="s">
        <v>180</v>
      </c>
      <c r="B95" s="190">
        <v>1387868</v>
      </c>
      <c r="C95" s="190">
        <v>1412338</v>
      </c>
      <c r="D95" s="190">
        <v>1453498</v>
      </c>
      <c r="E95" s="190">
        <v>1534024</v>
      </c>
      <c r="F95" s="190">
        <v>1647718</v>
      </c>
      <c r="G95" s="190">
        <v>1802425</v>
      </c>
      <c r="H95" s="190">
        <v>1913081</v>
      </c>
      <c r="I95" s="190">
        <v>2005021</v>
      </c>
      <c r="J95" s="190">
        <v>2179745</v>
      </c>
      <c r="K95" s="190">
        <v>2331326</v>
      </c>
      <c r="M95" s="27" t="str">
        <f t="shared" si="11"/>
        <v>13.87868</v>
      </c>
      <c r="N95" s="27" t="str">
        <f t="shared" si="12"/>
        <v>14.12338</v>
      </c>
      <c r="O95" s="27" t="str">
        <f t="shared" si="13"/>
        <v>14.53498</v>
      </c>
      <c r="P95" s="27" t="str">
        <f t="shared" si="14"/>
        <v>15.34024</v>
      </c>
      <c r="Q95" s="27" t="str">
        <f t="shared" si="15"/>
        <v>16.47718</v>
      </c>
      <c r="R95" s="27" t="str">
        <f t="shared" si="16"/>
        <v>18.02425</v>
      </c>
      <c r="S95" s="27" t="str">
        <f t="shared" si="17"/>
        <v>19.13081</v>
      </c>
      <c r="T95" s="27" t="str">
        <f t="shared" si="18"/>
        <v>20.05021</v>
      </c>
      <c r="U95" s="27" t="str">
        <f t="shared" si="19"/>
        <v>21.79745</v>
      </c>
      <c r="V95" s="27" t="str">
        <f t="shared" si="20"/>
        <v>23.31326</v>
      </c>
    </row>
    <row r="96" spans="1:22" x14ac:dyDescent="0.2">
      <c r="A96" t="s">
        <v>181</v>
      </c>
      <c r="B96" s="190">
        <v>1389979</v>
      </c>
      <c r="C96" s="190">
        <v>141463</v>
      </c>
      <c r="D96" s="190">
        <v>1456099</v>
      </c>
      <c r="E96" s="190">
        <v>1537248</v>
      </c>
      <c r="F96" s="190">
        <v>165186</v>
      </c>
      <c r="G96" s="190">
        <v>1807879</v>
      </c>
      <c r="H96" s="190">
        <v>1919516</v>
      </c>
      <c r="I96" s="190">
        <v>2012292</v>
      </c>
      <c r="J96" s="190">
        <v>2188659</v>
      </c>
      <c r="K96" s="190">
        <v>2341712</v>
      </c>
      <c r="M96" s="27" t="str">
        <f t="shared" si="11"/>
        <v>13.89979</v>
      </c>
      <c r="N96" s="27" t="str">
        <f t="shared" si="12"/>
        <v>14.1463</v>
      </c>
      <c r="O96" s="27" t="str">
        <f t="shared" si="13"/>
        <v>14.56099</v>
      </c>
      <c r="P96" s="27" t="str">
        <f t="shared" si="14"/>
        <v>15.37248</v>
      </c>
      <c r="Q96" s="27" t="str">
        <f t="shared" si="15"/>
        <v>16.5186</v>
      </c>
      <c r="R96" s="27" t="str">
        <f t="shared" si="16"/>
        <v>18.07879</v>
      </c>
      <c r="S96" s="27" t="str">
        <f t="shared" si="17"/>
        <v>19.19516</v>
      </c>
      <c r="T96" s="27" t="str">
        <f t="shared" si="18"/>
        <v>20.12292</v>
      </c>
      <c r="U96" s="27" t="str">
        <f t="shared" si="19"/>
        <v>21.88659</v>
      </c>
      <c r="V96" s="27" t="str">
        <f t="shared" si="20"/>
        <v>23.41712</v>
      </c>
    </row>
    <row r="97" spans="1:22" x14ac:dyDescent="0.2">
      <c r="A97" t="s">
        <v>182</v>
      </c>
      <c r="B97" s="190">
        <v>1392151</v>
      </c>
      <c r="C97" s="190">
        <v>1416982</v>
      </c>
      <c r="D97" s="190">
        <v>145876</v>
      </c>
      <c r="E97" s="190">
        <v>1540531</v>
      </c>
      <c r="F97" s="190">
        <v>1656057</v>
      </c>
      <c r="G97" s="190">
        <v>1813381</v>
      </c>
      <c r="H97" s="190">
        <v>1925988</v>
      </c>
      <c r="I97" s="190">
        <v>2019592</v>
      </c>
      <c r="J97" s="190">
        <v>2197576</v>
      </c>
      <c r="K97" s="190">
        <v>2352071</v>
      </c>
      <c r="M97" s="27" t="str">
        <f t="shared" si="11"/>
        <v>13.92151</v>
      </c>
      <c r="N97" s="27" t="str">
        <f t="shared" si="12"/>
        <v>14.16982</v>
      </c>
      <c r="O97" s="27" t="str">
        <f t="shared" si="13"/>
        <v>14.5876</v>
      </c>
      <c r="P97" s="27" t="str">
        <f t="shared" si="14"/>
        <v>15.40531</v>
      </c>
      <c r="Q97" s="27" t="str">
        <f t="shared" si="15"/>
        <v>16.56057</v>
      </c>
      <c r="R97" s="27" t="str">
        <f t="shared" si="16"/>
        <v>18.13381</v>
      </c>
      <c r="S97" s="27" t="str">
        <f t="shared" si="17"/>
        <v>19.25988</v>
      </c>
      <c r="T97" s="27" t="str">
        <f t="shared" si="18"/>
        <v>20.19592</v>
      </c>
      <c r="U97" s="27" t="str">
        <f t="shared" si="19"/>
        <v>21.97576</v>
      </c>
      <c r="V97" s="27" t="str">
        <f t="shared" si="20"/>
        <v>23.52071</v>
      </c>
    </row>
    <row r="98" spans="1:22" x14ac:dyDescent="0.2">
      <c r="A98" t="s">
        <v>183</v>
      </c>
      <c r="B98" s="190">
        <v>1394382</v>
      </c>
      <c r="C98" s="190">
        <v>1419394</v>
      </c>
      <c r="D98" s="190">
        <v>1461481</v>
      </c>
      <c r="E98" s="190">
        <v>1543872</v>
      </c>
      <c r="F98" s="190">
        <v>1660309</v>
      </c>
      <c r="G98" s="190">
        <v>1818929</v>
      </c>
      <c r="H98" s="190">
        <v>1932497</v>
      </c>
      <c r="I98" s="190">
        <v>2026919</v>
      </c>
      <c r="J98" s="190">
        <v>2206494</v>
      </c>
      <c r="K98" s="190">
        <v>23624</v>
      </c>
      <c r="M98" s="27" t="str">
        <f t="shared" si="11"/>
        <v>13.94382</v>
      </c>
      <c r="N98" s="27" t="str">
        <f t="shared" si="12"/>
        <v>14.19394</v>
      </c>
      <c r="O98" s="27" t="str">
        <f t="shared" si="13"/>
        <v>14.61481</v>
      </c>
      <c r="P98" s="27" t="str">
        <f t="shared" si="14"/>
        <v>15.43872</v>
      </c>
      <c r="Q98" s="27" t="str">
        <f t="shared" si="15"/>
        <v>16.60309</v>
      </c>
      <c r="R98" s="27" t="str">
        <f t="shared" si="16"/>
        <v>18.18929</v>
      </c>
      <c r="S98" s="27" t="str">
        <f t="shared" si="17"/>
        <v>19.32497</v>
      </c>
      <c r="T98" s="27" t="str">
        <f t="shared" si="18"/>
        <v>20.26919</v>
      </c>
      <c r="U98" s="27" t="str">
        <f t="shared" si="19"/>
        <v>22.06494</v>
      </c>
      <c r="V98" s="27" t="str">
        <f t="shared" si="20"/>
        <v>23.624</v>
      </c>
    </row>
    <row r="99" spans="1:22" x14ac:dyDescent="0.2">
      <c r="A99" t="s">
        <v>184</v>
      </c>
      <c r="B99" s="190">
        <v>1396673</v>
      </c>
      <c r="C99" s="190">
        <v>1421866</v>
      </c>
      <c r="D99" s="190">
        <v>146426</v>
      </c>
      <c r="E99" s="190">
        <v>154727</v>
      </c>
      <c r="F99" s="190">
        <v>1664614</v>
      </c>
      <c r="G99" s="190">
        <v>1824521</v>
      </c>
      <c r="H99" s="190">
        <v>1939041</v>
      </c>
      <c r="I99" s="190">
        <v>203427</v>
      </c>
      <c r="J99" s="190">
        <v>2215409</v>
      </c>
      <c r="K99" s="190">
        <v>2372696</v>
      </c>
      <c r="M99" s="27" t="str">
        <f t="shared" si="11"/>
        <v>13.96673</v>
      </c>
      <c r="N99" s="27" t="str">
        <f t="shared" si="12"/>
        <v>14.21866</v>
      </c>
      <c r="O99" s="27" t="str">
        <f t="shared" si="13"/>
        <v>14.6426</v>
      </c>
      <c r="P99" s="27" t="str">
        <f t="shared" si="14"/>
        <v>15.4727</v>
      </c>
      <c r="Q99" s="27" t="str">
        <f t="shared" si="15"/>
        <v>16.64614</v>
      </c>
      <c r="R99" s="27" t="str">
        <f t="shared" si="16"/>
        <v>18.24521</v>
      </c>
      <c r="S99" s="27" t="str">
        <f t="shared" si="17"/>
        <v>19.39041</v>
      </c>
      <c r="T99" s="27" t="str">
        <f t="shared" si="18"/>
        <v>20.3427</v>
      </c>
      <c r="U99" s="27" t="str">
        <f t="shared" si="19"/>
        <v>22.15409</v>
      </c>
      <c r="V99" s="27" t="str">
        <f t="shared" si="20"/>
        <v>23.72696</v>
      </c>
    </row>
    <row r="100" spans="1:22" x14ac:dyDescent="0.2">
      <c r="A100" t="s">
        <v>185</v>
      </c>
      <c r="B100" s="190">
        <v>1399024</v>
      </c>
      <c r="C100" s="190">
        <v>1424396</v>
      </c>
      <c r="D100" s="190">
        <v>1467098</v>
      </c>
      <c r="E100" s="190">
        <v>1550725</v>
      </c>
      <c r="F100" s="190">
        <v>1668972</v>
      </c>
      <c r="G100" s="190">
        <v>1830156</v>
      </c>
      <c r="H100" s="190">
        <v>1945618</v>
      </c>
      <c r="I100" s="190">
        <v>2041643</v>
      </c>
      <c r="J100" s="190">
        <v>222432</v>
      </c>
      <c r="K100" s="190">
        <v>2382955</v>
      </c>
      <c r="M100" s="27" t="str">
        <f t="shared" si="11"/>
        <v>13.99024</v>
      </c>
      <c r="N100" s="27" t="str">
        <f t="shared" si="12"/>
        <v>14.24396</v>
      </c>
      <c r="O100" s="27" t="str">
        <f t="shared" si="13"/>
        <v>14.67098</v>
      </c>
      <c r="P100" s="27" t="str">
        <f t="shared" si="14"/>
        <v>15.50725</v>
      </c>
      <c r="Q100" s="27" t="str">
        <f t="shared" si="15"/>
        <v>16.68972</v>
      </c>
      <c r="R100" s="27" t="str">
        <f t="shared" si="16"/>
        <v>18.30156</v>
      </c>
      <c r="S100" s="27" t="str">
        <f t="shared" si="17"/>
        <v>19.45618</v>
      </c>
      <c r="T100" s="27" t="str">
        <f t="shared" si="18"/>
        <v>20.41643</v>
      </c>
      <c r="U100" s="27" t="str">
        <f t="shared" si="19"/>
        <v>22.2432</v>
      </c>
      <c r="V100" s="27" t="str">
        <f t="shared" si="20"/>
        <v>23.82955</v>
      </c>
    </row>
    <row r="101" spans="1:22" x14ac:dyDescent="0.2">
      <c r="A101" t="s">
        <v>186</v>
      </c>
      <c r="B101" s="190">
        <v>1401433</v>
      </c>
      <c r="C101" s="190">
        <v>1426985</v>
      </c>
      <c r="D101" s="190">
        <v>1469994</v>
      </c>
      <c r="E101" s="190">
        <v>1554236</v>
      </c>
      <c r="F101" s="190">
        <v>1673381</v>
      </c>
      <c r="G101" s="190">
        <v>1835833</v>
      </c>
      <c r="H101" s="190">
        <v>1952226</v>
      </c>
      <c r="I101" s="190">
        <v>2049036</v>
      </c>
      <c r="J101" s="190">
        <v>2233224</v>
      </c>
      <c r="K101" s="190">
        <v>2393175</v>
      </c>
      <c r="M101" s="27" t="str">
        <f t="shared" si="11"/>
        <v>14.01433</v>
      </c>
      <c r="N101" s="27" t="str">
        <f t="shared" si="12"/>
        <v>14.26985</v>
      </c>
      <c r="O101" s="27" t="str">
        <f t="shared" si="13"/>
        <v>14.69994</v>
      </c>
      <c r="P101" s="27" t="str">
        <f t="shared" si="14"/>
        <v>15.54236</v>
      </c>
      <c r="Q101" s="27" t="str">
        <f t="shared" si="15"/>
        <v>16.73381</v>
      </c>
      <c r="R101" s="27" t="str">
        <f t="shared" si="16"/>
        <v>18.35833</v>
      </c>
      <c r="S101" s="27" t="str">
        <f t="shared" si="17"/>
        <v>19.52226</v>
      </c>
      <c r="T101" s="27" t="str">
        <f t="shared" si="18"/>
        <v>20.49036</v>
      </c>
      <c r="U101" s="27" t="str">
        <f t="shared" si="19"/>
        <v>22.33224</v>
      </c>
      <c r="V101" s="27" t="str">
        <f t="shared" si="20"/>
        <v>23.93175</v>
      </c>
    </row>
    <row r="102" spans="1:22" x14ac:dyDescent="0.2">
      <c r="A102" t="s">
        <v>187</v>
      </c>
      <c r="B102" s="190">
        <v>1403901</v>
      </c>
      <c r="C102" s="190">
        <v>1429633</v>
      </c>
      <c r="D102" s="190">
        <v>1472948</v>
      </c>
      <c r="E102" s="190">
        <v>1557803</v>
      </c>
      <c r="F102" s="190">
        <v>167784</v>
      </c>
      <c r="G102" s="190">
        <v>184155</v>
      </c>
      <c r="H102" s="190">
        <v>1958864</v>
      </c>
      <c r="I102" s="190">
        <v>2056448</v>
      </c>
      <c r="J102" s="190">
        <v>2242118</v>
      </c>
      <c r="K102" s="190">
        <v>2403353</v>
      </c>
      <c r="M102" s="27" t="str">
        <f t="shared" si="11"/>
        <v>14.03901</v>
      </c>
      <c r="N102" s="27" t="str">
        <f t="shared" si="12"/>
        <v>14.29633</v>
      </c>
      <c r="O102" s="27" t="str">
        <f t="shared" si="13"/>
        <v>14.72948</v>
      </c>
      <c r="P102" s="27" t="str">
        <f t="shared" si="14"/>
        <v>15.57803</v>
      </c>
      <c r="Q102" s="27" t="str">
        <f t="shared" si="15"/>
        <v>16.7784</v>
      </c>
      <c r="R102" s="27" t="str">
        <f t="shared" si="16"/>
        <v>18.4155</v>
      </c>
      <c r="S102" s="27" t="str">
        <f t="shared" si="17"/>
        <v>19.58864</v>
      </c>
      <c r="T102" s="27" t="str">
        <f t="shared" si="18"/>
        <v>20.56448</v>
      </c>
      <c r="U102" s="27" t="str">
        <f t="shared" si="19"/>
        <v>22.42118</v>
      </c>
      <c r="V102" s="27" t="str">
        <f t="shared" si="20"/>
        <v>24.03353</v>
      </c>
    </row>
    <row r="103" spans="1:22" x14ac:dyDescent="0.2">
      <c r="A103" t="s">
        <v>188</v>
      </c>
      <c r="B103" s="190">
        <v>1406427</v>
      </c>
      <c r="C103" s="190">
        <v>1432338</v>
      </c>
      <c r="D103" s="190">
        <v>1475958</v>
      </c>
      <c r="E103" s="190">
        <v>1561424</v>
      </c>
      <c r="F103" s="190">
        <v>168235</v>
      </c>
      <c r="G103" s="190">
        <v>1847306</v>
      </c>
      <c r="H103" s="190">
        <v>196553</v>
      </c>
      <c r="I103" s="190">
        <v>2063877</v>
      </c>
      <c r="J103" s="190">
        <v>2251</v>
      </c>
      <c r="K103" s="190">
        <v>2413486</v>
      </c>
      <c r="M103" s="27" t="str">
        <f t="shared" si="11"/>
        <v>14.06427</v>
      </c>
      <c r="N103" s="27" t="str">
        <f t="shared" si="12"/>
        <v>14.32338</v>
      </c>
      <c r="O103" s="27" t="str">
        <f t="shared" si="13"/>
        <v>14.75958</v>
      </c>
      <c r="P103" s="27" t="str">
        <f t="shared" si="14"/>
        <v>15.61424</v>
      </c>
      <c r="Q103" s="27" t="str">
        <f t="shared" si="15"/>
        <v>16.8235</v>
      </c>
      <c r="R103" s="27" t="str">
        <f t="shared" si="16"/>
        <v>18.47306</v>
      </c>
      <c r="S103" s="27" t="str">
        <f t="shared" si="17"/>
        <v>19.6553</v>
      </c>
      <c r="T103" s="27" t="str">
        <f t="shared" si="18"/>
        <v>20.63877</v>
      </c>
      <c r="U103" s="27" t="str">
        <f t="shared" si="19"/>
        <v>22.51</v>
      </c>
      <c r="V103" s="27" t="str">
        <f t="shared" si="20"/>
        <v>24.13486</v>
      </c>
    </row>
    <row r="104" spans="1:22" x14ac:dyDescent="0.2">
      <c r="A104" t="s">
        <v>189</v>
      </c>
      <c r="B104" s="190">
        <v>1409011</v>
      </c>
      <c r="C104" s="190">
        <v>1435101</v>
      </c>
      <c r="D104" s="190">
        <v>1479025</v>
      </c>
      <c r="E104" s="190">
        <v>1565099</v>
      </c>
      <c r="F104" s="190">
        <v>1686907</v>
      </c>
      <c r="G104" s="190">
        <v>1853099</v>
      </c>
      <c r="H104" s="190">
        <v>1972222</v>
      </c>
      <c r="I104" s="190">
        <v>207132</v>
      </c>
      <c r="J104" s="190">
        <v>2259868</v>
      </c>
      <c r="K104" s="190">
        <v>2423571</v>
      </c>
      <c r="M104" s="27" t="str">
        <f t="shared" si="11"/>
        <v>14.09011</v>
      </c>
      <c r="N104" s="27" t="str">
        <f t="shared" si="12"/>
        <v>14.35101</v>
      </c>
      <c r="O104" s="27" t="str">
        <f t="shared" si="13"/>
        <v>14.79025</v>
      </c>
      <c r="P104" s="27" t="str">
        <f t="shared" si="14"/>
        <v>15.65099</v>
      </c>
      <c r="Q104" s="27" t="str">
        <f t="shared" si="15"/>
        <v>16.86907</v>
      </c>
      <c r="R104" s="27" t="str">
        <f t="shared" si="16"/>
        <v>18.53099</v>
      </c>
      <c r="S104" s="27" t="str">
        <f t="shared" si="17"/>
        <v>19.72222</v>
      </c>
      <c r="T104" s="27" t="str">
        <f t="shared" si="18"/>
        <v>20.7132</v>
      </c>
      <c r="U104" s="27" t="str">
        <f t="shared" si="19"/>
        <v>22.59868</v>
      </c>
      <c r="V104" s="27" t="str">
        <f t="shared" si="20"/>
        <v>24.23571</v>
      </c>
    </row>
    <row r="105" spans="1:22" x14ac:dyDescent="0.2">
      <c r="A105" t="s">
        <v>190</v>
      </c>
      <c r="B105" s="190">
        <v>1411653</v>
      </c>
      <c r="C105" s="190">
        <v>143792</v>
      </c>
      <c r="D105" s="190">
        <v>1482148</v>
      </c>
      <c r="E105" s="190">
        <v>1568826</v>
      </c>
      <c r="F105" s="190">
        <v>1691512</v>
      </c>
      <c r="G105" s="190">
        <v>1858928</v>
      </c>
      <c r="H105" s="190">
        <v>1978938</v>
      </c>
      <c r="I105" s="190">
        <v>2078775</v>
      </c>
      <c r="J105" s="190">
        <v>2268719</v>
      </c>
      <c r="K105" s="190">
        <v>2433606</v>
      </c>
      <c r="M105" s="27" t="str">
        <f t="shared" si="11"/>
        <v>14.11653</v>
      </c>
      <c r="N105" s="27" t="str">
        <f t="shared" si="12"/>
        <v>14.3792</v>
      </c>
      <c r="O105" s="27" t="str">
        <f t="shared" si="13"/>
        <v>14.82148</v>
      </c>
      <c r="P105" s="27" t="str">
        <f t="shared" si="14"/>
        <v>15.68826</v>
      </c>
      <c r="Q105" s="27" t="str">
        <f t="shared" si="15"/>
        <v>16.91512</v>
      </c>
      <c r="R105" s="27" t="str">
        <f t="shared" si="16"/>
        <v>18.58928</v>
      </c>
      <c r="S105" s="27" t="str">
        <f t="shared" si="17"/>
        <v>19.78938</v>
      </c>
      <c r="T105" s="27" t="str">
        <f t="shared" si="18"/>
        <v>20.78775</v>
      </c>
      <c r="U105" s="27" t="str">
        <f t="shared" si="19"/>
        <v>22.68719</v>
      </c>
      <c r="V105" s="27" t="str">
        <f t="shared" si="20"/>
        <v>24.33606</v>
      </c>
    </row>
    <row r="106" spans="1:22" x14ac:dyDescent="0.2">
      <c r="A106" t="s">
        <v>191</v>
      </c>
      <c r="B106" s="190">
        <v>1414351</v>
      </c>
      <c r="C106" s="190">
        <v>1440796</v>
      </c>
      <c r="D106" s="190">
        <v>1485326</v>
      </c>
      <c r="E106" s="190">
        <v>1572607</v>
      </c>
      <c r="F106" s="190">
        <v>1696164</v>
      </c>
      <c r="G106" s="190">
        <v>1864792</v>
      </c>
      <c r="H106" s="190">
        <v>1985678</v>
      </c>
      <c r="I106" s="190">
        <v>2086242</v>
      </c>
      <c r="J106" s="190">
        <v>2277551</v>
      </c>
      <c r="K106" s="190">
        <v>2443589</v>
      </c>
      <c r="M106" s="27" t="str">
        <f t="shared" si="11"/>
        <v>14.14351</v>
      </c>
      <c r="N106" s="27" t="str">
        <f t="shared" si="12"/>
        <v>14.40796</v>
      </c>
      <c r="O106" s="27" t="str">
        <f t="shared" si="13"/>
        <v>14.85326</v>
      </c>
      <c r="P106" s="27" t="str">
        <f t="shared" si="14"/>
        <v>15.72607</v>
      </c>
      <c r="Q106" s="27" t="str">
        <f t="shared" si="15"/>
        <v>16.96164</v>
      </c>
      <c r="R106" s="27" t="str">
        <f t="shared" si="16"/>
        <v>18.64792</v>
      </c>
      <c r="S106" s="27" t="str">
        <f t="shared" si="17"/>
        <v>19.85678</v>
      </c>
      <c r="T106" s="27" t="str">
        <f t="shared" si="18"/>
        <v>20.86242</v>
      </c>
      <c r="U106" s="27" t="str">
        <f t="shared" si="19"/>
        <v>22.77551</v>
      </c>
      <c r="V106" s="27" t="str">
        <f t="shared" si="20"/>
        <v>24.43589</v>
      </c>
    </row>
    <row r="107" spans="1:22" x14ac:dyDescent="0.2">
      <c r="A107" t="s">
        <v>192</v>
      </c>
      <c r="B107" s="190">
        <v>1417106</v>
      </c>
      <c r="C107" s="190">
        <v>1443727</v>
      </c>
      <c r="D107" s="190">
        <v>1488558</v>
      </c>
      <c r="E107" s="190">
        <v>1576439</v>
      </c>
      <c r="F107" s="190">
        <v>1700862</v>
      </c>
      <c r="G107" s="190">
        <v>1870689</v>
      </c>
      <c r="H107" s="190">
        <v>1992439</v>
      </c>
      <c r="I107" s="190">
        <v>2093718</v>
      </c>
      <c r="J107" s="190">
        <v>2286363</v>
      </c>
      <c r="K107" s="190">
        <v>2453516</v>
      </c>
      <c r="M107" s="27" t="str">
        <f t="shared" si="11"/>
        <v>14.17106</v>
      </c>
      <c r="N107" s="27" t="str">
        <f t="shared" si="12"/>
        <v>14.43727</v>
      </c>
      <c r="O107" s="27" t="str">
        <f t="shared" si="13"/>
        <v>14.88558</v>
      </c>
      <c r="P107" s="27" t="str">
        <f t="shared" si="14"/>
        <v>15.76439</v>
      </c>
      <c r="Q107" s="27" t="str">
        <f t="shared" si="15"/>
        <v>17.00862</v>
      </c>
      <c r="R107" s="27" t="str">
        <f t="shared" si="16"/>
        <v>18.70689</v>
      </c>
      <c r="S107" s="27" t="str">
        <f t="shared" si="17"/>
        <v>19.92439</v>
      </c>
      <c r="T107" s="27" t="str">
        <f t="shared" si="18"/>
        <v>20.93718</v>
      </c>
      <c r="U107" s="27" t="str">
        <f t="shared" si="19"/>
        <v>22.86363</v>
      </c>
      <c r="V107" s="27" t="str">
        <f t="shared" si="20"/>
        <v>24.53516</v>
      </c>
    </row>
    <row r="108" spans="1:22" x14ac:dyDescent="0.2">
      <c r="A108" t="s">
        <v>193</v>
      </c>
      <c r="B108" s="190">
        <v>1419916</v>
      </c>
      <c r="C108" s="190">
        <v>1446714</v>
      </c>
      <c r="D108" s="190">
        <v>1491845</v>
      </c>
      <c r="E108" s="190">
        <v>1580322</v>
      </c>
      <c r="F108" s="190">
        <v>1705604</v>
      </c>
      <c r="G108" s="190">
        <v>1876619</v>
      </c>
      <c r="H108" s="190">
        <v>199922</v>
      </c>
      <c r="I108" s="190">
        <v>2101201</v>
      </c>
      <c r="J108" s="190">
        <v>2295151</v>
      </c>
      <c r="K108" s="190">
        <v>2463386</v>
      </c>
      <c r="M108" s="27" t="str">
        <f t="shared" si="11"/>
        <v>14.19916</v>
      </c>
      <c r="N108" s="27" t="str">
        <f t="shared" si="12"/>
        <v>14.46714</v>
      </c>
      <c r="O108" s="27" t="str">
        <f t="shared" si="13"/>
        <v>14.91845</v>
      </c>
      <c r="P108" s="27" t="str">
        <f t="shared" si="14"/>
        <v>15.80322</v>
      </c>
      <c r="Q108" s="27" t="str">
        <f t="shared" si="15"/>
        <v>17.05604</v>
      </c>
      <c r="R108" s="27" t="str">
        <f t="shared" si="16"/>
        <v>18.76619</v>
      </c>
      <c r="S108" s="27" t="str">
        <f t="shared" si="17"/>
        <v>19.9922</v>
      </c>
      <c r="T108" s="27" t="str">
        <f t="shared" si="18"/>
        <v>21.01201</v>
      </c>
      <c r="U108" s="27" t="str">
        <f t="shared" si="19"/>
        <v>22.95151</v>
      </c>
      <c r="V108" s="27" t="str">
        <f t="shared" si="20"/>
        <v>24.63386</v>
      </c>
    </row>
    <row r="109" spans="1:22" x14ac:dyDescent="0.2">
      <c r="A109" t="s">
        <v>194</v>
      </c>
      <c r="B109" s="190">
        <v>1422782</v>
      </c>
      <c r="C109" s="190">
        <v>1449756</v>
      </c>
      <c r="D109" s="190">
        <v>1495184</v>
      </c>
      <c r="E109" s="190">
        <v>1584255</v>
      </c>
      <c r="F109" s="190">
        <v>171039</v>
      </c>
      <c r="G109" s="190">
        <v>1882579</v>
      </c>
      <c r="H109" s="190">
        <v>2006019</v>
      </c>
      <c r="I109" s="190">
        <v>210869</v>
      </c>
      <c r="J109" s="190">
        <v>2303915</v>
      </c>
      <c r="K109" s="190">
        <v>2473197</v>
      </c>
      <c r="M109" s="27" t="str">
        <f t="shared" si="11"/>
        <v>14.22782</v>
      </c>
      <c r="N109" s="27" t="str">
        <f t="shared" si="12"/>
        <v>14.49756</v>
      </c>
      <c r="O109" s="27" t="str">
        <f t="shared" si="13"/>
        <v>14.95184</v>
      </c>
      <c r="P109" s="27" t="str">
        <f t="shared" si="14"/>
        <v>15.84255</v>
      </c>
      <c r="Q109" s="27" t="str">
        <f t="shared" si="15"/>
        <v>17.1039</v>
      </c>
      <c r="R109" s="27" t="str">
        <f t="shared" si="16"/>
        <v>18.82579</v>
      </c>
      <c r="S109" s="27" t="str">
        <f t="shared" si="17"/>
        <v>20.06019</v>
      </c>
      <c r="T109" s="27" t="str">
        <f t="shared" si="18"/>
        <v>21.0869</v>
      </c>
      <c r="U109" s="27" t="str">
        <f t="shared" si="19"/>
        <v>23.03915</v>
      </c>
      <c r="V109" s="27" t="str">
        <f t="shared" si="20"/>
        <v>24.73197</v>
      </c>
    </row>
    <row r="110" spans="1:22" x14ac:dyDescent="0.2">
      <c r="A110" t="s">
        <v>195</v>
      </c>
      <c r="B110" s="190">
        <v>1425703</v>
      </c>
      <c r="C110" s="190">
        <v>1452852</v>
      </c>
      <c r="D110" s="190">
        <v>1498577</v>
      </c>
      <c r="E110" s="190">
        <v>1588237</v>
      </c>
      <c r="F110" s="190">
        <v>1715218</v>
      </c>
      <c r="G110" s="190">
        <v>188857</v>
      </c>
      <c r="H110" s="190">
        <v>2012835</v>
      </c>
      <c r="I110" s="190">
        <v>2116183</v>
      </c>
      <c r="J110" s="190">
        <v>2312651</v>
      </c>
      <c r="K110" s="190">
        <v>2482945</v>
      </c>
      <c r="M110" s="27" t="str">
        <f t="shared" si="11"/>
        <v>14.25703</v>
      </c>
      <c r="N110" s="27" t="str">
        <f t="shared" si="12"/>
        <v>14.52852</v>
      </c>
      <c r="O110" s="27" t="str">
        <f t="shared" si="13"/>
        <v>14.98577</v>
      </c>
      <c r="P110" s="27" t="str">
        <f t="shared" si="14"/>
        <v>15.88237</v>
      </c>
      <c r="Q110" s="27" t="str">
        <f t="shared" si="15"/>
        <v>17.15218</v>
      </c>
      <c r="R110" s="27" t="str">
        <f t="shared" si="16"/>
        <v>18.8857</v>
      </c>
      <c r="S110" s="27" t="str">
        <f t="shared" si="17"/>
        <v>20.12835</v>
      </c>
      <c r="T110" s="27" t="str">
        <f t="shared" si="18"/>
        <v>21.16183</v>
      </c>
      <c r="U110" s="27" t="str">
        <f t="shared" si="19"/>
        <v>23.12651</v>
      </c>
      <c r="V110" s="27" t="str">
        <f t="shared" si="20"/>
        <v>24.82945</v>
      </c>
    </row>
    <row r="111" spans="1:22" x14ac:dyDescent="0.2">
      <c r="A111" t="s">
        <v>196</v>
      </c>
      <c r="B111" s="190">
        <v>1428678</v>
      </c>
      <c r="C111" s="190">
        <v>1456001</v>
      </c>
      <c r="D111" s="190">
        <v>1502022</v>
      </c>
      <c r="E111" s="190">
        <v>1592268</v>
      </c>
      <c r="F111" s="190">
        <v>1720089</v>
      </c>
      <c r="G111" s="190">
        <v>1894588</v>
      </c>
      <c r="H111" s="190">
        <v>2019667</v>
      </c>
      <c r="I111" s="190">
        <v>2123679</v>
      </c>
      <c r="J111" s="190">
        <v>2321358</v>
      </c>
      <c r="K111" s="190">
        <v>249263</v>
      </c>
      <c r="M111" s="27" t="str">
        <f t="shared" si="11"/>
        <v>14.28678</v>
      </c>
      <c r="N111" s="27" t="str">
        <f t="shared" si="12"/>
        <v>14.56001</v>
      </c>
      <c r="O111" s="27" t="str">
        <f t="shared" si="13"/>
        <v>15.02022</v>
      </c>
      <c r="P111" s="27" t="str">
        <f t="shared" si="14"/>
        <v>15.92268</v>
      </c>
      <c r="Q111" s="27" t="str">
        <f t="shared" si="15"/>
        <v>17.20089</v>
      </c>
      <c r="R111" s="27" t="str">
        <f t="shared" si="16"/>
        <v>18.94588</v>
      </c>
      <c r="S111" s="27" t="str">
        <f t="shared" si="17"/>
        <v>20.19667</v>
      </c>
      <c r="T111" s="27" t="str">
        <f t="shared" si="18"/>
        <v>21.23679</v>
      </c>
      <c r="U111" s="27" t="str">
        <f t="shared" si="19"/>
        <v>23.21358</v>
      </c>
      <c r="V111" s="27" t="str">
        <f t="shared" si="20"/>
        <v>24.9263</v>
      </c>
    </row>
    <row r="112" spans="1:22" x14ac:dyDescent="0.2">
      <c r="A112" t="s">
        <v>197</v>
      </c>
      <c r="B112" s="190">
        <v>1431707</v>
      </c>
      <c r="C112" s="190">
        <v>1459203</v>
      </c>
      <c r="D112" s="190">
        <v>1505519</v>
      </c>
      <c r="E112" s="190">
        <v>1596347</v>
      </c>
      <c r="F112" s="190">
        <v>1725</v>
      </c>
      <c r="G112" s="190">
        <v>1900634</v>
      </c>
      <c r="H112" s="190">
        <v>2026514</v>
      </c>
      <c r="I112" s="190">
        <v>2131175</v>
      </c>
      <c r="J112" s="190">
        <v>2330035</v>
      </c>
      <c r="K112" s="190">
        <v>2502249</v>
      </c>
      <c r="M112" s="27" t="str">
        <f t="shared" si="11"/>
        <v>14.31707</v>
      </c>
      <c r="N112" s="27" t="str">
        <f t="shared" si="12"/>
        <v>14.59203</v>
      </c>
      <c r="O112" s="27" t="str">
        <f t="shared" si="13"/>
        <v>15.05519</v>
      </c>
      <c r="P112" s="27" t="str">
        <f t="shared" si="14"/>
        <v>15.96347</v>
      </c>
      <c r="Q112" s="27" t="str">
        <f t="shared" si="15"/>
        <v>17.25</v>
      </c>
      <c r="R112" s="27" t="str">
        <f t="shared" si="16"/>
        <v>19.00634</v>
      </c>
      <c r="S112" s="27" t="str">
        <f t="shared" si="17"/>
        <v>20.26514</v>
      </c>
      <c r="T112" s="27" t="str">
        <f t="shared" si="18"/>
        <v>21.31175</v>
      </c>
      <c r="U112" s="27" t="str">
        <f t="shared" si="19"/>
        <v>23.30035</v>
      </c>
      <c r="V112" s="27" t="str">
        <f t="shared" si="20"/>
        <v>25.02249</v>
      </c>
    </row>
    <row r="113" spans="1:22" x14ac:dyDescent="0.2">
      <c r="A113" t="s">
        <v>198</v>
      </c>
      <c r="B113" s="190">
        <v>1434789</v>
      </c>
      <c r="C113" s="190">
        <v>1462458</v>
      </c>
      <c r="D113" s="190">
        <v>1509066</v>
      </c>
      <c r="E113" s="190">
        <v>1600473</v>
      </c>
      <c r="F113" s="190">
        <v>1729951</v>
      </c>
      <c r="G113" s="190">
        <v>1906706</v>
      </c>
      <c r="H113" s="190">
        <v>2033373</v>
      </c>
      <c r="I113" s="190">
        <v>2138671</v>
      </c>
      <c r="J113" s="190">
        <v>2338679</v>
      </c>
      <c r="K113" s="190">
        <v>2511801</v>
      </c>
      <c r="M113" s="27" t="str">
        <f t="shared" si="11"/>
        <v>14.34789</v>
      </c>
      <c r="N113" s="27" t="str">
        <f t="shared" si="12"/>
        <v>14.62458</v>
      </c>
      <c r="O113" s="27" t="str">
        <f t="shared" si="13"/>
        <v>15.09066</v>
      </c>
      <c r="P113" s="27" t="str">
        <f t="shared" si="14"/>
        <v>16.00473</v>
      </c>
      <c r="Q113" s="27" t="str">
        <f t="shared" si="15"/>
        <v>17.29951</v>
      </c>
      <c r="R113" s="27" t="str">
        <f t="shared" si="16"/>
        <v>19.06706</v>
      </c>
      <c r="S113" s="27" t="str">
        <f t="shared" si="17"/>
        <v>20.33373</v>
      </c>
      <c r="T113" s="27" t="str">
        <f t="shared" si="18"/>
        <v>21.38671</v>
      </c>
      <c r="U113" s="27" t="str">
        <f t="shared" si="19"/>
        <v>23.38679</v>
      </c>
      <c r="V113" s="27" t="str">
        <f t="shared" si="20"/>
        <v>25.11801</v>
      </c>
    </row>
    <row r="114" spans="1:22" x14ac:dyDescent="0.2">
      <c r="A114" t="s">
        <v>199</v>
      </c>
      <c r="B114" s="190">
        <v>1437924</v>
      </c>
      <c r="C114" s="190">
        <v>1465765</v>
      </c>
      <c r="D114" s="190">
        <v>1512664</v>
      </c>
      <c r="E114" s="190">
        <v>1604646</v>
      </c>
      <c r="F114" s="190">
        <v>1734942</v>
      </c>
      <c r="G114" s="190">
        <v>1912803</v>
      </c>
      <c r="H114" s="190">
        <v>2040243</v>
      </c>
      <c r="I114" s="190">
        <v>2146165</v>
      </c>
      <c r="J114" s="190">
        <v>2347289</v>
      </c>
      <c r="K114" s="190">
        <v>2521283</v>
      </c>
      <c r="M114" s="27" t="str">
        <f t="shared" si="11"/>
        <v>14.37924</v>
      </c>
      <c r="N114" s="27" t="str">
        <f t="shared" si="12"/>
        <v>14.65765</v>
      </c>
      <c r="O114" s="27" t="str">
        <f t="shared" si="13"/>
        <v>15.12664</v>
      </c>
      <c r="P114" s="27" t="str">
        <f t="shared" si="14"/>
        <v>16.04646</v>
      </c>
      <c r="Q114" s="27" t="str">
        <f t="shared" si="15"/>
        <v>17.34942</v>
      </c>
      <c r="R114" s="27" t="str">
        <f t="shared" si="16"/>
        <v>19.12803</v>
      </c>
      <c r="S114" s="27" t="str">
        <f t="shared" si="17"/>
        <v>20.40243</v>
      </c>
      <c r="T114" s="27" t="str">
        <f t="shared" si="18"/>
        <v>21.46165</v>
      </c>
      <c r="U114" s="27" t="str">
        <f t="shared" si="19"/>
        <v>23.47289</v>
      </c>
      <c r="V114" s="27" t="str">
        <f t="shared" si="20"/>
        <v>25.21283</v>
      </c>
    </row>
    <row r="115" spans="1:22" x14ac:dyDescent="0.2">
      <c r="A115" t="s">
        <v>200</v>
      </c>
      <c r="B115" s="190">
        <v>1441111</v>
      </c>
      <c r="C115" s="190">
        <v>1469122</v>
      </c>
      <c r="D115" s="190">
        <v>1516311</v>
      </c>
      <c r="E115" s="190">
        <v>1608864</v>
      </c>
      <c r="F115" s="190">
        <v>173997</v>
      </c>
      <c r="G115" s="190">
        <v>1918924</v>
      </c>
      <c r="H115" s="190">
        <v>2047124</v>
      </c>
      <c r="I115" s="190">
        <v>2153655</v>
      </c>
      <c r="J115" s="190">
        <v>2355863</v>
      </c>
      <c r="K115" s="190">
        <v>2530693</v>
      </c>
      <c r="M115" s="27" t="str">
        <f t="shared" si="11"/>
        <v>14.41111</v>
      </c>
      <c r="N115" s="27" t="str">
        <f t="shared" si="12"/>
        <v>14.69122</v>
      </c>
      <c r="O115" s="27" t="str">
        <f t="shared" si="13"/>
        <v>15.16311</v>
      </c>
      <c r="P115" s="27" t="str">
        <f t="shared" si="14"/>
        <v>16.08864</v>
      </c>
      <c r="Q115" s="27" t="str">
        <f t="shared" si="15"/>
        <v>17.3997</v>
      </c>
      <c r="R115" s="27" t="str">
        <f t="shared" si="16"/>
        <v>19.18924</v>
      </c>
      <c r="S115" s="27" t="str">
        <f t="shared" si="17"/>
        <v>20.47124</v>
      </c>
      <c r="T115" s="27" t="str">
        <f t="shared" si="18"/>
        <v>21.53655</v>
      </c>
      <c r="U115" s="27" t="str">
        <f t="shared" si="19"/>
        <v>23.55863</v>
      </c>
      <c r="V115" s="27" t="str">
        <f t="shared" si="20"/>
        <v>25.30693</v>
      </c>
    </row>
    <row r="116" spans="1:22" x14ac:dyDescent="0.2">
      <c r="A116" t="s">
        <v>201</v>
      </c>
      <c r="B116" s="190">
        <v>1444349</v>
      </c>
      <c r="C116" s="190">
        <v>1472531</v>
      </c>
      <c r="D116" s="190">
        <v>1520007</v>
      </c>
      <c r="E116" s="190">
        <v>1613127</v>
      </c>
      <c r="F116" s="190">
        <v>1745036</v>
      </c>
      <c r="G116" s="190">
        <v>1925067</v>
      </c>
      <c r="H116" s="190">
        <v>2054013</v>
      </c>
      <c r="I116" s="190">
        <v>2161141</v>
      </c>
      <c r="J116" s="190">
        <v>23644</v>
      </c>
      <c r="K116" s="190">
        <v>2540031</v>
      </c>
      <c r="M116" s="27" t="str">
        <f t="shared" si="11"/>
        <v>14.44349</v>
      </c>
      <c r="N116" s="27" t="str">
        <f t="shared" si="12"/>
        <v>14.72531</v>
      </c>
      <c r="O116" s="27" t="str">
        <f t="shared" si="13"/>
        <v>15.20007</v>
      </c>
      <c r="P116" s="27" t="str">
        <f t="shared" si="14"/>
        <v>16.13127</v>
      </c>
      <c r="Q116" s="27" t="str">
        <f t="shared" si="15"/>
        <v>17.45036</v>
      </c>
      <c r="R116" s="27" t="str">
        <f t="shared" si="16"/>
        <v>19.25067</v>
      </c>
      <c r="S116" s="27" t="str">
        <f t="shared" si="17"/>
        <v>20.54013</v>
      </c>
      <c r="T116" s="27" t="str">
        <f t="shared" si="18"/>
        <v>21.61141</v>
      </c>
      <c r="U116" s="27" t="str">
        <f t="shared" si="19"/>
        <v>23.644</v>
      </c>
      <c r="V116" s="27" t="str">
        <f t="shared" si="20"/>
        <v>25.40031</v>
      </c>
    </row>
    <row r="117" spans="1:22" x14ac:dyDescent="0.2">
      <c r="A117" t="s">
        <v>202</v>
      </c>
      <c r="B117" s="190">
        <v>1447638</v>
      </c>
      <c r="C117" s="190">
        <v>1475989</v>
      </c>
      <c r="D117" s="190">
        <v>1523751</v>
      </c>
      <c r="E117" s="190">
        <v>1617434</v>
      </c>
      <c r="F117" s="190">
        <v>1750138</v>
      </c>
      <c r="G117" s="190">
        <v>1931232</v>
      </c>
      <c r="H117" s="190">
        <v>206091</v>
      </c>
      <c r="I117" s="190">
        <v>216862</v>
      </c>
      <c r="J117" s="190">
        <v>2372897</v>
      </c>
      <c r="K117" s="190">
        <v>2549294</v>
      </c>
      <c r="M117" s="27" t="str">
        <f t="shared" si="11"/>
        <v>14.47638</v>
      </c>
      <c r="N117" s="27" t="str">
        <f t="shared" si="12"/>
        <v>14.75989</v>
      </c>
      <c r="O117" s="27" t="str">
        <f t="shared" si="13"/>
        <v>15.23751</v>
      </c>
      <c r="P117" s="27" t="str">
        <f t="shared" si="14"/>
        <v>16.17434</v>
      </c>
      <c r="Q117" s="27" t="str">
        <f t="shared" si="15"/>
        <v>17.50138</v>
      </c>
      <c r="R117" s="27" t="str">
        <f t="shared" si="16"/>
        <v>19.31232</v>
      </c>
      <c r="S117" s="27" t="str">
        <f t="shared" si="17"/>
        <v>20.6091</v>
      </c>
      <c r="T117" s="27" t="str">
        <f t="shared" si="18"/>
        <v>21.6862</v>
      </c>
      <c r="U117" s="27" t="str">
        <f t="shared" si="19"/>
        <v>23.72897</v>
      </c>
      <c r="V117" s="27" t="str">
        <f t="shared" si="20"/>
        <v>25.49294</v>
      </c>
    </row>
    <row r="118" spans="1:22" x14ac:dyDescent="0.2">
      <c r="A118" t="s">
        <v>203</v>
      </c>
      <c r="B118" s="190">
        <v>1450977</v>
      </c>
      <c r="C118" s="190">
        <v>1479496</v>
      </c>
      <c r="D118" s="190">
        <v>1527543</v>
      </c>
      <c r="E118" s="190">
        <v>1621784</v>
      </c>
      <c r="F118" s="190">
        <v>1755276</v>
      </c>
      <c r="G118" s="190">
        <v>1937417</v>
      </c>
      <c r="H118" s="190">
        <v>2067814</v>
      </c>
      <c r="I118" s="190">
        <v>2176091</v>
      </c>
      <c r="J118" s="190">
        <v>2381354</v>
      </c>
      <c r="K118" s="190">
        <v>2558481</v>
      </c>
      <c r="M118" s="27" t="str">
        <f t="shared" si="11"/>
        <v>14.50977</v>
      </c>
      <c r="N118" s="27" t="str">
        <f t="shared" si="12"/>
        <v>14.79496</v>
      </c>
      <c r="O118" s="27" t="str">
        <f t="shared" si="13"/>
        <v>15.27543</v>
      </c>
      <c r="P118" s="27" t="str">
        <f t="shared" si="14"/>
        <v>16.21784</v>
      </c>
      <c r="Q118" s="27" t="str">
        <f t="shared" si="15"/>
        <v>17.55276</v>
      </c>
      <c r="R118" s="27" t="str">
        <f t="shared" si="16"/>
        <v>19.37417</v>
      </c>
      <c r="S118" s="27" t="str">
        <f t="shared" si="17"/>
        <v>20.67814</v>
      </c>
      <c r="T118" s="27" t="str">
        <f t="shared" si="18"/>
        <v>21.76091</v>
      </c>
      <c r="U118" s="27" t="str">
        <f t="shared" si="19"/>
        <v>23.81354</v>
      </c>
      <c r="V118" s="27" t="str">
        <f t="shared" si="20"/>
        <v>25.58481</v>
      </c>
    </row>
    <row r="119" spans="1:22" x14ac:dyDescent="0.2">
      <c r="A119" t="s">
        <v>204</v>
      </c>
      <c r="B119" s="190">
        <v>1454365</v>
      </c>
      <c r="C119" s="190">
        <v>1483052</v>
      </c>
      <c r="D119" s="190">
        <v>1531381</v>
      </c>
      <c r="E119" s="190">
        <v>1626177</v>
      </c>
      <c r="F119" s="190">
        <v>1760448</v>
      </c>
      <c r="G119" s="190">
        <v>1943622</v>
      </c>
      <c r="H119" s="190">
        <v>2074722</v>
      </c>
      <c r="I119" s="190">
        <v>2183554</v>
      </c>
      <c r="J119" s="190">
        <v>2389769</v>
      </c>
      <c r="K119" s="190">
        <v>2567591</v>
      </c>
      <c r="M119" s="27" t="str">
        <f t="shared" si="11"/>
        <v>14.54365</v>
      </c>
      <c r="N119" s="27" t="str">
        <f t="shared" si="12"/>
        <v>14.83052</v>
      </c>
      <c r="O119" s="27" t="str">
        <f t="shared" si="13"/>
        <v>15.31381</v>
      </c>
      <c r="P119" s="27" t="str">
        <f t="shared" si="14"/>
        <v>16.26177</v>
      </c>
      <c r="Q119" s="27" t="str">
        <f t="shared" si="15"/>
        <v>17.60448</v>
      </c>
      <c r="R119" s="27" t="str">
        <f t="shared" si="16"/>
        <v>19.43622</v>
      </c>
      <c r="S119" s="27" t="str">
        <f t="shared" si="17"/>
        <v>20.74722</v>
      </c>
      <c r="T119" s="27" t="str">
        <f t="shared" si="18"/>
        <v>21.83554</v>
      </c>
      <c r="U119" s="27" t="str">
        <f t="shared" si="19"/>
        <v>23.89769</v>
      </c>
      <c r="V119" s="27" t="str">
        <f t="shared" si="20"/>
        <v>25.67591</v>
      </c>
    </row>
    <row r="120" spans="1:22" x14ac:dyDescent="0.2">
      <c r="A120" t="s">
        <v>205</v>
      </c>
      <c r="B120" s="190">
        <v>1457802</v>
      </c>
      <c r="C120" s="190">
        <v>1486655</v>
      </c>
      <c r="D120" s="190">
        <v>1535265</v>
      </c>
      <c r="E120" s="190">
        <v>1630612</v>
      </c>
      <c r="F120" s="190">
        <v>1765653</v>
      </c>
      <c r="G120" s="190">
        <v>1949845</v>
      </c>
      <c r="H120" s="190">
        <v>2081635</v>
      </c>
      <c r="I120" s="190">
        <v>2191006</v>
      </c>
      <c r="J120" s="190">
        <v>2398141</v>
      </c>
      <c r="K120" s="190">
        <v>2576623</v>
      </c>
      <c r="M120" s="27" t="str">
        <f t="shared" si="11"/>
        <v>14.57802</v>
      </c>
      <c r="N120" s="27" t="str">
        <f t="shared" si="12"/>
        <v>14.86655</v>
      </c>
      <c r="O120" s="27" t="str">
        <f t="shared" si="13"/>
        <v>15.35265</v>
      </c>
      <c r="P120" s="27" t="str">
        <f t="shared" si="14"/>
        <v>16.30612</v>
      </c>
      <c r="Q120" s="27" t="str">
        <f t="shared" si="15"/>
        <v>17.65653</v>
      </c>
      <c r="R120" s="27" t="str">
        <f t="shared" si="16"/>
        <v>19.49845</v>
      </c>
      <c r="S120" s="27" t="str">
        <f t="shared" si="17"/>
        <v>20.81635</v>
      </c>
      <c r="T120" s="27" t="str">
        <f t="shared" si="18"/>
        <v>21.91006</v>
      </c>
      <c r="U120" s="27" t="str">
        <f t="shared" si="19"/>
        <v>23.98141</v>
      </c>
      <c r="V120" s="27" t="str">
        <f t="shared" si="20"/>
        <v>25.76623</v>
      </c>
    </row>
    <row r="121" spans="1:22" x14ac:dyDescent="0.2">
      <c r="A121" t="s">
        <v>206</v>
      </c>
      <c r="B121" s="190">
        <v>1461287</v>
      </c>
      <c r="C121" s="190">
        <v>1490306</v>
      </c>
      <c r="D121" s="190">
        <v>1539195</v>
      </c>
      <c r="E121" s="190">
        <v>1635087</v>
      </c>
      <c r="F121" s="190">
        <v>1770892</v>
      </c>
      <c r="G121" s="190">
        <v>1956086</v>
      </c>
      <c r="H121" s="190">
        <v>2088551</v>
      </c>
      <c r="I121" s="190">
        <v>2198447</v>
      </c>
      <c r="J121" s="190">
        <v>2406469</v>
      </c>
      <c r="K121" s="190">
        <v>2585575</v>
      </c>
      <c r="M121" s="27" t="str">
        <f t="shared" si="11"/>
        <v>14.61287</v>
      </c>
      <c r="N121" s="27" t="str">
        <f t="shared" si="12"/>
        <v>14.90306</v>
      </c>
      <c r="O121" s="27" t="str">
        <f t="shared" si="13"/>
        <v>15.39195</v>
      </c>
      <c r="P121" s="27" t="str">
        <f t="shared" si="14"/>
        <v>16.35087</v>
      </c>
      <c r="Q121" s="27" t="str">
        <f t="shared" si="15"/>
        <v>17.70892</v>
      </c>
      <c r="R121" s="27" t="str">
        <f t="shared" si="16"/>
        <v>19.56086</v>
      </c>
      <c r="S121" s="27" t="str">
        <f t="shared" si="17"/>
        <v>20.88551</v>
      </c>
      <c r="T121" s="27" t="str">
        <f t="shared" si="18"/>
        <v>21.98447</v>
      </c>
      <c r="U121" s="27" t="str">
        <f t="shared" si="19"/>
        <v>24.06469</v>
      </c>
      <c r="V121" s="27" t="str">
        <f t="shared" si="20"/>
        <v>25.85575</v>
      </c>
    </row>
    <row r="122" spans="1:22" x14ac:dyDescent="0.2">
      <c r="A122" t="s">
        <v>207</v>
      </c>
      <c r="B122" s="190">
        <v>1464819</v>
      </c>
      <c r="C122" s="190">
        <v>1494002</v>
      </c>
      <c r="D122" s="190">
        <v>1543169</v>
      </c>
      <c r="E122" s="190">
        <v>1639603</v>
      </c>
      <c r="F122" s="190">
        <v>1776162</v>
      </c>
      <c r="G122" s="190">
        <v>1962342</v>
      </c>
      <c r="H122" s="190">
        <v>2095468</v>
      </c>
      <c r="I122" s="190">
        <v>2205876</v>
      </c>
      <c r="J122" s="190">
        <v>241475</v>
      </c>
      <c r="K122" s="190">
        <v>2594446</v>
      </c>
      <c r="M122" s="27" t="str">
        <f t="shared" si="11"/>
        <v>14.64819</v>
      </c>
      <c r="N122" s="27" t="str">
        <f t="shared" si="12"/>
        <v>14.94002</v>
      </c>
      <c r="O122" s="27" t="str">
        <f t="shared" si="13"/>
        <v>15.43169</v>
      </c>
      <c r="P122" s="27" t="str">
        <f t="shared" si="14"/>
        <v>16.39603</v>
      </c>
      <c r="Q122" s="27" t="str">
        <f t="shared" si="15"/>
        <v>17.76162</v>
      </c>
      <c r="R122" s="27" t="str">
        <f t="shared" si="16"/>
        <v>19.62342</v>
      </c>
      <c r="S122" s="27" t="str">
        <f t="shared" si="17"/>
        <v>20.95468</v>
      </c>
      <c r="T122" s="27" t="str">
        <f t="shared" si="18"/>
        <v>22.05876</v>
      </c>
      <c r="U122" s="27" t="str">
        <f t="shared" si="19"/>
        <v>24.1475</v>
      </c>
      <c r="V122" s="27" t="str">
        <f t="shared" si="20"/>
        <v>25.94446</v>
      </c>
    </row>
    <row r="123" spans="1:22" x14ac:dyDescent="0.2">
      <c r="A123" t="s">
        <v>208</v>
      </c>
      <c r="B123" s="190">
        <v>1468398</v>
      </c>
      <c r="C123" s="190">
        <v>1497745</v>
      </c>
      <c r="D123" s="190">
        <v>1547187</v>
      </c>
      <c r="E123" s="190">
        <v>1644158</v>
      </c>
      <c r="F123" s="190">
        <v>1781463</v>
      </c>
      <c r="G123" s="190">
        <v>1968614</v>
      </c>
      <c r="H123" s="190">
        <v>2102386</v>
      </c>
      <c r="I123" s="190">
        <v>221329</v>
      </c>
      <c r="J123" s="190">
        <v>2422985</v>
      </c>
      <c r="K123" s="190">
        <v>2603234</v>
      </c>
      <c r="M123" s="27" t="str">
        <f t="shared" si="11"/>
        <v>14.68398</v>
      </c>
      <c r="N123" s="27" t="str">
        <f t="shared" si="12"/>
        <v>14.97745</v>
      </c>
      <c r="O123" s="27" t="str">
        <f t="shared" si="13"/>
        <v>15.47187</v>
      </c>
      <c r="P123" s="27" t="str">
        <f t="shared" si="14"/>
        <v>16.44158</v>
      </c>
      <c r="Q123" s="27" t="str">
        <f t="shared" si="15"/>
        <v>17.81463</v>
      </c>
      <c r="R123" s="27" t="str">
        <f t="shared" si="16"/>
        <v>19.68614</v>
      </c>
      <c r="S123" s="27" t="str">
        <f t="shared" si="17"/>
        <v>21.02386</v>
      </c>
      <c r="T123" s="27" t="str">
        <f t="shared" si="18"/>
        <v>22.1329</v>
      </c>
      <c r="U123" s="27" t="str">
        <f t="shared" si="19"/>
        <v>24.22985</v>
      </c>
      <c r="V123" s="27" t="str">
        <f t="shared" si="20"/>
        <v>26.03234</v>
      </c>
    </row>
    <row r="124" spans="1:22" x14ac:dyDescent="0.2">
      <c r="A124" t="s">
        <v>209</v>
      </c>
      <c r="B124" s="190">
        <v>1472022</v>
      </c>
      <c r="C124" s="190">
        <v>1501532</v>
      </c>
      <c r="D124" s="190">
        <v>1551248</v>
      </c>
      <c r="E124" s="190">
        <v>1648751</v>
      </c>
      <c r="F124" s="190">
        <v>1786795</v>
      </c>
      <c r="G124" s="190">
        <v>1974901</v>
      </c>
      <c r="H124" s="190">
        <v>2109304</v>
      </c>
      <c r="I124" s="190">
        <v>222069</v>
      </c>
      <c r="J124" s="190">
        <v>2431172</v>
      </c>
      <c r="K124" s="190">
        <v>2611941</v>
      </c>
      <c r="M124" s="27" t="str">
        <f t="shared" si="11"/>
        <v>14.72022</v>
      </c>
      <c r="N124" s="27" t="str">
        <f t="shared" si="12"/>
        <v>15.01532</v>
      </c>
      <c r="O124" s="27" t="str">
        <f t="shared" si="13"/>
        <v>15.51248</v>
      </c>
      <c r="P124" s="27" t="str">
        <f t="shared" si="14"/>
        <v>16.48751</v>
      </c>
      <c r="Q124" s="27" t="str">
        <f t="shared" si="15"/>
        <v>17.86795</v>
      </c>
      <c r="R124" s="27" t="str">
        <f t="shared" si="16"/>
        <v>19.74901</v>
      </c>
      <c r="S124" s="27" t="str">
        <f t="shared" si="17"/>
        <v>21.09304</v>
      </c>
      <c r="T124" s="27" t="str">
        <f t="shared" si="18"/>
        <v>22.2069</v>
      </c>
      <c r="U124" s="27" t="str">
        <f t="shared" si="19"/>
        <v>24.31172</v>
      </c>
      <c r="V124" s="27" t="str">
        <f t="shared" si="20"/>
        <v>26.11941</v>
      </c>
    </row>
    <row r="125" spans="1:22" x14ac:dyDescent="0.2">
      <c r="A125" t="s">
        <v>210</v>
      </c>
      <c r="B125" s="190">
        <v>1475692</v>
      </c>
      <c r="C125" s="190">
        <v>1505363</v>
      </c>
      <c r="D125" s="190">
        <v>155535</v>
      </c>
      <c r="E125" s="190">
        <v>1653382</v>
      </c>
      <c r="F125" s="190">
        <v>1792155</v>
      </c>
      <c r="G125" s="190">
        <v>19812</v>
      </c>
      <c r="H125" s="190">
        <v>211622</v>
      </c>
      <c r="I125" s="190">
        <v>2228075</v>
      </c>
      <c r="J125" s="190">
        <v>243931</v>
      </c>
      <c r="K125" s="190">
        <v>2620563</v>
      </c>
      <c r="M125" s="27" t="str">
        <f t="shared" si="11"/>
        <v>14.75692</v>
      </c>
      <c r="N125" s="27" t="str">
        <f t="shared" si="12"/>
        <v>15.05363</v>
      </c>
      <c r="O125" s="27" t="str">
        <f t="shared" si="13"/>
        <v>15.5535</v>
      </c>
      <c r="P125" s="27" t="str">
        <f t="shared" si="14"/>
        <v>16.53382</v>
      </c>
      <c r="Q125" s="27" t="str">
        <f t="shared" si="15"/>
        <v>17.92155</v>
      </c>
      <c r="R125" s="27" t="str">
        <f t="shared" si="16"/>
        <v>19.812</v>
      </c>
      <c r="S125" s="27" t="str">
        <f t="shared" si="17"/>
        <v>21.1622</v>
      </c>
      <c r="T125" s="27" t="str">
        <f t="shared" si="18"/>
        <v>22.28075</v>
      </c>
      <c r="U125" s="27" t="str">
        <f t="shared" si="19"/>
        <v>24.3931</v>
      </c>
      <c r="V125" s="27" t="str">
        <f t="shared" si="20"/>
        <v>26.20563</v>
      </c>
    </row>
    <row r="126" spans="1:22" x14ac:dyDescent="0.2">
      <c r="A126" t="s">
        <v>211</v>
      </c>
      <c r="B126" s="190">
        <v>1479406</v>
      </c>
      <c r="C126" s="190">
        <v>1509238</v>
      </c>
      <c r="D126" s="190">
        <v>1559495</v>
      </c>
      <c r="E126" s="190">
        <v>165805</v>
      </c>
      <c r="F126" s="190">
        <v>1797544</v>
      </c>
      <c r="G126" s="190">
        <v>1987512</v>
      </c>
      <c r="H126" s="190">
        <v>2123134</v>
      </c>
      <c r="I126" s="190">
        <v>2235442</v>
      </c>
      <c r="J126" s="190">
        <v>2447397</v>
      </c>
      <c r="K126" s="190">
        <v>2629101</v>
      </c>
      <c r="M126" s="27" t="str">
        <f t="shared" si="11"/>
        <v>14.79406</v>
      </c>
      <c r="N126" s="27" t="str">
        <f t="shared" si="12"/>
        <v>15.09238</v>
      </c>
      <c r="O126" s="27" t="str">
        <f t="shared" si="13"/>
        <v>15.59495</v>
      </c>
      <c r="P126" s="27" t="str">
        <f t="shared" si="14"/>
        <v>16.5805</v>
      </c>
      <c r="Q126" s="27" t="str">
        <f t="shared" si="15"/>
        <v>17.97544</v>
      </c>
      <c r="R126" s="27" t="str">
        <f t="shared" si="16"/>
        <v>19.87512</v>
      </c>
      <c r="S126" s="27" t="str">
        <f t="shared" si="17"/>
        <v>21.23134</v>
      </c>
      <c r="T126" s="27" t="str">
        <f t="shared" si="18"/>
        <v>22.35442</v>
      </c>
      <c r="U126" s="27" t="str">
        <f t="shared" si="19"/>
        <v>24.47397</v>
      </c>
      <c r="V126" s="27" t="str">
        <f t="shared" si="20"/>
        <v>26.29101</v>
      </c>
    </row>
    <row r="127" spans="1:22" x14ac:dyDescent="0.2">
      <c r="A127" t="s">
        <v>212</v>
      </c>
      <c r="B127" s="190">
        <v>1483163</v>
      </c>
      <c r="C127" s="190">
        <v>1513155</v>
      </c>
      <c r="D127" s="190">
        <v>156368</v>
      </c>
      <c r="E127" s="190">
        <v>1662754</v>
      </c>
      <c r="F127" s="190">
        <v>1802961</v>
      </c>
      <c r="G127" s="190">
        <v>1993836</v>
      </c>
      <c r="H127" s="190">
        <v>2130045</v>
      </c>
      <c r="I127" s="190">
        <v>2242791</v>
      </c>
      <c r="J127" s="190">
        <v>2455434</v>
      </c>
      <c r="K127" s="190">
        <v>2637553</v>
      </c>
      <c r="M127" s="27" t="str">
        <f t="shared" si="11"/>
        <v>14.83163</v>
      </c>
      <c r="N127" s="27" t="str">
        <f t="shared" si="12"/>
        <v>15.13155</v>
      </c>
      <c r="O127" s="27" t="str">
        <f t="shared" si="13"/>
        <v>15.6368</v>
      </c>
      <c r="P127" s="27" t="str">
        <f t="shared" si="14"/>
        <v>16.62754</v>
      </c>
      <c r="Q127" s="27" t="str">
        <f t="shared" si="15"/>
        <v>18.02961</v>
      </c>
      <c r="R127" s="27" t="str">
        <f t="shared" si="16"/>
        <v>19.93836</v>
      </c>
      <c r="S127" s="27" t="str">
        <f t="shared" si="17"/>
        <v>21.30045</v>
      </c>
      <c r="T127" s="27" t="str">
        <f t="shared" si="18"/>
        <v>22.42791</v>
      </c>
      <c r="U127" s="27" t="str">
        <f t="shared" si="19"/>
        <v>24.55434</v>
      </c>
      <c r="V127" s="27" t="str">
        <f t="shared" si="20"/>
        <v>26.37553</v>
      </c>
    </row>
    <row r="128" spans="1:22" x14ac:dyDescent="0.2">
      <c r="A128" t="s">
        <v>213</v>
      </c>
      <c r="B128" s="190">
        <v>1486963</v>
      </c>
      <c r="C128" s="190">
        <v>1517113</v>
      </c>
      <c r="D128" s="190">
        <v>1567904</v>
      </c>
      <c r="E128" s="190">
        <v>1667494</v>
      </c>
      <c r="F128" s="190">
        <v>1808404</v>
      </c>
      <c r="G128" s="190">
        <v>200017</v>
      </c>
      <c r="H128" s="190">
        <v>2136951</v>
      </c>
      <c r="I128" s="190">
        <v>2250122</v>
      </c>
      <c r="J128" s="190">
        <v>246342</v>
      </c>
      <c r="K128" s="190">
        <v>264592</v>
      </c>
      <c r="M128" s="27" t="str">
        <f t="shared" si="11"/>
        <v>14.86963</v>
      </c>
      <c r="N128" s="27" t="str">
        <f t="shared" si="12"/>
        <v>15.17113</v>
      </c>
      <c r="O128" s="27" t="str">
        <f t="shared" si="13"/>
        <v>15.67904</v>
      </c>
      <c r="P128" s="27" t="str">
        <f t="shared" si="14"/>
        <v>16.67494</v>
      </c>
      <c r="Q128" s="27" t="str">
        <f t="shared" si="15"/>
        <v>18.08404</v>
      </c>
      <c r="R128" s="27" t="str">
        <f t="shared" si="16"/>
        <v>20.0017</v>
      </c>
      <c r="S128" s="27" t="str">
        <f t="shared" si="17"/>
        <v>21.36951</v>
      </c>
      <c r="T128" s="27" t="str">
        <f t="shared" si="18"/>
        <v>22.50122</v>
      </c>
      <c r="U128" s="27" t="str">
        <f t="shared" si="19"/>
        <v>24.6342</v>
      </c>
      <c r="V128" s="27" t="str">
        <f t="shared" si="20"/>
        <v>26.4592</v>
      </c>
    </row>
    <row r="129" spans="1:22" x14ac:dyDescent="0.2">
      <c r="A129" t="s">
        <v>214</v>
      </c>
      <c r="B129" s="190">
        <v>1490804</v>
      </c>
      <c r="C129" s="190">
        <v>1521113</v>
      </c>
      <c r="D129" s="190">
        <v>1572168</v>
      </c>
      <c r="E129" s="190">
        <v>1672267</v>
      </c>
      <c r="F129" s="190">
        <v>1813873</v>
      </c>
      <c r="G129" s="190">
        <v>2006514</v>
      </c>
      <c r="H129" s="190">
        <v>2143852</v>
      </c>
      <c r="I129" s="190">
        <v>2257433</v>
      </c>
      <c r="J129" s="190">
        <v>2471352</v>
      </c>
      <c r="K129" s="190">
        <v>2654201</v>
      </c>
      <c r="M129" s="27" t="str">
        <f t="shared" si="11"/>
        <v>14.90804</v>
      </c>
      <c r="N129" s="27" t="str">
        <f t="shared" si="12"/>
        <v>15.21113</v>
      </c>
      <c r="O129" s="27" t="str">
        <f t="shared" si="13"/>
        <v>15.72168</v>
      </c>
      <c r="P129" s="27" t="str">
        <f t="shared" si="14"/>
        <v>16.72267</v>
      </c>
      <c r="Q129" s="27" t="str">
        <f t="shared" si="15"/>
        <v>18.13873</v>
      </c>
      <c r="R129" s="27" t="str">
        <f t="shared" si="16"/>
        <v>20.06514</v>
      </c>
      <c r="S129" s="27" t="str">
        <f t="shared" si="17"/>
        <v>21.43852</v>
      </c>
      <c r="T129" s="27" t="str">
        <f t="shared" si="18"/>
        <v>22.57433</v>
      </c>
      <c r="U129" s="27" t="str">
        <f t="shared" si="19"/>
        <v>24.71352</v>
      </c>
      <c r="V129" s="27" t="str">
        <f t="shared" si="20"/>
        <v>26.54201</v>
      </c>
    </row>
    <row r="130" spans="1:22" x14ac:dyDescent="0.2">
      <c r="A130" t="s">
        <v>215</v>
      </c>
      <c r="B130" s="190">
        <v>1494687</v>
      </c>
      <c r="C130" s="190">
        <v>1525152</v>
      </c>
      <c r="D130" s="190">
        <v>157647</v>
      </c>
      <c r="E130" s="190">
        <v>1677074</v>
      </c>
      <c r="F130" s="190">
        <v>1819367</v>
      </c>
      <c r="G130" s="190">
        <v>2012866</v>
      </c>
      <c r="H130" s="190">
        <v>2150748</v>
      </c>
      <c r="I130" s="190">
        <v>2264724</v>
      </c>
      <c r="J130" s="190">
        <v>2479232</v>
      </c>
      <c r="K130" s="190">
        <v>2662395</v>
      </c>
      <c r="M130" s="27" t="str">
        <f t="shared" si="11"/>
        <v>14.94687</v>
      </c>
      <c r="N130" s="27" t="str">
        <f t="shared" si="12"/>
        <v>15.25152</v>
      </c>
      <c r="O130" s="27" t="str">
        <f t="shared" si="13"/>
        <v>15.7647</v>
      </c>
      <c r="P130" s="27" t="str">
        <f t="shared" si="14"/>
        <v>16.77074</v>
      </c>
      <c r="Q130" s="27" t="str">
        <f t="shared" si="15"/>
        <v>18.19367</v>
      </c>
      <c r="R130" s="27" t="str">
        <f t="shared" si="16"/>
        <v>20.12866</v>
      </c>
      <c r="S130" s="27" t="str">
        <f t="shared" si="17"/>
        <v>21.50748</v>
      </c>
      <c r="T130" s="27" t="str">
        <f t="shared" si="18"/>
        <v>22.64724</v>
      </c>
      <c r="U130" s="27" t="str">
        <f t="shared" si="19"/>
        <v>24.79232</v>
      </c>
      <c r="V130" s="27" t="str">
        <f t="shared" si="20"/>
        <v>26.62395</v>
      </c>
    </row>
    <row r="131" spans="1:22" x14ac:dyDescent="0.2">
      <c r="A131" t="s">
        <v>216</v>
      </c>
      <c r="B131" s="190">
        <v>1498609</v>
      </c>
      <c r="C131" s="190">
        <v>152923</v>
      </c>
      <c r="D131" s="190">
        <v>1580809</v>
      </c>
      <c r="E131" s="190">
        <v>1681914</v>
      </c>
      <c r="F131" s="190">
        <v>1824884</v>
      </c>
      <c r="G131" s="190">
        <v>2019227</v>
      </c>
      <c r="H131" s="190">
        <v>2157636</v>
      </c>
      <c r="I131" s="190">
        <v>2271993</v>
      </c>
      <c r="J131" s="190">
        <v>2487058</v>
      </c>
      <c r="K131" s="190">
        <v>2670501</v>
      </c>
      <c r="M131" s="27" t="str">
        <f t="shared" ref="M131:M194" si="21">LEFT(B131,2)&amp;"."&amp;RIGHT(B131,LEN(B131)-2)</f>
        <v>14.98609</v>
      </c>
      <c r="N131" s="27" t="str">
        <f t="shared" ref="N131:N194" si="22">LEFT(C131,2)&amp;"."&amp;RIGHT(C131,LEN(C131)-2)</f>
        <v>15.2923</v>
      </c>
      <c r="O131" s="27" t="str">
        <f t="shared" ref="O131:O194" si="23">LEFT(D131,2)&amp;"."&amp;RIGHT(D131,LEN(D131)-2)</f>
        <v>15.80809</v>
      </c>
      <c r="P131" s="27" t="str">
        <f t="shared" ref="P131:P194" si="24">LEFT(E131,2)&amp;"."&amp;RIGHT(E131,LEN(E131)-2)</f>
        <v>16.81914</v>
      </c>
      <c r="Q131" s="27" t="str">
        <f t="shared" ref="Q131:Q194" si="25">LEFT(F131,2)&amp;"."&amp;RIGHT(F131,LEN(F131)-2)</f>
        <v>18.24884</v>
      </c>
      <c r="R131" s="27" t="str">
        <f t="shared" ref="R131:R194" si="26">LEFT(G131,2)&amp;"."&amp;RIGHT(G131,LEN(G131)-2)</f>
        <v>20.19227</v>
      </c>
      <c r="S131" s="27" t="str">
        <f t="shared" ref="S131:S194" si="27">LEFT(H131,2)&amp;"."&amp;RIGHT(H131,LEN(H131)-2)</f>
        <v>21.57636</v>
      </c>
      <c r="T131" s="27" t="str">
        <f t="shared" ref="T131:T194" si="28">LEFT(I131,2)&amp;"."&amp;RIGHT(I131,LEN(I131)-2)</f>
        <v>22.71993</v>
      </c>
      <c r="U131" s="27" t="str">
        <f t="shared" ref="U131:U194" si="29">LEFT(J131,2)&amp;"."&amp;RIGHT(J131,LEN(J131)-2)</f>
        <v>24.87058</v>
      </c>
      <c r="V131" s="27" t="str">
        <f t="shared" ref="V131:V194" si="30">LEFT(K131,2)&amp;"."&amp;RIGHT(K131,LEN(K131)-2)</f>
        <v>26.70501</v>
      </c>
    </row>
    <row r="132" spans="1:22" x14ac:dyDescent="0.2">
      <c r="A132" t="s">
        <v>217</v>
      </c>
      <c r="B132" s="190">
        <v>1502571</v>
      </c>
      <c r="C132" s="190">
        <v>1533347</v>
      </c>
      <c r="D132" s="190">
        <v>1585184</v>
      </c>
      <c r="E132" s="190">
        <v>1686786</v>
      </c>
      <c r="F132" s="190">
        <v>1830426</v>
      </c>
      <c r="G132" s="190">
        <v>2025594</v>
      </c>
      <c r="H132" s="190">
        <v>2164517</v>
      </c>
      <c r="I132" s="190">
        <v>227924</v>
      </c>
      <c r="J132" s="190">
        <v>2494829</v>
      </c>
      <c r="K132" s="190">
        <v>2678521</v>
      </c>
      <c r="M132" s="27" t="str">
        <f t="shared" si="21"/>
        <v>15.02571</v>
      </c>
      <c r="N132" s="27" t="str">
        <f t="shared" si="22"/>
        <v>15.33347</v>
      </c>
      <c r="O132" s="27" t="str">
        <f t="shared" si="23"/>
        <v>15.85184</v>
      </c>
      <c r="P132" s="27" t="str">
        <f t="shared" si="24"/>
        <v>16.86786</v>
      </c>
      <c r="Q132" s="27" t="str">
        <f t="shared" si="25"/>
        <v>18.30426</v>
      </c>
      <c r="R132" s="27" t="str">
        <f t="shared" si="26"/>
        <v>20.25594</v>
      </c>
      <c r="S132" s="27" t="str">
        <f t="shared" si="27"/>
        <v>21.64517</v>
      </c>
      <c r="T132" s="27" t="str">
        <f t="shared" si="28"/>
        <v>22.7924</v>
      </c>
      <c r="U132" s="27" t="str">
        <f t="shared" si="29"/>
        <v>24.94829</v>
      </c>
      <c r="V132" s="27" t="str">
        <f t="shared" si="30"/>
        <v>26.78521</v>
      </c>
    </row>
    <row r="133" spans="1:22" x14ac:dyDescent="0.2">
      <c r="A133" t="s">
        <v>218</v>
      </c>
      <c r="B133" s="190">
        <v>1506571</v>
      </c>
      <c r="C133" s="190">
        <v>1537501</v>
      </c>
      <c r="D133" s="190">
        <v>1589595</v>
      </c>
      <c r="E133" s="190">
        <v>1691689</v>
      </c>
      <c r="F133" s="190">
        <v>1835989</v>
      </c>
      <c r="G133" s="190">
        <v>2031968</v>
      </c>
      <c r="H133" s="190">
        <v>2171389</v>
      </c>
      <c r="I133" s="190">
        <v>2286465</v>
      </c>
      <c r="J133" s="190">
        <v>2502545</v>
      </c>
      <c r="K133" s="190">
        <v>2686453</v>
      </c>
      <c r="M133" s="27" t="str">
        <f t="shared" si="21"/>
        <v>15.06571</v>
      </c>
      <c r="N133" s="27" t="str">
        <f t="shared" si="22"/>
        <v>15.37501</v>
      </c>
      <c r="O133" s="27" t="str">
        <f t="shared" si="23"/>
        <v>15.89595</v>
      </c>
      <c r="P133" s="27" t="str">
        <f t="shared" si="24"/>
        <v>16.91689</v>
      </c>
      <c r="Q133" s="27" t="str">
        <f t="shared" si="25"/>
        <v>18.35989</v>
      </c>
      <c r="R133" s="27" t="str">
        <f t="shared" si="26"/>
        <v>20.31968</v>
      </c>
      <c r="S133" s="27" t="str">
        <f t="shared" si="27"/>
        <v>21.71389</v>
      </c>
      <c r="T133" s="27" t="str">
        <f t="shared" si="28"/>
        <v>22.86465</v>
      </c>
      <c r="U133" s="27" t="str">
        <f t="shared" si="29"/>
        <v>25.02545</v>
      </c>
      <c r="V133" s="27" t="str">
        <f t="shared" si="30"/>
        <v>26.86453</v>
      </c>
    </row>
    <row r="134" spans="1:22" x14ac:dyDescent="0.2">
      <c r="A134" t="s">
        <v>219</v>
      </c>
      <c r="B134" s="190">
        <v>1510609</v>
      </c>
      <c r="C134" s="190">
        <v>1541692</v>
      </c>
      <c r="D134" s="190">
        <v>1594041</v>
      </c>
      <c r="E134" s="190">
        <v>1696621</v>
      </c>
      <c r="F134" s="190">
        <v>1841574</v>
      </c>
      <c r="G134" s="190">
        <v>2038347</v>
      </c>
      <c r="H134" s="190">
        <v>2178252</v>
      </c>
      <c r="I134" s="190">
        <v>2293666</v>
      </c>
      <c r="J134" s="190">
        <v>2510206</v>
      </c>
      <c r="K134" s="190">
        <v>2694297</v>
      </c>
      <c r="M134" s="27" t="str">
        <f t="shared" si="21"/>
        <v>15.10609</v>
      </c>
      <c r="N134" s="27" t="str">
        <f t="shared" si="22"/>
        <v>15.41692</v>
      </c>
      <c r="O134" s="27" t="str">
        <f t="shared" si="23"/>
        <v>15.94041</v>
      </c>
      <c r="P134" s="27" t="str">
        <f t="shared" si="24"/>
        <v>16.96621</v>
      </c>
      <c r="Q134" s="27" t="str">
        <f t="shared" si="25"/>
        <v>18.41574</v>
      </c>
      <c r="R134" s="27" t="str">
        <f t="shared" si="26"/>
        <v>20.38347</v>
      </c>
      <c r="S134" s="27" t="str">
        <f t="shared" si="27"/>
        <v>21.78252</v>
      </c>
      <c r="T134" s="27" t="str">
        <f t="shared" si="28"/>
        <v>22.93666</v>
      </c>
      <c r="U134" s="27" t="str">
        <f t="shared" si="29"/>
        <v>25.10206</v>
      </c>
      <c r="V134" s="27" t="str">
        <f t="shared" si="30"/>
        <v>26.94297</v>
      </c>
    </row>
    <row r="135" spans="1:22" x14ac:dyDescent="0.2">
      <c r="A135" t="s">
        <v>220</v>
      </c>
      <c r="B135" s="190">
        <v>1514683</v>
      </c>
      <c r="C135" s="190">
        <v>1545918</v>
      </c>
      <c r="D135" s="190">
        <v>159852</v>
      </c>
      <c r="E135" s="190">
        <v>1701583</v>
      </c>
      <c r="F135" s="190">
        <v>184718</v>
      </c>
      <c r="G135" s="190">
        <v>2044731</v>
      </c>
      <c r="H135" s="190">
        <v>2185104</v>
      </c>
      <c r="I135" s="190">
        <v>2300842</v>
      </c>
      <c r="J135" s="190">
        <v>2517811</v>
      </c>
      <c r="K135" s="190">
        <v>2702054</v>
      </c>
      <c r="M135" s="27" t="str">
        <f t="shared" si="21"/>
        <v>15.14683</v>
      </c>
      <c r="N135" s="27" t="str">
        <f t="shared" si="22"/>
        <v>15.45918</v>
      </c>
      <c r="O135" s="27" t="str">
        <f t="shared" si="23"/>
        <v>15.9852</v>
      </c>
      <c r="P135" s="27" t="str">
        <f t="shared" si="24"/>
        <v>17.01583</v>
      </c>
      <c r="Q135" s="27" t="str">
        <f t="shared" si="25"/>
        <v>18.4718</v>
      </c>
      <c r="R135" s="27" t="str">
        <f t="shared" si="26"/>
        <v>20.44731</v>
      </c>
      <c r="S135" s="27" t="str">
        <f t="shared" si="27"/>
        <v>21.85104</v>
      </c>
      <c r="T135" s="27" t="str">
        <f t="shared" si="28"/>
        <v>23.00842</v>
      </c>
      <c r="U135" s="27" t="str">
        <f t="shared" si="29"/>
        <v>25.17811</v>
      </c>
      <c r="V135" s="27" t="str">
        <f t="shared" si="30"/>
        <v>27.02054</v>
      </c>
    </row>
    <row r="136" spans="1:22" x14ac:dyDescent="0.2">
      <c r="A136" t="s">
        <v>221</v>
      </c>
      <c r="B136" s="190">
        <v>1518793</v>
      </c>
      <c r="C136" s="190">
        <v>1550179</v>
      </c>
      <c r="D136" s="190">
        <v>1603032</v>
      </c>
      <c r="E136" s="190">
        <v>1706574</v>
      </c>
      <c r="F136" s="190">
        <v>1852805</v>
      </c>
      <c r="G136" s="190">
        <v>2051119</v>
      </c>
      <c r="H136" s="190">
        <v>2191946</v>
      </c>
      <c r="I136" s="190">
        <v>2307994</v>
      </c>
      <c r="J136" s="190">
        <v>252536</v>
      </c>
      <c r="K136" s="190">
        <v>2709724</v>
      </c>
      <c r="M136" s="27" t="str">
        <f t="shared" si="21"/>
        <v>15.18793</v>
      </c>
      <c r="N136" s="27" t="str">
        <f t="shared" si="22"/>
        <v>15.50179</v>
      </c>
      <c r="O136" s="27" t="str">
        <f t="shared" si="23"/>
        <v>16.03032</v>
      </c>
      <c r="P136" s="27" t="str">
        <f t="shared" si="24"/>
        <v>17.06574</v>
      </c>
      <c r="Q136" s="27" t="str">
        <f t="shared" si="25"/>
        <v>18.52805</v>
      </c>
      <c r="R136" s="27" t="str">
        <f t="shared" si="26"/>
        <v>20.51119</v>
      </c>
      <c r="S136" s="27" t="str">
        <f t="shared" si="27"/>
        <v>21.91946</v>
      </c>
      <c r="T136" s="27" t="str">
        <f t="shared" si="28"/>
        <v>23.07994</v>
      </c>
      <c r="U136" s="27" t="str">
        <f t="shared" si="29"/>
        <v>25.2536</v>
      </c>
      <c r="V136" s="27" t="str">
        <f t="shared" si="30"/>
        <v>27.09724</v>
      </c>
    </row>
    <row r="137" spans="1:22" x14ac:dyDescent="0.2">
      <c r="A137" t="s">
        <v>222</v>
      </c>
      <c r="B137" s="190">
        <v>1522938</v>
      </c>
      <c r="C137" s="190">
        <v>1554474</v>
      </c>
      <c r="D137" s="190">
        <v>1607576</v>
      </c>
      <c r="E137" s="190">
        <v>1711592</v>
      </c>
      <c r="F137" s="190">
        <v>185845</v>
      </c>
      <c r="G137" s="190">
        <v>205751</v>
      </c>
      <c r="H137" s="190">
        <v>2198777</v>
      </c>
      <c r="I137" s="190">
        <v>2315121</v>
      </c>
      <c r="J137" s="190">
        <v>2532853</v>
      </c>
      <c r="K137" s="190">
        <v>2717307</v>
      </c>
      <c r="M137" s="27" t="str">
        <f t="shared" si="21"/>
        <v>15.22938</v>
      </c>
      <c r="N137" s="27" t="str">
        <f t="shared" si="22"/>
        <v>15.54474</v>
      </c>
      <c r="O137" s="27" t="str">
        <f t="shared" si="23"/>
        <v>16.07576</v>
      </c>
      <c r="P137" s="27" t="str">
        <f t="shared" si="24"/>
        <v>17.11592</v>
      </c>
      <c r="Q137" s="27" t="str">
        <f t="shared" si="25"/>
        <v>18.5845</v>
      </c>
      <c r="R137" s="27" t="str">
        <f t="shared" si="26"/>
        <v>20.5751</v>
      </c>
      <c r="S137" s="27" t="str">
        <f t="shared" si="27"/>
        <v>21.98777</v>
      </c>
      <c r="T137" s="27" t="str">
        <f t="shared" si="28"/>
        <v>23.15121</v>
      </c>
      <c r="U137" s="27" t="str">
        <f t="shared" si="29"/>
        <v>25.32853</v>
      </c>
      <c r="V137" s="27" t="str">
        <f t="shared" si="30"/>
        <v>27.17307</v>
      </c>
    </row>
    <row r="138" spans="1:22" x14ac:dyDescent="0.2">
      <c r="A138" t="s">
        <v>223</v>
      </c>
      <c r="B138" s="190">
        <v>1527116</v>
      </c>
      <c r="C138" s="190">
        <v>1558801</v>
      </c>
      <c r="D138" s="190">
        <v>1612151</v>
      </c>
      <c r="E138" s="190">
        <v>1716636</v>
      </c>
      <c r="F138" s="190">
        <v>1864113</v>
      </c>
      <c r="G138" s="190">
        <v>2063903</v>
      </c>
      <c r="H138" s="190">
        <v>2205596</v>
      </c>
      <c r="I138" s="190">
        <v>2322221</v>
      </c>
      <c r="J138" s="190">
        <v>2540289</v>
      </c>
      <c r="K138" s="190">
        <v>2724802</v>
      </c>
      <c r="M138" s="27" t="str">
        <f t="shared" si="21"/>
        <v>15.27116</v>
      </c>
      <c r="N138" s="27" t="str">
        <f t="shared" si="22"/>
        <v>15.58801</v>
      </c>
      <c r="O138" s="27" t="str">
        <f t="shared" si="23"/>
        <v>16.12151</v>
      </c>
      <c r="P138" s="27" t="str">
        <f t="shared" si="24"/>
        <v>17.16636</v>
      </c>
      <c r="Q138" s="27" t="str">
        <f t="shared" si="25"/>
        <v>18.64113</v>
      </c>
      <c r="R138" s="27" t="str">
        <f t="shared" si="26"/>
        <v>20.63903</v>
      </c>
      <c r="S138" s="27" t="str">
        <f t="shared" si="27"/>
        <v>22.05596</v>
      </c>
      <c r="T138" s="27" t="str">
        <f t="shared" si="28"/>
        <v>23.22221</v>
      </c>
      <c r="U138" s="27" t="str">
        <f t="shared" si="29"/>
        <v>25.40289</v>
      </c>
      <c r="V138" s="27" t="str">
        <f t="shared" si="30"/>
        <v>27.24802</v>
      </c>
    </row>
    <row r="139" spans="1:22" x14ac:dyDescent="0.2">
      <c r="A139" t="s">
        <v>224</v>
      </c>
      <c r="B139" s="190">
        <v>1531327</v>
      </c>
      <c r="C139" s="190">
        <v>1563161</v>
      </c>
      <c r="D139" s="190">
        <v>1616756</v>
      </c>
      <c r="E139" s="190">
        <v>1721706</v>
      </c>
      <c r="F139" s="190">
        <v>1869793</v>
      </c>
      <c r="G139" s="190">
        <v>2070298</v>
      </c>
      <c r="H139" s="190">
        <v>2212402</v>
      </c>
      <c r="I139" s="190">
        <v>2329295</v>
      </c>
      <c r="J139" s="190">
        <v>2547668</v>
      </c>
      <c r="K139" s="190">
        <v>2732211</v>
      </c>
      <c r="M139" s="27" t="str">
        <f t="shared" si="21"/>
        <v>15.31327</v>
      </c>
      <c r="N139" s="27" t="str">
        <f t="shared" si="22"/>
        <v>15.63161</v>
      </c>
      <c r="O139" s="27" t="str">
        <f t="shared" si="23"/>
        <v>16.16756</v>
      </c>
      <c r="P139" s="27" t="str">
        <f t="shared" si="24"/>
        <v>17.21706</v>
      </c>
      <c r="Q139" s="27" t="str">
        <f t="shared" si="25"/>
        <v>18.69793</v>
      </c>
      <c r="R139" s="27" t="str">
        <f t="shared" si="26"/>
        <v>20.70298</v>
      </c>
      <c r="S139" s="27" t="str">
        <f t="shared" si="27"/>
        <v>22.12402</v>
      </c>
      <c r="T139" s="27" t="str">
        <f t="shared" si="28"/>
        <v>23.29295</v>
      </c>
      <c r="U139" s="27" t="str">
        <f t="shared" si="29"/>
        <v>25.47668</v>
      </c>
      <c r="V139" s="27" t="str">
        <f t="shared" si="30"/>
        <v>27.32211</v>
      </c>
    </row>
    <row r="140" spans="1:22" x14ac:dyDescent="0.2">
      <c r="A140" t="s">
        <v>225</v>
      </c>
      <c r="B140" s="190">
        <v>153557</v>
      </c>
      <c r="C140" s="190">
        <v>1567551</v>
      </c>
      <c r="D140" s="190">
        <v>1621391</v>
      </c>
      <c r="E140" s="190">
        <v>1726801</v>
      </c>
      <c r="F140" s="190">
        <v>1875489</v>
      </c>
      <c r="G140" s="190">
        <v>2076694</v>
      </c>
      <c r="H140" s="190">
        <v>2219194</v>
      </c>
      <c r="I140" s="190">
        <v>2336342</v>
      </c>
      <c r="J140" s="190">
        <v>255499</v>
      </c>
      <c r="K140" s="190">
        <v>2739534</v>
      </c>
      <c r="M140" s="27" t="str">
        <f t="shared" si="21"/>
        <v>15.3557</v>
      </c>
      <c r="N140" s="27" t="str">
        <f t="shared" si="22"/>
        <v>15.67551</v>
      </c>
      <c r="O140" s="27" t="str">
        <f t="shared" si="23"/>
        <v>16.21391</v>
      </c>
      <c r="P140" s="27" t="str">
        <f t="shared" si="24"/>
        <v>17.26801</v>
      </c>
      <c r="Q140" s="27" t="str">
        <f t="shared" si="25"/>
        <v>18.75489</v>
      </c>
      <c r="R140" s="27" t="str">
        <f t="shared" si="26"/>
        <v>20.76694</v>
      </c>
      <c r="S140" s="27" t="str">
        <f t="shared" si="27"/>
        <v>22.19194</v>
      </c>
      <c r="T140" s="27" t="str">
        <f t="shared" si="28"/>
        <v>23.36342</v>
      </c>
      <c r="U140" s="27" t="str">
        <f t="shared" si="29"/>
        <v>25.5499</v>
      </c>
      <c r="V140" s="27" t="str">
        <f t="shared" si="30"/>
        <v>27.39534</v>
      </c>
    </row>
    <row r="141" spans="1:22" x14ac:dyDescent="0.2">
      <c r="A141" t="s">
        <v>226</v>
      </c>
      <c r="B141" s="190">
        <v>1539843</v>
      </c>
      <c r="C141" s="190">
        <v>1571971</v>
      </c>
      <c r="D141" s="190">
        <v>1626054</v>
      </c>
      <c r="E141" s="190">
        <v>173192</v>
      </c>
      <c r="F141" s="190">
        <v>1881202</v>
      </c>
      <c r="G141" s="190">
        <v>208309</v>
      </c>
      <c r="H141" s="190">
        <v>2225973</v>
      </c>
      <c r="I141" s="190">
        <v>2343362</v>
      </c>
      <c r="J141" s="190">
        <v>2562256</v>
      </c>
      <c r="K141" s="190">
        <v>2746771</v>
      </c>
      <c r="M141" s="27" t="str">
        <f t="shared" si="21"/>
        <v>15.39843</v>
      </c>
      <c r="N141" s="27" t="str">
        <f t="shared" si="22"/>
        <v>15.71971</v>
      </c>
      <c r="O141" s="27" t="str">
        <f t="shared" si="23"/>
        <v>16.26054</v>
      </c>
      <c r="P141" s="27" t="str">
        <f t="shared" si="24"/>
        <v>17.3192</v>
      </c>
      <c r="Q141" s="27" t="str">
        <f t="shared" si="25"/>
        <v>18.81202</v>
      </c>
      <c r="R141" s="27" t="str">
        <f t="shared" si="26"/>
        <v>20.8309</v>
      </c>
      <c r="S141" s="27" t="str">
        <f t="shared" si="27"/>
        <v>22.25973</v>
      </c>
      <c r="T141" s="27" t="str">
        <f t="shared" si="28"/>
        <v>23.43362</v>
      </c>
      <c r="U141" s="27" t="str">
        <f t="shared" si="29"/>
        <v>25.62256</v>
      </c>
      <c r="V141" s="27" t="str">
        <f t="shared" si="30"/>
        <v>27.46771</v>
      </c>
    </row>
    <row r="142" spans="1:22" x14ac:dyDescent="0.2">
      <c r="A142" t="s">
        <v>227</v>
      </c>
      <c r="B142" s="190">
        <v>1544147</v>
      </c>
      <c r="C142" s="190">
        <v>157642</v>
      </c>
      <c r="D142" s="190">
        <v>1630743</v>
      </c>
      <c r="E142" s="190">
        <v>1737062</v>
      </c>
      <c r="F142" s="190">
        <v>1886929</v>
      </c>
      <c r="G142" s="190">
        <v>2089486</v>
      </c>
      <c r="H142" s="190">
        <v>2232737</v>
      </c>
      <c r="I142" s="190">
        <v>2350354</v>
      </c>
      <c r="J142" s="190">
        <v>2569464</v>
      </c>
      <c r="K142" s="190">
        <v>2753924</v>
      </c>
      <c r="M142" s="27" t="str">
        <f t="shared" si="21"/>
        <v>15.44147</v>
      </c>
      <c r="N142" s="27" t="str">
        <f t="shared" si="22"/>
        <v>15.7642</v>
      </c>
      <c r="O142" s="27" t="str">
        <f t="shared" si="23"/>
        <v>16.30743</v>
      </c>
      <c r="P142" s="27" t="str">
        <f t="shared" si="24"/>
        <v>17.37062</v>
      </c>
      <c r="Q142" s="27" t="str">
        <f t="shared" si="25"/>
        <v>18.86929</v>
      </c>
      <c r="R142" s="27" t="str">
        <f t="shared" si="26"/>
        <v>20.89486</v>
      </c>
      <c r="S142" s="27" t="str">
        <f t="shared" si="27"/>
        <v>22.32737</v>
      </c>
      <c r="T142" s="27" t="str">
        <f t="shared" si="28"/>
        <v>23.50354</v>
      </c>
      <c r="U142" s="27" t="str">
        <f t="shared" si="29"/>
        <v>25.69464</v>
      </c>
      <c r="V142" s="27" t="str">
        <f t="shared" si="30"/>
        <v>27.53924</v>
      </c>
    </row>
    <row r="143" spans="1:22" x14ac:dyDescent="0.2">
      <c r="A143" t="s">
        <v>228</v>
      </c>
      <c r="B143" s="190">
        <v>1548479</v>
      </c>
      <c r="C143" s="190">
        <v>1580897</v>
      </c>
      <c r="D143" s="190">
        <v>163546</v>
      </c>
      <c r="E143" s="190">
        <v>1742227</v>
      </c>
      <c r="F143" s="190">
        <v>189267</v>
      </c>
      <c r="G143" s="190">
        <v>209588</v>
      </c>
      <c r="H143" s="190">
        <v>2239487</v>
      </c>
      <c r="I143" s="190">
        <v>2357318</v>
      </c>
      <c r="J143" s="190">
        <v>2576616</v>
      </c>
      <c r="K143" s="190">
        <v>2760992</v>
      </c>
      <c r="M143" s="27" t="str">
        <f t="shared" si="21"/>
        <v>15.48479</v>
      </c>
      <c r="N143" s="27" t="str">
        <f t="shared" si="22"/>
        <v>15.80897</v>
      </c>
      <c r="O143" s="27" t="str">
        <f t="shared" si="23"/>
        <v>16.3546</v>
      </c>
      <c r="P143" s="27" t="str">
        <f t="shared" si="24"/>
        <v>17.42227</v>
      </c>
      <c r="Q143" s="27" t="str">
        <f t="shared" si="25"/>
        <v>18.9267</v>
      </c>
      <c r="R143" s="27" t="str">
        <f t="shared" si="26"/>
        <v>20.9588</v>
      </c>
      <c r="S143" s="27" t="str">
        <f t="shared" si="27"/>
        <v>22.39487</v>
      </c>
      <c r="T143" s="27" t="str">
        <f t="shared" si="28"/>
        <v>23.57318</v>
      </c>
      <c r="U143" s="27" t="str">
        <f t="shared" si="29"/>
        <v>25.76616</v>
      </c>
      <c r="V143" s="27" t="str">
        <f t="shared" si="30"/>
        <v>27.60992</v>
      </c>
    </row>
    <row r="144" spans="1:22" x14ac:dyDescent="0.2">
      <c r="A144" t="s">
        <v>229</v>
      </c>
      <c r="B144" s="190">
        <v>1552839</v>
      </c>
      <c r="C144" s="190">
        <v>1585401</v>
      </c>
      <c r="D144" s="190">
        <v>1640201</v>
      </c>
      <c r="E144" s="190">
        <v>1747412</v>
      </c>
      <c r="F144" s="190">
        <v>1898424</v>
      </c>
      <c r="G144" s="190">
        <v>2102272</v>
      </c>
      <c r="H144" s="190">
        <v>2246221</v>
      </c>
      <c r="I144" s="190">
        <v>2364253</v>
      </c>
      <c r="J144" s="190">
        <v>2583712</v>
      </c>
      <c r="K144" s="190">
        <v>2767977</v>
      </c>
      <c r="M144" s="27" t="str">
        <f t="shared" si="21"/>
        <v>15.52839</v>
      </c>
      <c r="N144" s="27" t="str">
        <f t="shared" si="22"/>
        <v>15.85401</v>
      </c>
      <c r="O144" s="27" t="str">
        <f t="shared" si="23"/>
        <v>16.40201</v>
      </c>
      <c r="P144" s="27" t="str">
        <f t="shared" si="24"/>
        <v>17.47412</v>
      </c>
      <c r="Q144" s="27" t="str">
        <f t="shared" si="25"/>
        <v>18.98424</v>
      </c>
      <c r="R144" s="27" t="str">
        <f t="shared" si="26"/>
        <v>21.02272</v>
      </c>
      <c r="S144" s="27" t="str">
        <f t="shared" si="27"/>
        <v>22.46221</v>
      </c>
      <c r="T144" s="27" t="str">
        <f t="shared" si="28"/>
        <v>23.64253</v>
      </c>
      <c r="U144" s="27" t="str">
        <f t="shared" si="29"/>
        <v>25.83712</v>
      </c>
      <c r="V144" s="27" t="str">
        <f t="shared" si="30"/>
        <v>27.67977</v>
      </c>
    </row>
    <row r="145" spans="1:22" x14ac:dyDescent="0.2">
      <c r="A145" t="s">
        <v>230</v>
      </c>
      <c r="B145" s="190">
        <v>1557226</v>
      </c>
      <c r="C145" s="190">
        <v>1589931</v>
      </c>
      <c r="D145" s="190">
        <v>1644967</v>
      </c>
      <c r="E145" s="190">
        <v>1752618</v>
      </c>
      <c r="F145" s="190">
        <v>1904191</v>
      </c>
      <c r="G145" s="190">
        <v>2108663</v>
      </c>
      <c r="H145" s="190">
        <v>2252939</v>
      </c>
      <c r="I145" s="190">
        <v>237116</v>
      </c>
      <c r="J145" s="190">
        <v>2590751</v>
      </c>
      <c r="K145" s="190">
        <v>2774879</v>
      </c>
      <c r="M145" s="27" t="str">
        <f t="shared" si="21"/>
        <v>15.57226</v>
      </c>
      <c r="N145" s="27" t="str">
        <f t="shared" si="22"/>
        <v>15.89931</v>
      </c>
      <c r="O145" s="27" t="str">
        <f t="shared" si="23"/>
        <v>16.44967</v>
      </c>
      <c r="P145" s="27" t="str">
        <f t="shared" si="24"/>
        <v>17.52618</v>
      </c>
      <c r="Q145" s="27" t="str">
        <f t="shared" si="25"/>
        <v>19.04191</v>
      </c>
      <c r="R145" s="27" t="str">
        <f t="shared" si="26"/>
        <v>21.08663</v>
      </c>
      <c r="S145" s="27" t="str">
        <f t="shared" si="27"/>
        <v>22.52939</v>
      </c>
      <c r="T145" s="27" t="str">
        <f t="shared" si="28"/>
        <v>23.7116</v>
      </c>
      <c r="U145" s="27" t="str">
        <f t="shared" si="29"/>
        <v>25.90751</v>
      </c>
      <c r="V145" s="27" t="str">
        <f t="shared" si="30"/>
        <v>27.74879</v>
      </c>
    </row>
    <row r="146" spans="1:22" x14ac:dyDescent="0.2">
      <c r="A146" t="s">
        <v>231</v>
      </c>
      <c r="B146" s="190">
        <v>1561638</v>
      </c>
      <c r="C146" s="190">
        <v>1594486</v>
      </c>
      <c r="D146" s="190">
        <v>1649756</v>
      </c>
      <c r="E146" s="190">
        <v>1757843</v>
      </c>
      <c r="F146" s="190">
        <v>190997</v>
      </c>
      <c r="G146" s="190">
        <v>2115049</v>
      </c>
      <c r="H146" s="190">
        <v>225964</v>
      </c>
      <c r="I146" s="190">
        <v>2378038</v>
      </c>
      <c r="J146" s="190">
        <v>2597734</v>
      </c>
      <c r="K146" s="190">
        <v>27817</v>
      </c>
      <c r="M146" s="27" t="str">
        <f t="shared" si="21"/>
        <v>15.61638</v>
      </c>
      <c r="N146" s="27" t="str">
        <f t="shared" si="22"/>
        <v>15.94486</v>
      </c>
      <c r="O146" s="27" t="str">
        <f t="shared" si="23"/>
        <v>16.49756</v>
      </c>
      <c r="P146" s="27" t="str">
        <f t="shared" si="24"/>
        <v>17.57843</v>
      </c>
      <c r="Q146" s="27" t="str">
        <f t="shared" si="25"/>
        <v>19.0997</v>
      </c>
      <c r="R146" s="27" t="str">
        <f t="shared" si="26"/>
        <v>21.15049</v>
      </c>
      <c r="S146" s="27" t="str">
        <f t="shared" si="27"/>
        <v>22.5964</v>
      </c>
      <c r="T146" s="27" t="str">
        <f t="shared" si="28"/>
        <v>23.78038</v>
      </c>
      <c r="U146" s="27" t="str">
        <f t="shared" si="29"/>
        <v>25.97734</v>
      </c>
      <c r="V146" s="27" t="str">
        <f t="shared" si="30"/>
        <v>27.817</v>
      </c>
    </row>
    <row r="147" spans="1:22" x14ac:dyDescent="0.2">
      <c r="A147" t="s">
        <v>232</v>
      </c>
      <c r="B147" s="190">
        <v>1566076</v>
      </c>
      <c r="C147" s="190">
        <v>1599065</v>
      </c>
      <c r="D147" s="190">
        <v>1654568</v>
      </c>
      <c r="E147" s="190">
        <v>1763086</v>
      </c>
      <c r="F147" s="190">
        <v>1915759</v>
      </c>
      <c r="G147" s="190">
        <v>2121433</v>
      </c>
      <c r="H147" s="190">
        <v>2266325</v>
      </c>
      <c r="I147" s="190">
        <v>2384887</v>
      </c>
      <c r="J147" s="190">
        <v>2604662</v>
      </c>
      <c r="K147" s="190">
        <v>2788441</v>
      </c>
      <c r="M147" s="27" t="str">
        <f t="shared" si="21"/>
        <v>15.66076</v>
      </c>
      <c r="N147" s="27" t="str">
        <f t="shared" si="22"/>
        <v>15.99065</v>
      </c>
      <c r="O147" s="27" t="str">
        <f t="shared" si="23"/>
        <v>16.54568</v>
      </c>
      <c r="P147" s="27" t="str">
        <f t="shared" si="24"/>
        <v>17.63086</v>
      </c>
      <c r="Q147" s="27" t="str">
        <f t="shared" si="25"/>
        <v>19.15759</v>
      </c>
      <c r="R147" s="27" t="str">
        <f t="shared" si="26"/>
        <v>21.21433</v>
      </c>
      <c r="S147" s="27" t="str">
        <f t="shared" si="27"/>
        <v>22.66325</v>
      </c>
      <c r="T147" s="27" t="str">
        <f t="shared" si="28"/>
        <v>23.84887</v>
      </c>
      <c r="U147" s="27" t="str">
        <f t="shared" si="29"/>
        <v>26.04662</v>
      </c>
      <c r="V147" s="27" t="str">
        <f t="shared" si="30"/>
        <v>27.88441</v>
      </c>
    </row>
    <row r="148" spans="1:22" x14ac:dyDescent="0.2">
      <c r="A148" t="s">
        <v>233</v>
      </c>
      <c r="B148" s="190">
        <v>1570536</v>
      </c>
      <c r="C148" s="190">
        <v>1603667</v>
      </c>
      <c r="D148" s="190">
        <v>16594</v>
      </c>
      <c r="E148" s="190">
        <v>1768347</v>
      </c>
      <c r="F148" s="190">
        <v>1921558</v>
      </c>
      <c r="G148" s="190">
        <v>2127811</v>
      </c>
      <c r="H148" s="190">
        <v>2272993</v>
      </c>
      <c r="I148" s="190">
        <v>2391706</v>
      </c>
      <c r="J148" s="190">
        <v>2611535</v>
      </c>
      <c r="K148" s="190">
        <v>2795102</v>
      </c>
      <c r="M148" s="27" t="str">
        <f t="shared" si="21"/>
        <v>15.70536</v>
      </c>
      <c r="N148" s="27" t="str">
        <f t="shared" si="22"/>
        <v>16.03667</v>
      </c>
      <c r="O148" s="27" t="str">
        <f t="shared" si="23"/>
        <v>16.594</v>
      </c>
      <c r="P148" s="27" t="str">
        <f t="shared" si="24"/>
        <v>17.68347</v>
      </c>
      <c r="Q148" s="27" t="str">
        <f t="shared" si="25"/>
        <v>19.21558</v>
      </c>
      <c r="R148" s="27" t="str">
        <f t="shared" si="26"/>
        <v>21.27811</v>
      </c>
      <c r="S148" s="27" t="str">
        <f t="shared" si="27"/>
        <v>22.72993</v>
      </c>
      <c r="T148" s="27" t="str">
        <f t="shared" si="28"/>
        <v>23.91706</v>
      </c>
      <c r="U148" s="27" t="str">
        <f t="shared" si="29"/>
        <v>26.11535</v>
      </c>
      <c r="V148" s="27" t="str">
        <f t="shared" si="30"/>
        <v>27.95102</v>
      </c>
    </row>
    <row r="149" spans="1:22" x14ac:dyDescent="0.2">
      <c r="A149" t="s">
        <v>234</v>
      </c>
      <c r="B149" s="190">
        <v>1575019</v>
      </c>
      <c r="C149" s="190">
        <v>160829</v>
      </c>
      <c r="D149" s="190">
        <v>1664254</v>
      </c>
      <c r="E149" s="190">
        <v>1773624</v>
      </c>
      <c r="F149" s="190">
        <v>1927366</v>
      </c>
      <c r="G149" s="190">
        <v>2134185</v>
      </c>
      <c r="H149" s="190">
        <v>2279643</v>
      </c>
      <c r="I149" s="190">
        <v>2398496</v>
      </c>
      <c r="J149" s="190">
        <v>2618353</v>
      </c>
      <c r="K149" s="190">
        <v>2801686</v>
      </c>
      <c r="M149" s="27" t="str">
        <f t="shared" si="21"/>
        <v>15.75019</v>
      </c>
      <c r="N149" s="27" t="str">
        <f t="shared" si="22"/>
        <v>16.0829</v>
      </c>
      <c r="O149" s="27" t="str">
        <f t="shared" si="23"/>
        <v>16.64254</v>
      </c>
      <c r="P149" s="27" t="str">
        <f t="shared" si="24"/>
        <v>17.73624</v>
      </c>
      <c r="Q149" s="27" t="str">
        <f t="shared" si="25"/>
        <v>19.27366</v>
      </c>
      <c r="R149" s="27" t="str">
        <f t="shared" si="26"/>
        <v>21.34185</v>
      </c>
      <c r="S149" s="27" t="str">
        <f t="shared" si="27"/>
        <v>22.79643</v>
      </c>
      <c r="T149" s="27" t="str">
        <f t="shared" si="28"/>
        <v>23.98496</v>
      </c>
      <c r="U149" s="27" t="str">
        <f t="shared" si="29"/>
        <v>26.18353</v>
      </c>
      <c r="V149" s="27" t="str">
        <f t="shared" si="30"/>
        <v>28.01686</v>
      </c>
    </row>
    <row r="150" spans="1:22" x14ac:dyDescent="0.2">
      <c r="A150" t="s">
        <v>235</v>
      </c>
      <c r="B150" s="190">
        <v>1579524</v>
      </c>
      <c r="C150" s="190">
        <v>1612934</v>
      </c>
      <c r="D150" s="190">
        <v>1669126</v>
      </c>
      <c r="E150" s="190">
        <v>1778917</v>
      </c>
      <c r="F150" s="190">
        <v>1933182</v>
      </c>
      <c r="G150" s="190">
        <v>2140554</v>
      </c>
      <c r="H150" s="190">
        <v>2286275</v>
      </c>
      <c r="I150" s="190">
        <v>2405257</v>
      </c>
      <c r="J150" s="190">
        <v>2625117</v>
      </c>
      <c r="K150" s="190">
        <v>2808193</v>
      </c>
      <c r="M150" s="27" t="str">
        <f t="shared" si="21"/>
        <v>15.79524</v>
      </c>
      <c r="N150" s="27" t="str">
        <f t="shared" si="22"/>
        <v>16.12934</v>
      </c>
      <c r="O150" s="27" t="str">
        <f t="shared" si="23"/>
        <v>16.69126</v>
      </c>
      <c r="P150" s="27" t="str">
        <f t="shared" si="24"/>
        <v>17.78917</v>
      </c>
      <c r="Q150" s="27" t="str">
        <f t="shared" si="25"/>
        <v>19.33182</v>
      </c>
      <c r="R150" s="27" t="str">
        <f t="shared" si="26"/>
        <v>21.40554</v>
      </c>
      <c r="S150" s="27" t="str">
        <f t="shared" si="27"/>
        <v>22.86275</v>
      </c>
      <c r="T150" s="27" t="str">
        <f t="shared" si="28"/>
        <v>24.05257</v>
      </c>
      <c r="U150" s="27" t="str">
        <f t="shared" si="29"/>
        <v>26.25117</v>
      </c>
      <c r="V150" s="27" t="str">
        <f t="shared" si="30"/>
        <v>28.08193</v>
      </c>
    </row>
    <row r="151" spans="1:22" x14ac:dyDescent="0.2">
      <c r="A151" t="s">
        <v>236</v>
      </c>
      <c r="B151" s="190">
        <v>1584049</v>
      </c>
      <c r="C151" s="190">
        <v>1617598</v>
      </c>
      <c r="D151" s="190">
        <v>1674017</v>
      </c>
      <c r="E151" s="190">
        <v>1784225</v>
      </c>
      <c r="F151" s="190">
        <v>1939006</v>
      </c>
      <c r="G151" s="190">
        <v>2146916</v>
      </c>
      <c r="H151" s="190">
        <v>2292889</v>
      </c>
      <c r="I151" s="190">
        <v>2411987</v>
      </c>
      <c r="J151" s="190">
        <v>2631828</v>
      </c>
      <c r="K151" s="190">
        <v>2814624</v>
      </c>
      <c r="M151" s="27" t="str">
        <f t="shared" si="21"/>
        <v>15.84049</v>
      </c>
      <c r="N151" s="27" t="str">
        <f t="shared" si="22"/>
        <v>16.17598</v>
      </c>
      <c r="O151" s="27" t="str">
        <f t="shared" si="23"/>
        <v>16.74017</v>
      </c>
      <c r="P151" s="27" t="str">
        <f t="shared" si="24"/>
        <v>17.84225</v>
      </c>
      <c r="Q151" s="27" t="str">
        <f t="shared" si="25"/>
        <v>19.39006</v>
      </c>
      <c r="R151" s="27" t="str">
        <f t="shared" si="26"/>
        <v>21.46916</v>
      </c>
      <c r="S151" s="27" t="str">
        <f t="shared" si="27"/>
        <v>22.92889</v>
      </c>
      <c r="T151" s="27" t="str">
        <f t="shared" si="28"/>
        <v>24.11987</v>
      </c>
      <c r="U151" s="27" t="str">
        <f t="shared" si="29"/>
        <v>26.31828</v>
      </c>
      <c r="V151" s="27" t="str">
        <f t="shared" si="30"/>
        <v>28.14624</v>
      </c>
    </row>
    <row r="152" spans="1:22" x14ac:dyDescent="0.2">
      <c r="A152" t="s">
        <v>237</v>
      </c>
      <c r="B152" s="190">
        <v>1588593</v>
      </c>
      <c r="C152" s="190">
        <v>162228</v>
      </c>
      <c r="D152" s="190">
        <v>1678924</v>
      </c>
      <c r="E152" s="190">
        <v>1789546</v>
      </c>
      <c r="F152" s="190">
        <v>1944837</v>
      </c>
      <c r="G152" s="190">
        <v>2153272</v>
      </c>
      <c r="H152" s="190">
        <v>2299485</v>
      </c>
      <c r="I152" s="190">
        <v>2418689</v>
      </c>
      <c r="J152" s="190">
        <v>2638485</v>
      </c>
      <c r="K152" s="190">
        <v>2820983</v>
      </c>
      <c r="M152" s="27" t="str">
        <f t="shared" si="21"/>
        <v>15.88593</v>
      </c>
      <c r="N152" s="27" t="str">
        <f t="shared" si="22"/>
        <v>16.2228</v>
      </c>
      <c r="O152" s="27" t="str">
        <f t="shared" si="23"/>
        <v>16.78924</v>
      </c>
      <c r="P152" s="27" t="str">
        <f t="shared" si="24"/>
        <v>17.89546</v>
      </c>
      <c r="Q152" s="27" t="str">
        <f t="shared" si="25"/>
        <v>19.44837</v>
      </c>
      <c r="R152" s="27" t="str">
        <f t="shared" si="26"/>
        <v>21.53272</v>
      </c>
      <c r="S152" s="27" t="str">
        <f t="shared" si="27"/>
        <v>22.99485</v>
      </c>
      <c r="T152" s="27" t="str">
        <f t="shared" si="28"/>
        <v>24.18689</v>
      </c>
      <c r="U152" s="27" t="str">
        <f t="shared" si="29"/>
        <v>26.38485</v>
      </c>
      <c r="V152" s="27" t="str">
        <f t="shared" si="30"/>
        <v>28.20983</v>
      </c>
    </row>
    <row r="153" spans="1:22" x14ac:dyDescent="0.2">
      <c r="A153" t="s">
        <v>238</v>
      </c>
      <c r="B153" s="190">
        <v>1593155</v>
      </c>
      <c r="C153" s="190">
        <v>162698</v>
      </c>
      <c r="D153" s="190">
        <v>1683848</v>
      </c>
      <c r="E153" s="190">
        <v>179488</v>
      </c>
      <c r="F153" s="190">
        <v>1950673</v>
      </c>
      <c r="G153" s="190">
        <v>215962</v>
      </c>
      <c r="H153" s="190">
        <v>2306062</v>
      </c>
      <c r="I153" s="190">
        <v>2425361</v>
      </c>
      <c r="J153" s="190">
        <v>2645091</v>
      </c>
      <c r="K153" s="190">
        <v>2827269</v>
      </c>
      <c r="M153" s="27" t="str">
        <f t="shared" si="21"/>
        <v>15.93155</v>
      </c>
      <c r="N153" s="27" t="str">
        <f t="shared" si="22"/>
        <v>16.2698</v>
      </c>
      <c r="O153" s="27" t="str">
        <f t="shared" si="23"/>
        <v>16.83848</v>
      </c>
      <c r="P153" s="27" t="str">
        <f t="shared" si="24"/>
        <v>17.9488</v>
      </c>
      <c r="Q153" s="27" t="str">
        <f t="shared" si="25"/>
        <v>19.50673</v>
      </c>
      <c r="R153" s="27" t="str">
        <f t="shared" si="26"/>
        <v>21.5962</v>
      </c>
      <c r="S153" s="27" t="str">
        <f t="shared" si="27"/>
        <v>23.06062</v>
      </c>
      <c r="T153" s="27" t="str">
        <f t="shared" si="28"/>
        <v>24.25361</v>
      </c>
      <c r="U153" s="27" t="str">
        <f t="shared" si="29"/>
        <v>26.45091</v>
      </c>
      <c r="V153" s="27" t="str">
        <f t="shared" si="30"/>
        <v>28.27269</v>
      </c>
    </row>
    <row r="154" spans="1:22" x14ac:dyDescent="0.2">
      <c r="A154" t="s">
        <v>239</v>
      </c>
      <c r="B154" s="190">
        <v>1597734</v>
      </c>
      <c r="C154" s="190">
        <v>1631696</v>
      </c>
      <c r="D154" s="190">
        <v>1688787</v>
      </c>
      <c r="E154" s="190">
        <v>1800225</v>
      </c>
      <c r="F154" s="190">
        <v>1956514</v>
      </c>
      <c r="G154" s="190">
        <v>2165961</v>
      </c>
      <c r="H154" s="190">
        <v>2312619</v>
      </c>
      <c r="I154" s="190">
        <v>2432003</v>
      </c>
      <c r="J154" s="190">
        <v>2651646</v>
      </c>
      <c r="K154" s="190">
        <v>2833484</v>
      </c>
      <c r="M154" s="27" t="str">
        <f t="shared" si="21"/>
        <v>15.97734</v>
      </c>
      <c r="N154" s="27" t="str">
        <f t="shared" si="22"/>
        <v>16.31696</v>
      </c>
      <c r="O154" s="27" t="str">
        <f t="shared" si="23"/>
        <v>16.88787</v>
      </c>
      <c r="P154" s="27" t="str">
        <f t="shared" si="24"/>
        <v>18.00225</v>
      </c>
      <c r="Q154" s="27" t="str">
        <f t="shared" si="25"/>
        <v>19.56514</v>
      </c>
      <c r="R154" s="27" t="str">
        <f t="shared" si="26"/>
        <v>21.65961</v>
      </c>
      <c r="S154" s="27" t="str">
        <f t="shared" si="27"/>
        <v>23.12619</v>
      </c>
      <c r="T154" s="27" t="str">
        <f t="shared" si="28"/>
        <v>24.32003</v>
      </c>
      <c r="U154" s="27" t="str">
        <f t="shared" si="29"/>
        <v>26.51646</v>
      </c>
      <c r="V154" s="27" t="str">
        <f t="shared" si="30"/>
        <v>28.33484</v>
      </c>
    </row>
    <row r="155" spans="1:22" x14ac:dyDescent="0.2">
      <c r="A155" t="s">
        <v>240</v>
      </c>
      <c r="B155" s="190">
        <v>1602329</v>
      </c>
      <c r="C155" s="190">
        <v>1636427</v>
      </c>
      <c r="D155" s="190">
        <v>169374</v>
      </c>
      <c r="E155" s="190">
        <v>1805581</v>
      </c>
      <c r="F155" s="190">
        <v>196236</v>
      </c>
      <c r="G155" s="190">
        <v>2172294</v>
      </c>
      <c r="H155" s="190">
        <v>2319158</v>
      </c>
      <c r="I155" s="190">
        <v>2438616</v>
      </c>
      <c r="J155" s="190">
        <v>2658151</v>
      </c>
      <c r="K155" s="190">
        <v>2839632</v>
      </c>
      <c r="M155" s="27" t="str">
        <f t="shared" si="21"/>
        <v>16.02329</v>
      </c>
      <c r="N155" s="27" t="str">
        <f t="shared" si="22"/>
        <v>16.36427</v>
      </c>
      <c r="O155" s="27" t="str">
        <f t="shared" si="23"/>
        <v>16.9374</v>
      </c>
      <c r="P155" s="27" t="str">
        <f t="shared" si="24"/>
        <v>18.05581</v>
      </c>
      <c r="Q155" s="27" t="str">
        <f t="shared" si="25"/>
        <v>19.6236</v>
      </c>
      <c r="R155" s="27" t="str">
        <f t="shared" si="26"/>
        <v>21.72294</v>
      </c>
      <c r="S155" s="27" t="str">
        <f t="shared" si="27"/>
        <v>23.19158</v>
      </c>
      <c r="T155" s="27" t="str">
        <f t="shared" si="28"/>
        <v>24.38616</v>
      </c>
      <c r="U155" s="27" t="str">
        <f t="shared" si="29"/>
        <v>26.58151</v>
      </c>
      <c r="V155" s="27" t="str">
        <f t="shared" si="30"/>
        <v>28.39632</v>
      </c>
    </row>
    <row r="156" spans="1:22" x14ac:dyDescent="0.2">
      <c r="A156" t="s">
        <v>241</v>
      </c>
      <c r="B156" s="190">
        <v>1606939</v>
      </c>
      <c r="C156" s="190">
        <v>1641172</v>
      </c>
      <c r="D156" s="190">
        <v>1698706</v>
      </c>
      <c r="E156" s="190">
        <v>1810947</v>
      </c>
      <c r="F156" s="190">
        <v>1968208</v>
      </c>
      <c r="G156" s="190">
        <v>2178618</v>
      </c>
      <c r="H156" s="190">
        <v>2325677</v>
      </c>
      <c r="I156" s="190">
        <v>24452</v>
      </c>
      <c r="J156" s="190">
        <v>2664606</v>
      </c>
      <c r="K156" s="190">
        <v>2845712</v>
      </c>
      <c r="M156" s="27" t="str">
        <f t="shared" si="21"/>
        <v>16.06939</v>
      </c>
      <c r="N156" s="27" t="str">
        <f t="shared" si="22"/>
        <v>16.41172</v>
      </c>
      <c r="O156" s="27" t="str">
        <f t="shared" si="23"/>
        <v>16.98706</v>
      </c>
      <c r="P156" s="27" t="str">
        <f t="shared" si="24"/>
        <v>18.10947</v>
      </c>
      <c r="Q156" s="27" t="str">
        <f t="shared" si="25"/>
        <v>19.68208</v>
      </c>
      <c r="R156" s="27" t="str">
        <f t="shared" si="26"/>
        <v>21.78618</v>
      </c>
      <c r="S156" s="27" t="str">
        <f t="shared" si="27"/>
        <v>23.25677</v>
      </c>
      <c r="T156" s="27" t="str">
        <f t="shared" si="28"/>
        <v>24.452</v>
      </c>
      <c r="U156" s="27" t="str">
        <f t="shared" si="29"/>
        <v>26.64606</v>
      </c>
      <c r="V156" s="27" t="str">
        <f t="shared" si="30"/>
        <v>28.45712</v>
      </c>
    </row>
    <row r="157" spans="1:22" x14ac:dyDescent="0.2">
      <c r="A157" t="s">
        <v>242</v>
      </c>
      <c r="B157" s="190">
        <v>1611562</v>
      </c>
      <c r="C157" s="190">
        <v>164593</v>
      </c>
      <c r="D157" s="190">
        <v>1703683</v>
      </c>
      <c r="E157" s="190">
        <v>1816322</v>
      </c>
      <c r="F157" s="190">
        <v>197406</v>
      </c>
      <c r="G157" s="190">
        <v>2184932</v>
      </c>
      <c r="H157" s="190">
        <v>2332177</v>
      </c>
      <c r="I157" s="190">
        <v>2451755</v>
      </c>
      <c r="J157" s="190">
        <v>2671014</v>
      </c>
      <c r="K157" s="190">
        <v>2851728</v>
      </c>
      <c r="M157" s="27" t="str">
        <f t="shared" si="21"/>
        <v>16.11562</v>
      </c>
      <c r="N157" s="27" t="str">
        <f t="shared" si="22"/>
        <v>16.4593</v>
      </c>
      <c r="O157" s="27" t="str">
        <f t="shared" si="23"/>
        <v>17.03683</v>
      </c>
      <c r="P157" s="27" t="str">
        <f t="shared" si="24"/>
        <v>18.16322</v>
      </c>
      <c r="Q157" s="27" t="str">
        <f t="shared" si="25"/>
        <v>19.7406</v>
      </c>
      <c r="R157" s="27" t="str">
        <f t="shared" si="26"/>
        <v>21.84932</v>
      </c>
      <c r="S157" s="27" t="str">
        <f t="shared" si="27"/>
        <v>23.32177</v>
      </c>
      <c r="T157" s="27" t="str">
        <f t="shared" si="28"/>
        <v>24.51755</v>
      </c>
      <c r="U157" s="27" t="str">
        <f t="shared" si="29"/>
        <v>26.71014</v>
      </c>
      <c r="V157" s="27" t="str">
        <f t="shared" si="30"/>
        <v>28.51728</v>
      </c>
    </row>
    <row r="158" spans="1:22" x14ac:dyDescent="0.2">
      <c r="A158" t="s">
        <v>243</v>
      </c>
      <c r="B158" s="190">
        <v>1616198</v>
      </c>
      <c r="C158" s="190">
        <v>16507</v>
      </c>
      <c r="D158" s="190">
        <v>1708672</v>
      </c>
      <c r="E158" s="190">
        <v>1821704</v>
      </c>
      <c r="F158" s="190">
        <v>1979912</v>
      </c>
      <c r="G158" s="190">
        <v>2191237</v>
      </c>
      <c r="H158" s="190">
        <v>2338657</v>
      </c>
      <c r="I158" s="190">
        <v>2458281</v>
      </c>
      <c r="J158" s="190">
        <v>2677374</v>
      </c>
      <c r="K158" s="190">
        <v>2857682</v>
      </c>
      <c r="M158" s="27" t="str">
        <f t="shared" si="21"/>
        <v>16.16198</v>
      </c>
      <c r="N158" s="27" t="str">
        <f t="shared" si="22"/>
        <v>16.507</v>
      </c>
      <c r="O158" s="27" t="str">
        <f t="shared" si="23"/>
        <v>17.08672</v>
      </c>
      <c r="P158" s="27" t="str">
        <f t="shared" si="24"/>
        <v>18.21704</v>
      </c>
      <c r="Q158" s="27" t="str">
        <f t="shared" si="25"/>
        <v>19.79912</v>
      </c>
      <c r="R158" s="27" t="str">
        <f t="shared" si="26"/>
        <v>21.91237</v>
      </c>
      <c r="S158" s="27" t="str">
        <f t="shared" si="27"/>
        <v>23.38657</v>
      </c>
      <c r="T158" s="27" t="str">
        <f t="shared" si="28"/>
        <v>24.58281</v>
      </c>
      <c r="U158" s="27" t="str">
        <f t="shared" si="29"/>
        <v>26.77374</v>
      </c>
      <c r="V158" s="27" t="str">
        <f t="shared" si="30"/>
        <v>28.57682</v>
      </c>
    </row>
    <row r="159" spans="1:22" x14ac:dyDescent="0.2">
      <c r="A159" t="s">
        <v>244</v>
      </c>
      <c r="B159" s="190">
        <v>1620844</v>
      </c>
      <c r="C159" s="190">
        <v>1655481</v>
      </c>
      <c r="D159" s="190">
        <v>171367</v>
      </c>
      <c r="E159" s="190">
        <v>1827093</v>
      </c>
      <c r="F159" s="190">
        <v>1985766</v>
      </c>
      <c r="G159" s="190">
        <v>2197532</v>
      </c>
      <c r="H159" s="190">
        <v>2345117</v>
      </c>
      <c r="I159" s="190">
        <v>2464778</v>
      </c>
      <c r="J159" s="190">
        <v>2683688</v>
      </c>
      <c r="K159" s="190">
        <v>2863575</v>
      </c>
      <c r="M159" s="27" t="str">
        <f t="shared" si="21"/>
        <v>16.20844</v>
      </c>
      <c r="N159" s="27" t="str">
        <f t="shared" si="22"/>
        <v>16.55481</v>
      </c>
      <c r="O159" s="27" t="str">
        <f t="shared" si="23"/>
        <v>17.1367</v>
      </c>
      <c r="P159" s="27" t="str">
        <f t="shared" si="24"/>
        <v>18.27093</v>
      </c>
      <c r="Q159" s="27" t="str">
        <f t="shared" si="25"/>
        <v>19.85766</v>
      </c>
      <c r="R159" s="27" t="str">
        <f t="shared" si="26"/>
        <v>21.97532</v>
      </c>
      <c r="S159" s="27" t="str">
        <f t="shared" si="27"/>
        <v>23.45117</v>
      </c>
      <c r="T159" s="27" t="str">
        <f t="shared" si="28"/>
        <v>24.64778</v>
      </c>
      <c r="U159" s="27" t="str">
        <f t="shared" si="29"/>
        <v>26.83688</v>
      </c>
      <c r="V159" s="27" t="str">
        <f t="shared" si="30"/>
        <v>28.63575</v>
      </c>
    </row>
    <row r="160" spans="1:22" x14ac:dyDescent="0.2">
      <c r="A160" t="s">
        <v>245</v>
      </c>
      <c r="B160" s="190">
        <v>1625501</v>
      </c>
      <c r="C160" s="190">
        <v>1660271</v>
      </c>
      <c r="D160" s="190">
        <v>1718676</v>
      </c>
      <c r="E160" s="190">
        <v>1832488</v>
      </c>
      <c r="F160" s="190">
        <v>199162</v>
      </c>
      <c r="G160" s="190">
        <v>2203816</v>
      </c>
      <c r="H160" s="190">
        <v>2351557</v>
      </c>
      <c r="I160" s="190">
        <v>2471247</v>
      </c>
      <c r="J160" s="190">
        <v>2689958</v>
      </c>
      <c r="K160" s="190">
        <v>286941</v>
      </c>
      <c r="M160" s="27" t="str">
        <f t="shared" si="21"/>
        <v>16.25501</v>
      </c>
      <c r="N160" s="27" t="str">
        <f t="shared" si="22"/>
        <v>16.60271</v>
      </c>
      <c r="O160" s="27" t="str">
        <f t="shared" si="23"/>
        <v>17.18676</v>
      </c>
      <c r="P160" s="27" t="str">
        <f t="shared" si="24"/>
        <v>18.32488</v>
      </c>
      <c r="Q160" s="27" t="str">
        <f t="shared" si="25"/>
        <v>19.9162</v>
      </c>
      <c r="R160" s="27" t="str">
        <f t="shared" si="26"/>
        <v>22.03816</v>
      </c>
      <c r="S160" s="27" t="str">
        <f t="shared" si="27"/>
        <v>23.51557</v>
      </c>
      <c r="T160" s="27" t="str">
        <f t="shared" si="28"/>
        <v>24.71247</v>
      </c>
      <c r="U160" s="27" t="str">
        <f t="shared" si="29"/>
        <v>26.89958</v>
      </c>
      <c r="V160" s="27" t="str">
        <f t="shared" si="30"/>
        <v>28.6941</v>
      </c>
    </row>
    <row r="161" spans="1:22" x14ac:dyDescent="0.2">
      <c r="A161" t="s">
        <v>246</v>
      </c>
      <c r="B161" s="190">
        <v>1630166</v>
      </c>
      <c r="C161" s="190">
        <v>166507</v>
      </c>
      <c r="D161" s="190">
        <v>1723689</v>
      </c>
      <c r="E161" s="190">
        <v>1837887</v>
      </c>
      <c r="F161" s="190">
        <v>1997473</v>
      </c>
      <c r="G161" s="190">
        <v>2210089</v>
      </c>
      <c r="H161" s="190">
        <v>2357978</v>
      </c>
      <c r="I161" s="190">
        <v>2477688</v>
      </c>
      <c r="J161" s="190">
        <v>2696184</v>
      </c>
      <c r="K161" s="190">
        <v>2875189</v>
      </c>
      <c r="M161" s="27" t="str">
        <f t="shared" si="21"/>
        <v>16.30166</v>
      </c>
      <c r="N161" s="27" t="str">
        <f t="shared" si="22"/>
        <v>16.6507</v>
      </c>
      <c r="O161" s="27" t="str">
        <f t="shared" si="23"/>
        <v>17.23689</v>
      </c>
      <c r="P161" s="27" t="str">
        <f t="shared" si="24"/>
        <v>18.37887</v>
      </c>
      <c r="Q161" s="27" t="str">
        <f t="shared" si="25"/>
        <v>19.97473</v>
      </c>
      <c r="R161" s="27" t="str">
        <f t="shared" si="26"/>
        <v>22.10089</v>
      </c>
      <c r="S161" s="27" t="str">
        <f t="shared" si="27"/>
        <v>23.57978</v>
      </c>
      <c r="T161" s="27" t="str">
        <f t="shared" si="28"/>
        <v>24.77688</v>
      </c>
      <c r="U161" s="27" t="str">
        <f t="shared" si="29"/>
        <v>26.96184</v>
      </c>
      <c r="V161" s="27" t="str">
        <f t="shared" si="30"/>
        <v>28.75189</v>
      </c>
    </row>
    <row r="162" spans="1:22" x14ac:dyDescent="0.2">
      <c r="A162" t="s">
        <v>247</v>
      </c>
      <c r="B162" s="190">
        <v>1634839</v>
      </c>
      <c r="C162" s="190">
        <v>1669875</v>
      </c>
      <c r="D162" s="190">
        <v>1728709</v>
      </c>
      <c r="E162" s="190">
        <v>184329</v>
      </c>
      <c r="F162" s="190">
        <v>2003324</v>
      </c>
      <c r="G162" s="190">
        <v>221635</v>
      </c>
      <c r="H162" s="190">
        <v>2364378</v>
      </c>
      <c r="I162" s="190">
        <v>2484102</v>
      </c>
      <c r="J162" s="190">
        <v>2702368</v>
      </c>
      <c r="K162" s="190">
        <v>2880915</v>
      </c>
      <c r="M162" s="27" t="str">
        <f t="shared" si="21"/>
        <v>16.34839</v>
      </c>
      <c r="N162" s="27" t="str">
        <f t="shared" si="22"/>
        <v>16.69875</v>
      </c>
      <c r="O162" s="27" t="str">
        <f t="shared" si="23"/>
        <v>17.28709</v>
      </c>
      <c r="P162" s="27" t="str">
        <f t="shared" si="24"/>
        <v>18.4329</v>
      </c>
      <c r="Q162" s="27" t="str">
        <f t="shared" si="25"/>
        <v>20.03324</v>
      </c>
      <c r="R162" s="27" t="str">
        <f t="shared" si="26"/>
        <v>22.1635</v>
      </c>
      <c r="S162" s="27" t="str">
        <f t="shared" si="27"/>
        <v>23.64378</v>
      </c>
      <c r="T162" s="27" t="str">
        <f t="shared" si="28"/>
        <v>24.84102</v>
      </c>
      <c r="U162" s="27" t="str">
        <f t="shared" si="29"/>
        <v>27.02368</v>
      </c>
      <c r="V162" s="27" t="str">
        <f t="shared" si="30"/>
        <v>28.80915</v>
      </c>
    </row>
    <row r="163" spans="1:22" x14ac:dyDescent="0.2">
      <c r="A163" t="s">
        <v>248</v>
      </c>
      <c r="B163" s="190">
        <v>1639519</v>
      </c>
      <c r="C163" s="190">
        <v>1674687</v>
      </c>
      <c r="D163" s="190">
        <v>1733734</v>
      </c>
      <c r="E163" s="190">
        <v>1848696</v>
      </c>
      <c r="F163" s="190">
        <v>2009172</v>
      </c>
      <c r="G163" s="190">
        <v>22226</v>
      </c>
      <c r="H163" s="190">
        <v>2370758</v>
      </c>
      <c r="I163" s="190">
        <v>2490489</v>
      </c>
      <c r="J163" s="190">
        <v>2708511</v>
      </c>
      <c r="K163" s="190">
        <v>288659</v>
      </c>
      <c r="M163" s="27" t="str">
        <f t="shared" si="21"/>
        <v>16.39519</v>
      </c>
      <c r="N163" s="27" t="str">
        <f t="shared" si="22"/>
        <v>16.74687</v>
      </c>
      <c r="O163" s="27" t="str">
        <f t="shared" si="23"/>
        <v>17.33734</v>
      </c>
      <c r="P163" s="27" t="str">
        <f t="shared" si="24"/>
        <v>18.48696</v>
      </c>
      <c r="Q163" s="27" t="str">
        <f t="shared" si="25"/>
        <v>20.09172</v>
      </c>
      <c r="R163" s="27" t="str">
        <f t="shared" si="26"/>
        <v>22.226</v>
      </c>
      <c r="S163" s="27" t="str">
        <f t="shared" si="27"/>
        <v>23.70758</v>
      </c>
      <c r="T163" s="27" t="str">
        <f t="shared" si="28"/>
        <v>24.90489</v>
      </c>
      <c r="U163" s="27" t="str">
        <f t="shared" si="29"/>
        <v>27.08511</v>
      </c>
      <c r="V163" s="27" t="str">
        <f t="shared" si="30"/>
        <v>28.8659</v>
      </c>
    </row>
    <row r="164" spans="1:22" x14ac:dyDescent="0.2">
      <c r="A164" t="s">
        <v>249</v>
      </c>
      <c r="B164" s="190">
        <v>1644203</v>
      </c>
      <c r="C164" s="190">
        <v>1679503</v>
      </c>
      <c r="D164" s="190">
        <v>1738763</v>
      </c>
      <c r="E164" s="190">
        <v>1854102</v>
      </c>
      <c r="F164" s="190">
        <v>2015017</v>
      </c>
      <c r="G164" s="190">
        <v>2228837</v>
      </c>
      <c r="H164" s="190">
        <v>2377119</v>
      </c>
      <c r="I164" s="190">
        <v>2496848</v>
      </c>
      <c r="J164" s="190">
        <v>2714616</v>
      </c>
      <c r="K164" s="190">
        <v>2892217</v>
      </c>
      <c r="M164" s="27" t="str">
        <f t="shared" si="21"/>
        <v>16.44203</v>
      </c>
      <c r="N164" s="27" t="str">
        <f t="shared" si="22"/>
        <v>16.79503</v>
      </c>
      <c r="O164" s="27" t="str">
        <f t="shared" si="23"/>
        <v>17.38763</v>
      </c>
      <c r="P164" s="27" t="str">
        <f t="shared" si="24"/>
        <v>18.54102</v>
      </c>
      <c r="Q164" s="27" t="str">
        <f t="shared" si="25"/>
        <v>20.15017</v>
      </c>
      <c r="R164" s="27" t="str">
        <f t="shared" si="26"/>
        <v>22.28837</v>
      </c>
      <c r="S164" s="27" t="str">
        <f t="shared" si="27"/>
        <v>23.77119</v>
      </c>
      <c r="T164" s="27" t="str">
        <f t="shared" si="28"/>
        <v>24.96848</v>
      </c>
      <c r="U164" s="27" t="str">
        <f t="shared" si="29"/>
        <v>27.14616</v>
      </c>
      <c r="V164" s="27" t="str">
        <f t="shared" si="30"/>
        <v>28.92217</v>
      </c>
    </row>
    <row r="165" spans="1:22" x14ac:dyDescent="0.2">
      <c r="A165" t="s">
        <v>250</v>
      </c>
      <c r="B165" s="190">
        <v>1648892</v>
      </c>
      <c r="C165" s="190">
        <v>1684323</v>
      </c>
      <c r="D165" s="190">
        <v>1743794</v>
      </c>
      <c r="E165" s="190">
        <v>185951</v>
      </c>
      <c r="F165" s="190">
        <v>2020858</v>
      </c>
      <c r="G165" s="190">
        <v>2235061</v>
      </c>
      <c r="H165" s="190">
        <v>2383459</v>
      </c>
      <c r="I165" s="190">
        <v>2503182</v>
      </c>
      <c r="J165" s="190">
        <v>2720683</v>
      </c>
      <c r="K165" s="190">
        <v>2897798</v>
      </c>
      <c r="M165" s="27" t="str">
        <f t="shared" si="21"/>
        <v>16.48892</v>
      </c>
      <c r="N165" s="27" t="str">
        <f t="shared" si="22"/>
        <v>16.84323</v>
      </c>
      <c r="O165" s="27" t="str">
        <f t="shared" si="23"/>
        <v>17.43794</v>
      </c>
      <c r="P165" s="27" t="str">
        <f t="shared" si="24"/>
        <v>18.5951</v>
      </c>
      <c r="Q165" s="27" t="str">
        <f t="shared" si="25"/>
        <v>20.20858</v>
      </c>
      <c r="R165" s="27" t="str">
        <f t="shared" si="26"/>
        <v>22.35061</v>
      </c>
      <c r="S165" s="27" t="str">
        <f t="shared" si="27"/>
        <v>23.83459</v>
      </c>
      <c r="T165" s="27" t="str">
        <f t="shared" si="28"/>
        <v>25.03182</v>
      </c>
      <c r="U165" s="27" t="str">
        <f t="shared" si="29"/>
        <v>27.20683</v>
      </c>
      <c r="V165" s="27" t="str">
        <f t="shared" si="30"/>
        <v>28.97798</v>
      </c>
    </row>
    <row r="166" spans="1:22" x14ac:dyDescent="0.2">
      <c r="A166" t="s">
        <v>251</v>
      </c>
      <c r="B166" s="190">
        <v>1653583</v>
      </c>
      <c r="C166" s="190">
        <v>1689146</v>
      </c>
      <c r="D166" s="190">
        <v>1748827</v>
      </c>
      <c r="E166" s="190">
        <v>1864916</v>
      </c>
      <c r="F166" s="190">
        <v>2026694</v>
      </c>
      <c r="G166" s="190">
        <v>2241272</v>
      </c>
      <c r="H166" s="190">
        <v>2389779</v>
      </c>
      <c r="I166" s="190">
        <v>250949</v>
      </c>
      <c r="J166" s="190">
        <v>2726714</v>
      </c>
      <c r="K166" s="190">
        <v>2903337</v>
      </c>
      <c r="M166" s="27" t="str">
        <f t="shared" si="21"/>
        <v>16.53583</v>
      </c>
      <c r="N166" s="27" t="str">
        <f t="shared" si="22"/>
        <v>16.89146</v>
      </c>
      <c r="O166" s="27" t="str">
        <f t="shared" si="23"/>
        <v>17.48827</v>
      </c>
      <c r="P166" s="27" t="str">
        <f t="shared" si="24"/>
        <v>18.64916</v>
      </c>
      <c r="Q166" s="27" t="str">
        <f t="shared" si="25"/>
        <v>20.26694</v>
      </c>
      <c r="R166" s="27" t="str">
        <f t="shared" si="26"/>
        <v>22.41272</v>
      </c>
      <c r="S166" s="27" t="str">
        <f t="shared" si="27"/>
        <v>23.89779</v>
      </c>
      <c r="T166" s="27" t="str">
        <f t="shared" si="28"/>
        <v>25.0949</v>
      </c>
      <c r="U166" s="27" t="str">
        <f t="shared" si="29"/>
        <v>27.26714</v>
      </c>
      <c r="V166" s="27" t="str">
        <f t="shared" si="30"/>
        <v>29.03337</v>
      </c>
    </row>
    <row r="167" spans="1:22" x14ac:dyDescent="0.2">
      <c r="A167" t="s">
        <v>252</v>
      </c>
      <c r="B167" s="190">
        <v>1658276</v>
      </c>
      <c r="C167" s="190">
        <v>1693969</v>
      </c>
      <c r="D167" s="190">
        <v>1753861</v>
      </c>
      <c r="E167" s="190">
        <v>1870321</v>
      </c>
      <c r="F167" s="190">
        <v>2032524</v>
      </c>
      <c r="G167" s="190">
        <v>2247469</v>
      </c>
      <c r="H167" s="190">
        <v>239608</v>
      </c>
      <c r="I167" s="190">
        <v>2515773</v>
      </c>
      <c r="J167" s="190">
        <v>273271</v>
      </c>
      <c r="K167" s="190">
        <v>2908835</v>
      </c>
      <c r="M167" s="27" t="str">
        <f t="shared" si="21"/>
        <v>16.58276</v>
      </c>
      <c r="N167" s="27" t="str">
        <f t="shared" si="22"/>
        <v>16.93969</v>
      </c>
      <c r="O167" s="27" t="str">
        <f t="shared" si="23"/>
        <v>17.53861</v>
      </c>
      <c r="P167" s="27" t="str">
        <f t="shared" si="24"/>
        <v>18.70321</v>
      </c>
      <c r="Q167" s="27" t="str">
        <f t="shared" si="25"/>
        <v>20.32524</v>
      </c>
      <c r="R167" s="27" t="str">
        <f t="shared" si="26"/>
        <v>22.47469</v>
      </c>
      <c r="S167" s="27" t="str">
        <f t="shared" si="27"/>
        <v>23.9608</v>
      </c>
      <c r="T167" s="27" t="str">
        <f t="shared" si="28"/>
        <v>25.15773</v>
      </c>
      <c r="U167" s="27" t="str">
        <f t="shared" si="29"/>
        <v>27.3271</v>
      </c>
      <c r="V167" s="27" t="str">
        <f t="shared" si="30"/>
        <v>29.08835</v>
      </c>
    </row>
    <row r="168" spans="1:22" x14ac:dyDescent="0.2">
      <c r="A168" t="s">
        <v>253</v>
      </c>
      <c r="B168" s="190">
        <v>1662969</v>
      </c>
      <c r="C168" s="190">
        <v>1698792</v>
      </c>
      <c r="D168" s="190">
        <v>1758893</v>
      </c>
      <c r="E168" s="190">
        <v>1875723</v>
      </c>
      <c r="F168" s="190">
        <v>2038346</v>
      </c>
      <c r="G168" s="190">
        <v>2253652</v>
      </c>
      <c r="H168" s="190">
        <v>2402361</v>
      </c>
      <c r="I168" s="190">
        <v>2522032</v>
      </c>
      <c r="J168" s="190">
        <v>2738675</v>
      </c>
      <c r="K168" s="190">
        <v>2914297</v>
      </c>
      <c r="M168" s="27" t="str">
        <f t="shared" si="21"/>
        <v>16.62969</v>
      </c>
      <c r="N168" s="27" t="str">
        <f t="shared" si="22"/>
        <v>16.98792</v>
      </c>
      <c r="O168" s="27" t="str">
        <f t="shared" si="23"/>
        <v>17.58893</v>
      </c>
      <c r="P168" s="27" t="str">
        <f t="shared" si="24"/>
        <v>18.75723</v>
      </c>
      <c r="Q168" s="27" t="str">
        <f t="shared" si="25"/>
        <v>20.38346</v>
      </c>
      <c r="R168" s="27" t="str">
        <f t="shared" si="26"/>
        <v>22.53652</v>
      </c>
      <c r="S168" s="27" t="str">
        <f t="shared" si="27"/>
        <v>24.02361</v>
      </c>
      <c r="T168" s="27" t="str">
        <f t="shared" si="28"/>
        <v>25.22032</v>
      </c>
      <c r="U168" s="27" t="str">
        <f t="shared" si="29"/>
        <v>27.38675</v>
      </c>
      <c r="V168" s="27" t="str">
        <f t="shared" si="30"/>
        <v>29.14297</v>
      </c>
    </row>
    <row r="169" spans="1:22" x14ac:dyDescent="0.2">
      <c r="A169" t="s">
        <v>254</v>
      </c>
      <c r="B169" s="190">
        <v>1667661</v>
      </c>
      <c r="C169" s="190">
        <v>1703615</v>
      </c>
      <c r="D169" s="190">
        <v>1763924</v>
      </c>
      <c r="E169" s="190">
        <v>1881121</v>
      </c>
      <c r="F169" s="190">
        <v>2044162</v>
      </c>
      <c r="G169" s="190">
        <v>2259821</v>
      </c>
      <c r="H169" s="190">
        <v>2408622</v>
      </c>
      <c r="I169" s="190">
        <v>2528267</v>
      </c>
      <c r="J169" s="190">
        <v>2744609</v>
      </c>
      <c r="K169" s="190">
        <v>2919725</v>
      </c>
      <c r="M169" s="27" t="str">
        <f t="shared" si="21"/>
        <v>16.67661</v>
      </c>
      <c r="N169" s="27" t="str">
        <f t="shared" si="22"/>
        <v>17.03615</v>
      </c>
      <c r="O169" s="27" t="str">
        <f t="shared" si="23"/>
        <v>17.63924</v>
      </c>
      <c r="P169" s="27" t="str">
        <f t="shared" si="24"/>
        <v>18.81121</v>
      </c>
      <c r="Q169" s="27" t="str">
        <f t="shared" si="25"/>
        <v>20.44162</v>
      </c>
      <c r="R169" s="27" t="str">
        <f t="shared" si="26"/>
        <v>22.59821</v>
      </c>
      <c r="S169" s="27" t="str">
        <f t="shared" si="27"/>
        <v>24.08622</v>
      </c>
      <c r="T169" s="27" t="str">
        <f t="shared" si="28"/>
        <v>25.28267</v>
      </c>
      <c r="U169" s="27" t="str">
        <f t="shared" si="29"/>
        <v>27.44609</v>
      </c>
      <c r="V169" s="27" t="str">
        <f t="shared" si="30"/>
        <v>29.19725</v>
      </c>
    </row>
    <row r="170" spans="1:22" x14ac:dyDescent="0.2">
      <c r="A170" t="s">
        <v>255</v>
      </c>
      <c r="B170" s="190">
        <v>1672351</v>
      </c>
      <c r="C170" s="190">
        <v>1708434</v>
      </c>
      <c r="D170" s="190">
        <v>1768951</v>
      </c>
      <c r="E170" s="190">
        <v>1886514</v>
      </c>
      <c r="F170" s="190">
        <v>2049968</v>
      </c>
      <c r="G170" s="190">
        <v>2265976</v>
      </c>
      <c r="H170" s="190">
        <v>2414864</v>
      </c>
      <c r="I170" s="190">
        <v>2534478</v>
      </c>
      <c r="J170" s="190">
        <v>2750514</v>
      </c>
      <c r="K170" s="190">
        <v>2925123</v>
      </c>
      <c r="M170" s="27" t="str">
        <f t="shared" si="21"/>
        <v>16.72351</v>
      </c>
      <c r="N170" s="27" t="str">
        <f t="shared" si="22"/>
        <v>17.08434</v>
      </c>
      <c r="O170" s="27" t="str">
        <f t="shared" si="23"/>
        <v>17.68951</v>
      </c>
      <c r="P170" s="27" t="str">
        <f t="shared" si="24"/>
        <v>18.86514</v>
      </c>
      <c r="Q170" s="27" t="str">
        <f t="shared" si="25"/>
        <v>20.49968</v>
      </c>
      <c r="R170" s="27" t="str">
        <f t="shared" si="26"/>
        <v>22.65976</v>
      </c>
      <c r="S170" s="27" t="str">
        <f t="shared" si="27"/>
        <v>24.14864</v>
      </c>
      <c r="T170" s="27" t="str">
        <f t="shared" si="28"/>
        <v>25.34478</v>
      </c>
      <c r="U170" s="27" t="str">
        <f t="shared" si="29"/>
        <v>27.50514</v>
      </c>
      <c r="V170" s="27" t="str">
        <f t="shared" si="30"/>
        <v>29.25123</v>
      </c>
    </row>
    <row r="171" spans="1:22" x14ac:dyDescent="0.2">
      <c r="A171" t="s">
        <v>256</v>
      </c>
      <c r="B171" s="190">
        <v>1677038</v>
      </c>
      <c r="C171" s="190">
        <v>171325</v>
      </c>
      <c r="D171" s="190">
        <v>1773974</v>
      </c>
      <c r="E171" s="190">
        <v>18919</v>
      </c>
      <c r="F171" s="190">
        <v>2055765</v>
      </c>
      <c r="G171" s="190">
        <v>2272115</v>
      </c>
      <c r="H171" s="190">
        <v>2421087</v>
      </c>
      <c r="I171" s="190">
        <v>2540668</v>
      </c>
      <c r="J171" s="190">
        <v>2756393</v>
      </c>
      <c r="K171" s="190">
        <v>2930493</v>
      </c>
      <c r="M171" s="27" t="str">
        <f t="shared" si="21"/>
        <v>16.77038</v>
      </c>
      <c r="N171" s="27" t="str">
        <f t="shared" si="22"/>
        <v>17.1325</v>
      </c>
      <c r="O171" s="27" t="str">
        <f t="shared" si="23"/>
        <v>17.73974</v>
      </c>
      <c r="P171" s="27" t="str">
        <f t="shared" si="24"/>
        <v>18.919</v>
      </c>
      <c r="Q171" s="27" t="str">
        <f t="shared" si="25"/>
        <v>20.55765</v>
      </c>
      <c r="R171" s="27" t="str">
        <f t="shared" si="26"/>
        <v>22.72115</v>
      </c>
      <c r="S171" s="27" t="str">
        <f t="shared" si="27"/>
        <v>24.21087</v>
      </c>
      <c r="T171" s="27" t="str">
        <f t="shared" si="28"/>
        <v>25.40668</v>
      </c>
      <c r="U171" s="27" t="str">
        <f t="shared" si="29"/>
        <v>27.56393</v>
      </c>
      <c r="V171" s="27" t="str">
        <f t="shared" si="30"/>
        <v>29.30493</v>
      </c>
    </row>
    <row r="172" spans="1:22" x14ac:dyDescent="0.2">
      <c r="A172" t="s">
        <v>257</v>
      </c>
      <c r="B172" s="190">
        <v>168172</v>
      </c>
      <c r="C172" s="190">
        <v>1718061</v>
      </c>
      <c r="D172" s="190">
        <v>1778991</v>
      </c>
      <c r="E172" s="190">
        <v>1897279</v>
      </c>
      <c r="F172" s="190">
        <v>2061551</v>
      </c>
      <c r="G172" s="190">
        <v>2278239</v>
      </c>
      <c r="H172" s="190">
        <v>2427291</v>
      </c>
      <c r="I172" s="190">
        <v>2546835</v>
      </c>
      <c r="J172" s="190">
        <v>2762247</v>
      </c>
      <c r="K172" s="190">
        <v>2935838</v>
      </c>
      <c r="M172" s="27" t="str">
        <f t="shared" si="21"/>
        <v>16.8172</v>
      </c>
      <c r="N172" s="27" t="str">
        <f t="shared" si="22"/>
        <v>17.18061</v>
      </c>
      <c r="O172" s="27" t="str">
        <f t="shared" si="23"/>
        <v>17.78991</v>
      </c>
      <c r="P172" s="27" t="str">
        <f t="shared" si="24"/>
        <v>18.97279</v>
      </c>
      <c r="Q172" s="27" t="str">
        <f t="shared" si="25"/>
        <v>20.61551</v>
      </c>
      <c r="R172" s="27" t="str">
        <f t="shared" si="26"/>
        <v>22.78239</v>
      </c>
      <c r="S172" s="27" t="str">
        <f t="shared" si="27"/>
        <v>24.27291</v>
      </c>
      <c r="T172" s="27" t="str">
        <f t="shared" si="28"/>
        <v>25.46835</v>
      </c>
      <c r="U172" s="27" t="str">
        <f t="shared" si="29"/>
        <v>27.62247</v>
      </c>
      <c r="V172" s="27" t="str">
        <f t="shared" si="30"/>
        <v>29.35838</v>
      </c>
    </row>
    <row r="173" spans="1:22" x14ac:dyDescent="0.2">
      <c r="A173" t="s">
        <v>258</v>
      </c>
      <c r="B173" s="190">
        <v>1686396</v>
      </c>
      <c r="C173" s="190">
        <v>1722865</v>
      </c>
      <c r="D173" s="190">
        <v>1784001</v>
      </c>
      <c r="E173" s="190">
        <v>190265</v>
      </c>
      <c r="F173" s="190">
        <v>2067326</v>
      </c>
      <c r="G173" s="190">
        <v>2284346</v>
      </c>
      <c r="H173" s="190">
        <v>2433476</v>
      </c>
      <c r="I173" s="190">
        <v>2552982</v>
      </c>
      <c r="J173" s="190">
        <v>2768078</v>
      </c>
      <c r="K173" s="190">
        <v>2941164</v>
      </c>
      <c r="M173" s="27" t="str">
        <f t="shared" si="21"/>
        <v>16.86396</v>
      </c>
      <c r="N173" s="27" t="str">
        <f t="shared" si="22"/>
        <v>17.22865</v>
      </c>
      <c r="O173" s="27" t="str">
        <f t="shared" si="23"/>
        <v>17.84001</v>
      </c>
      <c r="P173" s="27" t="str">
        <f t="shared" si="24"/>
        <v>19.0265</v>
      </c>
      <c r="Q173" s="27" t="str">
        <f t="shared" si="25"/>
        <v>20.67326</v>
      </c>
      <c r="R173" s="27" t="str">
        <f t="shared" si="26"/>
        <v>22.84346</v>
      </c>
      <c r="S173" s="27" t="str">
        <f t="shared" si="27"/>
        <v>24.33476</v>
      </c>
      <c r="T173" s="27" t="str">
        <f t="shared" si="28"/>
        <v>25.52982</v>
      </c>
      <c r="U173" s="27" t="str">
        <f t="shared" si="29"/>
        <v>27.68078</v>
      </c>
      <c r="V173" s="27" t="str">
        <f t="shared" si="30"/>
        <v>29.41164</v>
      </c>
    </row>
    <row r="174" spans="1:22" x14ac:dyDescent="0.2">
      <c r="A174" t="s">
        <v>259</v>
      </c>
      <c r="B174" s="190">
        <v>1691065</v>
      </c>
      <c r="C174" s="190">
        <v>1727662</v>
      </c>
      <c r="D174" s="190">
        <v>1789003</v>
      </c>
      <c r="E174" s="190">
        <v>1908011</v>
      </c>
      <c r="F174" s="190">
        <v>2073089</v>
      </c>
      <c r="G174" s="190">
        <v>2290438</v>
      </c>
      <c r="H174" s="190">
        <v>2439642</v>
      </c>
      <c r="I174" s="190">
        <v>2559109</v>
      </c>
      <c r="J174" s="190">
        <v>277389</v>
      </c>
      <c r="K174" s="190">
        <v>2946472</v>
      </c>
      <c r="M174" s="27" t="str">
        <f t="shared" si="21"/>
        <v>16.91065</v>
      </c>
      <c r="N174" s="27" t="str">
        <f t="shared" si="22"/>
        <v>17.27662</v>
      </c>
      <c r="O174" s="27" t="str">
        <f t="shared" si="23"/>
        <v>17.89003</v>
      </c>
      <c r="P174" s="27" t="str">
        <f t="shared" si="24"/>
        <v>19.08011</v>
      </c>
      <c r="Q174" s="27" t="str">
        <f t="shared" si="25"/>
        <v>20.73089</v>
      </c>
      <c r="R174" s="27" t="str">
        <f t="shared" si="26"/>
        <v>22.90438</v>
      </c>
      <c r="S174" s="27" t="str">
        <f t="shared" si="27"/>
        <v>24.39642</v>
      </c>
      <c r="T174" s="27" t="str">
        <f t="shared" si="28"/>
        <v>25.59109</v>
      </c>
      <c r="U174" s="27" t="str">
        <f t="shared" si="29"/>
        <v>27.7389</v>
      </c>
      <c r="V174" s="27" t="str">
        <f t="shared" si="30"/>
        <v>29.46472</v>
      </c>
    </row>
    <row r="175" spans="1:22" x14ac:dyDescent="0.2">
      <c r="A175" t="s">
        <v>260</v>
      </c>
      <c r="B175" s="190">
        <v>1695725</v>
      </c>
      <c r="C175" s="190">
        <v>173245</v>
      </c>
      <c r="D175" s="190">
        <v>1793995</v>
      </c>
      <c r="E175" s="190">
        <v>1913361</v>
      </c>
      <c r="F175" s="190">
        <v>2078839</v>
      </c>
      <c r="G175" s="190">
        <v>2296514</v>
      </c>
      <c r="H175" s="190">
        <v>244579</v>
      </c>
      <c r="I175" s="190">
        <v>2565217</v>
      </c>
      <c r="J175" s="190">
        <v>2779683</v>
      </c>
      <c r="K175" s="190">
        <v>2951767</v>
      </c>
      <c r="M175" s="27" t="str">
        <f t="shared" si="21"/>
        <v>16.95725</v>
      </c>
      <c r="N175" s="27" t="str">
        <f t="shared" si="22"/>
        <v>17.3245</v>
      </c>
      <c r="O175" s="27" t="str">
        <f t="shared" si="23"/>
        <v>17.93995</v>
      </c>
      <c r="P175" s="27" t="str">
        <f t="shared" si="24"/>
        <v>19.13361</v>
      </c>
      <c r="Q175" s="27" t="str">
        <f t="shared" si="25"/>
        <v>20.78839</v>
      </c>
      <c r="R175" s="27" t="str">
        <f t="shared" si="26"/>
        <v>22.96514</v>
      </c>
      <c r="S175" s="27" t="str">
        <f t="shared" si="27"/>
        <v>24.4579</v>
      </c>
      <c r="T175" s="27" t="str">
        <f t="shared" si="28"/>
        <v>25.65217</v>
      </c>
      <c r="U175" s="27" t="str">
        <f t="shared" si="29"/>
        <v>27.79683</v>
      </c>
      <c r="V175" s="27" t="str">
        <f t="shared" si="30"/>
        <v>29.51767</v>
      </c>
    </row>
    <row r="176" spans="1:22" x14ac:dyDescent="0.2">
      <c r="A176" t="s">
        <v>261</v>
      </c>
      <c r="B176" s="190">
        <v>1700375</v>
      </c>
      <c r="C176" s="190">
        <v>1737229</v>
      </c>
      <c r="D176" s="190">
        <v>1798977</v>
      </c>
      <c r="E176" s="190">
        <v>19187</v>
      </c>
      <c r="F176" s="190">
        <v>2084574</v>
      </c>
      <c r="G176" s="190">
        <v>2302572</v>
      </c>
      <c r="H176" s="190">
        <v>245192</v>
      </c>
      <c r="I176" s="190">
        <v>2571306</v>
      </c>
      <c r="J176" s="190">
        <v>2785461</v>
      </c>
      <c r="K176" s="190">
        <v>2957051</v>
      </c>
      <c r="M176" s="27" t="str">
        <f t="shared" si="21"/>
        <v>17.00375</v>
      </c>
      <c r="N176" s="27" t="str">
        <f t="shared" si="22"/>
        <v>17.37229</v>
      </c>
      <c r="O176" s="27" t="str">
        <f t="shared" si="23"/>
        <v>17.98977</v>
      </c>
      <c r="P176" s="27" t="str">
        <f t="shared" si="24"/>
        <v>19.187</v>
      </c>
      <c r="Q176" s="27" t="str">
        <f t="shared" si="25"/>
        <v>20.84574</v>
      </c>
      <c r="R176" s="27" t="str">
        <f t="shared" si="26"/>
        <v>23.02572</v>
      </c>
      <c r="S176" s="27" t="str">
        <f t="shared" si="27"/>
        <v>24.5192</v>
      </c>
      <c r="T176" s="27" t="str">
        <f t="shared" si="28"/>
        <v>25.71306</v>
      </c>
      <c r="U176" s="27" t="str">
        <f t="shared" si="29"/>
        <v>27.85461</v>
      </c>
      <c r="V176" s="27" t="str">
        <f t="shared" si="30"/>
        <v>29.57051</v>
      </c>
    </row>
    <row r="177" spans="1:22" x14ac:dyDescent="0.2">
      <c r="A177" t="s">
        <v>262</v>
      </c>
      <c r="B177" s="190">
        <v>1705015</v>
      </c>
      <c r="C177" s="190">
        <v>1741995</v>
      </c>
      <c r="D177" s="190">
        <v>1803947</v>
      </c>
      <c r="E177" s="190">
        <v>1924025</v>
      </c>
      <c r="F177" s="190">
        <v>2090294</v>
      </c>
      <c r="G177" s="190">
        <v>2308614</v>
      </c>
      <c r="H177" s="190">
        <v>2458033</v>
      </c>
      <c r="I177" s="190">
        <v>2577379</v>
      </c>
      <c r="J177" s="190">
        <v>2791225</v>
      </c>
      <c r="K177" s="190">
        <v>296233</v>
      </c>
      <c r="M177" s="27" t="str">
        <f t="shared" si="21"/>
        <v>17.05015</v>
      </c>
      <c r="N177" s="27" t="str">
        <f t="shared" si="22"/>
        <v>17.41995</v>
      </c>
      <c r="O177" s="27" t="str">
        <f t="shared" si="23"/>
        <v>18.03947</v>
      </c>
      <c r="P177" s="27" t="str">
        <f t="shared" si="24"/>
        <v>19.24025</v>
      </c>
      <c r="Q177" s="27" t="str">
        <f t="shared" si="25"/>
        <v>20.90294</v>
      </c>
      <c r="R177" s="27" t="str">
        <f t="shared" si="26"/>
        <v>23.08614</v>
      </c>
      <c r="S177" s="27" t="str">
        <f t="shared" si="27"/>
        <v>24.58033</v>
      </c>
      <c r="T177" s="27" t="str">
        <f t="shared" si="28"/>
        <v>25.77379</v>
      </c>
      <c r="U177" s="27" t="str">
        <f t="shared" si="29"/>
        <v>27.91225</v>
      </c>
      <c r="V177" s="27" t="str">
        <f t="shared" si="30"/>
        <v>29.6233</v>
      </c>
    </row>
    <row r="178" spans="1:22" x14ac:dyDescent="0.2">
      <c r="A178" t="s">
        <v>263</v>
      </c>
      <c r="B178" s="190">
        <v>1709642</v>
      </c>
      <c r="C178" s="190">
        <v>1746749</v>
      </c>
      <c r="D178" s="190">
        <v>1808904</v>
      </c>
      <c r="E178" s="190">
        <v>1929335</v>
      </c>
      <c r="F178" s="190">
        <v>2095999</v>
      </c>
      <c r="G178" s="190">
        <v>2314638</v>
      </c>
      <c r="H178" s="190">
        <v>2464128</v>
      </c>
      <c r="I178" s="190">
        <v>2583436</v>
      </c>
      <c r="J178" s="190">
        <v>2796979</v>
      </c>
      <c r="K178" s="190">
        <v>2967606</v>
      </c>
      <c r="M178" s="27" t="str">
        <f t="shared" si="21"/>
        <v>17.09642</v>
      </c>
      <c r="N178" s="27" t="str">
        <f t="shared" si="22"/>
        <v>17.46749</v>
      </c>
      <c r="O178" s="27" t="str">
        <f t="shared" si="23"/>
        <v>18.08904</v>
      </c>
      <c r="P178" s="27" t="str">
        <f t="shared" si="24"/>
        <v>19.29335</v>
      </c>
      <c r="Q178" s="27" t="str">
        <f t="shared" si="25"/>
        <v>20.95999</v>
      </c>
      <c r="R178" s="27" t="str">
        <f t="shared" si="26"/>
        <v>23.14638</v>
      </c>
      <c r="S178" s="27" t="str">
        <f t="shared" si="27"/>
        <v>24.64128</v>
      </c>
      <c r="T178" s="27" t="str">
        <f t="shared" si="28"/>
        <v>25.83436</v>
      </c>
      <c r="U178" s="27" t="str">
        <f t="shared" si="29"/>
        <v>27.96979</v>
      </c>
      <c r="V178" s="27" t="str">
        <f t="shared" si="30"/>
        <v>29.67606</v>
      </c>
    </row>
    <row r="179" spans="1:22" x14ac:dyDescent="0.2">
      <c r="A179" t="s">
        <v>264</v>
      </c>
      <c r="B179" s="190">
        <v>1714256</v>
      </c>
      <c r="C179" s="190">
        <v>1751489</v>
      </c>
      <c r="D179" s="190">
        <v>1813846</v>
      </c>
      <c r="E179" s="190">
        <v>193463</v>
      </c>
      <c r="F179" s="190">
        <v>2101686</v>
      </c>
      <c r="G179" s="190">
        <v>2320645</v>
      </c>
      <c r="H179" s="190">
        <v>2470207</v>
      </c>
      <c r="I179" s="190">
        <v>2589477</v>
      </c>
      <c r="J179" s="190">
        <v>2802724</v>
      </c>
      <c r="K179" s="190">
        <v>2972885</v>
      </c>
      <c r="M179" s="27" t="str">
        <f t="shared" si="21"/>
        <v>17.14256</v>
      </c>
      <c r="N179" s="27" t="str">
        <f t="shared" si="22"/>
        <v>17.51489</v>
      </c>
      <c r="O179" s="27" t="str">
        <f t="shared" si="23"/>
        <v>18.13846</v>
      </c>
      <c r="P179" s="27" t="str">
        <f t="shared" si="24"/>
        <v>19.3463</v>
      </c>
      <c r="Q179" s="27" t="str">
        <f t="shared" si="25"/>
        <v>21.01686</v>
      </c>
      <c r="R179" s="27" t="str">
        <f t="shared" si="26"/>
        <v>23.20645</v>
      </c>
      <c r="S179" s="27" t="str">
        <f t="shared" si="27"/>
        <v>24.70207</v>
      </c>
      <c r="T179" s="27" t="str">
        <f t="shared" si="28"/>
        <v>25.89477</v>
      </c>
      <c r="U179" s="27" t="str">
        <f t="shared" si="29"/>
        <v>28.02724</v>
      </c>
      <c r="V179" s="27" t="str">
        <f t="shared" si="30"/>
        <v>29.72885</v>
      </c>
    </row>
    <row r="180" spans="1:22" x14ac:dyDescent="0.2">
      <c r="A180" t="s">
        <v>265</v>
      </c>
      <c r="B180" s="190">
        <v>1718854</v>
      </c>
      <c r="C180" s="190">
        <v>1756214</v>
      </c>
      <c r="D180" s="190">
        <v>1818773</v>
      </c>
      <c r="E180" s="190">
        <v>1939908</v>
      </c>
      <c r="F180" s="190">
        <v>2107356</v>
      </c>
      <c r="G180" s="190">
        <v>2326633</v>
      </c>
      <c r="H180" s="190">
        <v>2476269</v>
      </c>
      <c r="I180" s="190">
        <v>2595504</v>
      </c>
      <c r="J180" s="190">
        <v>2808464</v>
      </c>
      <c r="K180" s="190">
        <v>2978169</v>
      </c>
      <c r="M180" s="27" t="str">
        <f t="shared" si="21"/>
        <v>17.18854</v>
      </c>
      <c r="N180" s="27" t="str">
        <f t="shared" si="22"/>
        <v>17.56214</v>
      </c>
      <c r="O180" s="27" t="str">
        <f t="shared" si="23"/>
        <v>18.18773</v>
      </c>
      <c r="P180" s="27" t="str">
        <f t="shared" si="24"/>
        <v>19.39908</v>
      </c>
      <c r="Q180" s="27" t="str">
        <f t="shared" si="25"/>
        <v>21.07356</v>
      </c>
      <c r="R180" s="27" t="str">
        <f t="shared" si="26"/>
        <v>23.26633</v>
      </c>
      <c r="S180" s="27" t="str">
        <f t="shared" si="27"/>
        <v>24.76269</v>
      </c>
      <c r="T180" s="27" t="str">
        <f t="shared" si="28"/>
        <v>25.95504</v>
      </c>
      <c r="U180" s="27" t="str">
        <f t="shared" si="29"/>
        <v>28.08464</v>
      </c>
      <c r="V180" s="27" t="str">
        <f t="shared" si="30"/>
        <v>29.78169</v>
      </c>
    </row>
    <row r="181" spans="1:22" x14ac:dyDescent="0.2">
      <c r="A181" t="s">
        <v>266</v>
      </c>
      <c r="B181" s="190">
        <v>1723437</v>
      </c>
      <c r="C181" s="190">
        <v>1760923</v>
      </c>
      <c r="D181" s="190">
        <v>1823682</v>
      </c>
      <c r="E181" s="190">
        <v>1945168</v>
      </c>
      <c r="F181" s="190">
        <v>2113007</v>
      </c>
      <c r="G181" s="190">
        <v>2332604</v>
      </c>
      <c r="H181" s="190">
        <v>2482315</v>
      </c>
      <c r="I181" s="190">
        <v>2601519</v>
      </c>
      <c r="J181" s="190">
        <v>28142</v>
      </c>
      <c r="K181" s="190">
        <v>2983463</v>
      </c>
      <c r="M181" s="27" t="str">
        <f t="shared" si="21"/>
        <v>17.23437</v>
      </c>
      <c r="N181" s="27" t="str">
        <f t="shared" si="22"/>
        <v>17.60923</v>
      </c>
      <c r="O181" s="27" t="str">
        <f t="shared" si="23"/>
        <v>18.23682</v>
      </c>
      <c r="P181" s="27" t="str">
        <f t="shared" si="24"/>
        <v>19.45168</v>
      </c>
      <c r="Q181" s="27" t="str">
        <f t="shared" si="25"/>
        <v>21.13007</v>
      </c>
      <c r="R181" s="27" t="str">
        <f t="shared" si="26"/>
        <v>23.32604</v>
      </c>
      <c r="S181" s="27" t="str">
        <f t="shared" si="27"/>
        <v>24.82315</v>
      </c>
      <c r="T181" s="27" t="str">
        <f t="shared" si="28"/>
        <v>26.01519</v>
      </c>
      <c r="U181" s="27" t="str">
        <f t="shared" si="29"/>
        <v>28.142</v>
      </c>
      <c r="V181" s="27" t="str">
        <f t="shared" si="30"/>
        <v>29.83463</v>
      </c>
    </row>
    <row r="182" spans="1:22" x14ac:dyDescent="0.2">
      <c r="A182" t="s">
        <v>267</v>
      </c>
      <c r="B182" s="190">
        <v>1728002</v>
      </c>
      <c r="C182" s="190">
        <v>1765613</v>
      </c>
      <c r="D182" s="190">
        <v>1828573</v>
      </c>
      <c r="E182" s="190">
        <v>1950409</v>
      </c>
      <c r="F182" s="190">
        <v>2118638</v>
      </c>
      <c r="G182" s="190">
        <v>2338556</v>
      </c>
      <c r="H182" s="190">
        <v>2488346</v>
      </c>
      <c r="I182" s="190">
        <v>2607522</v>
      </c>
      <c r="J182" s="190">
        <v>2819937</v>
      </c>
      <c r="K182" s="190">
        <v>2988771</v>
      </c>
      <c r="M182" s="27" t="str">
        <f t="shared" si="21"/>
        <v>17.28002</v>
      </c>
      <c r="N182" s="27" t="str">
        <f t="shared" si="22"/>
        <v>17.65613</v>
      </c>
      <c r="O182" s="27" t="str">
        <f t="shared" si="23"/>
        <v>18.28573</v>
      </c>
      <c r="P182" s="27" t="str">
        <f t="shared" si="24"/>
        <v>19.50409</v>
      </c>
      <c r="Q182" s="27" t="str">
        <f t="shared" si="25"/>
        <v>21.18638</v>
      </c>
      <c r="R182" s="27" t="str">
        <f t="shared" si="26"/>
        <v>23.38556</v>
      </c>
      <c r="S182" s="27" t="str">
        <f t="shared" si="27"/>
        <v>24.88346</v>
      </c>
      <c r="T182" s="27" t="str">
        <f t="shared" si="28"/>
        <v>26.07522</v>
      </c>
      <c r="U182" s="27" t="str">
        <f t="shared" si="29"/>
        <v>28.19937</v>
      </c>
      <c r="V182" s="27" t="str">
        <f t="shared" si="30"/>
        <v>29.88771</v>
      </c>
    </row>
    <row r="183" spans="1:22" x14ac:dyDescent="0.2">
      <c r="A183" t="s">
        <v>268</v>
      </c>
      <c r="B183" s="190">
        <v>1732548</v>
      </c>
      <c r="C183" s="190">
        <v>1770284</v>
      </c>
      <c r="D183" s="190">
        <v>1833444</v>
      </c>
      <c r="E183" s="190">
        <v>1955629</v>
      </c>
      <c r="F183" s="190">
        <v>2124248</v>
      </c>
      <c r="G183" s="190">
        <v>234449</v>
      </c>
      <c r="H183" s="190">
        <v>2494362</v>
      </c>
      <c r="I183" s="190">
        <v>2613515</v>
      </c>
      <c r="J183" s="190">
        <v>2825676</v>
      </c>
      <c r="K183" s="190">
        <v>2994097</v>
      </c>
      <c r="M183" s="27" t="str">
        <f t="shared" si="21"/>
        <v>17.32548</v>
      </c>
      <c r="N183" s="27" t="str">
        <f t="shared" si="22"/>
        <v>17.70284</v>
      </c>
      <c r="O183" s="27" t="str">
        <f t="shared" si="23"/>
        <v>18.33444</v>
      </c>
      <c r="P183" s="27" t="str">
        <f t="shared" si="24"/>
        <v>19.55629</v>
      </c>
      <c r="Q183" s="27" t="str">
        <f t="shared" si="25"/>
        <v>21.24248</v>
      </c>
      <c r="R183" s="27" t="str">
        <f t="shared" si="26"/>
        <v>23.4449</v>
      </c>
      <c r="S183" s="27" t="str">
        <f t="shared" si="27"/>
        <v>24.94362</v>
      </c>
      <c r="T183" s="27" t="str">
        <f t="shared" si="28"/>
        <v>26.13515</v>
      </c>
      <c r="U183" s="27" t="str">
        <f t="shared" si="29"/>
        <v>28.25676</v>
      </c>
      <c r="V183" s="27" t="str">
        <f t="shared" si="30"/>
        <v>29.94097</v>
      </c>
    </row>
    <row r="184" spans="1:22" x14ac:dyDescent="0.2">
      <c r="A184" t="s">
        <v>269</v>
      </c>
      <c r="B184" s="190">
        <v>1737074</v>
      </c>
      <c r="C184" s="190">
        <v>1774935</v>
      </c>
      <c r="D184" s="190">
        <v>1838294</v>
      </c>
      <c r="E184" s="190">
        <v>1960827</v>
      </c>
      <c r="F184" s="190">
        <v>2129836</v>
      </c>
      <c r="G184" s="190">
        <v>2350404</v>
      </c>
      <c r="H184" s="190">
        <v>2500363</v>
      </c>
      <c r="I184" s="190">
        <v>2619498</v>
      </c>
      <c r="J184" s="190">
        <v>283142</v>
      </c>
      <c r="K184" s="190">
        <v>2999447</v>
      </c>
      <c r="M184" s="27" t="str">
        <f t="shared" si="21"/>
        <v>17.37074</v>
      </c>
      <c r="N184" s="27" t="str">
        <f t="shared" si="22"/>
        <v>17.74935</v>
      </c>
      <c r="O184" s="27" t="str">
        <f t="shared" si="23"/>
        <v>18.38294</v>
      </c>
      <c r="P184" s="27" t="str">
        <f t="shared" si="24"/>
        <v>19.60827</v>
      </c>
      <c r="Q184" s="27" t="str">
        <f t="shared" si="25"/>
        <v>21.29836</v>
      </c>
      <c r="R184" s="27" t="str">
        <f t="shared" si="26"/>
        <v>23.50404</v>
      </c>
      <c r="S184" s="27" t="str">
        <f t="shared" si="27"/>
        <v>25.00363</v>
      </c>
      <c r="T184" s="27" t="str">
        <f t="shared" si="28"/>
        <v>26.19498</v>
      </c>
      <c r="U184" s="27" t="str">
        <f t="shared" si="29"/>
        <v>28.3142</v>
      </c>
      <c r="V184" s="27" t="str">
        <f t="shared" si="30"/>
        <v>29.99447</v>
      </c>
    </row>
    <row r="185" spans="1:22" x14ac:dyDescent="0.2">
      <c r="A185" t="s">
        <v>270</v>
      </c>
      <c r="B185" s="190">
        <v>1741579</v>
      </c>
      <c r="C185" s="190">
        <v>1779564</v>
      </c>
      <c r="D185" s="190">
        <v>1843121</v>
      </c>
      <c r="E185" s="190">
        <v>1966002</v>
      </c>
      <c r="F185" s="190">
        <v>2135402</v>
      </c>
      <c r="G185" s="190">
        <v>23563</v>
      </c>
      <c r="H185" s="190">
        <v>250635</v>
      </c>
      <c r="I185" s="190">
        <v>2625474</v>
      </c>
      <c r="J185" s="190">
        <v>2837173</v>
      </c>
      <c r="K185" s="190">
        <v>3004824</v>
      </c>
      <c r="M185" s="27" t="str">
        <f t="shared" si="21"/>
        <v>17.41579</v>
      </c>
      <c r="N185" s="27" t="str">
        <f t="shared" si="22"/>
        <v>17.79564</v>
      </c>
      <c r="O185" s="27" t="str">
        <f t="shared" si="23"/>
        <v>18.43121</v>
      </c>
      <c r="P185" s="27" t="str">
        <f t="shared" si="24"/>
        <v>19.66002</v>
      </c>
      <c r="Q185" s="27" t="str">
        <f t="shared" si="25"/>
        <v>21.35402</v>
      </c>
      <c r="R185" s="27" t="str">
        <f t="shared" si="26"/>
        <v>23.563</v>
      </c>
      <c r="S185" s="27" t="str">
        <f t="shared" si="27"/>
        <v>25.0635</v>
      </c>
      <c r="T185" s="27" t="str">
        <f t="shared" si="28"/>
        <v>26.25474</v>
      </c>
      <c r="U185" s="27" t="str">
        <f t="shared" si="29"/>
        <v>28.37173</v>
      </c>
      <c r="V185" s="27" t="str">
        <f t="shared" si="30"/>
        <v>30.04824</v>
      </c>
    </row>
    <row r="186" spans="1:22" x14ac:dyDescent="0.2">
      <c r="A186" t="s">
        <v>271</v>
      </c>
      <c r="B186" s="190">
        <v>1746061</v>
      </c>
      <c r="C186" s="190">
        <v>178417</v>
      </c>
      <c r="D186" s="190">
        <v>1847925</v>
      </c>
      <c r="E186" s="190">
        <v>1971153</v>
      </c>
      <c r="F186" s="190">
        <v>2140944</v>
      </c>
      <c r="G186" s="190">
        <v>2362176</v>
      </c>
      <c r="H186" s="190">
        <v>2512324</v>
      </c>
      <c r="I186" s="190">
        <v>2631443</v>
      </c>
      <c r="J186" s="190">
        <v>2842937</v>
      </c>
      <c r="K186" s="190">
        <v>3010232</v>
      </c>
      <c r="M186" s="27" t="str">
        <f t="shared" si="21"/>
        <v>17.46061</v>
      </c>
      <c r="N186" s="27" t="str">
        <f t="shared" si="22"/>
        <v>17.8417</v>
      </c>
      <c r="O186" s="27" t="str">
        <f t="shared" si="23"/>
        <v>18.47925</v>
      </c>
      <c r="P186" s="27" t="str">
        <f t="shared" si="24"/>
        <v>19.71153</v>
      </c>
      <c r="Q186" s="27" t="str">
        <f t="shared" si="25"/>
        <v>21.40944</v>
      </c>
      <c r="R186" s="27" t="str">
        <f t="shared" si="26"/>
        <v>23.62176</v>
      </c>
      <c r="S186" s="27" t="str">
        <f t="shared" si="27"/>
        <v>25.12324</v>
      </c>
      <c r="T186" s="27" t="str">
        <f t="shared" si="28"/>
        <v>26.31443</v>
      </c>
      <c r="U186" s="27" t="str">
        <f t="shared" si="29"/>
        <v>28.42937</v>
      </c>
      <c r="V186" s="27" t="str">
        <f t="shared" si="30"/>
        <v>30.10232</v>
      </c>
    </row>
    <row r="187" spans="1:22" x14ac:dyDescent="0.2">
      <c r="A187" t="s">
        <v>272</v>
      </c>
      <c r="B187" s="190">
        <v>1750518</v>
      </c>
      <c r="C187" s="190">
        <v>1788751</v>
      </c>
      <c r="D187" s="190">
        <v>1852703</v>
      </c>
      <c r="E187" s="190">
        <v>1976278</v>
      </c>
      <c r="F187" s="190">
        <v>2146461</v>
      </c>
      <c r="G187" s="190">
        <v>2368033</v>
      </c>
      <c r="H187" s="190">
        <v>2518286</v>
      </c>
      <c r="I187" s="190">
        <v>2637407</v>
      </c>
      <c r="J187" s="190">
        <v>2848716</v>
      </c>
      <c r="K187" s="190">
        <v>3015677</v>
      </c>
      <c r="M187" s="27" t="str">
        <f t="shared" si="21"/>
        <v>17.50518</v>
      </c>
      <c r="N187" s="27" t="str">
        <f t="shared" si="22"/>
        <v>17.88751</v>
      </c>
      <c r="O187" s="27" t="str">
        <f t="shared" si="23"/>
        <v>18.52703</v>
      </c>
      <c r="P187" s="27" t="str">
        <f t="shared" si="24"/>
        <v>19.76278</v>
      </c>
      <c r="Q187" s="27" t="str">
        <f t="shared" si="25"/>
        <v>21.46461</v>
      </c>
      <c r="R187" s="27" t="str">
        <f t="shared" si="26"/>
        <v>23.68033</v>
      </c>
      <c r="S187" s="27" t="str">
        <f t="shared" si="27"/>
        <v>25.18286</v>
      </c>
      <c r="T187" s="27" t="str">
        <f t="shared" si="28"/>
        <v>26.37407</v>
      </c>
      <c r="U187" s="27" t="str">
        <f t="shared" si="29"/>
        <v>28.48716</v>
      </c>
      <c r="V187" s="27" t="str">
        <f t="shared" si="30"/>
        <v>30.15677</v>
      </c>
    </row>
    <row r="188" spans="1:22" x14ac:dyDescent="0.2">
      <c r="A188" t="s">
        <v>273</v>
      </c>
      <c r="B188" s="190">
        <v>1754951</v>
      </c>
      <c r="C188" s="190">
        <v>1793306</v>
      </c>
      <c r="D188" s="190">
        <v>1857455</v>
      </c>
      <c r="E188" s="190">
        <v>1981376</v>
      </c>
      <c r="F188" s="190">
        <v>2151952</v>
      </c>
      <c r="G188" s="190">
        <v>237387</v>
      </c>
      <c r="H188" s="190">
        <v>2524235</v>
      </c>
      <c r="I188" s="190">
        <v>2643368</v>
      </c>
      <c r="J188" s="190">
        <v>2854513</v>
      </c>
      <c r="K188" s="190">
        <v>3021164</v>
      </c>
      <c r="M188" s="27" t="str">
        <f t="shared" si="21"/>
        <v>17.54951</v>
      </c>
      <c r="N188" s="27" t="str">
        <f t="shared" si="22"/>
        <v>17.93306</v>
      </c>
      <c r="O188" s="27" t="str">
        <f t="shared" si="23"/>
        <v>18.57455</v>
      </c>
      <c r="P188" s="27" t="str">
        <f t="shared" si="24"/>
        <v>19.81376</v>
      </c>
      <c r="Q188" s="27" t="str">
        <f t="shared" si="25"/>
        <v>21.51952</v>
      </c>
      <c r="R188" s="27" t="str">
        <f t="shared" si="26"/>
        <v>23.7387</v>
      </c>
      <c r="S188" s="27" t="str">
        <f t="shared" si="27"/>
        <v>25.24235</v>
      </c>
      <c r="T188" s="27" t="str">
        <f t="shared" si="28"/>
        <v>26.43368</v>
      </c>
      <c r="U188" s="27" t="str">
        <f t="shared" si="29"/>
        <v>28.54513</v>
      </c>
      <c r="V188" s="27" t="str">
        <f t="shared" si="30"/>
        <v>30.21164</v>
      </c>
    </row>
    <row r="189" spans="1:22" x14ac:dyDescent="0.2">
      <c r="A189" t="s">
        <v>274</v>
      </c>
      <c r="B189" s="190">
        <v>1759356</v>
      </c>
      <c r="C189" s="190">
        <v>1797834</v>
      </c>
      <c r="D189" s="190">
        <v>1862179</v>
      </c>
      <c r="E189" s="190">
        <v>1986445</v>
      </c>
      <c r="F189" s="190">
        <v>2157417</v>
      </c>
      <c r="G189" s="190">
        <v>2379687</v>
      </c>
      <c r="H189" s="190">
        <v>2530173</v>
      </c>
      <c r="I189" s="190">
        <v>2649326</v>
      </c>
      <c r="J189" s="190">
        <v>286033</v>
      </c>
      <c r="K189" s="190">
        <v>3026696</v>
      </c>
      <c r="M189" s="27" t="str">
        <f t="shared" si="21"/>
        <v>17.59356</v>
      </c>
      <c r="N189" s="27" t="str">
        <f t="shared" si="22"/>
        <v>17.97834</v>
      </c>
      <c r="O189" s="27" t="str">
        <f t="shared" si="23"/>
        <v>18.62179</v>
      </c>
      <c r="P189" s="27" t="str">
        <f t="shared" si="24"/>
        <v>19.86445</v>
      </c>
      <c r="Q189" s="27" t="str">
        <f t="shared" si="25"/>
        <v>21.57417</v>
      </c>
      <c r="R189" s="27" t="str">
        <f t="shared" si="26"/>
        <v>23.79687</v>
      </c>
      <c r="S189" s="27" t="str">
        <f t="shared" si="27"/>
        <v>25.30173</v>
      </c>
      <c r="T189" s="27" t="str">
        <f t="shared" si="28"/>
        <v>26.49326</v>
      </c>
      <c r="U189" s="27" t="str">
        <f t="shared" si="29"/>
        <v>28.6033</v>
      </c>
      <c r="V189" s="27" t="str">
        <f t="shared" si="30"/>
        <v>30.26696</v>
      </c>
    </row>
    <row r="190" spans="1:22" x14ac:dyDescent="0.2">
      <c r="A190" t="s">
        <v>275</v>
      </c>
      <c r="B190" s="190">
        <v>1763734</v>
      </c>
      <c r="C190" s="190">
        <v>1802333</v>
      </c>
      <c r="D190" s="190">
        <v>1866873</v>
      </c>
      <c r="E190" s="190">
        <v>1991485</v>
      </c>
      <c r="F190" s="190">
        <v>2162854</v>
      </c>
      <c r="G190" s="190">
        <v>2385484</v>
      </c>
      <c r="H190" s="190">
        <v>25361</v>
      </c>
      <c r="I190" s="190">
        <v>2655284</v>
      </c>
      <c r="J190" s="190">
        <v>2866171</v>
      </c>
      <c r="K190" s="190">
        <v>303228</v>
      </c>
      <c r="M190" s="27" t="str">
        <f t="shared" si="21"/>
        <v>17.63734</v>
      </c>
      <c r="N190" s="27" t="str">
        <f t="shared" si="22"/>
        <v>18.02333</v>
      </c>
      <c r="O190" s="27" t="str">
        <f t="shared" si="23"/>
        <v>18.66873</v>
      </c>
      <c r="P190" s="27" t="str">
        <f t="shared" si="24"/>
        <v>19.91485</v>
      </c>
      <c r="Q190" s="27" t="str">
        <f t="shared" si="25"/>
        <v>21.62854</v>
      </c>
      <c r="R190" s="27" t="str">
        <f t="shared" si="26"/>
        <v>23.85484</v>
      </c>
      <c r="S190" s="27" t="str">
        <f t="shared" si="27"/>
        <v>25.361</v>
      </c>
      <c r="T190" s="27" t="str">
        <f t="shared" si="28"/>
        <v>26.55284</v>
      </c>
      <c r="U190" s="27" t="str">
        <f t="shared" si="29"/>
        <v>28.66171</v>
      </c>
      <c r="V190" s="27" t="str">
        <f t="shared" si="30"/>
        <v>30.3228</v>
      </c>
    </row>
    <row r="191" spans="1:22" x14ac:dyDescent="0.2">
      <c r="A191" t="s">
        <v>276</v>
      </c>
      <c r="B191" s="190">
        <v>1768082</v>
      </c>
      <c r="C191" s="190">
        <v>1806802</v>
      </c>
      <c r="D191" s="190">
        <v>1871537</v>
      </c>
      <c r="E191" s="190">
        <v>1996493</v>
      </c>
      <c r="F191" s="190">
        <v>2168262</v>
      </c>
      <c r="G191" s="190">
        <v>2391261</v>
      </c>
      <c r="H191" s="190">
        <v>2542017</v>
      </c>
      <c r="I191" s="190">
        <v>2661243</v>
      </c>
      <c r="J191" s="190">
        <v>2872041</v>
      </c>
      <c r="K191" s="190">
        <v>303792</v>
      </c>
      <c r="M191" s="27" t="str">
        <f t="shared" si="21"/>
        <v>17.68082</v>
      </c>
      <c r="N191" s="27" t="str">
        <f t="shared" si="22"/>
        <v>18.06802</v>
      </c>
      <c r="O191" s="27" t="str">
        <f t="shared" si="23"/>
        <v>18.71537</v>
      </c>
      <c r="P191" s="27" t="str">
        <f t="shared" si="24"/>
        <v>19.96493</v>
      </c>
      <c r="Q191" s="27" t="str">
        <f t="shared" si="25"/>
        <v>21.68262</v>
      </c>
      <c r="R191" s="27" t="str">
        <f t="shared" si="26"/>
        <v>23.91261</v>
      </c>
      <c r="S191" s="27" t="str">
        <f t="shared" si="27"/>
        <v>25.42017</v>
      </c>
      <c r="T191" s="27" t="str">
        <f t="shared" si="28"/>
        <v>26.61243</v>
      </c>
      <c r="U191" s="27" t="str">
        <f t="shared" si="29"/>
        <v>28.72041</v>
      </c>
      <c r="V191" s="27" t="str">
        <f t="shared" si="30"/>
        <v>30.3792</v>
      </c>
    </row>
    <row r="192" spans="1:22" x14ac:dyDescent="0.2">
      <c r="A192" t="s">
        <v>277</v>
      </c>
      <c r="B192" s="190">
        <v>1772399</v>
      </c>
      <c r="C192" s="190">
        <v>1811239</v>
      </c>
      <c r="D192" s="190">
        <v>1876168</v>
      </c>
      <c r="E192" s="190">
        <v>2001469</v>
      </c>
      <c r="F192" s="190">
        <v>217364</v>
      </c>
      <c r="G192" s="190">
        <v>2397018</v>
      </c>
      <c r="H192" s="190">
        <v>2547925</v>
      </c>
      <c r="I192" s="190">
        <v>2667204</v>
      </c>
      <c r="J192" s="190">
        <v>2877941</v>
      </c>
      <c r="K192" s="190">
        <v>304362</v>
      </c>
      <c r="M192" s="27" t="str">
        <f t="shared" si="21"/>
        <v>17.72399</v>
      </c>
      <c r="N192" s="27" t="str">
        <f t="shared" si="22"/>
        <v>18.11239</v>
      </c>
      <c r="O192" s="27" t="str">
        <f t="shared" si="23"/>
        <v>18.76168</v>
      </c>
      <c r="P192" s="27" t="str">
        <f t="shared" si="24"/>
        <v>20.01469</v>
      </c>
      <c r="Q192" s="27" t="str">
        <f t="shared" si="25"/>
        <v>21.7364</v>
      </c>
      <c r="R192" s="27" t="str">
        <f t="shared" si="26"/>
        <v>23.97018</v>
      </c>
      <c r="S192" s="27" t="str">
        <f t="shared" si="27"/>
        <v>25.47925</v>
      </c>
      <c r="T192" s="27" t="str">
        <f t="shared" si="28"/>
        <v>26.67204</v>
      </c>
      <c r="U192" s="27" t="str">
        <f t="shared" si="29"/>
        <v>28.77941</v>
      </c>
      <c r="V192" s="27" t="str">
        <f t="shared" si="30"/>
        <v>30.4362</v>
      </c>
    </row>
    <row r="193" spans="1:22" x14ac:dyDescent="0.2">
      <c r="A193" t="s">
        <v>278</v>
      </c>
      <c r="B193" s="190">
        <v>1776683</v>
      </c>
      <c r="C193" s="190">
        <v>1815644</v>
      </c>
      <c r="D193" s="190">
        <v>1880766</v>
      </c>
      <c r="E193" s="190">
        <v>2006412</v>
      </c>
      <c r="F193" s="190">
        <v>2178988</v>
      </c>
      <c r="G193" s="190">
        <v>2402754</v>
      </c>
      <c r="H193" s="190">
        <v>2553824</v>
      </c>
      <c r="I193" s="190">
        <v>2673169</v>
      </c>
      <c r="J193" s="190">
        <v>2883875</v>
      </c>
      <c r="K193" s="190">
        <v>3049387</v>
      </c>
      <c r="M193" s="27" t="str">
        <f t="shared" si="21"/>
        <v>17.76683</v>
      </c>
      <c r="N193" s="27" t="str">
        <f t="shared" si="22"/>
        <v>18.15644</v>
      </c>
      <c r="O193" s="27" t="str">
        <f t="shared" si="23"/>
        <v>18.80766</v>
      </c>
      <c r="P193" s="27" t="str">
        <f t="shared" si="24"/>
        <v>20.06412</v>
      </c>
      <c r="Q193" s="27" t="str">
        <f t="shared" si="25"/>
        <v>21.78988</v>
      </c>
      <c r="R193" s="27" t="str">
        <f t="shared" si="26"/>
        <v>24.02754</v>
      </c>
      <c r="S193" s="27" t="str">
        <f t="shared" si="27"/>
        <v>25.53824</v>
      </c>
      <c r="T193" s="27" t="str">
        <f t="shared" si="28"/>
        <v>26.73169</v>
      </c>
      <c r="U193" s="27" t="str">
        <f t="shared" si="29"/>
        <v>28.83875</v>
      </c>
      <c r="V193" s="27" t="str">
        <f t="shared" si="30"/>
        <v>30.49387</v>
      </c>
    </row>
    <row r="194" spans="1:22" x14ac:dyDescent="0.2">
      <c r="A194" t="s">
        <v>279</v>
      </c>
      <c r="B194" s="190">
        <v>1780934</v>
      </c>
      <c r="C194" s="190">
        <v>1820014</v>
      </c>
      <c r="D194" s="190">
        <v>1885328</v>
      </c>
      <c r="E194" s="190">
        <v>2011319</v>
      </c>
      <c r="F194" s="190">
        <v>2184304</v>
      </c>
      <c r="G194" s="190">
        <v>240847</v>
      </c>
      <c r="H194" s="190">
        <v>2559716</v>
      </c>
      <c r="I194" s="190">
        <v>2679141</v>
      </c>
      <c r="J194" s="190">
        <v>2889848</v>
      </c>
      <c r="K194" s="190">
        <v>3055225</v>
      </c>
      <c r="M194" s="27" t="str">
        <f t="shared" si="21"/>
        <v>17.80934</v>
      </c>
      <c r="N194" s="27" t="str">
        <f t="shared" si="22"/>
        <v>18.20014</v>
      </c>
      <c r="O194" s="27" t="str">
        <f t="shared" si="23"/>
        <v>18.85328</v>
      </c>
      <c r="P194" s="27" t="str">
        <f t="shared" si="24"/>
        <v>20.11319</v>
      </c>
      <c r="Q194" s="27" t="str">
        <f t="shared" si="25"/>
        <v>21.84304</v>
      </c>
      <c r="R194" s="27" t="str">
        <f t="shared" si="26"/>
        <v>24.0847</v>
      </c>
      <c r="S194" s="27" t="str">
        <f t="shared" si="27"/>
        <v>25.59716</v>
      </c>
      <c r="T194" s="27" t="str">
        <f t="shared" si="28"/>
        <v>26.79141</v>
      </c>
      <c r="U194" s="27" t="str">
        <f t="shared" si="29"/>
        <v>28.89848</v>
      </c>
      <c r="V194" s="27" t="str">
        <f t="shared" si="30"/>
        <v>30.55225</v>
      </c>
    </row>
    <row r="195" spans="1:22" x14ac:dyDescent="0.2">
      <c r="A195" t="s">
        <v>280</v>
      </c>
      <c r="B195" s="190">
        <v>178515</v>
      </c>
      <c r="C195" s="190">
        <v>1824349</v>
      </c>
      <c r="D195" s="190">
        <v>1889854</v>
      </c>
      <c r="E195" s="190">
        <v>201619</v>
      </c>
      <c r="F195" s="190">
        <v>2189587</v>
      </c>
      <c r="G195" s="190">
        <v>2414166</v>
      </c>
      <c r="H195" s="190">
        <v>2565601</v>
      </c>
      <c r="I195" s="190">
        <v>268512</v>
      </c>
      <c r="J195" s="190">
        <v>2895862</v>
      </c>
      <c r="K195" s="190">
        <v>306114</v>
      </c>
      <c r="M195" s="27" t="str">
        <f t="shared" ref="M195:M220" si="31">LEFT(B195,2)&amp;"."&amp;RIGHT(B195,LEN(B195)-2)</f>
        <v>17.8515</v>
      </c>
      <c r="N195" s="27" t="str">
        <f t="shared" ref="N195:N220" si="32">LEFT(C195,2)&amp;"."&amp;RIGHT(C195,LEN(C195)-2)</f>
        <v>18.24349</v>
      </c>
      <c r="O195" s="27" t="str">
        <f t="shared" ref="O195:O220" si="33">LEFT(D195,2)&amp;"."&amp;RIGHT(D195,LEN(D195)-2)</f>
        <v>18.89854</v>
      </c>
      <c r="P195" s="27" t="str">
        <f t="shared" ref="P195:P220" si="34">LEFT(E195,2)&amp;"."&amp;RIGHT(E195,LEN(E195)-2)</f>
        <v>20.1619</v>
      </c>
      <c r="Q195" s="27" t="str">
        <f t="shared" ref="Q195:Q220" si="35">LEFT(F195,2)&amp;"."&amp;RIGHT(F195,LEN(F195)-2)</f>
        <v>21.89587</v>
      </c>
      <c r="R195" s="27" t="str">
        <f t="shared" ref="R195:R220" si="36">LEFT(G195,2)&amp;"."&amp;RIGHT(G195,LEN(G195)-2)</f>
        <v>24.14166</v>
      </c>
      <c r="S195" s="27" t="str">
        <f t="shared" ref="S195:S220" si="37">LEFT(H195,2)&amp;"."&amp;RIGHT(H195,LEN(H195)-2)</f>
        <v>25.65601</v>
      </c>
      <c r="T195" s="27" t="str">
        <f t="shared" ref="T195:T220" si="38">LEFT(I195,2)&amp;"."&amp;RIGHT(I195,LEN(I195)-2)</f>
        <v>26.8512</v>
      </c>
      <c r="U195" s="27" t="str">
        <f t="shared" ref="U195:U220" si="39">LEFT(J195,2)&amp;"."&amp;RIGHT(J195,LEN(J195)-2)</f>
        <v>28.95862</v>
      </c>
      <c r="V195" s="27" t="str">
        <f t="shared" ref="V195:V220" si="40">LEFT(K195,2)&amp;"."&amp;RIGHT(K195,LEN(K195)-2)</f>
        <v>30.6114</v>
      </c>
    </row>
    <row r="196" spans="1:22" x14ac:dyDescent="0.2">
      <c r="A196" t="s">
        <v>281</v>
      </c>
      <c r="B196" s="190">
        <v>1789329</v>
      </c>
      <c r="C196" s="190">
        <v>1828646</v>
      </c>
      <c r="D196" s="190">
        <v>1894342</v>
      </c>
      <c r="E196" s="190">
        <v>2021022</v>
      </c>
      <c r="F196" s="190">
        <v>2194836</v>
      </c>
      <c r="G196" s="190">
        <v>2419841</v>
      </c>
      <c r="H196" s="190">
        <v>2571481</v>
      </c>
      <c r="I196" s="190">
        <v>2691109</v>
      </c>
      <c r="J196" s="190">
        <v>2901921</v>
      </c>
      <c r="K196" s="190">
        <v>3067137</v>
      </c>
      <c r="M196" s="27" t="str">
        <f t="shared" si="31"/>
        <v>17.89329</v>
      </c>
      <c r="N196" s="27" t="str">
        <f t="shared" si="32"/>
        <v>18.28646</v>
      </c>
      <c r="O196" s="27" t="str">
        <f t="shared" si="33"/>
        <v>18.94342</v>
      </c>
      <c r="P196" s="27" t="str">
        <f t="shared" si="34"/>
        <v>20.21022</v>
      </c>
      <c r="Q196" s="27" t="str">
        <f t="shared" si="35"/>
        <v>21.94836</v>
      </c>
      <c r="R196" s="27" t="str">
        <f t="shared" si="36"/>
        <v>24.19841</v>
      </c>
      <c r="S196" s="27" t="str">
        <f t="shared" si="37"/>
        <v>25.71481</v>
      </c>
      <c r="T196" s="27" t="str">
        <f t="shared" si="38"/>
        <v>26.91109</v>
      </c>
      <c r="U196" s="27" t="str">
        <f t="shared" si="39"/>
        <v>29.01921</v>
      </c>
      <c r="V196" s="27" t="str">
        <f t="shared" si="40"/>
        <v>30.67137</v>
      </c>
    </row>
    <row r="197" spans="1:22" x14ac:dyDescent="0.2">
      <c r="A197" t="s">
        <v>282</v>
      </c>
      <c r="B197" s="190">
        <v>1793471</v>
      </c>
      <c r="C197" s="190">
        <v>1832904</v>
      </c>
      <c r="D197" s="190">
        <v>1898791</v>
      </c>
      <c r="E197" s="190">
        <v>2025816</v>
      </c>
      <c r="F197" s="190">
        <v>2200051</v>
      </c>
      <c r="G197" s="190">
        <v>2425495</v>
      </c>
      <c r="H197" s="190">
        <v>2577355</v>
      </c>
      <c r="I197" s="190">
        <v>2697108</v>
      </c>
      <c r="J197" s="190">
        <v>290803</v>
      </c>
      <c r="K197" s="190">
        <v>3073222</v>
      </c>
      <c r="M197" s="27" t="str">
        <f t="shared" si="31"/>
        <v>17.93471</v>
      </c>
      <c r="N197" s="27" t="str">
        <f t="shared" si="32"/>
        <v>18.32904</v>
      </c>
      <c r="O197" s="27" t="str">
        <f t="shared" si="33"/>
        <v>18.98791</v>
      </c>
      <c r="P197" s="27" t="str">
        <f t="shared" si="34"/>
        <v>20.25816</v>
      </c>
      <c r="Q197" s="27" t="str">
        <f t="shared" si="35"/>
        <v>22.00051</v>
      </c>
      <c r="R197" s="27" t="str">
        <f t="shared" si="36"/>
        <v>24.25495</v>
      </c>
      <c r="S197" s="27" t="str">
        <f t="shared" si="37"/>
        <v>25.77355</v>
      </c>
      <c r="T197" s="27" t="str">
        <f t="shared" si="38"/>
        <v>26.97108</v>
      </c>
      <c r="U197" s="27" t="str">
        <f t="shared" si="39"/>
        <v>29.0803</v>
      </c>
      <c r="V197" s="27" t="str">
        <f t="shared" si="40"/>
        <v>30.73222</v>
      </c>
    </row>
    <row r="198" spans="1:22" x14ac:dyDescent="0.2">
      <c r="A198" t="s">
        <v>283</v>
      </c>
      <c r="B198" s="190">
        <v>1797573</v>
      </c>
      <c r="C198" s="190">
        <v>1837122</v>
      </c>
      <c r="D198" s="190">
        <v>1903198</v>
      </c>
      <c r="E198" s="190">
        <v>2030569</v>
      </c>
      <c r="F198" s="190">
        <v>2205229</v>
      </c>
      <c r="G198" s="190">
        <v>2431129</v>
      </c>
      <c r="H198" s="190">
        <v>2583225</v>
      </c>
      <c r="I198" s="190">
        <v>2703121</v>
      </c>
      <c r="J198" s="190">
        <v>2914191</v>
      </c>
      <c r="K198" s="190">
        <v>30794</v>
      </c>
      <c r="M198" s="27" t="str">
        <f t="shared" si="31"/>
        <v>17.97573</v>
      </c>
      <c r="N198" s="27" t="str">
        <f t="shared" si="32"/>
        <v>18.37122</v>
      </c>
      <c r="O198" s="27" t="str">
        <f t="shared" si="33"/>
        <v>19.03198</v>
      </c>
      <c r="P198" s="27" t="str">
        <f t="shared" si="34"/>
        <v>20.30569</v>
      </c>
      <c r="Q198" s="27" t="str">
        <f t="shared" si="35"/>
        <v>22.05229</v>
      </c>
      <c r="R198" s="27" t="str">
        <f t="shared" si="36"/>
        <v>24.31129</v>
      </c>
      <c r="S198" s="27" t="str">
        <f t="shared" si="37"/>
        <v>25.83225</v>
      </c>
      <c r="T198" s="27" t="str">
        <f t="shared" si="38"/>
        <v>27.03121</v>
      </c>
      <c r="U198" s="27" t="str">
        <f t="shared" si="39"/>
        <v>29.14191</v>
      </c>
      <c r="V198" s="27" t="str">
        <f t="shared" si="40"/>
        <v>30.794</v>
      </c>
    </row>
    <row r="199" spans="1:22" x14ac:dyDescent="0.2">
      <c r="A199" t="s">
        <v>284</v>
      </c>
      <c r="B199" s="190">
        <v>1801634</v>
      </c>
      <c r="C199" s="190">
        <v>1841299</v>
      </c>
      <c r="D199" s="190">
        <v>1907563</v>
      </c>
      <c r="E199" s="190">
        <v>2035279</v>
      </c>
      <c r="F199" s="190">
        <v>2210371</v>
      </c>
      <c r="G199" s="190">
        <v>2436742</v>
      </c>
      <c r="H199" s="190">
        <v>2589093</v>
      </c>
      <c r="I199" s="190">
        <v>2709149</v>
      </c>
      <c r="J199" s="190">
        <v>2920409</v>
      </c>
      <c r="K199" s="190">
        <v>3085677</v>
      </c>
      <c r="M199" s="27" t="str">
        <f t="shared" si="31"/>
        <v>18.01634</v>
      </c>
      <c r="N199" s="27" t="str">
        <f t="shared" si="32"/>
        <v>18.41299</v>
      </c>
      <c r="O199" s="27" t="str">
        <f t="shared" si="33"/>
        <v>19.07563</v>
      </c>
      <c r="P199" s="27" t="str">
        <f t="shared" si="34"/>
        <v>20.35279</v>
      </c>
      <c r="Q199" s="27" t="str">
        <f t="shared" si="35"/>
        <v>22.10371</v>
      </c>
      <c r="R199" s="27" t="str">
        <f t="shared" si="36"/>
        <v>24.36742</v>
      </c>
      <c r="S199" s="27" t="str">
        <f t="shared" si="37"/>
        <v>25.89093</v>
      </c>
      <c r="T199" s="27" t="str">
        <f t="shared" si="38"/>
        <v>27.09149</v>
      </c>
      <c r="U199" s="27" t="str">
        <f t="shared" si="39"/>
        <v>29.20409</v>
      </c>
      <c r="V199" s="27" t="str">
        <f t="shared" si="40"/>
        <v>30.85677</v>
      </c>
    </row>
    <row r="200" spans="1:22" x14ac:dyDescent="0.2">
      <c r="A200" t="s">
        <v>285</v>
      </c>
      <c r="B200" s="190">
        <v>1805652</v>
      </c>
      <c r="C200" s="190">
        <v>1845432</v>
      </c>
      <c r="D200" s="190">
        <v>1911884</v>
      </c>
      <c r="E200" s="190">
        <v>2039947</v>
      </c>
      <c r="F200" s="190">
        <v>2215476</v>
      </c>
      <c r="G200" s="190">
        <v>2442335</v>
      </c>
      <c r="H200" s="190">
        <v>2594958</v>
      </c>
      <c r="I200" s="190">
        <v>2715194</v>
      </c>
      <c r="J200" s="190">
        <v>2926687</v>
      </c>
      <c r="K200" s="190">
        <v>3092058</v>
      </c>
      <c r="M200" s="27" t="str">
        <f t="shared" si="31"/>
        <v>18.05652</v>
      </c>
      <c r="N200" s="27" t="str">
        <f t="shared" si="32"/>
        <v>18.45432</v>
      </c>
      <c r="O200" s="27" t="str">
        <f t="shared" si="33"/>
        <v>19.11884</v>
      </c>
      <c r="P200" s="27" t="str">
        <f t="shared" si="34"/>
        <v>20.39947</v>
      </c>
      <c r="Q200" s="27" t="str">
        <f t="shared" si="35"/>
        <v>22.15476</v>
      </c>
      <c r="R200" s="27" t="str">
        <f t="shared" si="36"/>
        <v>24.42335</v>
      </c>
      <c r="S200" s="27" t="str">
        <f t="shared" si="37"/>
        <v>25.94958</v>
      </c>
      <c r="T200" s="27" t="str">
        <f t="shared" si="38"/>
        <v>27.15194</v>
      </c>
      <c r="U200" s="27" t="str">
        <f t="shared" si="39"/>
        <v>29.26687</v>
      </c>
      <c r="V200" s="27" t="str">
        <f t="shared" si="40"/>
        <v>30.92058</v>
      </c>
    </row>
    <row r="201" spans="1:22" x14ac:dyDescent="0.2">
      <c r="A201" t="s">
        <v>286</v>
      </c>
      <c r="B201" s="190">
        <v>1809626</v>
      </c>
      <c r="C201" s="190">
        <v>184952</v>
      </c>
      <c r="D201" s="190">
        <v>1916159</v>
      </c>
      <c r="E201" s="190">
        <v>2044569</v>
      </c>
      <c r="F201" s="190">
        <v>2220541</v>
      </c>
      <c r="G201" s="190">
        <v>2447907</v>
      </c>
      <c r="H201" s="190">
        <v>2600823</v>
      </c>
      <c r="I201" s="190">
        <v>2721259</v>
      </c>
      <c r="J201" s="190">
        <v>293303</v>
      </c>
      <c r="K201" s="190">
        <v>309855</v>
      </c>
      <c r="M201" s="27" t="str">
        <f t="shared" si="31"/>
        <v>18.09626</v>
      </c>
      <c r="N201" s="27" t="str">
        <f t="shared" si="32"/>
        <v>18.4952</v>
      </c>
      <c r="O201" s="27" t="str">
        <f t="shared" si="33"/>
        <v>19.16159</v>
      </c>
      <c r="P201" s="27" t="str">
        <f t="shared" si="34"/>
        <v>20.44569</v>
      </c>
      <c r="Q201" s="27" t="str">
        <f t="shared" si="35"/>
        <v>22.20541</v>
      </c>
      <c r="R201" s="27" t="str">
        <f t="shared" si="36"/>
        <v>24.47907</v>
      </c>
      <c r="S201" s="27" t="str">
        <f t="shared" si="37"/>
        <v>26.00823</v>
      </c>
      <c r="T201" s="27" t="str">
        <f t="shared" si="38"/>
        <v>27.21259</v>
      </c>
      <c r="U201" s="27" t="str">
        <f t="shared" si="39"/>
        <v>29.3303</v>
      </c>
      <c r="V201" s="27" t="str">
        <f t="shared" si="40"/>
        <v>30.9855</v>
      </c>
    </row>
    <row r="202" spans="1:22" x14ac:dyDescent="0.2">
      <c r="A202" t="s">
        <v>287</v>
      </c>
      <c r="B202" s="190">
        <v>1813555</v>
      </c>
      <c r="C202" s="190">
        <v>1853562</v>
      </c>
      <c r="D202" s="190">
        <v>1920387</v>
      </c>
      <c r="E202" s="190">
        <v>2049145</v>
      </c>
      <c r="F202" s="190">
        <v>2225567</v>
      </c>
      <c r="G202" s="190">
        <v>2453459</v>
      </c>
      <c r="H202" s="190">
        <v>2606687</v>
      </c>
      <c r="I202" s="190">
        <v>2727344</v>
      </c>
      <c r="J202" s="190">
        <v>2939442</v>
      </c>
      <c r="K202" s="190">
        <v>3105158</v>
      </c>
      <c r="M202" s="27" t="str">
        <f t="shared" si="31"/>
        <v>18.13555</v>
      </c>
      <c r="N202" s="27" t="str">
        <f t="shared" si="32"/>
        <v>18.53562</v>
      </c>
      <c r="O202" s="27" t="str">
        <f t="shared" si="33"/>
        <v>19.20387</v>
      </c>
      <c r="P202" s="27" t="str">
        <f t="shared" si="34"/>
        <v>20.49145</v>
      </c>
      <c r="Q202" s="27" t="str">
        <f t="shared" si="35"/>
        <v>22.25567</v>
      </c>
      <c r="R202" s="27" t="str">
        <f t="shared" si="36"/>
        <v>24.53459</v>
      </c>
      <c r="S202" s="27" t="str">
        <f t="shared" si="37"/>
        <v>26.06687</v>
      </c>
      <c r="T202" s="27" t="str">
        <f t="shared" si="38"/>
        <v>27.27344</v>
      </c>
      <c r="U202" s="27" t="str">
        <f t="shared" si="39"/>
        <v>29.39442</v>
      </c>
      <c r="V202" s="27" t="str">
        <f t="shared" si="40"/>
        <v>31.05158</v>
      </c>
    </row>
    <row r="203" spans="1:22" x14ac:dyDescent="0.2">
      <c r="A203" t="s">
        <v>288</v>
      </c>
      <c r="B203" s="190">
        <v>1817437</v>
      </c>
      <c r="C203" s="190">
        <v>1857556</v>
      </c>
      <c r="D203" s="190">
        <v>1924567</v>
      </c>
      <c r="E203" s="190">
        <v>2053674</v>
      </c>
      <c r="F203" s="190">
        <v>2230553</v>
      </c>
      <c r="G203" s="190">
        <v>2458991</v>
      </c>
      <c r="H203" s="190">
        <v>2612553</v>
      </c>
      <c r="I203" s="190">
        <v>2733452</v>
      </c>
      <c r="J203" s="190">
        <v>2945926</v>
      </c>
      <c r="K203" s="190">
        <v>3111888</v>
      </c>
      <c r="M203" s="27" t="str">
        <f t="shared" si="31"/>
        <v>18.17437</v>
      </c>
      <c r="N203" s="27" t="str">
        <f t="shared" si="32"/>
        <v>18.57556</v>
      </c>
      <c r="O203" s="27" t="str">
        <f t="shared" si="33"/>
        <v>19.24567</v>
      </c>
      <c r="P203" s="27" t="str">
        <f t="shared" si="34"/>
        <v>20.53674</v>
      </c>
      <c r="Q203" s="27" t="str">
        <f t="shared" si="35"/>
        <v>22.30553</v>
      </c>
      <c r="R203" s="27" t="str">
        <f t="shared" si="36"/>
        <v>24.58991</v>
      </c>
      <c r="S203" s="27" t="str">
        <f t="shared" si="37"/>
        <v>26.12553</v>
      </c>
      <c r="T203" s="27" t="str">
        <f t="shared" si="38"/>
        <v>27.33452</v>
      </c>
      <c r="U203" s="27" t="str">
        <f t="shared" si="39"/>
        <v>29.45926</v>
      </c>
      <c r="V203" s="27" t="str">
        <f t="shared" si="40"/>
        <v>31.11888</v>
      </c>
    </row>
    <row r="204" spans="1:22" x14ac:dyDescent="0.2">
      <c r="A204" t="s">
        <v>289</v>
      </c>
      <c r="B204" s="190">
        <v>182127</v>
      </c>
      <c r="C204" s="190">
        <v>18615</v>
      </c>
      <c r="D204" s="190">
        <v>1928696</v>
      </c>
      <c r="E204" s="190">
        <v>2058153</v>
      </c>
      <c r="F204" s="190">
        <v>2235497</v>
      </c>
      <c r="G204" s="190">
        <v>2464502</v>
      </c>
      <c r="H204" s="190">
        <v>2618422</v>
      </c>
      <c r="I204" s="190">
        <v>2739585</v>
      </c>
      <c r="J204" s="190">
        <v>2952487</v>
      </c>
      <c r="K204" s="190">
        <v>3118746</v>
      </c>
      <c r="M204" s="27" t="str">
        <f t="shared" si="31"/>
        <v>18.2127</v>
      </c>
      <c r="N204" s="27" t="str">
        <f t="shared" si="32"/>
        <v>18.615</v>
      </c>
      <c r="O204" s="27" t="str">
        <f t="shared" si="33"/>
        <v>19.28696</v>
      </c>
      <c r="P204" s="27" t="str">
        <f t="shared" si="34"/>
        <v>20.58153</v>
      </c>
      <c r="Q204" s="27" t="str">
        <f t="shared" si="35"/>
        <v>22.35497</v>
      </c>
      <c r="R204" s="27" t="str">
        <f t="shared" si="36"/>
        <v>24.64502</v>
      </c>
      <c r="S204" s="27" t="str">
        <f t="shared" si="37"/>
        <v>26.18422</v>
      </c>
      <c r="T204" s="27" t="str">
        <f t="shared" si="38"/>
        <v>27.39585</v>
      </c>
      <c r="U204" s="27" t="str">
        <f t="shared" si="39"/>
        <v>29.52487</v>
      </c>
      <c r="V204" s="27" t="str">
        <f t="shared" si="40"/>
        <v>31.18746</v>
      </c>
    </row>
    <row r="205" spans="1:22" x14ac:dyDescent="0.2">
      <c r="A205" t="s">
        <v>290</v>
      </c>
      <c r="B205" s="190">
        <v>1825052</v>
      </c>
      <c r="C205" s="190">
        <v>1865393</v>
      </c>
      <c r="D205" s="190">
        <v>1932773</v>
      </c>
      <c r="E205" s="190">
        <v>2062582</v>
      </c>
      <c r="F205" s="190">
        <v>2240399</v>
      </c>
      <c r="G205" s="190">
        <v>2469994</v>
      </c>
      <c r="H205" s="190">
        <v>2624294</v>
      </c>
      <c r="I205" s="190">
        <v>2745746</v>
      </c>
      <c r="J205" s="190">
        <v>295913</v>
      </c>
      <c r="K205" s="190">
        <v>3125739</v>
      </c>
      <c r="M205" s="27" t="str">
        <f t="shared" si="31"/>
        <v>18.25052</v>
      </c>
      <c r="N205" s="27" t="str">
        <f t="shared" si="32"/>
        <v>18.65393</v>
      </c>
      <c r="O205" s="27" t="str">
        <f t="shared" si="33"/>
        <v>19.32773</v>
      </c>
      <c r="P205" s="27" t="str">
        <f t="shared" si="34"/>
        <v>20.62582</v>
      </c>
      <c r="Q205" s="27" t="str">
        <f t="shared" si="35"/>
        <v>22.40399</v>
      </c>
      <c r="R205" s="27" t="str">
        <f t="shared" si="36"/>
        <v>24.69994</v>
      </c>
      <c r="S205" s="27" t="str">
        <f t="shared" si="37"/>
        <v>26.24294</v>
      </c>
      <c r="T205" s="27" t="str">
        <f t="shared" si="38"/>
        <v>27.45746</v>
      </c>
      <c r="U205" s="27" t="str">
        <f t="shared" si="39"/>
        <v>29.5913</v>
      </c>
      <c r="V205" s="27" t="str">
        <f t="shared" si="40"/>
        <v>31.25739</v>
      </c>
    </row>
    <row r="206" spans="1:22" x14ac:dyDescent="0.2">
      <c r="A206" t="s">
        <v>291</v>
      </c>
      <c r="B206" s="190">
        <v>1828782</v>
      </c>
      <c r="C206" s="190">
        <v>1869233</v>
      </c>
      <c r="D206" s="190">
        <v>1936797</v>
      </c>
      <c r="E206" s="190">
        <v>2066959</v>
      </c>
      <c r="F206" s="190">
        <v>2245257</v>
      </c>
      <c r="G206" s="190">
        <v>2475466</v>
      </c>
      <c r="H206" s="190">
        <v>2630171</v>
      </c>
      <c r="I206" s="190">
        <v>2751936</v>
      </c>
      <c r="J206" s="190">
        <v>2965857</v>
      </c>
      <c r="K206" s="190">
        <v>3132872</v>
      </c>
      <c r="M206" s="27" t="str">
        <f t="shared" si="31"/>
        <v>18.28782</v>
      </c>
      <c r="N206" s="27" t="str">
        <f t="shared" si="32"/>
        <v>18.69233</v>
      </c>
      <c r="O206" s="27" t="str">
        <f t="shared" si="33"/>
        <v>19.36797</v>
      </c>
      <c r="P206" s="27" t="str">
        <f t="shared" si="34"/>
        <v>20.66959</v>
      </c>
      <c r="Q206" s="27" t="str">
        <f t="shared" si="35"/>
        <v>22.45257</v>
      </c>
      <c r="R206" s="27" t="str">
        <f t="shared" si="36"/>
        <v>24.75466</v>
      </c>
      <c r="S206" s="27" t="str">
        <f t="shared" si="37"/>
        <v>26.30171</v>
      </c>
      <c r="T206" s="27" t="str">
        <f t="shared" si="38"/>
        <v>27.51936</v>
      </c>
      <c r="U206" s="27" t="str">
        <f t="shared" si="39"/>
        <v>29.65857</v>
      </c>
      <c r="V206" s="27" t="str">
        <f t="shared" si="40"/>
        <v>31.32872</v>
      </c>
    </row>
    <row r="207" spans="1:22" x14ac:dyDescent="0.2">
      <c r="A207" t="s">
        <v>292</v>
      </c>
      <c r="B207" s="190">
        <v>1832459</v>
      </c>
      <c r="C207" s="190">
        <v>1873019</v>
      </c>
      <c r="D207" s="190">
        <v>1940766</v>
      </c>
      <c r="E207" s="190">
        <v>2071283</v>
      </c>
      <c r="F207" s="190">
        <v>2250072</v>
      </c>
      <c r="G207" s="190">
        <v>2480919</v>
      </c>
      <c r="H207" s="190">
        <v>2636054</v>
      </c>
      <c r="I207" s="190">
        <v>2758159</v>
      </c>
      <c r="J207" s="190">
        <v>2972674</v>
      </c>
      <c r="K207" s="190">
        <v>3140152</v>
      </c>
      <c r="M207" s="27" t="str">
        <f t="shared" si="31"/>
        <v>18.32459</v>
      </c>
      <c r="N207" s="27" t="str">
        <f t="shared" si="32"/>
        <v>18.73019</v>
      </c>
      <c r="O207" s="27" t="str">
        <f t="shared" si="33"/>
        <v>19.40766</v>
      </c>
      <c r="P207" s="27" t="str">
        <f t="shared" si="34"/>
        <v>20.71283</v>
      </c>
      <c r="Q207" s="27" t="str">
        <f t="shared" si="35"/>
        <v>22.50072</v>
      </c>
      <c r="R207" s="27" t="str">
        <f t="shared" si="36"/>
        <v>24.80919</v>
      </c>
      <c r="S207" s="27" t="str">
        <f t="shared" si="37"/>
        <v>26.36054</v>
      </c>
      <c r="T207" s="27" t="str">
        <f t="shared" si="38"/>
        <v>27.58159</v>
      </c>
      <c r="U207" s="27" t="str">
        <f t="shared" si="39"/>
        <v>29.72674</v>
      </c>
      <c r="V207" s="27" t="str">
        <f t="shared" si="40"/>
        <v>31.40152</v>
      </c>
    </row>
    <row r="208" spans="1:22" x14ac:dyDescent="0.2">
      <c r="A208" t="s">
        <v>293</v>
      </c>
      <c r="B208" s="190">
        <v>183608</v>
      </c>
      <c r="C208" s="190">
        <v>1876748</v>
      </c>
      <c r="D208" s="190">
        <v>1944678</v>
      </c>
      <c r="E208" s="190">
        <v>2075552</v>
      </c>
      <c r="F208" s="190">
        <v>2254841</v>
      </c>
      <c r="G208" s="190">
        <v>2486352</v>
      </c>
      <c r="H208" s="190">
        <v>2641945</v>
      </c>
      <c r="I208" s="190">
        <v>2764415</v>
      </c>
      <c r="J208" s="190">
        <v>2979585</v>
      </c>
      <c r="K208" s="190">
        <v>3147585</v>
      </c>
      <c r="M208" s="27" t="str">
        <f t="shared" si="31"/>
        <v>18.3608</v>
      </c>
      <c r="N208" s="27" t="str">
        <f t="shared" si="32"/>
        <v>18.76748</v>
      </c>
      <c r="O208" s="27" t="str">
        <f t="shared" si="33"/>
        <v>19.44678</v>
      </c>
      <c r="P208" s="27" t="str">
        <f t="shared" si="34"/>
        <v>20.75552</v>
      </c>
      <c r="Q208" s="27" t="str">
        <f t="shared" si="35"/>
        <v>22.54841</v>
      </c>
      <c r="R208" s="27" t="str">
        <f t="shared" si="36"/>
        <v>24.86352</v>
      </c>
      <c r="S208" s="27" t="str">
        <f t="shared" si="37"/>
        <v>26.41945</v>
      </c>
      <c r="T208" s="27" t="str">
        <f t="shared" si="38"/>
        <v>27.64415</v>
      </c>
      <c r="U208" s="27" t="str">
        <f t="shared" si="39"/>
        <v>29.79585</v>
      </c>
      <c r="V208" s="27" t="str">
        <f t="shared" si="40"/>
        <v>31.47585</v>
      </c>
    </row>
    <row r="209" spans="1:22" x14ac:dyDescent="0.2">
      <c r="A209" t="s">
        <v>294</v>
      </c>
      <c r="B209" s="190">
        <v>1839643</v>
      </c>
      <c r="C209" s="190">
        <v>188042</v>
      </c>
      <c r="D209" s="190">
        <v>1948531</v>
      </c>
      <c r="E209" s="190">
        <v>2079766</v>
      </c>
      <c r="F209" s="190">
        <v>2259565</v>
      </c>
      <c r="G209" s="190">
        <v>2491767</v>
      </c>
      <c r="H209" s="190">
        <v>2647844</v>
      </c>
      <c r="I209" s="190">
        <v>2770707</v>
      </c>
      <c r="J209" s="190">
        <v>2986595</v>
      </c>
      <c r="K209" s="190">
        <v>3155178</v>
      </c>
      <c r="M209" s="27" t="str">
        <f t="shared" si="31"/>
        <v>18.39643</v>
      </c>
      <c r="N209" s="27" t="str">
        <f t="shared" si="32"/>
        <v>18.8042</v>
      </c>
      <c r="O209" s="27" t="str">
        <f t="shared" si="33"/>
        <v>19.48531</v>
      </c>
      <c r="P209" s="27" t="str">
        <f t="shared" si="34"/>
        <v>20.79766</v>
      </c>
      <c r="Q209" s="27" t="str">
        <f t="shared" si="35"/>
        <v>22.59565</v>
      </c>
      <c r="R209" s="27" t="str">
        <f t="shared" si="36"/>
        <v>24.91767</v>
      </c>
      <c r="S209" s="27" t="str">
        <f t="shared" si="37"/>
        <v>26.47844</v>
      </c>
      <c r="T209" s="27" t="str">
        <f t="shared" si="38"/>
        <v>27.70707</v>
      </c>
      <c r="U209" s="27" t="str">
        <f t="shared" si="39"/>
        <v>29.86595</v>
      </c>
      <c r="V209" s="27" t="str">
        <f t="shared" si="40"/>
        <v>31.55178</v>
      </c>
    </row>
    <row r="210" spans="1:22" x14ac:dyDescent="0.2">
      <c r="A210" t="s">
        <v>295</v>
      </c>
      <c r="B210" s="190">
        <v>1843148</v>
      </c>
      <c r="C210" s="190">
        <v>1884031</v>
      </c>
      <c r="D210" s="190">
        <v>1952325</v>
      </c>
      <c r="E210" s="190">
        <v>2083922</v>
      </c>
      <c r="F210" s="190">
        <v>2264243</v>
      </c>
      <c r="G210" s="190">
        <v>2497163</v>
      </c>
      <c r="H210" s="190">
        <v>2653753</v>
      </c>
      <c r="I210" s="190">
        <v>2777039</v>
      </c>
      <c r="J210" s="190">
        <v>2993707</v>
      </c>
      <c r="K210" s="190">
        <v>3162937</v>
      </c>
      <c r="M210" s="27" t="str">
        <f t="shared" si="31"/>
        <v>18.43148</v>
      </c>
      <c r="N210" s="27" t="str">
        <f t="shared" si="32"/>
        <v>18.84031</v>
      </c>
      <c r="O210" s="27" t="str">
        <f t="shared" si="33"/>
        <v>19.52325</v>
      </c>
      <c r="P210" s="27" t="str">
        <f t="shared" si="34"/>
        <v>20.83922</v>
      </c>
      <c r="Q210" s="27" t="str">
        <f t="shared" si="35"/>
        <v>22.64243</v>
      </c>
      <c r="R210" s="27" t="str">
        <f t="shared" si="36"/>
        <v>24.97163</v>
      </c>
      <c r="S210" s="27" t="str">
        <f t="shared" si="37"/>
        <v>26.53753</v>
      </c>
      <c r="T210" s="27" t="str">
        <f t="shared" si="38"/>
        <v>27.77039</v>
      </c>
      <c r="U210" s="27" t="str">
        <f t="shared" si="39"/>
        <v>29.93707</v>
      </c>
      <c r="V210" s="27" t="str">
        <f t="shared" si="40"/>
        <v>31.62937</v>
      </c>
    </row>
    <row r="211" spans="1:22" x14ac:dyDescent="0.2">
      <c r="A211" t="s">
        <v>296</v>
      </c>
      <c r="B211" s="190">
        <v>1846591</v>
      </c>
      <c r="C211" s="190">
        <v>1887581</v>
      </c>
      <c r="D211" s="190">
        <v>1956057</v>
      </c>
      <c r="E211" s="190">
        <v>2088019</v>
      </c>
      <c r="F211" s="190">
        <v>2268873</v>
      </c>
      <c r="G211" s="190">
        <v>2502542</v>
      </c>
      <c r="H211" s="190">
        <v>2659675</v>
      </c>
      <c r="I211" s="190">
        <v>2783411</v>
      </c>
      <c r="J211" s="190">
        <v>3000927</v>
      </c>
      <c r="K211" s="190">
        <v>3170868</v>
      </c>
      <c r="M211" s="27" t="str">
        <f t="shared" si="31"/>
        <v>18.46591</v>
      </c>
      <c r="N211" s="27" t="str">
        <f t="shared" si="32"/>
        <v>18.87581</v>
      </c>
      <c r="O211" s="27" t="str">
        <f t="shared" si="33"/>
        <v>19.56057</v>
      </c>
      <c r="P211" s="27" t="str">
        <f t="shared" si="34"/>
        <v>20.88019</v>
      </c>
      <c r="Q211" s="27" t="str">
        <f t="shared" si="35"/>
        <v>22.68873</v>
      </c>
      <c r="R211" s="27" t="str">
        <f t="shared" si="36"/>
        <v>25.02542</v>
      </c>
      <c r="S211" s="27" t="str">
        <f t="shared" si="37"/>
        <v>26.59675</v>
      </c>
      <c r="T211" s="27" t="str">
        <f t="shared" si="38"/>
        <v>27.83411</v>
      </c>
      <c r="U211" s="27" t="str">
        <f t="shared" si="39"/>
        <v>30.00927</v>
      </c>
      <c r="V211" s="27" t="str">
        <f t="shared" si="40"/>
        <v>31.70868</v>
      </c>
    </row>
    <row r="212" spans="1:22" x14ac:dyDescent="0.2">
      <c r="A212" t="s">
        <v>297</v>
      </c>
      <c r="B212" s="190">
        <v>1849972</v>
      </c>
      <c r="C212" s="190">
        <v>1891068</v>
      </c>
      <c r="D212" s="190">
        <v>1959726</v>
      </c>
      <c r="E212" s="190">
        <v>2092056</v>
      </c>
      <c r="F212" s="190">
        <v>2273456</v>
      </c>
      <c r="G212" s="190">
        <v>2507902</v>
      </c>
      <c r="H212" s="190">
        <v>2665609</v>
      </c>
      <c r="I212" s="190">
        <v>2789828</v>
      </c>
      <c r="J212" s="190">
        <v>3008258</v>
      </c>
      <c r="K212" s="190">
        <v>3178979</v>
      </c>
      <c r="M212" s="27" t="str">
        <f t="shared" si="31"/>
        <v>18.49972</v>
      </c>
      <c r="N212" s="27" t="str">
        <f t="shared" si="32"/>
        <v>18.91068</v>
      </c>
      <c r="O212" s="27" t="str">
        <f t="shared" si="33"/>
        <v>19.59726</v>
      </c>
      <c r="P212" s="27" t="str">
        <f t="shared" si="34"/>
        <v>20.92056</v>
      </c>
      <c r="Q212" s="27" t="str">
        <f t="shared" si="35"/>
        <v>22.73456</v>
      </c>
      <c r="R212" s="27" t="str">
        <f t="shared" si="36"/>
        <v>25.07902</v>
      </c>
      <c r="S212" s="27" t="str">
        <f t="shared" si="37"/>
        <v>26.65609</v>
      </c>
      <c r="T212" s="27" t="str">
        <f t="shared" si="38"/>
        <v>27.89828</v>
      </c>
      <c r="U212" s="27" t="str">
        <f t="shared" si="39"/>
        <v>30.08258</v>
      </c>
      <c r="V212" s="27" t="str">
        <f t="shared" si="40"/>
        <v>31.78979</v>
      </c>
    </row>
    <row r="213" spans="1:22" x14ac:dyDescent="0.2">
      <c r="A213" t="s">
        <v>298</v>
      </c>
      <c r="B213" s="190">
        <v>1853287</v>
      </c>
      <c r="C213" s="190">
        <v>1894489</v>
      </c>
      <c r="D213" s="190">
        <v>196333</v>
      </c>
      <c r="E213" s="190">
        <v>2096032</v>
      </c>
      <c r="F213" s="190">
        <v>227799</v>
      </c>
      <c r="G213" s="190">
        <v>2513246</v>
      </c>
      <c r="H213" s="190">
        <v>2671558</v>
      </c>
      <c r="I213" s="190">
        <v>279629</v>
      </c>
      <c r="J213" s="190">
        <v>3015706</v>
      </c>
      <c r="K213" s="190">
        <v>3187275</v>
      </c>
      <c r="M213" s="27" t="str">
        <f t="shared" si="31"/>
        <v>18.53287</v>
      </c>
      <c r="N213" s="27" t="str">
        <f t="shared" si="32"/>
        <v>18.94489</v>
      </c>
      <c r="O213" s="27" t="str">
        <f t="shared" si="33"/>
        <v>19.6333</v>
      </c>
      <c r="P213" s="27" t="str">
        <f t="shared" si="34"/>
        <v>20.96032</v>
      </c>
      <c r="Q213" s="27" t="str">
        <f t="shared" si="35"/>
        <v>22.7799</v>
      </c>
      <c r="R213" s="27" t="str">
        <f t="shared" si="36"/>
        <v>25.13246</v>
      </c>
      <c r="S213" s="27" t="str">
        <f t="shared" si="37"/>
        <v>26.71558</v>
      </c>
      <c r="T213" s="27" t="str">
        <f t="shared" si="38"/>
        <v>27.9629</v>
      </c>
      <c r="U213" s="27" t="str">
        <f t="shared" si="39"/>
        <v>30.15706</v>
      </c>
      <c r="V213" s="27" t="str">
        <f t="shared" si="40"/>
        <v>31.87275</v>
      </c>
    </row>
    <row r="214" spans="1:22" x14ac:dyDescent="0.2">
      <c r="A214" t="s">
        <v>299</v>
      </c>
      <c r="B214" s="190">
        <v>1856536</v>
      </c>
      <c r="C214" s="190">
        <v>1897844</v>
      </c>
      <c r="D214" s="190">
        <v>1966867</v>
      </c>
      <c r="E214" s="190">
        <v>2099946</v>
      </c>
      <c r="F214" s="190">
        <v>2282474</v>
      </c>
      <c r="G214" s="190">
        <v>2518572</v>
      </c>
      <c r="H214" s="190">
        <v>2677522</v>
      </c>
      <c r="I214" s="190">
        <v>2802801</v>
      </c>
      <c r="J214" s="190">
        <v>3023276</v>
      </c>
      <c r="K214" s="190">
        <v>3195764</v>
      </c>
      <c r="M214" s="27" t="str">
        <f t="shared" si="31"/>
        <v>18.56536</v>
      </c>
      <c r="N214" s="27" t="str">
        <f t="shared" si="32"/>
        <v>18.97844</v>
      </c>
      <c r="O214" s="27" t="str">
        <f t="shared" si="33"/>
        <v>19.66867</v>
      </c>
      <c r="P214" s="27" t="str">
        <f t="shared" si="34"/>
        <v>20.99946</v>
      </c>
      <c r="Q214" s="27" t="str">
        <f t="shared" si="35"/>
        <v>22.82474</v>
      </c>
      <c r="R214" s="27" t="str">
        <f t="shared" si="36"/>
        <v>25.18572</v>
      </c>
      <c r="S214" s="27" t="str">
        <f t="shared" si="37"/>
        <v>26.77522</v>
      </c>
      <c r="T214" s="27" t="str">
        <f t="shared" si="38"/>
        <v>28.02801</v>
      </c>
      <c r="U214" s="27" t="str">
        <f t="shared" si="39"/>
        <v>30.23276</v>
      </c>
      <c r="V214" s="27" t="str">
        <f t="shared" si="40"/>
        <v>31.95764</v>
      </c>
    </row>
    <row r="215" spans="1:22" x14ac:dyDescent="0.2">
      <c r="A215" t="s">
        <v>300</v>
      </c>
      <c r="B215" s="190">
        <v>1859716</v>
      </c>
      <c r="C215" s="190">
        <v>1901129</v>
      </c>
      <c r="D215" s="190">
        <v>1970335</v>
      </c>
      <c r="E215" s="190">
        <v>2103795</v>
      </c>
      <c r="F215" s="190">
        <v>2286909</v>
      </c>
      <c r="G215" s="190">
        <v>2523883</v>
      </c>
      <c r="H215" s="190">
        <v>2683505</v>
      </c>
      <c r="I215" s="190">
        <v>2809363</v>
      </c>
      <c r="J215" s="190">
        <v>3030971</v>
      </c>
      <c r="K215" s="190">
        <v>3204453</v>
      </c>
      <c r="M215" s="27" t="str">
        <f t="shared" si="31"/>
        <v>18.59716</v>
      </c>
      <c r="N215" s="27" t="str">
        <f t="shared" si="32"/>
        <v>19.01129</v>
      </c>
      <c r="O215" s="27" t="str">
        <f t="shared" si="33"/>
        <v>19.70335</v>
      </c>
      <c r="P215" s="27" t="str">
        <f t="shared" si="34"/>
        <v>21.03795</v>
      </c>
      <c r="Q215" s="27" t="str">
        <f t="shared" si="35"/>
        <v>22.86909</v>
      </c>
      <c r="R215" s="27" t="str">
        <f t="shared" si="36"/>
        <v>25.23883</v>
      </c>
      <c r="S215" s="27" t="str">
        <f t="shared" si="37"/>
        <v>26.83505</v>
      </c>
      <c r="T215" s="27" t="str">
        <f t="shared" si="38"/>
        <v>28.09363</v>
      </c>
      <c r="U215" s="27" t="str">
        <f t="shared" si="39"/>
        <v>30.30971</v>
      </c>
      <c r="V215" s="27" t="str">
        <f t="shared" si="40"/>
        <v>32.04453</v>
      </c>
    </row>
    <row r="216" spans="1:22" x14ac:dyDescent="0.2">
      <c r="A216" t="s">
        <v>301</v>
      </c>
      <c r="B216" s="190">
        <v>1862825</v>
      </c>
      <c r="C216" s="190">
        <v>1904343</v>
      </c>
      <c r="D216" s="190">
        <v>1973733</v>
      </c>
      <c r="E216" s="190">
        <v>2107579</v>
      </c>
      <c r="F216" s="190">
        <v>2291293</v>
      </c>
      <c r="G216" s="190">
        <v>2529179</v>
      </c>
      <c r="H216" s="190">
        <v>2689507</v>
      </c>
      <c r="I216" s="190">
        <v>2815978</v>
      </c>
      <c r="J216" s="190">
        <v>3038797</v>
      </c>
      <c r="K216" s="190">
        <v>3213348</v>
      </c>
      <c r="M216" s="27" t="str">
        <f t="shared" si="31"/>
        <v>18.62825</v>
      </c>
      <c r="N216" s="27" t="str">
        <f t="shared" si="32"/>
        <v>19.04343</v>
      </c>
      <c r="O216" s="27" t="str">
        <f t="shared" si="33"/>
        <v>19.73733</v>
      </c>
      <c r="P216" s="27" t="str">
        <f t="shared" si="34"/>
        <v>21.07579</v>
      </c>
      <c r="Q216" s="27" t="str">
        <f t="shared" si="35"/>
        <v>22.91293</v>
      </c>
      <c r="R216" s="27" t="str">
        <f t="shared" si="36"/>
        <v>25.29179</v>
      </c>
      <c r="S216" s="27" t="str">
        <f t="shared" si="37"/>
        <v>26.89507</v>
      </c>
      <c r="T216" s="27" t="str">
        <f t="shared" si="38"/>
        <v>28.15978</v>
      </c>
      <c r="U216" s="27" t="str">
        <f t="shared" si="39"/>
        <v>30.38797</v>
      </c>
      <c r="V216" s="27" t="str">
        <f t="shared" si="40"/>
        <v>32.13348</v>
      </c>
    </row>
    <row r="217" spans="1:22" x14ac:dyDescent="0.2">
      <c r="A217" t="s">
        <v>302</v>
      </c>
      <c r="B217" s="190">
        <v>1865861</v>
      </c>
      <c r="C217" s="190">
        <v>1907484</v>
      </c>
      <c r="D217" s="190">
        <v>197706</v>
      </c>
      <c r="E217" s="190">
        <v>2111296</v>
      </c>
      <c r="F217" s="190">
        <v>2295626</v>
      </c>
      <c r="G217" s="190">
        <v>2534459</v>
      </c>
      <c r="H217" s="190">
        <v>269553</v>
      </c>
      <c r="I217" s="190">
        <v>282265</v>
      </c>
      <c r="J217" s="190">
        <v>3046758</v>
      </c>
      <c r="K217" s="190">
        <v>3222457</v>
      </c>
      <c r="M217" s="27" t="str">
        <f t="shared" si="31"/>
        <v>18.65861</v>
      </c>
      <c r="N217" s="27" t="str">
        <f t="shared" si="32"/>
        <v>19.07484</v>
      </c>
      <c r="O217" s="27" t="str">
        <f t="shared" si="33"/>
        <v>19.7706</v>
      </c>
      <c r="P217" s="27" t="str">
        <f t="shared" si="34"/>
        <v>21.11296</v>
      </c>
      <c r="Q217" s="27" t="str">
        <f t="shared" si="35"/>
        <v>22.95626</v>
      </c>
      <c r="R217" s="27" t="str">
        <f t="shared" si="36"/>
        <v>25.34459</v>
      </c>
      <c r="S217" s="27" t="str">
        <f t="shared" si="37"/>
        <v>26.9553</v>
      </c>
      <c r="T217" s="27" t="str">
        <f t="shared" si="38"/>
        <v>28.2265</v>
      </c>
      <c r="U217" s="27" t="str">
        <f t="shared" si="39"/>
        <v>30.46758</v>
      </c>
      <c r="V217" s="27" t="str">
        <f t="shared" si="40"/>
        <v>32.22457</v>
      </c>
    </row>
    <row r="218" spans="1:22" x14ac:dyDescent="0.2">
      <c r="A218" t="s">
        <v>303</v>
      </c>
      <c r="B218" s="190">
        <v>1868822</v>
      </c>
      <c r="C218" s="190">
        <v>1910551</v>
      </c>
      <c r="D218" s="190">
        <v>1980312</v>
      </c>
      <c r="E218" s="190">
        <v>2114946</v>
      </c>
      <c r="F218" s="190">
        <v>2299908</v>
      </c>
      <c r="G218" s="190">
        <v>2539725</v>
      </c>
      <c r="H218" s="190">
        <v>2701575</v>
      </c>
      <c r="I218" s="190">
        <v>2829381</v>
      </c>
      <c r="J218" s="190">
        <v>3054859</v>
      </c>
      <c r="K218" s="190">
        <v>3231787</v>
      </c>
      <c r="M218" s="27" t="str">
        <f t="shared" si="31"/>
        <v>18.68822</v>
      </c>
      <c r="N218" s="27" t="str">
        <f t="shared" si="32"/>
        <v>19.10551</v>
      </c>
      <c r="O218" s="27" t="str">
        <f t="shared" si="33"/>
        <v>19.80312</v>
      </c>
      <c r="P218" s="27" t="str">
        <f t="shared" si="34"/>
        <v>21.14946</v>
      </c>
      <c r="Q218" s="27" t="str">
        <f t="shared" si="35"/>
        <v>22.99908</v>
      </c>
      <c r="R218" s="27" t="str">
        <f t="shared" si="36"/>
        <v>25.39725</v>
      </c>
      <c r="S218" s="27" t="str">
        <f t="shared" si="37"/>
        <v>27.01575</v>
      </c>
      <c r="T218" s="27" t="str">
        <f t="shared" si="38"/>
        <v>28.29381</v>
      </c>
      <c r="U218" s="27" t="str">
        <f t="shared" si="39"/>
        <v>30.54859</v>
      </c>
      <c r="V218" s="27" t="str">
        <f t="shared" si="40"/>
        <v>32.31787</v>
      </c>
    </row>
    <row r="219" spans="1:22" x14ac:dyDescent="0.2">
      <c r="A219">
        <v>240</v>
      </c>
      <c r="B219" s="190">
        <v>1870274</v>
      </c>
      <c r="C219" s="190">
        <v>1912055</v>
      </c>
      <c r="D219" s="190">
        <v>198191</v>
      </c>
      <c r="E219" s="190">
        <v>2116745</v>
      </c>
      <c r="F219" s="190">
        <v>2302029</v>
      </c>
      <c r="G219" s="190">
        <v>2542353</v>
      </c>
      <c r="H219" s="190">
        <v>2704607</v>
      </c>
      <c r="I219" s="190">
        <v>283277</v>
      </c>
      <c r="J219" s="190">
        <v>3058964</v>
      </c>
      <c r="K219" s="190">
        <v>3236537</v>
      </c>
      <c r="M219" s="27" t="str">
        <f t="shared" si="31"/>
        <v>18.70274</v>
      </c>
      <c r="N219" s="27" t="str">
        <f t="shared" si="32"/>
        <v>19.12055</v>
      </c>
      <c r="O219" s="27" t="str">
        <f t="shared" si="33"/>
        <v>19.8191</v>
      </c>
      <c r="P219" s="27" t="str">
        <f t="shared" si="34"/>
        <v>21.16745</v>
      </c>
      <c r="Q219" s="27" t="str">
        <f t="shared" si="35"/>
        <v>23.02029</v>
      </c>
      <c r="R219" s="27" t="str">
        <f t="shared" si="36"/>
        <v>25.42353</v>
      </c>
      <c r="S219" s="27" t="str">
        <f t="shared" si="37"/>
        <v>27.04607</v>
      </c>
      <c r="T219" s="27" t="str">
        <f t="shared" si="38"/>
        <v>28.3277</v>
      </c>
      <c r="U219" s="27" t="str">
        <f t="shared" si="39"/>
        <v>30.58964</v>
      </c>
      <c r="V219" s="27" t="str">
        <f t="shared" si="40"/>
        <v>32.36537</v>
      </c>
    </row>
    <row r="220" spans="1:22" x14ac:dyDescent="0.2">
      <c r="A220" t="s">
        <v>304</v>
      </c>
      <c r="B220" s="190">
        <v>1871706</v>
      </c>
      <c r="C220" s="190">
        <v>191354</v>
      </c>
      <c r="D220" s="190">
        <v>1983489</v>
      </c>
      <c r="E220" s="190">
        <v>2118526</v>
      </c>
      <c r="F220" s="190">
        <v>2304138</v>
      </c>
      <c r="G220" s="190">
        <v>2544978</v>
      </c>
      <c r="H220" s="190">
        <v>2707645</v>
      </c>
      <c r="I220" s="190">
        <v>2836174</v>
      </c>
      <c r="J220" s="190">
        <v>3063106</v>
      </c>
      <c r="K220" s="190">
        <v>3241344</v>
      </c>
      <c r="M220" s="27" t="str">
        <f t="shared" si="31"/>
        <v>18.71706</v>
      </c>
      <c r="N220" s="27" t="str">
        <f t="shared" si="32"/>
        <v>19.1354</v>
      </c>
      <c r="O220" s="27" t="str">
        <f t="shared" si="33"/>
        <v>19.83489</v>
      </c>
      <c r="P220" s="27" t="str">
        <f t="shared" si="34"/>
        <v>21.18526</v>
      </c>
      <c r="Q220" s="27" t="str">
        <f t="shared" si="35"/>
        <v>23.04138</v>
      </c>
      <c r="R220" s="27" t="str">
        <f t="shared" si="36"/>
        <v>25.44978</v>
      </c>
      <c r="S220" s="27" t="str">
        <f t="shared" si="37"/>
        <v>27.07645</v>
      </c>
      <c r="T220" s="27" t="str">
        <f t="shared" si="38"/>
        <v>28.36174</v>
      </c>
      <c r="U220" s="27" t="str">
        <f t="shared" si="39"/>
        <v>30.63106</v>
      </c>
      <c r="V220" s="27" t="str">
        <f t="shared" si="40"/>
        <v>32.41344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L Z 1 V J Y o d z i k A A A A 9 Q A A A B I A H A B D b 2 5 m a W c v U G F j a 2 F n Z S 5 4 b W w g o h g A K K A U A A A A A A A A A A A A A A A A A A A A A A A A A A A A h Y + x D o I w G I R f h X S n L c V B y U 8 Z 1 E 0 S E x P j 2 p Q K j V A M L Z Z 3 c / C R f A U x i r o 5 3 n d 3 y d 3 9 e o N s a O r g o j q r W 5 O i C F M U K C P b Q p s y R b 0 7 h n O U c d g K e R K l C s a w s c l g d Y o q 5 8 4 J I d 5 7 7 G P c d i V h l E b k k G 9 2 s l K N C L W x T h i p 0 K d V / G 8 h D v v X G M 7 w I s Y z x j A F M j H I t f n 6 b J z 7 d H 8 g L P v a 9 Z 3 i h Q p X a y C T B P K + w B 9 Q S w M E F A A C A A g A S L Z 1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2 d V Q o i k e 4 D g A A A B E A A A A T A B w A R m 9 y b X V s Y X M v U 2 V j d G l v b j E u b S C i G A A o o B Q A A A A A A A A A A A A A A A A A A A A A A A A A A A A r T k 0 u y c z P U w i G 0 I b W A F B L A Q I t A B Q A A g A I A E i 2 d V S W K H c 4 p A A A A P U A A A A S A A A A A A A A A A A A A A A A A A A A A A B D b 2 5 m a W c v U G F j a 2 F n Z S 5 4 b W x Q S w E C L Q A U A A I A C A B I t n V U D 8 r p q 6 Q A A A D p A A A A E w A A A A A A A A A A A A A A A A D w A A A A W 0 N v b n R l b n R f V H l w Z X N d L n h t b F B L A Q I t A B Q A A g A I A E i 2 d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y W e x G i I 7 S r 6 N c r a j s s Q 0 A A A A A A I A A A A A A B B m A A A A A Q A A I A A A A B 0 t S J Y w l K 5 V 2 l 7 5 s c U r J 1 D 4 g M P Q j k I 8 L L S M 3 b h / Z 8 s q A A A A A A 6 A A A A A A g A A I A A A A D W V o N H n 2 z I y V k S Q m N o e 6 m 7 x n g 3 W M + J 2 w S p 8 r Z + 9 Q Z 8 t U A A A A K k u p O w Q 2 P L 3 Q h R G + 5 o A Q U I J k i e G N Q 3 Z A n c X 3 h T 7 5 g b i r g P + x u y S a b R x d s H l i Q d v s l t m k T t b a H 0 N e C 3 q l x 3 f e t E q B z e i b O Q X W D R x u H I 2 l r m 9 Q A A A A N F t D m I 7 N O l G 4 O r I Q l C Y r y I r 6 8 z S Z X g Y s w E g C j / h r p p 8 X p S 0 Q M x x X v J 7 z h H z V G l V a 3 r 3 H p v R R 6 k 6 2 X M 3 L n T R 4 w c = < / D a t a M a s h u p > 
</file>

<file path=customXml/itemProps1.xml><?xml version="1.0" encoding="utf-8"?>
<ds:datastoreItem xmlns:ds="http://schemas.openxmlformats.org/officeDocument/2006/customXml" ds:itemID="{D4684BF3-1090-4101-981C-514E9DADC6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Calculator</vt:lpstr>
      <vt:lpstr>Charts</vt:lpstr>
      <vt:lpstr>Calculations</vt:lpstr>
      <vt:lpstr>©</vt:lpstr>
      <vt:lpstr>Male</vt:lpstr>
      <vt:lpstr>Female</vt:lpstr>
      <vt:lpstr>copy</vt:lpstr>
      <vt:lpstr>Calculator!Druckbereich</vt:lpstr>
      <vt:lpstr>Charts!Druckbereich</vt:lpstr>
      <vt:lpstr>Charts!Drucktitel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BMI Calculator and Charts</dc:title>
  <dc:subject/>
  <dc:creator>Vertex42.com</dc:creator>
  <cp:keywords/>
  <dc:description>(c) 2009-2018 Vertex42 LLC. All Rights Reserved.</dc:description>
  <cp:lastModifiedBy>XMG2020</cp:lastModifiedBy>
  <cp:lastPrinted>2018-06-18T22:00:43Z</cp:lastPrinted>
  <dcterms:created xsi:type="dcterms:W3CDTF">2009-01-23T18:26:06Z</dcterms:created>
  <dcterms:modified xsi:type="dcterms:W3CDTF">2022-04-25T12:32:11Z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Version">
    <vt:lpwstr>1.2.0</vt:lpwstr>
  </property>
</Properties>
</file>