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mau\workspace\pydae_examples\grids\grid_urisi\cigre\cigre_eur_lv_res_4w2w\"/>
    </mc:Choice>
  </mc:AlternateContent>
  <xr:revisionPtr revIDLastSave="0" documentId="13_ncr:1_{0398EE40-908C-496B-AA60-E93562059C50}" xr6:coauthVersionLast="47" xr6:coauthVersionMax="47" xr10:uidLastSave="{00000000-0000-0000-0000-000000000000}"/>
  <bookViews>
    <workbookView xWindow="-30828" yWindow="5988" windowWidth="30936" windowHeight="16776" activeTab="1" xr2:uid="{00000000-000D-0000-FFFF-FFFF00000000}"/>
  </bookViews>
  <sheets>
    <sheet name="Cases" sheetId="2" r:id="rId1"/>
    <sheet name="Case 0" sheetId="1" r:id="rId2"/>
    <sheet name="Case 1" sheetId="6" r:id="rId3"/>
    <sheet name="Case 2" sheetId="7" r:id="rId4"/>
    <sheet name="Case 3" sheetId="8" r:id="rId5"/>
    <sheet name="Sheet1" sheetId="9" r:id="rId6"/>
    <sheet name="Profiles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11" l="1"/>
  <c r="H30" i="11"/>
  <c r="F30" i="11"/>
  <c r="E30" i="11"/>
  <c r="C30" i="11"/>
  <c r="B30" i="1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3" i="1"/>
  <c r="C18" i="6"/>
  <c r="E18" i="6" s="1"/>
  <c r="C19" i="6"/>
  <c r="E19" i="6" s="1"/>
  <c r="F19" i="6" s="1"/>
  <c r="C20" i="6"/>
  <c r="E20" i="6" s="1"/>
  <c r="F20" i="6" s="1"/>
  <c r="C21" i="6"/>
  <c r="E21" i="6" s="1"/>
  <c r="F21" i="6" s="1"/>
  <c r="C22" i="6"/>
  <c r="E22" i="6" s="1"/>
  <c r="F22" i="6" s="1"/>
  <c r="C23" i="6"/>
  <c r="E23" i="6" s="1"/>
  <c r="F23" i="6" s="1"/>
  <c r="C17" i="6"/>
  <c r="E17" i="6" s="1"/>
  <c r="F17" i="6" s="1"/>
  <c r="C12" i="6"/>
  <c r="E12" i="6" s="1"/>
  <c r="C23" i="8"/>
  <c r="E23" i="8" s="1"/>
  <c r="C22" i="8"/>
  <c r="C21" i="8"/>
  <c r="C20" i="8"/>
  <c r="C19" i="8"/>
  <c r="E19" i="8" s="1"/>
  <c r="F19" i="8" s="1"/>
  <c r="C18" i="8"/>
  <c r="E18" i="8" s="1"/>
  <c r="F18" i="8" s="1"/>
  <c r="C17" i="8"/>
  <c r="C12" i="8"/>
  <c r="E12" i="8" s="1"/>
  <c r="E13" i="8" s="1"/>
  <c r="C5" i="8"/>
  <c r="E5" i="8" s="1"/>
  <c r="F5" i="8" s="1"/>
  <c r="C6" i="8"/>
  <c r="E6" i="8" s="1"/>
  <c r="F6" i="8" s="1"/>
  <c r="C7" i="8"/>
  <c r="E7" i="8" s="1"/>
  <c r="F7" i="8" s="1"/>
  <c r="C8" i="8"/>
  <c r="E8" i="8" s="1"/>
  <c r="F8" i="8" s="1"/>
  <c r="C4" i="8"/>
  <c r="E4" i="8" s="1"/>
  <c r="E22" i="8"/>
  <c r="F22" i="8" s="1"/>
  <c r="E17" i="8"/>
  <c r="E16" i="8"/>
  <c r="F16" i="8" s="1"/>
  <c r="E3" i="8"/>
  <c r="C23" i="7"/>
  <c r="C22" i="7"/>
  <c r="C21" i="7"/>
  <c r="E21" i="7" s="1"/>
  <c r="F21" i="7" s="1"/>
  <c r="C20" i="7"/>
  <c r="E20" i="7" s="1"/>
  <c r="F20" i="7" s="1"/>
  <c r="C19" i="7"/>
  <c r="C18" i="7"/>
  <c r="C17" i="7"/>
  <c r="E17" i="7" s="1"/>
  <c r="C12" i="7"/>
  <c r="E12" i="7" s="1"/>
  <c r="C5" i="7"/>
  <c r="E5" i="7" s="1"/>
  <c r="F5" i="7" s="1"/>
  <c r="C6" i="7"/>
  <c r="E6" i="7" s="1"/>
  <c r="F6" i="7" s="1"/>
  <c r="C7" i="7"/>
  <c r="C8" i="7"/>
  <c r="E8" i="7" s="1"/>
  <c r="C4" i="7"/>
  <c r="E4" i="7" s="1"/>
  <c r="E16" i="7"/>
  <c r="F16" i="7" s="1"/>
  <c r="E3" i="7"/>
  <c r="F3" i="7" s="1"/>
  <c r="C5" i="6"/>
  <c r="E5" i="6" s="1"/>
  <c r="F5" i="6" s="1"/>
  <c r="C6" i="6"/>
  <c r="E6" i="6" s="1"/>
  <c r="F6" i="6" s="1"/>
  <c r="C7" i="6"/>
  <c r="E7" i="6" s="1"/>
  <c r="F7" i="6" s="1"/>
  <c r="C8" i="6"/>
  <c r="E8" i="6" s="1"/>
  <c r="C4" i="6"/>
  <c r="E4" i="6" s="1"/>
  <c r="F4" i="6" s="1"/>
  <c r="I24" i="6"/>
  <c r="E16" i="6"/>
  <c r="F16" i="6" s="1"/>
  <c r="I13" i="6"/>
  <c r="I9" i="6"/>
  <c r="E3" i="6"/>
  <c r="I24" i="1"/>
  <c r="I13" i="1"/>
  <c r="I9" i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2" i="1"/>
  <c r="F12" i="1" s="1"/>
  <c r="E4" i="1"/>
  <c r="F4" i="1" s="1"/>
  <c r="E5" i="1"/>
  <c r="F5" i="1" s="1"/>
  <c r="E6" i="1"/>
  <c r="F6" i="1" s="1"/>
  <c r="E7" i="1"/>
  <c r="F7" i="1" s="1"/>
  <c r="E8" i="1"/>
  <c r="F8" i="1" s="1"/>
  <c r="E3" i="1"/>
  <c r="F3" i="1" s="1"/>
  <c r="E27" i="1" l="1"/>
  <c r="J2" i="2" s="1"/>
  <c r="I17" i="7"/>
  <c r="F27" i="1"/>
  <c r="F24" i="1"/>
  <c r="I8" i="7"/>
  <c r="I12" i="7"/>
  <c r="I13" i="7" s="1"/>
  <c r="I8" i="8"/>
  <c r="I12" i="8"/>
  <c r="I13" i="8" s="1"/>
  <c r="I22" i="8"/>
  <c r="E9" i="1"/>
  <c r="N13" i="1" s="1"/>
  <c r="I20" i="7"/>
  <c r="I22" i="7"/>
  <c r="I7" i="7"/>
  <c r="I7" i="8"/>
  <c r="I17" i="8"/>
  <c r="I23" i="7"/>
  <c r="I6" i="7"/>
  <c r="I6" i="8"/>
  <c r="I23" i="8"/>
  <c r="I4" i="7"/>
  <c r="I5" i="7"/>
  <c r="I4" i="8"/>
  <c r="I5" i="8"/>
  <c r="I20" i="8"/>
  <c r="E24" i="1"/>
  <c r="P22" i="1" s="1"/>
  <c r="I26" i="6"/>
  <c r="F23" i="8"/>
  <c r="F8" i="6"/>
  <c r="F12" i="8"/>
  <c r="F13" i="8" s="1"/>
  <c r="E9" i="8"/>
  <c r="F4" i="8"/>
  <c r="F17" i="8"/>
  <c r="F3" i="8"/>
  <c r="E20" i="8"/>
  <c r="F20" i="8" s="1"/>
  <c r="E21" i="8"/>
  <c r="F21" i="8" s="1"/>
  <c r="F17" i="7"/>
  <c r="E13" i="7"/>
  <c r="F12" i="7"/>
  <c r="F13" i="7" s="1"/>
  <c r="E19" i="7"/>
  <c r="F19" i="7" s="1"/>
  <c r="E23" i="7"/>
  <c r="F23" i="7" s="1"/>
  <c r="F4" i="7"/>
  <c r="E7" i="7"/>
  <c r="E9" i="7" s="1"/>
  <c r="F8" i="7"/>
  <c r="E18" i="7"/>
  <c r="E22" i="7"/>
  <c r="F22" i="7" s="1"/>
  <c r="E24" i="6"/>
  <c r="E13" i="6"/>
  <c r="F12" i="6"/>
  <c r="F13" i="6" s="1"/>
  <c r="E27" i="6"/>
  <c r="J3" i="2" s="1"/>
  <c r="E9" i="6"/>
  <c r="F3" i="6"/>
  <c r="F18" i="6"/>
  <c r="F24" i="6" s="1"/>
  <c r="I26" i="1"/>
  <c r="F13" i="1"/>
  <c r="E13" i="1"/>
  <c r="F9" i="1"/>
  <c r="F26" i="1" s="1"/>
  <c r="N14" i="1" l="1"/>
  <c r="N10" i="1"/>
  <c r="N20" i="1"/>
  <c r="N7" i="1"/>
  <c r="N11" i="1"/>
  <c r="N27" i="1"/>
  <c r="N12" i="1"/>
  <c r="I24" i="7"/>
  <c r="N18" i="1"/>
  <c r="N23" i="1"/>
  <c r="N16" i="1"/>
  <c r="N5" i="1"/>
  <c r="N26" i="1"/>
  <c r="N19" i="1"/>
  <c r="N4" i="1"/>
  <c r="N3" i="1"/>
  <c r="N21" i="1"/>
  <c r="I9" i="7"/>
  <c r="M9" i="7" s="1"/>
  <c r="I24" i="8"/>
  <c r="M13" i="7"/>
  <c r="I9" i="8"/>
  <c r="N17" i="1"/>
  <c r="P19" i="1"/>
  <c r="P12" i="1"/>
  <c r="P16" i="1"/>
  <c r="P14" i="1"/>
  <c r="O5" i="1"/>
  <c r="O9" i="1"/>
  <c r="O13" i="1"/>
  <c r="O17" i="1"/>
  <c r="O21" i="1"/>
  <c r="O25" i="1"/>
  <c r="O6" i="1"/>
  <c r="O10" i="1"/>
  <c r="O14" i="1"/>
  <c r="O18" i="1"/>
  <c r="O22" i="1"/>
  <c r="O26" i="1"/>
  <c r="O7" i="1"/>
  <c r="O11" i="1"/>
  <c r="O15" i="1"/>
  <c r="O19" i="1"/>
  <c r="O23" i="1"/>
  <c r="Q23" i="1" s="1"/>
  <c r="O27" i="1"/>
  <c r="O4" i="1"/>
  <c r="O8" i="1"/>
  <c r="O12" i="1"/>
  <c r="O16" i="1"/>
  <c r="O20" i="1"/>
  <c r="O24" i="1"/>
  <c r="O3" i="1"/>
  <c r="P11" i="1"/>
  <c r="P27" i="1"/>
  <c r="P13" i="1"/>
  <c r="N25" i="1"/>
  <c r="P3" i="1"/>
  <c r="P5" i="1"/>
  <c r="P21" i="1"/>
  <c r="P10" i="1"/>
  <c r="Q10" i="1" s="1"/>
  <c r="P26" i="1"/>
  <c r="P7" i="1"/>
  <c r="P23" i="1"/>
  <c r="P9" i="1"/>
  <c r="P25" i="1"/>
  <c r="P4" i="1"/>
  <c r="P20" i="1"/>
  <c r="P18" i="1"/>
  <c r="N9" i="1"/>
  <c r="P15" i="1"/>
  <c r="N6" i="1"/>
  <c r="N22" i="1"/>
  <c r="P8" i="1"/>
  <c r="P24" i="1"/>
  <c r="N15" i="1"/>
  <c r="P17" i="1"/>
  <c r="N8" i="1"/>
  <c r="N24" i="1"/>
  <c r="P6" i="1"/>
  <c r="E26" i="6"/>
  <c r="E24" i="7"/>
  <c r="E26" i="7" s="1"/>
  <c r="E27" i="8"/>
  <c r="J5" i="2" s="1"/>
  <c r="F24" i="8"/>
  <c r="E24" i="8"/>
  <c r="E26" i="8" s="1"/>
  <c r="F27" i="8"/>
  <c r="F9" i="8"/>
  <c r="F18" i="7"/>
  <c r="F24" i="7" s="1"/>
  <c r="F7" i="7"/>
  <c r="F27" i="6"/>
  <c r="F9" i="6"/>
  <c r="F26" i="6" s="1"/>
  <c r="E26" i="1"/>
  <c r="Q14" i="1" l="1"/>
  <c r="Q21" i="1"/>
  <c r="Q3" i="1"/>
  <c r="I26" i="7"/>
  <c r="Q24" i="1"/>
  <c r="Q8" i="1"/>
  <c r="Q5" i="1"/>
  <c r="M24" i="7"/>
  <c r="I26" i="8"/>
  <c r="K26" i="8" s="1"/>
  <c r="Q26" i="1"/>
  <c r="Q4" i="1"/>
  <c r="Q13" i="1"/>
  <c r="Q16" i="1"/>
  <c r="Q19" i="1"/>
  <c r="Q20" i="1"/>
  <c r="K26" i="6"/>
  <c r="Q22" i="1"/>
  <c r="Q27" i="1"/>
  <c r="Q6" i="1"/>
  <c r="Q11" i="1"/>
  <c r="Q12" i="1"/>
  <c r="Q15" i="1"/>
  <c r="Q18" i="1"/>
  <c r="Q25" i="1"/>
  <c r="Q7" i="1"/>
  <c r="Q9" i="1"/>
  <c r="Q17" i="1"/>
  <c r="F27" i="7"/>
  <c r="E27" i="7"/>
  <c r="J4" i="2" s="1"/>
  <c r="K26" i="7"/>
  <c r="F26" i="8"/>
  <c r="F9" i="7"/>
  <c r="F26" i="7" s="1"/>
</calcChain>
</file>

<file path=xl/sharedStrings.xml><?xml version="1.0" encoding="utf-8"?>
<sst xmlns="http://schemas.openxmlformats.org/spreadsheetml/2006/main" count="243" uniqueCount="73">
  <si>
    <t>kVA</t>
  </si>
  <si>
    <t>pf</t>
  </si>
  <si>
    <t>AC Loads</t>
  </si>
  <si>
    <t>DC Loads</t>
  </si>
  <si>
    <t>P (kW)</t>
  </si>
  <si>
    <t>Q (kvar)</t>
  </si>
  <si>
    <t>Total R:</t>
  </si>
  <si>
    <t>Residential</t>
  </si>
  <si>
    <t>Total I:</t>
  </si>
  <si>
    <t>Industrial</t>
  </si>
  <si>
    <t>Comercial</t>
  </si>
  <si>
    <t>Bus</t>
  </si>
  <si>
    <t>C12</t>
  </si>
  <si>
    <t>C13</t>
  </si>
  <si>
    <t>C14</t>
  </si>
  <si>
    <t>C17</t>
  </si>
  <si>
    <t>C18</t>
  </si>
  <si>
    <t>C19</t>
  </si>
  <si>
    <t>C20</t>
  </si>
  <si>
    <t>R01</t>
  </si>
  <si>
    <t>R11</t>
  </si>
  <si>
    <t>R15</t>
  </si>
  <si>
    <t>R16</t>
  </si>
  <si>
    <t>R17</t>
  </si>
  <si>
    <t>R18</t>
  </si>
  <si>
    <t>I02</t>
  </si>
  <si>
    <t>Case 0</t>
  </si>
  <si>
    <t>Case 1</t>
  </si>
  <si>
    <t>Case 2</t>
  </si>
  <si>
    <t>Case 3</t>
  </si>
  <si>
    <t>Only AC</t>
  </si>
  <si>
    <t>AC 4w, DC 2w</t>
  </si>
  <si>
    <t>AC 2w, DC 2w</t>
  </si>
  <si>
    <t>Description</t>
  </si>
  <si>
    <t>C01</t>
  </si>
  <si>
    <t>S11</t>
  </si>
  <si>
    <t>S15</t>
  </si>
  <si>
    <t>S16</t>
  </si>
  <si>
    <t>S17</t>
  </si>
  <si>
    <t>S18</t>
  </si>
  <si>
    <t>D12</t>
  </si>
  <si>
    <t>D17</t>
  </si>
  <si>
    <t>D19</t>
  </si>
  <si>
    <t>D20</t>
  </si>
  <si>
    <t>H02</t>
  </si>
  <si>
    <t>Pdc (kW)</t>
  </si>
  <si>
    <t>Bus dc</t>
  </si>
  <si>
    <t>Residential 200 kW and comercial 120 kW loads are not considered within area</t>
  </si>
  <si>
    <t>Total CIGRE w/o 200 and 120 kW loads:</t>
  </si>
  <si>
    <t>Total CIGRE:</t>
  </si>
  <si>
    <t>Total C w/o 120kW:</t>
  </si>
  <si>
    <t xml:space="preserve">AC res </t>
  </si>
  <si>
    <t>AC ind</t>
  </si>
  <si>
    <t>AC com</t>
  </si>
  <si>
    <t>DC res</t>
  </si>
  <si>
    <t>DC ind</t>
  </si>
  <si>
    <t>DC com</t>
  </si>
  <si>
    <t>P total</t>
  </si>
  <si>
    <t>Res</t>
  </si>
  <si>
    <t>Ind</t>
  </si>
  <si>
    <t>Com</t>
  </si>
  <si>
    <t>Total</t>
  </si>
  <si>
    <t>Hour</t>
  </si>
  <si>
    <t>Active powers</t>
  </si>
  <si>
    <t>Factor_res</t>
  </si>
  <si>
    <t>Chargers_res</t>
  </si>
  <si>
    <t>Time_res</t>
  </si>
  <si>
    <t>Time_ind</t>
  </si>
  <si>
    <t>Factor_ind</t>
  </si>
  <si>
    <t>Chargers_ind</t>
  </si>
  <si>
    <t>Time_com</t>
  </si>
  <si>
    <t>Factor_com</t>
  </si>
  <si>
    <t>Chargers_com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</si>
</sst>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b/>
      <sz val="11"/>
      <color theme="9" tint="0.3999755851924192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CD6D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4" fontId="0" fillId="2" borderId="0" xfId="0" applyNumberFormat="1" applyFill="1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4" borderId="0" xfId="0" applyFill="1"/>
    <xf numFmtId="0" fontId="0" fillId="3" borderId="0" xfId="0" applyFill="1"/>
    <xf numFmtId="164" fontId="0" fillId="5" borderId="0" xfId="0" applyNumberFormat="1" applyFill="1"/>
    <xf numFmtId="164" fontId="0" fillId="6" borderId="0" xfId="0" applyNumberFormat="1" applyFill="1"/>
    <xf numFmtId="164" fontId="0" fillId="7" borderId="0" xfId="0" applyNumberFormat="1" applyFill="1"/>
    <xf numFmtId="164" fontId="0" fillId="8" borderId="0" xfId="0" applyNumberForma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0" fillId="9" borderId="0" xfId="0" applyFill="1"/>
    <xf numFmtId="164" fontId="0" fillId="3" borderId="0" xfId="0" applyNumberFormat="1" applyFill="1"/>
    <xf numFmtId="164" fontId="0" fillId="4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D6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650485564304462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'Case 0'!$M$3:$M$27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'Case 0'!$N$3:$N$27</c:f>
              <c:numCache>
                <c:formatCode>0.0</c:formatCode>
                <c:ptCount val="25"/>
                <c:pt idx="0">
                  <c:v>125.001</c:v>
                </c:pt>
                <c:pt idx="1">
                  <c:v>130.62120000000002</c:v>
                </c:pt>
                <c:pt idx="2">
                  <c:v>126.16379999999999</c:v>
                </c:pt>
                <c:pt idx="3">
                  <c:v>120.73739999999999</c:v>
                </c:pt>
                <c:pt idx="4">
                  <c:v>116.28</c:v>
                </c:pt>
                <c:pt idx="5">
                  <c:v>116.28</c:v>
                </c:pt>
                <c:pt idx="6">
                  <c:v>111.0474</c:v>
                </c:pt>
                <c:pt idx="7">
                  <c:v>116.28</c:v>
                </c:pt>
                <c:pt idx="8">
                  <c:v>96.318600000000004</c:v>
                </c:pt>
                <c:pt idx="9">
                  <c:v>91.473600000000005</c:v>
                </c:pt>
                <c:pt idx="10">
                  <c:v>95.930999999999997</c:v>
                </c:pt>
                <c:pt idx="11">
                  <c:v>96.318600000000004</c:v>
                </c:pt>
                <c:pt idx="12">
                  <c:v>96.318600000000004</c:v>
                </c:pt>
                <c:pt idx="13">
                  <c:v>106.39620000000001</c:v>
                </c:pt>
                <c:pt idx="14">
                  <c:v>116.08620000000001</c:v>
                </c:pt>
                <c:pt idx="15">
                  <c:v>116.08620000000001</c:v>
                </c:pt>
                <c:pt idx="16">
                  <c:v>106.78380000000001</c:v>
                </c:pt>
                <c:pt idx="17">
                  <c:v>106.78380000000001</c:v>
                </c:pt>
                <c:pt idx="18">
                  <c:v>143.60579999999999</c:v>
                </c:pt>
                <c:pt idx="19">
                  <c:v>193.0248</c:v>
                </c:pt>
                <c:pt idx="20">
                  <c:v>260.07959999999997</c:v>
                </c:pt>
                <c:pt idx="21">
                  <c:v>242.05620000000002</c:v>
                </c:pt>
                <c:pt idx="22">
                  <c:v>213.76139999999998</c:v>
                </c:pt>
                <c:pt idx="23">
                  <c:v>174.6138</c:v>
                </c:pt>
                <c:pt idx="24">
                  <c:v>125.001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41-4675-BE46-E95F33DA22B1}"/>
            </c:ext>
          </c:extLst>
        </c:ser>
        <c:ser>
          <c:idx val="1"/>
          <c:order val="1"/>
          <c:tx>
            <c:v>IND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'Case 0'!$M$3:$M$27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'Case 0'!$O$3:$O$27</c:f>
              <c:numCache>
                <c:formatCode>0.0</c:formatCode>
                <c:ptCount val="25"/>
                <c:pt idx="0">
                  <c:v>33.745000000000005</c:v>
                </c:pt>
                <c:pt idx="1">
                  <c:v>31.704999999999995</c:v>
                </c:pt>
                <c:pt idx="2">
                  <c:v>29.579999999999995</c:v>
                </c:pt>
                <c:pt idx="3">
                  <c:v>27.54</c:v>
                </c:pt>
                <c:pt idx="4">
                  <c:v>25.585000000000001</c:v>
                </c:pt>
                <c:pt idx="5">
                  <c:v>29.75</c:v>
                </c:pt>
                <c:pt idx="6">
                  <c:v>37.74</c:v>
                </c:pt>
                <c:pt idx="7">
                  <c:v>55.674999999999997</c:v>
                </c:pt>
                <c:pt idx="8">
                  <c:v>80.58</c:v>
                </c:pt>
                <c:pt idx="9">
                  <c:v>106.16500000000001</c:v>
                </c:pt>
                <c:pt idx="10">
                  <c:v>122.825</c:v>
                </c:pt>
                <c:pt idx="11">
                  <c:v>127.16</c:v>
                </c:pt>
                <c:pt idx="12">
                  <c:v>119.68000000000002</c:v>
                </c:pt>
                <c:pt idx="13">
                  <c:v>122.99499999999998</c:v>
                </c:pt>
                <c:pt idx="14">
                  <c:v>122.99499999999998</c:v>
                </c:pt>
                <c:pt idx="15">
                  <c:v>114.41</c:v>
                </c:pt>
                <c:pt idx="16">
                  <c:v>102.34</c:v>
                </c:pt>
                <c:pt idx="17">
                  <c:v>97.665000000000006</c:v>
                </c:pt>
                <c:pt idx="18">
                  <c:v>87.125</c:v>
                </c:pt>
                <c:pt idx="19">
                  <c:v>72.165000000000006</c:v>
                </c:pt>
                <c:pt idx="20">
                  <c:v>50.83</c:v>
                </c:pt>
                <c:pt idx="21">
                  <c:v>42.16</c:v>
                </c:pt>
                <c:pt idx="22">
                  <c:v>37.909999999999997</c:v>
                </c:pt>
                <c:pt idx="23">
                  <c:v>35.529999999999994</c:v>
                </c:pt>
                <c:pt idx="24">
                  <c:v>33.745000000000005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41-4675-BE46-E95F33DA22B1}"/>
            </c:ext>
          </c:extLst>
        </c:ser>
        <c:ser>
          <c:idx val="2"/>
          <c:order val="2"/>
          <c:tx>
            <c:v>COM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0'!$M$3:$M$27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'Case 0'!$P$3:$P$27</c:f>
              <c:numCache>
                <c:formatCode>0.0</c:formatCode>
                <c:ptCount val="25"/>
                <c:pt idx="0">
                  <c:v>58.370400000000011</c:v>
                </c:pt>
                <c:pt idx="1">
                  <c:v>56.410200000000003</c:v>
                </c:pt>
                <c:pt idx="2">
                  <c:v>54.232200000000006</c:v>
                </c:pt>
                <c:pt idx="3">
                  <c:v>56.410200000000003</c:v>
                </c:pt>
                <c:pt idx="4">
                  <c:v>58.370400000000011</c:v>
                </c:pt>
                <c:pt idx="5">
                  <c:v>62.073</c:v>
                </c:pt>
                <c:pt idx="6">
                  <c:v>66.211200000000005</c:v>
                </c:pt>
                <c:pt idx="7">
                  <c:v>87.991200000000006</c:v>
                </c:pt>
                <c:pt idx="8">
                  <c:v>120.0078</c:v>
                </c:pt>
                <c:pt idx="9">
                  <c:v>153.33120000000002</c:v>
                </c:pt>
                <c:pt idx="10">
                  <c:v>217.14660000000003</c:v>
                </c:pt>
                <c:pt idx="11">
                  <c:v>227.60100000000003</c:v>
                </c:pt>
                <c:pt idx="12">
                  <c:v>239.14440000000002</c:v>
                </c:pt>
                <c:pt idx="13">
                  <c:v>244.58940000000001</c:v>
                </c:pt>
                <c:pt idx="14">
                  <c:v>244.37160000000003</c:v>
                </c:pt>
                <c:pt idx="15">
                  <c:v>233.2638</c:v>
                </c:pt>
                <c:pt idx="16">
                  <c:v>228.47220000000002</c:v>
                </c:pt>
                <c:pt idx="17">
                  <c:v>283.14</c:v>
                </c:pt>
                <c:pt idx="18">
                  <c:v>303.39540000000005</c:v>
                </c:pt>
                <c:pt idx="19">
                  <c:v>261.1422</c:v>
                </c:pt>
                <c:pt idx="20">
                  <c:v>239.7978</c:v>
                </c:pt>
                <c:pt idx="21">
                  <c:v>174.6756</c:v>
                </c:pt>
                <c:pt idx="22">
                  <c:v>76.23</c:v>
                </c:pt>
                <c:pt idx="23">
                  <c:v>54.885600000000004</c:v>
                </c:pt>
                <c:pt idx="24">
                  <c:v>58.370400000000011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41-4675-BE46-E95F33DA22B1}"/>
            </c:ext>
          </c:extLst>
        </c:ser>
        <c:ser>
          <c:idx val="3"/>
          <c:order val="3"/>
          <c:tx>
            <c:v>Total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'Case 0'!$M$3:$M$27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'Case 0'!$Q$3:$Q$27</c:f>
              <c:numCache>
                <c:formatCode>0.0</c:formatCode>
                <c:ptCount val="25"/>
                <c:pt idx="0">
                  <c:v>217.11640000000003</c:v>
                </c:pt>
                <c:pt idx="1">
                  <c:v>218.7364</c:v>
                </c:pt>
                <c:pt idx="2">
                  <c:v>209.976</c:v>
                </c:pt>
                <c:pt idx="3">
                  <c:v>204.6876</c:v>
                </c:pt>
                <c:pt idx="4">
                  <c:v>200.23540000000003</c:v>
                </c:pt>
                <c:pt idx="5">
                  <c:v>208.10300000000001</c:v>
                </c:pt>
                <c:pt idx="6">
                  <c:v>214.99860000000001</c:v>
                </c:pt>
                <c:pt idx="7">
                  <c:v>259.94619999999998</c:v>
                </c:pt>
                <c:pt idx="8">
                  <c:v>296.90639999999996</c:v>
                </c:pt>
                <c:pt idx="9">
                  <c:v>350.96980000000002</c:v>
                </c:pt>
                <c:pt idx="10">
                  <c:v>435.90260000000001</c:v>
                </c:pt>
                <c:pt idx="11">
                  <c:v>451.07960000000003</c:v>
                </c:pt>
                <c:pt idx="12">
                  <c:v>455.14300000000003</c:v>
                </c:pt>
                <c:pt idx="13">
                  <c:v>473.98059999999998</c:v>
                </c:pt>
                <c:pt idx="14">
                  <c:v>483.45280000000002</c:v>
                </c:pt>
                <c:pt idx="15">
                  <c:v>463.76</c:v>
                </c:pt>
                <c:pt idx="16">
                  <c:v>437.596</c:v>
                </c:pt>
                <c:pt idx="17">
                  <c:v>487.58879999999999</c:v>
                </c:pt>
                <c:pt idx="18">
                  <c:v>534.12620000000004</c:v>
                </c:pt>
                <c:pt idx="19">
                  <c:v>526.33199999999999</c:v>
                </c:pt>
                <c:pt idx="20">
                  <c:v>550.70740000000001</c:v>
                </c:pt>
                <c:pt idx="21">
                  <c:v>458.89179999999999</c:v>
                </c:pt>
                <c:pt idx="22">
                  <c:v>327.90139999999997</c:v>
                </c:pt>
                <c:pt idx="23">
                  <c:v>265.02940000000001</c:v>
                </c:pt>
                <c:pt idx="24">
                  <c:v>217.11640000000003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41-4675-BE46-E95F33DA2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74896"/>
        <c:axId val="541599736"/>
      </c:scatterChart>
      <c:valAx>
        <c:axId val="53337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99736"/>
        <c:crosses val="autoZero"/>
        <c:crossBetween val="midCat"/>
      </c:valAx>
      <c:valAx>
        <c:axId val="54159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74896"/>
        <c:crosses val="autoZero"/>
        <c:crossBetween val="midCat"/>
      </c:valAx>
      <c:spPr>
        <a:noFill/>
        <a:ln>
          <a:solidFill>
            <a:srgbClr val="92D05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650485564304462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Sheet1!$A$1:$A$125</c:f>
              <c:numCache>
                <c:formatCode>General</c:formatCode>
                <c:ptCount val="125"/>
                <c:pt idx="0">
                  <c:v>0.118928153555714</c:v>
                </c:pt>
                <c:pt idx="1">
                  <c:v>0.38297047612894902</c:v>
                </c:pt>
                <c:pt idx="2">
                  <c:v>0.64701279870218398</c:v>
                </c:pt>
                <c:pt idx="3">
                  <c:v>0.91105512127541999</c:v>
                </c:pt>
                <c:pt idx="4">
                  <c:v>1.1750974438486499</c:v>
                </c:pt>
                <c:pt idx="5">
                  <c:v>1.4391397664218899</c:v>
                </c:pt>
                <c:pt idx="6">
                  <c:v>1.7031820889951199</c:v>
                </c:pt>
                <c:pt idx="7">
                  <c:v>1.9672244115683599</c:v>
                </c:pt>
                <c:pt idx="8">
                  <c:v>2.2312667341415899</c:v>
                </c:pt>
                <c:pt idx="9">
                  <c:v>2.4953090567148299</c:v>
                </c:pt>
                <c:pt idx="10">
                  <c:v>2.7593513792880602</c:v>
                </c:pt>
                <c:pt idx="11">
                  <c:v>3.0233937018613002</c:v>
                </c:pt>
                <c:pt idx="12">
                  <c:v>3.2514302531745498</c:v>
                </c:pt>
                <c:pt idx="13">
                  <c:v>3.5754821945144299</c:v>
                </c:pt>
                <c:pt idx="14">
                  <c:v>3.8395245170876602</c:v>
                </c:pt>
                <c:pt idx="15">
                  <c:v>4.1035668396608997</c:v>
                </c:pt>
                <c:pt idx="16">
                  <c:v>4.3676091622341398</c:v>
                </c:pt>
                <c:pt idx="17">
                  <c:v>4.63165148480737</c:v>
                </c:pt>
                <c:pt idx="18">
                  <c:v>4.89569380738061</c:v>
                </c:pt>
                <c:pt idx="19">
                  <c:v>5.1597361299538402</c:v>
                </c:pt>
                <c:pt idx="20">
                  <c:v>5.4237784525270802</c:v>
                </c:pt>
                <c:pt idx="21">
                  <c:v>5.6878207751003096</c:v>
                </c:pt>
                <c:pt idx="22">
                  <c:v>5.9518630976735496</c:v>
                </c:pt>
                <c:pt idx="23">
                  <c:v>6.2039034964934503</c:v>
                </c:pt>
                <c:pt idx="24">
                  <c:v>6.4439419715600303</c:v>
                </c:pt>
                <c:pt idx="25">
                  <c:v>6.6839804466266104</c:v>
                </c:pt>
                <c:pt idx="26">
                  <c:v>6.91201699793986</c:v>
                </c:pt>
                <c:pt idx="27">
                  <c:v>7.1160497017464497</c:v>
                </c:pt>
                <c:pt idx="28">
                  <c:v>7.3080804817997098</c:v>
                </c:pt>
                <c:pt idx="29">
                  <c:v>7.5001112618529797</c:v>
                </c:pt>
                <c:pt idx="30">
                  <c:v>7.6921420419062398</c:v>
                </c:pt>
                <c:pt idx="31">
                  <c:v>7.8841728219595</c:v>
                </c:pt>
                <c:pt idx="32">
                  <c:v>8.1122093732727496</c:v>
                </c:pt>
                <c:pt idx="33">
                  <c:v>8.3762516958459798</c:v>
                </c:pt>
                <c:pt idx="34">
                  <c:v>8.6402940184192207</c:v>
                </c:pt>
                <c:pt idx="35">
                  <c:v>8.9043363409924492</c:v>
                </c:pt>
                <c:pt idx="36">
                  <c:v>9.1683786635656901</c:v>
                </c:pt>
                <c:pt idx="37">
                  <c:v>9.4324209861389292</c:v>
                </c:pt>
                <c:pt idx="38">
                  <c:v>9.6964633087121594</c:v>
                </c:pt>
                <c:pt idx="39">
                  <c:v>9.9605056312854003</c:v>
                </c:pt>
                <c:pt idx="40">
                  <c:v>10.2245479538586</c:v>
                </c:pt>
                <c:pt idx="41">
                  <c:v>10.4885902764318</c:v>
                </c:pt>
                <c:pt idx="42">
                  <c:v>10.7526325990051</c:v>
                </c:pt>
                <c:pt idx="43">
                  <c:v>11.0166749215783</c:v>
                </c:pt>
                <c:pt idx="44">
                  <c:v>11.2807172441515</c:v>
                </c:pt>
                <c:pt idx="45">
                  <c:v>11.5447595667248</c:v>
                </c:pt>
                <c:pt idx="46">
                  <c:v>11.808801889298</c:v>
                </c:pt>
                <c:pt idx="47">
                  <c:v>12.0728442118712</c:v>
                </c:pt>
                <c:pt idx="48">
                  <c:v>12.336886534444499</c:v>
                </c:pt>
                <c:pt idx="49">
                  <c:v>12.600928857017699</c:v>
                </c:pt>
                <c:pt idx="50">
                  <c:v>12.864971179590899</c:v>
                </c:pt>
                <c:pt idx="51">
                  <c:v>13.1290135021642</c:v>
                </c:pt>
                <c:pt idx="52">
                  <c:v>13.393055824737401</c:v>
                </c:pt>
                <c:pt idx="53">
                  <c:v>13.657098147310601</c:v>
                </c:pt>
                <c:pt idx="54">
                  <c:v>13.9211404698839</c:v>
                </c:pt>
                <c:pt idx="55">
                  <c:v>14.1851827924571</c:v>
                </c:pt>
                <c:pt idx="56">
                  <c:v>14.4492251150304</c:v>
                </c:pt>
                <c:pt idx="57">
                  <c:v>14.7132674376036</c:v>
                </c:pt>
                <c:pt idx="58">
                  <c:v>14.9773097601768</c:v>
                </c:pt>
                <c:pt idx="59">
                  <c:v>15.241352082750099</c:v>
                </c:pt>
                <c:pt idx="60">
                  <c:v>15.505394405323299</c:v>
                </c:pt>
                <c:pt idx="61">
                  <c:v>15.769436727896499</c:v>
                </c:pt>
                <c:pt idx="62">
                  <c:v>16.033479050469801</c:v>
                </c:pt>
                <c:pt idx="63">
                  <c:v>16.297521373043001</c:v>
                </c:pt>
                <c:pt idx="64">
                  <c:v>16.561563695616201</c:v>
                </c:pt>
                <c:pt idx="65">
                  <c:v>16.8256060181895</c:v>
                </c:pt>
                <c:pt idx="66">
                  <c:v>17.029638721996101</c:v>
                </c:pt>
                <c:pt idx="67">
                  <c:v>17.209667578295999</c:v>
                </c:pt>
                <c:pt idx="68">
                  <c:v>17.3536906633359</c:v>
                </c:pt>
                <c:pt idx="69">
                  <c:v>17.497713748375901</c:v>
                </c:pt>
                <c:pt idx="70">
                  <c:v>17.641736833415798</c:v>
                </c:pt>
                <c:pt idx="71">
                  <c:v>17.768957225201099</c:v>
                </c:pt>
                <c:pt idx="72">
                  <c:v>17.921781720993501</c:v>
                </c:pt>
                <c:pt idx="73">
                  <c:v>18.047135146861599</c:v>
                </c:pt>
                <c:pt idx="74">
                  <c:v>18.145817631055699</c:v>
                </c:pt>
                <c:pt idx="75">
                  <c:v>18.2418330210823</c:v>
                </c:pt>
                <c:pt idx="76">
                  <c:v>18.337848411108901</c:v>
                </c:pt>
                <c:pt idx="77">
                  <c:v>18.433863801135502</c:v>
                </c:pt>
                <c:pt idx="78">
                  <c:v>18.529879191162198</c:v>
                </c:pt>
                <c:pt idx="79">
                  <c:v>18.625894581188799</c:v>
                </c:pt>
                <c:pt idx="80">
                  <c:v>18.711622607998301</c:v>
                </c:pt>
                <c:pt idx="81">
                  <c:v>18.807637998024902</c:v>
                </c:pt>
                <c:pt idx="82">
                  <c:v>18.918305087179</c:v>
                </c:pt>
                <c:pt idx="83">
                  <c:v>19.045961912555299</c:v>
                </c:pt>
                <c:pt idx="84">
                  <c:v>19.1899849975953</c:v>
                </c:pt>
                <c:pt idx="85">
                  <c:v>19.334008082635201</c:v>
                </c:pt>
                <c:pt idx="86">
                  <c:v>19.478031167675201</c:v>
                </c:pt>
                <c:pt idx="87">
                  <c:v>19.622054252715099</c:v>
                </c:pt>
                <c:pt idx="88">
                  <c:v>19.7660773377551</c:v>
                </c:pt>
                <c:pt idx="89">
                  <c:v>19.958108117808301</c:v>
                </c:pt>
                <c:pt idx="90">
                  <c:v>20.102131202848302</c:v>
                </c:pt>
                <c:pt idx="91">
                  <c:v>20.2941619829015</c:v>
                </c:pt>
                <c:pt idx="92">
                  <c:v>20.486192762954801</c:v>
                </c:pt>
                <c:pt idx="93">
                  <c:v>20.678223543007999</c:v>
                </c:pt>
                <c:pt idx="94">
                  <c:v>20.858252399308</c:v>
                </c:pt>
                <c:pt idx="95">
                  <c:v>21.0142774081013</c:v>
                </c:pt>
                <c:pt idx="96">
                  <c:v>21.158300493141201</c:v>
                </c:pt>
                <c:pt idx="97">
                  <c:v>21.302323578181198</c:v>
                </c:pt>
                <c:pt idx="98">
                  <c:v>21.4463466632211</c:v>
                </c:pt>
                <c:pt idx="99">
                  <c:v>21.590369748261001</c:v>
                </c:pt>
                <c:pt idx="100">
                  <c:v>21.734392833301001</c:v>
                </c:pt>
                <c:pt idx="101">
                  <c:v>21.878415918340899</c:v>
                </c:pt>
                <c:pt idx="102">
                  <c:v>22.000149716410402</c:v>
                </c:pt>
                <c:pt idx="103">
                  <c:v>22.082448622147499</c:v>
                </c:pt>
                <c:pt idx="104">
                  <c:v>22.178464012174199</c:v>
                </c:pt>
                <c:pt idx="105">
                  <c:v>22.2744794022008</c:v>
                </c:pt>
                <c:pt idx="106">
                  <c:v>22.370494792227401</c:v>
                </c:pt>
                <c:pt idx="107">
                  <c:v>22.466510182254101</c:v>
                </c:pt>
                <c:pt idx="108">
                  <c:v>22.562525572280698</c:v>
                </c:pt>
                <c:pt idx="109">
                  <c:v>22.658540962307299</c:v>
                </c:pt>
                <c:pt idx="110">
                  <c:v>22.7545563523339</c:v>
                </c:pt>
                <c:pt idx="111">
                  <c:v>22.8505717423606</c:v>
                </c:pt>
                <c:pt idx="112">
                  <c:v>22.946587132387201</c:v>
                </c:pt>
                <c:pt idx="113">
                  <c:v>23.032315159196699</c:v>
                </c:pt>
                <c:pt idx="114">
                  <c:v>23.126615988687099</c:v>
                </c:pt>
                <c:pt idx="115">
                  <c:v>23.220916818177599</c:v>
                </c:pt>
                <c:pt idx="116">
                  <c:v>23.294642921233699</c:v>
                </c:pt>
                <c:pt idx="117">
                  <c:v>23.368369024289901</c:v>
                </c:pt>
                <c:pt idx="118">
                  <c:v>23.462669853780302</c:v>
                </c:pt>
                <c:pt idx="119">
                  <c:v>23.558685243806998</c:v>
                </c:pt>
                <c:pt idx="120">
                  <c:v>23.664035463419498</c:v>
                </c:pt>
                <c:pt idx="121">
                  <c:v>23.7387141001069</c:v>
                </c:pt>
                <c:pt idx="122">
                  <c:v>23.822727566380198</c:v>
                </c:pt>
                <c:pt idx="123">
                  <c:v>23.928077785992802</c:v>
                </c:pt>
                <c:pt idx="124">
                  <c:v>23.986753857675701</c:v>
                </c:pt>
              </c:numCache>
            </c:numRef>
          </c:xVal>
          <c:yVal>
            <c:numRef>
              <c:f>Sheet1!$B$1:$B$125</c:f>
              <c:numCache>
                <c:formatCode>General</c:formatCode>
                <c:ptCount val="125"/>
                <c:pt idx="0">
                  <c:v>29.426178103116701</c:v>
                </c:pt>
                <c:pt idx="1">
                  <c:v>28.801222016066301</c:v>
                </c:pt>
                <c:pt idx="2">
                  <c:v>28.1841767655607</c:v>
                </c:pt>
                <c:pt idx="3">
                  <c:v>27.582953188145201</c:v>
                </c:pt>
                <c:pt idx="4">
                  <c:v>26.9500862645498</c:v>
                </c:pt>
                <c:pt idx="5">
                  <c:v>26.356773523679099</c:v>
                </c:pt>
                <c:pt idx="6">
                  <c:v>25.739728273173601</c:v>
                </c:pt>
                <c:pt idx="7">
                  <c:v>25.138504695758002</c:v>
                </c:pt>
                <c:pt idx="8">
                  <c:v>24.394886060533501</c:v>
                </c:pt>
                <c:pt idx="9">
                  <c:v>23.627534915674101</c:v>
                </c:pt>
                <c:pt idx="10">
                  <c:v>22.8601837708147</c:v>
                </c:pt>
                <c:pt idx="11">
                  <c:v>22.140297645225001</c:v>
                </c:pt>
                <c:pt idx="12">
                  <c:v>21.860451802447599</c:v>
                </c:pt>
                <c:pt idx="13">
                  <c:v>20.854786706671899</c:v>
                </c:pt>
                <c:pt idx="14">
                  <c:v>20.289161893708499</c:v>
                </c:pt>
                <c:pt idx="15">
                  <c:v>19.956906758820899</c:v>
                </c:pt>
                <c:pt idx="16">
                  <c:v>19.956906758820899</c:v>
                </c:pt>
                <c:pt idx="17">
                  <c:v>19.956906758820899</c:v>
                </c:pt>
                <c:pt idx="18">
                  <c:v>19.964817595365901</c:v>
                </c:pt>
                <c:pt idx="19">
                  <c:v>20.376181095702901</c:v>
                </c:pt>
                <c:pt idx="20">
                  <c:v>20.969493836573498</c:v>
                </c:pt>
                <c:pt idx="21">
                  <c:v>21.562806577444199</c:v>
                </c:pt>
                <c:pt idx="22">
                  <c:v>22.2510493568541</c:v>
                </c:pt>
                <c:pt idx="23">
                  <c:v>23.846665087969001</c:v>
                </c:pt>
                <c:pt idx="24">
                  <c:v>25.726279851047199</c:v>
                </c:pt>
                <c:pt idx="25">
                  <c:v>27.571086933327699</c:v>
                </c:pt>
                <c:pt idx="26">
                  <c:v>29.3743181746554</c:v>
                </c:pt>
                <c:pt idx="27">
                  <c:v>31.258525617838899</c:v>
                </c:pt>
                <c:pt idx="28">
                  <c:v>33.172948061714898</c:v>
                </c:pt>
                <c:pt idx="29">
                  <c:v>35.087370505590897</c:v>
                </c:pt>
                <c:pt idx="30">
                  <c:v>37.001792949466903</c:v>
                </c:pt>
                <c:pt idx="31">
                  <c:v>38.905337993093603</c:v>
                </c:pt>
                <c:pt idx="32">
                  <c:v>40.2877566793222</c:v>
                </c:pt>
                <c:pt idx="33">
                  <c:v>40.983910295277099</c:v>
                </c:pt>
                <c:pt idx="34">
                  <c:v>41.624688055417401</c:v>
                </c:pt>
                <c:pt idx="35">
                  <c:v>42.257554979012802</c:v>
                </c:pt>
                <c:pt idx="36">
                  <c:v>42.842956883338502</c:v>
                </c:pt>
                <c:pt idx="37">
                  <c:v>43.436269624209203</c:v>
                </c:pt>
                <c:pt idx="38">
                  <c:v>44.037493201624798</c:v>
                </c:pt>
                <c:pt idx="39">
                  <c:v>44.678270961765101</c:v>
                </c:pt>
                <c:pt idx="40">
                  <c:v>45.928183135866</c:v>
                </c:pt>
                <c:pt idx="41">
                  <c:v>47.3363120408657</c:v>
                </c:pt>
                <c:pt idx="42">
                  <c:v>48.752351782410301</c:v>
                </c:pt>
                <c:pt idx="43">
                  <c:v>49.820314715977503</c:v>
                </c:pt>
                <c:pt idx="44">
                  <c:v>49.891512244882001</c:v>
                </c:pt>
                <c:pt idx="45">
                  <c:v>49.891512244882001</c:v>
                </c:pt>
                <c:pt idx="46">
                  <c:v>49.891512244882001</c:v>
                </c:pt>
                <c:pt idx="47">
                  <c:v>50.326608254853802</c:v>
                </c:pt>
                <c:pt idx="48">
                  <c:v>51.6872721405839</c:v>
                </c:pt>
                <c:pt idx="49">
                  <c:v>53.0954010455836</c:v>
                </c:pt>
                <c:pt idx="50">
                  <c:v>54.495619114038298</c:v>
                </c:pt>
                <c:pt idx="51">
                  <c:v>55.840461326678501</c:v>
                </c:pt>
                <c:pt idx="52">
                  <c:v>57.153660193138897</c:v>
                </c:pt>
                <c:pt idx="53">
                  <c:v>58.4589482230543</c:v>
                </c:pt>
                <c:pt idx="54">
                  <c:v>59.748414579879899</c:v>
                </c:pt>
                <c:pt idx="55">
                  <c:v>60.159778080216903</c:v>
                </c:pt>
                <c:pt idx="56">
                  <c:v>60.159778080216903</c:v>
                </c:pt>
                <c:pt idx="57">
                  <c:v>60.159778080216903</c:v>
                </c:pt>
                <c:pt idx="58">
                  <c:v>59.930363820413604</c:v>
                </c:pt>
                <c:pt idx="59">
                  <c:v>58.751649175217203</c:v>
                </c:pt>
                <c:pt idx="60">
                  <c:v>57.430539472211898</c:v>
                </c:pt>
                <c:pt idx="61">
                  <c:v>56.125251442296403</c:v>
                </c:pt>
                <c:pt idx="62">
                  <c:v>54.796230902746103</c:v>
                </c:pt>
                <c:pt idx="63">
                  <c:v>53.396012834291398</c:v>
                </c:pt>
                <c:pt idx="64">
                  <c:v>51.987883929291698</c:v>
                </c:pt>
                <c:pt idx="65">
                  <c:v>50.595576697381802</c:v>
                </c:pt>
                <c:pt idx="66">
                  <c:v>50.964749069479197</c:v>
                </c:pt>
                <c:pt idx="67">
                  <c:v>53.024203516679101</c:v>
                </c:pt>
                <c:pt idx="68">
                  <c:v>55.112664364543797</c:v>
                </c:pt>
                <c:pt idx="69">
                  <c:v>57.201125212408499</c:v>
                </c:pt>
                <c:pt idx="70">
                  <c:v>59.289586060273301</c:v>
                </c:pt>
                <c:pt idx="71">
                  <c:v>61.238816184946998</c:v>
                </c:pt>
                <c:pt idx="72">
                  <c:v>63.464573995958403</c:v>
                </c:pt>
                <c:pt idx="73">
                  <c:v>65.583975004532206</c:v>
                </c:pt>
                <c:pt idx="74">
                  <c:v>67.6978164529786</c:v>
                </c:pt>
                <c:pt idx="75">
                  <c:v>69.699258098849</c:v>
                </c:pt>
                <c:pt idx="76">
                  <c:v>71.668067543971503</c:v>
                </c:pt>
                <c:pt idx="77">
                  <c:v>73.702141390589702</c:v>
                </c:pt>
                <c:pt idx="78">
                  <c:v>75.660073435462905</c:v>
                </c:pt>
                <c:pt idx="79">
                  <c:v>77.672392481582605</c:v>
                </c:pt>
                <c:pt idx="80">
                  <c:v>79.527766181248097</c:v>
                </c:pt>
                <c:pt idx="81">
                  <c:v>81.352683160215605</c:v>
                </c:pt>
                <c:pt idx="82">
                  <c:v>83.749892657234398</c:v>
                </c:pt>
                <c:pt idx="83">
                  <c:v>86.091500274537196</c:v>
                </c:pt>
                <c:pt idx="84">
                  <c:v>88.179961122402005</c:v>
                </c:pt>
                <c:pt idx="85">
                  <c:v>90.268421970266701</c:v>
                </c:pt>
                <c:pt idx="86">
                  <c:v>92.356882818131396</c:v>
                </c:pt>
                <c:pt idx="87">
                  <c:v>94.445343665996106</c:v>
                </c:pt>
                <c:pt idx="88">
                  <c:v>96.5338045138609</c:v>
                </c:pt>
                <c:pt idx="89">
                  <c:v>98.726688404118804</c:v>
                </c:pt>
                <c:pt idx="90">
                  <c:v>98.723787764052304</c:v>
                </c:pt>
                <c:pt idx="91">
                  <c:v>96.849249121090395</c:v>
                </c:pt>
                <c:pt idx="92">
                  <c:v>94.902194476466505</c:v>
                </c:pt>
                <c:pt idx="93">
                  <c:v>92.922507631094803</c:v>
                </c:pt>
                <c:pt idx="94">
                  <c:v>91.076457417357204</c:v>
                </c:pt>
                <c:pt idx="95">
                  <c:v>89.209688346001897</c:v>
                </c:pt>
                <c:pt idx="96">
                  <c:v>87.135730698469601</c:v>
                </c:pt>
                <c:pt idx="97">
                  <c:v>85.047269850604906</c:v>
                </c:pt>
                <c:pt idx="98">
                  <c:v>82.958809002740196</c:v>
                </c:pt>
                <c:pt idx="99">
                  <c:v>80.870348154875401</c:v>
                </c:pt>
                <c:pt idx="100">
                  <c:v>78.781887307010706</c:v>
                </c:pt>
                <c:pt idx="101">
                  <c:v>76.693426459145996</c:v>
                </c:pt>
                <c:pt idx="102">
                  <c:v>74.617396925851907</c:v>
                </c:pt>
                <c:pt idx="103">
                  <c:v>72.886336371892597</c:v>
                </c:pt>
                <c:pt idx="104">
                  <c:v>70.928404327019393</c:v>
                </c:pt>
                <c:pt idx="105">
                  <c:v>68.948717481647606</c:v>
                </c:pt>
                <c:pt idx="106">
                  <c:v>66.947275835777305</c:v>
                </c:pt>
                <c:pt idx="107">
                  <c:v>64.967588990405503</c:v>
                </c:pt>
                <c:pt idx="108">
                  <c:v>62.966147344535102</c:v>
                </c:pt>
                <c:pt idx="109">
                  <c:v>60.997337899412599</c:v>
                </c:pt>
                <c:pt idx="110">
                  <c:v>59.017651054040897</c:v>
                </c:pt>
                <c:pt idx="111">
                  <c:v>57.016209408170504</c:v>
                </c:pt>
                <c:pt idx="112">
                  <c:v>55.003890362050797</c:v>
                </c:pt>
                <c:pt idx="113">
                  <c:v>52.962046943826003</c:v>
                </c:pt>
                <c:pt idx="114">
                  <c:v>50.783459065324202</c:v>
                </c:pt>
                <c:pt idx="115">
                  <c:v>48.598655529537197</c:v>
                </c:pt>
                <c:pt idx="116">
                  <c:v>46.686304971422899</c:v>
                </c:pt>
                <c:pt idx="117">
                  <c:v>44.744948012643903</c:v>
                </c:pt>
                <c:pt idx="118">
                  <c:v>42.571021877106197</c:v>
                </c:pt>
                <c:pt idx="119">
                  <c:v>40.210626023009098</c:v>
                </c:pt>
                <c:pt idx="120">
                  <c:v>37.7571679667791</c:v>
                </c:pt>
                <c:pt idx="121">
                  <c:v>35.8292092025928</c:v>
                </c:pt>
                <c:pt idx="122">
                  <c:v>33.6950632736811</c:v>
                </c:pt>
                <c:pt idx="123">
                  <c:v>31.337084619639398</c:v>
                </c:pt>
                <c:pt idx="124">
                  <c:v>29.9641149881727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81-40BE-8BE7-AF704BE4EDBE}"/>
            </c:ext>
          </c:extLst>
        </c:ser>
        <c:ser>
          <c:idx val="1"/>
          <c:order val="1"/>
          <c:tx>
            <c:v>IND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Sheet1!$D$1:$D$110</c:f>
              <c:numCache>
                <c:formatCode>General</c:formatCode>
                <c:ptCount val="110"/>
                <c:pt idx="0">
                  <c:v>0.118928153555714</c:v>
                </c:pt>
                <c:pt idx="1">
                  <c:v>0.36239574969467098</c:v>
                </c:pt>
                <c:pt idx="2">
                  <c:v>0.64701279870218398</c:v>
                </c:pt>
                <c:pt idx="3">
                  <c:v>0.90419687913066105</c:v>
                </c:pt>
                <c:pt idx="4">
                  <c:v>1.1750974438486499</c:v>
                </c:pt>
                <c:pt idx="5">
                  <c:v>1.4597144928561701</c:v>
                </c:pt>
                <c:pt idx="6">
                  <c:v>1.7031820889951199</c:v>
                </c:pt>
                <c:pt idx="7">
                  <c:v>2.0632398015949902</c:v>
                </c:pt>
                <c:pt idx="8">
                  <c:v>2.3067073977339501</c:v>
                </c:pt>
                <c:pt idx="9">
                  <c:v>2.59132444674146</c:v>
                </c:pt>
                <c:pt idx="10">
                  <c:v>2.84850852716994</c:v>
                </c:pt>
                <c:pt idx="11">
                  <c:v>3.1194090918879298</c:v>
                </c:pt>
                <c:pt idx="12">
                  <c:v>3.4040261408954402</c:v>
                </c:pt>
                <c:pt idx="13">
                  <c:v>3.6474937370344001</c:v>
                </c:pt>
                <c:pt idx="14">
                  <c:v>4.0315552971409296</c:v>
                </c:pt>
                <c:pt idx="15">
                  <c:v>4.2982647138815704</c:v>
                </c:pt>
                <c:pt idx="16">
                  <c:v>4.5596399422873999</c:v>
                </c:pt>
                <c:pt idx="17">
                  <c:v>4.87168995987395</c:v>
                </c:pt>
                <c:pt idx="18">
                  <c:v>5.0877245874338701</c:v>
                </c:pt>
                <c:pt idx="19">
                  <c:v>5.2797553674871303</c:v>
                </c:pt>
                <c:pt idx="20">
                  <c:v>5.4837880712937199</c:v>
                </c:pt>
                <c:pt idx="21">
                  <c:v>5.6398130800870003</c:v>
                </c:pt>
                <c:pt idx="22">
                  <c:v>5.8318438601402596</c:v>
                </c:pt>
                <c:pt idx="23">
                  <c:v>6.04307771819885</c:v>
                </c:pt>
                <c:pt idx="24">
                  <c:v>6.1438938777268097</c:v>
                </c:pt>
                <c:pt idx="25">
                  <c:v>6.2909174437050899</c:v>
                </c:pt>
                <c:pt idx="26">
                  <c:v>6.4010779581552901</c:v>
                </c:pt>
                <c:pt idx="27">
                  <c:v>6.5611915343810097</c:v>
                </c:pt>
                <c:pt idx="28">
                  <c:v>6.7131279757418403</c:v>
                </c:pt>
                <c:pt idx="29">
                  <c:v>6.8331472132751303</c:v>
                </c:pt>
                <c:pt idx="30">
                  <c:v>6.9752998686392296</c:v>
                </c:pt>
                <c:pt idx="31">
                  <c:v>7.1130492208081204</c:v>
                </c:pt>
                <c:pt idx="32">
                  <c:v>7.2120650917730798</c:v>
                </c:pt>
                <c:pt idx="33">
                  <c:v>7.3353575812390996</c:v>
                </c:pt>
                <c:pt idx="34">
                  <c:v>7.4709637327377498</c:v>
                </c:pt>
                <c:pt idx="35">
                  <c:v>7.5738373649091404</c:v>
                </c:pt>
                <c:pt idx="36">
                  <c:v>7.6698527549357696</c:v>
                </c:pt>
                <c:pt idx="37">
                  <c:v>7.75615230192399</c:v>
                </c:pt>
                <c:pt idx="38">
                  <c:v>7.8939925777576798</c:v>
                </c:pt>
                <c:pt idx="39">
                  <c:v>8.01219334199501</c:v>
                </c:pt>
                <c:pt idx="40">
                  <c:v>8.1242112970260791</c:v>
                </c:pt>
                <c:pt idx="41">
                  <c:v>8.2493742161679293</c:v>
                </c:pt>
                <c:pt idx="42">
                  <c:v>8.3693934537012193</c:v>
                </c:pt>
                <c:pt idx="43">
                  <c:v>8.5295070299269504</c:v>
                </c:pt>
                <c:pt idx="44">
                  <c:v>8.68830171343253</c:v>
                </c:pt>
                <c:pt idx="45">
                  <c:v>8.7903180653358302</c:v>
                </c:pt>
                <c:pt idx="46">
                  <c:v>8.97634788351243</c:v>
                </c:pt>
                <c:pt idx="47">
                  <c:v>9.2403902060856602</c:v>
                </c:pt>
                <c:pt idx="48">
                  <c:v>9.4564248336455794</c:v>
                </c:pt>
                <c:pt idx="49">
                  <c:v>9.63645368994551</c:v>
                </c:pt>
                <c:pt idx="50">
                  <c:v>9.8644902412587605</c:v>
                </c:pt>
                <c:pt idx="51">
                  <c:v>10.1685389763431</c:v>
                </c:pt>
                <c:pt idx="52">
                  <c:v>10.3925748864052</c:v>
                </c:pt>
                <c:pt idx="53">
                  <c:v>10.8006402940184</c:v>
                </c:pt>
                <c:pt idx="54">
                  <c:v>11.0406787690849</c:v>
                </c:pt>
                <c:pt idx="55">
                  <c:v>11.2567133966449</c:v>
                </c:pt>
                <c:pt idx="56">
                  <c:v>11.4967518717114</c:v>
                </c:pt>
                <c:pt idx="57">
                  <c:v>11.712786499271401</c:v>
                </c:pt>
                <c:pt idx="58">
                  <c:v>11.9288211268313</c:v>
                </c:pt>
                <c:pt idx="59">
                  <c:v>12.1688596018979</c:v>
                </c:pt>
                <c:pt idx="60">
                  <c:v>12.3728923057045</c:v>
                </c:pt>
                <c:pt idx="61">
                  <c:v>12.528917314497701</c:v>
                </c:pt>
                <c:pt idx="62">
                  <c:v>12.720948094551</c:v>
                </c:pt>
                <c:pt idx="63">
                  <c:v>12.9849904171242</c:v>
                </c:pt>
                <c:pt idx="64">
                  <c:v>13.201025044684201</c:v>
                </c:pt>
                <c:pt idx="65">
                  <c:v>13.537078909777399</c:v>
                </c:pt>
                <c:pt idx="66">
                  <c:v>13.7611148198395</c:v>
                </c:pt>
                <c:pt idx="67">
                  <c:v>14.065163554923799</c:v>
                </c:pt>
                <c:pt idx="68">
                  <c:v>14.3372071599993</c:v>
                </c:pt>
                <c:pt idx="69">
                  <c:v>14.581246276317</c:v>
                </c:pt>
                <c:pt idx="70">
                  <c:v>14.881294370150201</c:v>
                </c:pt>
                <c:pt idx="71">
                  <c:v>15.145336692723401</c:v>
                </c:pt>
                <c:pt idx="72">
                  <c:v>15.4093790152967</c:v>
                </c:pt>
                <c:pt idx="73">
                  <c:v>15.745432880389901</c:v>
                </c:pt>
                <c:pt idx="74">
                  <c:v>15.9734694317031</c:v>
                </c:pt>
                <c:pt idx="75">
                  <c:v>16.1454970055008</c:v>
                </c:pt>
                <c:pt idx="76">
                  <c:v>16.321525220549699</c:v>
                </c:pt>
                <c:pt idx="77">
                  <c:v>16.449545740585201</c:v>
                </c:pt>
                <c:pt idx="78">
                  <c:v>16.5752801799058</c:v>
                </c:pt>
                <c:pt idx="79">
                  <c:v>16.697585498154002</c:v>
                </c:pt>
                <c:pt idx="80">
                  <c:v>16.819605056312799</c:v>
                </c:pt>
                <c:pt idx="81">
                  <c:v>16.993632950736099</c:v>
                </c:pt>
                <c:pt idx="82">
                  <c:v>17.221669502049298</c:v>
                </c:pt>
                <c:pt idx="83">
                  <c:v>17.377694510842598</c:v>
                </c:pt>
                <c:pt idx="84">
                  <c:v>17.533719519635898</c:v>
                </c:pt>
                <c:pt idx="85">
                  <c:v>17.701746452182501</c:v>
                </c:pt>
                <c:pt idx="86">
                  <c:v>17.845769537222399</c:v>
                </c:pt>
                <c:pt idx="87">
                  <c:v>18.049802241028999</c:v>
                </c:pt>
                <c:pt idx="88">
                  <c:v>18.282982473950799</c:v>
                </c:pt>
                <c:pt idx="89">
                  <c:v>18.481871496148901</c:v>
                </c:pt>
                <c:pt idx="90">
                  <c:v>18.745913818722101</c:v>
                </c:pt>
                <c:pt idx="91">
                  <c:v>19.014756910796699</c:v>
                </c:pt>
                <c:pt idx="92">
                  <c:v>19.2379926926086</c:v>
                </c:pt>
                <c:pt idx="93">
                  <c:v>19.538040786441801</c:v>
                </c:pt>
                <c:pt idx="94">
                  <c:v>19.804750203182401</c:v>
                </c:pt>
                <c:pt idx="95">
                  <c:v>20.066125431588301</c:v>
                </c:pt>
                <c:pt idx="96">
                  <c:v>20.378175449174801</c:v>
                </c:pt>
                <c:pt idx="97">
                  <c:v>20.6448848659155</c:v>
                </c:pt>
                <c:pt idx="98">
                  <c:v>20.894258170568001</c:v>
                </c:pt>
                <c:pt idx="99">
                  <c:v>21.218310111907801</c:v>
                </c:pt>
                <c:pt idx="100">
                  <c:v>21.479685340313701</c:v>
                </c:pt>
                <c:pt idx="101">
                  <c:v>21.746394757054301</c:v>
                </c:pt>
                <c:pt idx="102">
                  <c:v>22.029106738799399</c:v>
                </c:pt>
                <c:pt idx="103">
                  <c:v>22.250475554694098</c:v>
                </c:pt>
                <c:pt idx="104">
                  <c:v>22.586529419787301</c:v>
                </c:pt>
                <c:pt idx="105">
                  <c:v>22.829997015926299</c:v>
                </c:pt>
                <c:pt idx="106">
                  <c:v>23.1146140649338</c:v>
                </c:pt>
                <c:pt idx="107">
                  <c:v>23.385514629651801</c:v>
                </c:pt>
                <c:pt idx="108">
                  <c:v>23.6426987100803</c:v>
                </c:pt>
                <c:pt idx="109">
                  <c:v>23.930744880160201</c:v>
                </c:pt>
              </c:numCache>
            </c:numRef>
          </c:xVal>
          <c:yVal>
            <c:numRef>
              <c:f>Sheet1!$E$1:$E$110</c:f>
              <c:numCache>
                <c:formatCode>General</c:formatCode>
                <c:ptCount val="110"/>
                <c:pt idx="0">
                  <c:v>34.591954366963897</c:v>
                </c:pt>
                <c:pt idx="1">
                  <c:v>33.979429594484102</c:v>
                </c:pt>
                <c:pt idx="2">
                  <c:v>33.326220519773102</c:v>
                </c:pt>
                <c:pt idx="3">
                  <c:v>32.748729451992403</c:v>
                </c:pt>
                <c:pt idx="4">
                  <c:v>31.981378307132999</c:v>
                </c:pt>
                <c:pt idx="5">
                  <c:v>31.219677759805698</c:v>
                </c:pt>
                <c:pt idx="6">
                  <c:v>30.589071075223199</c:v>
                </c:pt>
                <c:pt idx="7">
                  <c:v>29.592305670560499</c:v>
                </c:pt>
                <c:pt idx="8">
                  <c:v>28.994472451664102</c:v>
                </c:pt>
                <c:pt idx="9">
                  <c:v>28.3423934964596</c:v>
                </c:pt>
                <c:pt idx="10">
                  <c:v>27.751340994601801</c:v>
                </c:pt>
                <c:pt idx="11">
                  <c:v>27.060837976178998</c:v>
                </c:pt>
                <c:pt idx="12">
                  <c:v>26.4336216501157</c:v>
                </c:pt>
                <c:pt idx="13">
                  <c:v>25.866301657892699</c:v>
                </c:pt>
                <c:pt idx="14">
                  <c:v>25.3441864459265</c:v>
                </c:pt>
                <c:pt idx="15">
                  <c:v>26.560697310171001</c:v>
                </c:pt>
                <c:pt idx="16">
                  <c:v>27.725348245954098</c:v>
                </c:pt>
                <c:pt idx="17">
                  <c:v>29.410356430026798</c:v>
                </c:pt>
                <c:pt idx="18">
                  <c:v>30.908894895540101</c:v>
                </c:pt>
                <c:pt idx="19">
                  <c:v>32.768067052435597</c:v>
                </c:pt>
                <c:pt idx="20">
                  <c:v>35.022106104095101</c:v>
                </c:pt>
                <c:pt idx="21">
                  <c:v>36.229497531766903</c:v>
                </c:pt>
                <c:pt idx="22">
                  <c:v>38.460353437440602</c:v>
                </c:pt>
                <c:pt idx="23">
                  <c:v>40.481835869224803</c:v>
                </c:pt>
                <c:pt idx="24">
                  <c:v>42.059784065389302</c:v>
                </c:pt>
                <c:pt idx="25">
                  <c:v>44.385372238688603</c:v>
                </c:pt>
                <c:pt idx="26">
                  <c:v>45.869981981285299</c:v>
                </c:pt>
                <c:pt idx="27">
                  <c:v>48.452348519590601</c:v>
                </c:pt>
                <c:pt idx="28">
                  <c:v>51.032706922465202</c:v>
                </c:pt>
                <c:pt idx="29">
                  <c:v>52.582891849421998</c:v>
                </c:pt>
                <c:pt idx="30">
                  <c:v>55.054124174111202</c:v>
                </c:pt>
                <c:pt idx="31">
                  <c:v>57.699310143826303</c:v>
                </c:pt>
                <c:pt idx="32">
                  <c:v>59.4201148632648</c:v>
                </c:pt>
                <c:pt idx="33">
                  <c:v>62.055214516385</c:v>
                </c:pt>
                <c:pt idx="34">
                  <c:v>64.732015579292195</c:v>
                </c:pt>
                <c:pt idx="35">
                  <c:v>66.479858407921796</c:v>
                </c:pt>
                <c:pt idx="36">
                  <c:v>68.578264307443007</c:v>
                </c:pt>
                <c:pt idx="37">
                  <c:v>70.120576068505002</c:v>
                </c:pt>
                <c:pt idx="38">
                  <c:v>72.848759898304095</c:v>
                </c:pt>
                <c:pt idx="39">
                  <c:v>75.164789144111694</c:v>
                </c:pt>
                <c:pt idx="40">
                  <c:v>76.747813460392393</c:v>
                </c:pt>
                <c:pt idx="41">
                  <c:v>78.945980659342894</c:v>
                </c:pt>
                <c:pt idx="42">
                  <c:v>80.470059825701298</c:v>
                </c:pt>
                <c:pt idx="43">
                  <c:v>83.025746850428106</c:v>
                </c:pt>
                <c:pt idx="44">
                  <c:v>85.483608992033794</c:v>
                </c:pt>
                <c:pt idx="45">
                  <c:v>87.020430255827094</c:v>
                </c:pt>
                <c:pt idx="46">
                  <c:v>89.975721018103798</c:v>
                </c:pt>
                <c:pt idx="47">
                  <c:v>92.7682463184684</c:v>
                </c:pt>
                <c:pt idx="48">
                  <c:v>94.768557844832301</c:v>
                </c:pt>
                <c:pt idx="49">
                  <c:v>96.283624308127102</c:v>
                </c:pt>
                <c:pt idx="50">
                  <c:v>98.733017073354802</c:v>
                </c:pt>
                <c:pt idx="51">
                  <c:v>99.811527788981905</c:v>
                </c:pt>
                <c:pt idx="52">
                  <c:v>99.840534189646704</c:v>
                </c:pt>
                <c:pt idx="53">
                  <c:v>99.840534189646704</c:v>
                </c:pt>
                <c:pt idx="54">
                  <c:v>99.134711773470201</c:v>
                </c:pt>
                <c:pt idx="55">
                  <c:v>97.258964530480597</c:v>
                </c:pt>
                <c:pt idx="56">
                  <c:v>94.745955454703903</c:v>
                </c:pt>
                <c:pt idx="57">
                  <c:v>92.742253569820704</c:v>
                </c:pt>
                <c:pt idx="58">
                  <c:v>91.114881480575505</c:v>
                </c:pt>
                <c:pt idx="59">
                  <c:v>91.786423605057294</c:v>
                </c:pt>
                <c:pt idx="60">
                  <c:v>94.032002456522903</c:v>
                </c:pt>
                <c:pt idx="61">
                  <c:v>95.228516483945398</c:v>
                </c:pt>
                <c:pt idx="62">
                  <c:v>97.5068374088887</c:v>
                </c:pt>
                <c:pt idx="63">
                  <c:v>99.634852439478195</c:v>
                </c:pt>
                <c:pt idx="64">
                  <c:v>99.852965504217295</c:v>
                </c:pt>
                <c:pt idx="65">
                  <c:v>99.840534189646704</c:v>
                </c:pt>
                <c:pt idx="66">
                  <c:v>99.840534189646704</c:v>
                </c:pt>
                <c:pt idx="67">
                  <c:v>99.476635708579295</c:v>
                </c:pt>
                <c:pt idx="68">
                  <c:v>98.0324685482082</c:v>
                </c:pt>
                <c:pt idx="69">
                  <c:v>96.864477481439394</c:v>
                </c:pt>
                <c:pt idx="70">
                  <c:v>95.125675608861201</c:v>
                </c:pt>
                <c:pt idx="71">
                  <c:v>93.934105854279295</c:v>
                </c:pt>
                <c:pt idx="72">
                  <c:v>92.760335481923505</c:v>
                </c:pt>
                <c:pt idx="73">
                  <c:v>91.154435663300205</c:v>
                </c:pt>
                <c:pt idx="74">
                  <c:v>89.811571159796301</c:v>
                </c:pt>
                <c:pt idx="75">
                  <c:v>87.744865112430105</c:v>
                </c:pt>
                <c:pt idx="76">
                  <c:v>84.777510324422394</c:v>
                </c:pt>
                <c:pt idx="77">
                  <c:v>82.603480594596505</c:v>
                </c:pt>
                <c:pt idx="78">
                  <c:v>80.969798671440401</c:v>
                </c:pt>
                <c:pt idx="79">
                  <c:v>78.857303948739101</c:v>
                </c:pt>
                <c:pt idx="80">
                  <c:v>77.192699130588593</c:v>
                </c:pt>
                <c:pt idx="81">
                  <c:v>74.652430630550896</c:v>
                </c:pt>
                <c:pt idx="82">
                  <c:v>71.776841546464397</c:v>
                </c:pt>
                <c:pt idx="83">
                  <c:v>69.975544065181097</c:v>
                </c:pt>
                <c:pt idx="84">
                  <c:v>68.154667263448999</c:v>
                </c:pt>
                <c:pt idx="85">
                  <c:v>65.8353638102937</c:v>
                </c:pt>
                <c:pt idx="86">
                  <c:v>64.452725378605507</c:v>
                </c:pt>
                <c:pt idx="87">
                  <c:v>62.018824668278299</c:v>
                </c:pt>
                <c:pt idx="88">
                  <c:v>60.246797282211297</c:v>
                </c:pt>
                <c:pt idx="89">
                  <c:v>58.835152449858299</c:v>
                </c:pt>
                <c:pt idx="90">
                  <c:v>56.599901634992897</c:v>
                </c:pt>
                <c:pt idx="91">
                  <c:v>54.851606758560699</c:v>
                </c:pt>
                <c:pt idx="92">
                  <c:v>53.698602332135401</c:v>
                </c:pt>
                <c:pt idx="93">
                  <c:v>52.090724804375903</c:v>
                </c:pt>
                <c:pt idx="94">
                  <c:v>50.7713730650472</c:v>
                </c:pt>
                <c:pt idx="95">
                  <c:v>49.567167946539399</c:v>
                </c:pt>
                <c:pt idx="96">
                  <c:v>47.763497214292599</c:v>
                </c:pt>
                <c:pt idx="97">
                  <c:v>46.391406564664301</c:v>
                </c:pt>
                <c:pt idx="98">
                  <c:v>45.1141580553914</c:v>
                </c:pt>
                <c:pt idx="99">
                  <c:v>43.491645480023799</c:v>
                </c:pt>
                <c:pt idx="100">
                  <c:v>42.378854472701903</c:v>
                </c:pt>
                <c:pt idx="101">
                  <c:v>41.165859535810803</c:v>
                </c:pt>
                <c:pt idx="102">
                  <c:v>39.932648016638197</c:v>
                </c:pt>
                <c:pt idx="103">
                  <c:v>39.342851203120802</c:v>
                </c:pt>
                <c:pt idx="104">
                  <c:v>38.476175110530498</c:v>
                </c:pt>
                <c:pt idx="105">
                  <c:v>37.646667392818003</c:v>
                </c:pt>
                <c:pt idx="106">
                  <c:v>36.886096964997101</c:v>
                </c:pt>
                <c:pt idx="107">
                  <c:v>36.266791475478797</c:v>
                </c:pt>
                <c:pt idx="108">
                  <c:v>35.707382319800701</c:v>
                </c:pt>
                <c:pt idx="109">
                  <c:v>35.133055586637902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81-40BE-8BE7-AF704BE4EDBE}"/>
            </c:ext>
          </c:extLst>
        </c:ser>
        <c:ser>
          <c:idx val="2"/>
          <c:order val="2"/>
          <c:tx>
            <c:v>COM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Sheet1!$G$1:$G$114</c:f>
              <c:numCache>
                <c:formatCode>General</c:formatCode>
                <c:ptCount val="114"/>
                <c:pt idx="0">
                  <c:v>0.122768622280817</c:v>
                </c:pt>
                <c:pt idx="1">
                  <c:v>0.34721160184574801</c:v>
                </c:pt>
                <c:pt idx="2">
                  <c:v>0.64219380355965705</c:v>
                </c:pt>
                <c:pt idx="3">
                  <c:v>0.91633487145682202</c:v>
                </c:pt>
                <c:pt idx="4">
                  <c:v>1.1621533728850799</c:v>
                </c:pt>
                <c:pt idx="5">
                  <c:v>1.43850833411809</c:v>
                </c:pt>
                <c:pt idx="6">
                  <c:v>1.7099011206328201</c:v>
                </c:pt>
                <c:pt idx="7">
                  <c:v>1.9834410019775801</c:v>
                </c:pt>
                <c:pt idx="8">
                  <c:v>2.2299274884640701</c:v>
                </c:pt>
                <c:pt idx="9">
                  <c:v>2.5034673698088299</c:v>
                </c:pt>
                <c:pt idx="10">
                  <c:v>2.76111874941143</c:v>
                </c:pt>
                <c:pt idx="11">
                  <c:v>3.0458712370907399</c:v>
                </c:pt>
                <c:pt idx="12">
                  <c:v>3.2970336189848299</c:v>
                </c:pt>
                <c:pt idx="13">
                  <c:v>3.84325454374234</c:v>
                </c:pt>
                <c:pt idx="14">
                  <c:v>4.0905998681608402</c:v>
                </c:pt>
                <c:pt idx="15">
                  <c:v>4.4152406064601104</c:v>
                </c:pt>
                <c:pt idx="16">
                  <c:v>4.7398813447593904</c:v>
                </c:pt>
                <c:pt idx="17">
                  <c:v>4.9643243243243198</c:v>
                </c:pt>
                <c:pt idx="18">
                  <c:v>5.2483134005085201</c:v>
                </c:pt>
                <c:pt idx="19">
                  <c:v>5.5334475939353904</c:v>
                </c:pt>
                <c:pt idx="20">
                  <c:v>5.7979696769940601</c:v>
                </c:pt>
                <c:pt idx="21">
                  <c:v>6.0544759393539804</c:v>
                </c:pt>
                <c:pt idx="22">
                  <c:v>6.25487145682267</c:v>
                </c:pt>
                <c:pt idx="23">
                  <c:v>6.4592748846407302</c:v>
                </c:pt>
                <c:pt idx="24">
                  <c:v>6.68772577455504</c:v>
                </c:pt>
                <c:pt idx="25">
                  <c:v>6.9185814106789696</c:v>
                </c:pt>
                <c:pt idx="26">
                  <c:v>7.1045484508899097</c:v>
                </c:pt>
                <c:pt idx="27">
                  <c:v>7.2287936717205001</c:v>
                </c:pt>
                <c:pt idx="28">
                  <c:v>7.3690705339485802</c:v>
                </c:pt>
                <c:pt idx="29">
                  <c:v>7.5083454185893199</c:v>
                </c:pt>
                <c:pt idx="30">
                  <c:v>7.6496242584047396</c:v>
                </c:pt>
                <c:pt idx="31">
                  <c:v>7.7818852999340802</c:v>
                </c:pt>
                <c:pt idx="32">
                  <c:v>7.93819380355965</c:v>
                </c:pt>
                <c:pt idx="33">
                  <c:v>8.0464073829927401</c:v>
                </c:pt>
                <c:pt idx="34">
                  <c:v>8.1786684245220798</c:v>
                </c:pt>
                <c:pt idx="35">
                  <c:v>8.3277626895187797</c:v>
                </c:pt>
                <c:pt idx="36">
                  <c:v>8.4431905075807503</c:v>
                </c:pt>
                <c:pt idx="37">
                  <c:v>8.5967243040413699</c:v>
                </c:pt>
                <c:pt idx="38">
                  <c:v>8.78706921555702</c:v>
                </c:pt>
                <c:pt idx="39">
                  <c:v>8.9572050098879306</c:v>
                </c:pt>
                <c:pt idx="40">
                  <c:v>9.1044957152274204</c:v>
                </c:pt>
                <c:pt idx="41">
                  <c:v>9.2779809774931703</c:v>
                </c:pt>
                <c:pt idx="42">
                  <c:v>9.4219222148978208</c:v>
                </c:pt>
                <c:pt idx="43">
                  <c:v>9.5905979847443206</c:v>
                </c:pt>
                <c:pt idx="44">
                  <c:v>9.6816348055372394</c:v>
                </c:pt>
                <c:pt idx="45">
                  <c:v>9.8138958470665703</c:v>
                </c:pt>
                <c:pt idx="46">
                  <c:v>9.9581806196440308</c:v>
                </c:pt>
                <c:pt idx="47">
                  <c:v>10.1746077785102</c:v>
                </c:pt>
                <c:pt idx="48">
                  <c:v>10.4418018018018</c:v>
                </c:pt>
                <c:pt idx="49">
                  <c:v>10.7170116457921</c:v>
                </c:pt>
                <c:pt idx="50">
                  <c:v>10.9494704460558</c:v>
                </c:pt>
                <c:pt idx="51">
                  <c:v>11.2246802900461</c:v>
                </c:pt>
                <c:pt idx="52">
                  <c:v>11.4972181938035</c:v>
                </c:pt>
                <c:pt idx="53">
                  <c:v>11.7617402768622</c:v>
                </c:pt>
                <c:pt idx="54">
                  <c:v>12.074357284113299</c:v>
                </c:pt>
                <c:pt idx="55">
                  <c:v>12.3182672568038</c:v>
                </c:pt>
                <c:pt idx="56">
                  <c:v>12.583361898483799</c:v>
                </c:pt>
                <c:pt idx="57">
                  <c:v>12.8679235332893</c:v>
                </c:pt>
                <c:pt idx="58">
                  <c:v>13.146874093605801</c:v>
                </c:pt>
                <c:pt idx="59">
                  <c:v>13.4113961766644</c:v>
                </c:pt>
                <c:pt idx="60">
                  <c:v>13.661489782465299</c:v>
                </c:pt>
                <c:pt idx="61">
                  <c:v>13.969297297297199</c:v>
                </c:pt>
                <c:pt idx="62">
                  <c:v>14.2038936497473</c:v>
                </c:pt>
                <c:pt idx="63">
                  <c:v>14.436352450010901</c:v>
                </c:pt>
                <c:pt idx="64">
                  <c:v>14.7115622940013</c:v>
                </c:pt>
                <c:pt idx="65">
                  <c:v>14.9841001977587</c:v>
                </c:pt>
                <c:pt idx="66">
                  <c:v>15.2692343911856</c:v>
                </c:pt>
                <c:pt idx="67">
                  <c:v>15.547497881156399</c:v>
                </c:pt>
                <c:pt idx="68">
                  <c:v>15.765642715886599</c:v>
                </c:pt>
                <c:pt idx="69">
                  <c:v>16.1303625576796</c:v>
                </c:pt>
                <c:pt idx="70">
                  <c:v>16.402900461437</c:v>
                </c:pt>
                <c:pt idx="71">
                  <c:v>16.673434410019699</c:v>
                </c:pt>
                <c:pt idx="72">
                  <c:v>16.9559920896506</c:v>
                </c:pt>
                <c:pt idx="73">
                  <c:v>17.196466710612999</c:v>
                </c:pt>
                <c:pt idx="74">
                  <c:v>17.436941331575401</c:v>
                </c:pt>
                <c:pt idx="75">
                  <c:v>17.677415952537899</c:v>
                </c:pt>
                <c:pt idx="76">
                  <c:v>17.917890573500301</c:v>
                </c:pt>
                <c:pt idx="77">
                  <c:v>18.090230718523301</c:v>
                </c:pt>
                <c:pt idx="78">
                  <c:v>18.2112696110744</c:v>
                </c:pt>
                <c:pt idx="79">
                  <c:v>18.319826725680301</c:v>
                </c:pt>
                <c:pt idx="80">
                  <c:v>18.382808174027598</c:v>
                </c:pt>
                <c:pt idx="81">
                  <c:v>18.495029663810101</c:v>
                </c:pt>
                <c:pt idx="82">
                  <c:v>18.624284772577401</c:v>
                </c:pt>
                <c:pt idx="83">
                  <c:v>18.746192045704198</c:v>
                </c:pt>
                <c:pt idx="84">
                  <c:v>18.8397099538562</c:v>
                </c:pt>
                <c:pt idx="85">
                  <c:v>18.913455504284698</c:v>
                </c:pt>
                <c:pt idx="86">
                  <c:v>19.053465172489499</c:v>
                </c:pt>
                <c:pt idx="87">
                  <c:v>19.2885959129861</c:v>
                </c:pt>
                <c:pt idx="88">
                  <c:v>19.529070533948499</c:v>
                </c:pt>
                <c:pt idx="89">
                  <c:v>19.769545154911</c:v>
                </c:pt>
                <c:pt idx="90">
                  <c:v>19.9979960448253</c:v>
                </c:pt>
                <c:pt idx="91">
                  <c:v>20.2144232036914</c:v>
                </c:pt>
                <c:pt idx="92">
                  <c:v>20.442874093605798</c:v>
                </c:pt>
                <c:pt idx="93">
                  <c:v>20.671324983520101</c:v>
                </c:pt>
                <c:pt idx="94">
                  <c:v>20.887752142386201</c:v>
                </c:pt>
                <c:pt idx="95">
                  <c:v>21.062764227642202</c:v>
                </c:pt>
                <c:pt idx="96">
                  <c:v>21.331027027027002</c:v>
                </c:pt>
                <c:pt idx="97">
                  <c:v>21.525009887936701</c:v>
                </c:pt>
                <c:pt idx="98">
                  <c:v>21.741437046802801</c:v>
                </c:pt>
                <c:pt idx="99">
                  <c:v>21.945840474620901</c:v>
                </c:pt>
                <c:pt idx="100">
                  <c:v>22.062069874752702</c:v>
                </c:pt>
                <c:pt idx="101">
                  <c:v>22.1605499576231</c:v>
                </c:pt>
                <c:pt idx="102">
                  <c:v>22.256739806008</c:v>
                </c:pt>
                <c:pt idx="103">
                  <c:v>22.377358822236801</c:v>
                </c:pt>
                <c:pt idx="104">
                  <c:v>22.4748846407382</c:v>
                </c:pt>
                <c:pt idx="105">
                  <c:v>22.541015161502902</c:v>
                </c:pt>
                <c:pt idx="106">
                  <c:v>22.655240606460101</c:v>
                </c:pt>
                <c:pt idx="107">
                  <c:v>22.761736510029099</c:v>
                </c:pt>
                <c:pt idx="108">
                  <c:v>22.8823555262579</c:v>
                </c:pt>
                <c:pt idx="109">
                  <c:v>23.0132805976708</c:v>
                </c:pt>
                <c:pt idx="110">
                  <c:v>23.256427158866099</c:v>
                </c:pt>
                <c:pt idx="111">
                  <c:v>23.496901779828601</c:v>
                </c:pt>
                <c:pt idx="112">
                  <c:v>23.737376400791</c:v>
                </c:pt>
                <c:pt idx="113">
                  <c:v>23.964109614841298</c:v>
                </c:pt>
              </c:numCache>
            </c:numRef>
          </c:xVal>
          <c:yVal>
            <c:numRef>
              <c:f>Sheet1!$H$1:$H$114</c:f>
              <c:numCache>
                <c:formatCode>General</c:formatCode>
                <c:ptCount val="114"/>
                <c:pt idx="0">
                  <c:v>21.708439302904299</c:v>
                </c:pt>
                <c:pt idx="1">
                  <c:v>21.3261966418161</c:v>
                </c:pt>
                <c:pt idx="2">
                  <c:v>20.632338168065299</c:v>
                </c:pt>
                <c:pt idx="3">
                  <c:v>20.9617785155978</c:v>
                </c:pt>
                <c:pt idx="4">
                  <c:v>20.395734500311999</c:v>
                </c:pt>
                <c:pt idx="5">
                  <c:v>20.382494803740101</c:v>
                </c:pt>
                <c:pt idx="6">
                  <c:v>20.259990525026499</c:v>
                </c:pt>
                <c:pt idx="7">
                  <c:v>20.047531604565599</c:v>
                </c:pt>
                <c:pt idx="8">
                  <c:v>20.219389422268701</c:v>
                </c:pt>
                <c:pt idx="9">
                  <c:v>20.402866943589501</c:v>
                </c:pt>
                <c:pt idx="10">
                  <c:v>20.527482833611799</c:v>
                </c:pt>
                <c:pt idx="11">
                  <c:v>20.5793772247332</c:v>
                </c:pt>
                <c:pt idx="12">
                  <c:v>21.172454187144201</c:v>
                </c:pt>
                <c:pt idx="13">
                  <c:v>21.479461342875901</c:v>
                </c:pt>
                <c:pt idx="14">
                  <c:v>21.963535123252701</c:v>
                </c:pt>
                <c:pt idx="15">
                  <c:v>22.434238389623101</c:v>
                </c:pt>
                <c:pt idx="16">
                  <c:v>22.891743774600702</c:v>
                </c:pt>
                <c:pt idx="17">
                  <c:v>23.183912852680699</c:v>
                </c:pt>
                <c:pt idx="18">
                  <c:v>23.681023067535001</c:v>
                </c:pt>
                <c:pt idx="19">
                  <c:v>24.214510789673199</c:v>
                </c:pt>
                <c:pt idx="20">
                  <c:v>24.685788255234002</c:v>
                </c:pt>
                <c:pt idx="21">
                  <c:v>25.801198892651801</c:v>
                </c:pt>
                <c:pt idx="22">
                  <c:v>27.4418555052561</c:v>
                </c:pt>
                <c:pt idx="23">
                  <c:v>29.743235196899299</c:v>
                </c:pt>
                <c:pt idx="24">
                  <c:v>31.7764305083614</c:v>
                </c:pt>
                <c:pt idx="25">
                  <c:v>34.329335421101398</c:v>
                </c:pt>
                <c:pt idx="26">
                  <c:v>36.3213191806664</c:v>
                </c:pt>
                <c:pt idx="27">
                  <c:v>38.417451827395197</c:v>
                </c:pt>
                <c:pt idx="28">
                  <c:v>40.383740173187299</c:v>
                </c:pt>
                <c:pt idx="29">
                  <c:v>42.151266996957098</c:v>
                </c:pt>
                <c:pt idx="30">
                  <c:v>44.388905212431602</c:v>
                </c:pt>
                <c:pt idx="31">
                  <c:v>46.341720293219304</c:v>
                </c:pt>
                <c:pt idx="32">
                  <c:v>48.318778337256198</c:v>
                </c:pt>
                <c:pt idx="33">
                  <c:v>50.682880540754603</c:v>
                </c:pt>
                <c:pt idx="34">
                  <c:v>51.860452068533597</c:v>
                </c:pt>
                <c:pt idx="35">
                  <c:v>54.256185647664502</c:v>
                </c:pt>
                <c:pt idx="36">
                  <c:v>56.300332468886502</c:v>
                </c:pt>
                <c:pt idx="37">
                  <c:v>59.4419893666186</c:v>
                </c:pt>
                <c:pt idx="38">
                  <c:v>61.326549482181797</c:v>
                </c:pt>
                <c:pt idx="39">
                  <c:v>64.051125071538706</c:v>
                </c:pt>
                <c:pt idx="40">
                  <c:v>66.319918856588004</c:v>
                </c:pt>
                <c:pt idx="41">
                  <c:v>68.838114521977801</c:v>
                </c:pt>
                <c:pt idx="42">
                  <c:v>71.043259577699104</c:v>
                </c:pt>
                <c:pt idx="43">
                  <c:v>72.991330077918903</c:v>
                </c:pt>
                <c:pt idx="44">
                  <c:v>74.853699763079803</c:v>
                </c:pt>
                <c:pt idx="45">
                  <c:v>76.530679122759594</c:v>
                </c:pt>
                <c:pt idx="46">
                  <c:v>78.688285899389399</c:v>
                </c:pt>
                <c:pt idx="47">
                  <c:v>80.6703128544207</c:v>
                </c:pt>
                <c:pt idx="48">
                  <c:v>82.068496003166402</c:v>
                </c:pt>
                <c:pt idx="49">
                  <c:v>83.5079559537173</c:v>
                </c:pt>
                <c:pt idx="50">
                  <c:v>84.7348984038899</c:v>
                </c:pt>
                <c:pt idx="51">
                  <c:v>86.184036800795397</c:v>
                </c:pt>
                <c:pt idx="52">
                  <c:v>87.483624728547497</c:v>
                </c:pt>
                <c:pt idx="53">
                  <c:v>88.724338679303997</c:v>
                </c:pt>
                <c:pt idx="54">
                  <c:v>90.237789415537605</c:v>
                </c:pt>
                <c:pt idx="55">
                  <c:v>90.846898798202105</c:v>
                </c:pt>
                <c:pt idx="56">
                  <c:v>91.445813162383104</c:v>
                </c:pt>
                <c:pt idx="57">
                  <c:v>92.142583000029305</c:v>
                </c:pt>
                <c:pt idx="58">
                  <c:v>92.369561852019004</c:v>
                </c:pt>
                <c:pt idx="59">
                  <c:v>92.367035375580997</c:v>
                </c:pt>
                <c:pt idx="60">
                  <c:v>92.364646706948704</c:v>
                </c:pt>
                <c:pt idx="61">
                  <c:v>92.361706807093597</c:v>
                </c:pt>
                <c:pt idx="62">
                  <c:v>91.449692196914199</c:v>
                </c:pt>
                <c:pt idx="63">
                  <c:v>90.227987719356705</c:v>
                </c:pt>
                <c:pt idx="64">
                  <c:v>88.686486192671097</c:v>
                </c:pt>
                <c:pt idx="65">
                  <c:v>87.4028088024873</c:v>
                </c:pt>
                <c:pt idx="66">
                  <c:v>86.674956145806604</c:v>
                </c:pt>
                <c:pt idx="67">
                  <c:v>86.025225153270398</c:v>
                </c:pt>
                <c:pt idx="68">
                  <c:v>85.515437987431795</c:v>
                </c:pt>
                <c:pt idx="69">
                  <c:v>85.415170048796398</c:v>
                </c:pt>
                <c:pt idx="70">
                  <c:v>86.874540327276307</c:v>
                </c:pt>
                <c:pt idx="71">
                  <c:v>88.263673023782005</c:v>
                </c:pt>
                <c:pt idx="72">
                  <c:v>89.957561940621503</c:v>
                </c:pt>
                <c:pt idx="73">
                  <c:v>91.817926137752806</c:v>
                </c:pt>
                <c:pt idx="74">
                  <c:v>94.3637003085462</c:v>
                </c:pt>
                <c:pt idx="75">
                  <c:v>96.458986794467904</c:v>
                </c:pt>
                <c:pt idx="76">
                  <c:v>98.887488362028805</c:v>
                </c:pt>
                <c:pt idx="77">
                  <c:v>98.513649499663899</c:v>
                </c:pt>
                <c:pt idx="78">
                  <c:v>95.929122544306793</c:v>
                </c:pt>
                <c:pt idx="79">
                  <c:v>93.646654677200402</c:v>
                </c:pt>
                <c:pt idx="80">
                  <c:v>92.064041946761904</c:v>
                </c:pt>
                <c:pt idx="81">
                  <c:v>90.001461034729601</c:v>
                </c:pt>
                <c:pt idx="82">
                  <c:v>87.365269486412799</c:v>
                </c:pt>
                <c:pt idx="83">
                  <c:v>84.921749200454897</c:v>
                </c:pt>
                <c:pt idx="84">
                  <c:v>82.666745845712896</c:v>
                </c:pt>
                <c:pt idx="85">
                  <c:v>81.018576356214993</c:v>
                </c:pt>
                <c:pt idx="86">
                  <c:v>79.363386197015302</c:v>
                </c:pt>
                <c:pt idx="87">
                  <c:v>76.908974077413504</c:v>
                </c:pt>
                <c:pt idx="88">
                  <c:v>74.868044534855599</c:v>
                </c:pt>
                <c:pt idx="89">
                  <c:v>72.287761572715098</c:v>
                </c:pt>
                <c:pt idx="90">
                  <c:v>70.364298032045596</c:v>
                </c:pt>
                <c:pt idx="91">
                  <c:v>67.938505986593199</c:v>
                </c:pt>
                <c:pt idx="92">
                  <c:v>65.887396936387006</c:v>
                </c:pt>
                <c:pt idx="93">
                  <c:v>63.282680754694098</c:v>
                </c:pt>
                <c:pt idx="94">
                  <c:v>61.2405181266247</c:v>
                </c:pt>
                <c:pt idx="95">
                  <c:v>59.261418998144102</c:v>
                </c:pt>
                <c:pt idx="96">
                  <c:v>57.687077105759002</c:v>
                </c:pt>
                <c:pt idx="97">
                  <c:v>54.896172643995598</c:v>
                </c:pt>
                <c:pt idx="98">
                  <c:v>52.622561598059498</c:v>
                </c:pt>
                <c:pt idx="99">
                  <c:v>50.634328171207002</c:v>
                </c:pt>
                <c:pt idx="100">
                  <c:v>48.766245750957403</c:v>
                </c:pt>
                <c:pt idx="101">
                  <c:v>47.174998158407199</c:v>
                </c:pt>
                <c:pt idx="102">
                  <c:v>44.954120372981201</c:v>
                </c:pt>
                <c:pt idx="103">
                  <c:v>42.4664371968586</c:v>
                </c:pt>
                <c:pt idx="104">
                  <c:v>40.291242744596502</c:v>
                </c:pt>
                <c:pt idx="105">
                  <c:v>38.552846082507102</c:v>
                </c:pt>
                <c:pt idx="106">
                  <c:v>36.800924158486502</c:v>
                </c:pt>
                <c:pt idx="107">
                  <c:v>34.456755143170597</c:v>
                </c:pt>
                <c:pt idx="108">
                  <c:v>31.9217858434295</c:v>
                </c:pt>
                <c:pt idx="109">
                  <c:v>29.6809428787233</c:v>
                </c:pt>
                <c:pt idx="110">
                  <c:v>27.133541114224599</c:v>
                </c:pt>
                <c:pt idx="111">
                  <c:v>25.053897786248001</c:v>
                </c:pt>
                <c:pt idx="112">
                  <c:v>22.5994346267181</c:v>
                </c:pt>
                <c:pt idx="113">
                  <c:v>20.204681720147502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81-40BE-8BE7-AF704BE4E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74896"/>
        <c:axId val="541599736"/>
      </c:scatterChart>
      <c:valAx>
        <c:axId val="53337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99736"/>
        <c:crosses val="autoZero"/>
        <c:crossBetween val="midCat"/>
      </c:valAx>
      <c:valAx>
        <c:axId val="54159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7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650485564304462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Profiles!$A$6:$A$30</c:f>
              <c:numCache>
                <c:formatCode>0.0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Profiles!$B$6:$B$30</c:f>
              <c:numCache>
                <c:formatCode>General</c:formatCode>
                <c:ptCount val="25"/>
                <c:pt idx="0">
                  <c:v>29.5</c:v>
                </c:pt>
                <c:pt idx="1">
                  <c:v>27.4</c:v>
                </c:pt>
                <c:pt idx="2">
                  <c:v>25.1</c:v>
                </c:pt>
                <c:pt idx="3">
                  <c:v>22.3</c:v>
                </c:pt>
                <c:pt idx="4">
                  <c:v>20</c:v>
                </c:pt>
                <c:pt idx="5">
                  <c:v>20</c:v>
                </c:pt>
                <c:pt idx="6">
                  <c:v>22.3</c:v>
                </c:pt>
                <c:pt idx="7">
                  <c:v>30</c:v>
                </c:pt>
                <c:pt idx="8">
                  <c:v>39.700000000000003</c:v>
                </c:pt>
                <c:pt idx="9">
                  <c:v>42.2</c:v>
                </c:pt>
                <c:pt idx="10">
                  <c:v>44.5</c:v>
                </c:pt>
                <c:pt idx="11">
                  <c:v>49.7</c:v>
                </c:pt>
                <c:pt idx="12">
                  <c:v>49.7</c:v>
                </c:pt>
                <c:pt idx="13">
                  <c:v>54.9</c:v>
                </c:pt>
                <c:pt idx="14">
                  <c:v>59.9</c:v>
                </c:pt>
                <c:pt idx="15">
                  <c:v>59.9</c:v>
                </c:pt>
                <c:pt idx="16">
                  <c:v>55.1</c:v>
                </c:pt>
                <c:pt idx="17">
                  <c:v>50.1</c:v>
                </c:pt>
                <c:pt idx="18">
                  <c:v>64.099999999999994</c:v>
                </c:pt>
                <c:pt idx="19">
                  <c:v>84.6</c:v>
                </c:pt>
                <c:pt idx="20">
                  <c:v>99.2</c:v>
                </c:pt>
                <c:pt idx="21">
                  <c:v>89.9</c:v>
                </c:pt>
                <c:pt idx="22">
                  <c:v>75.3</c:v>
                </c:pt>
                <c:pt idx="23">
                  <c:v>55.1</c:v>
                </c:pt>
                <c:pt idx="24">
                  <c:v>29.5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5-4DCC-8A18-E60BAB0C8B71}"/>
            </c:ext>
          </c:extLst>
        </c:ser>
        <c:ser>
          <c:idx val="1"/>
          <c:order val="1"/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Profiles!$D$6:$D$114</c:f>
              <c:numCache>
                <c:formatCode>0.0</c:formatCode>
                <c:ptCount val="1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Profiles!$E$6:$E$114</c:f>
              <c:numCache>
                <c:formatCode>General</c:formatCode>
                <c:ptCount val="109"/>
                <c:pt idx="0">
                  <c:v>34.700000000000003</c:v>
                </c:pt>
                <c:pt idx="1">
                  <c:v>32.299999999999997</c:v>
                </c:pt>
                <c:pt idx="2">
                  <c:v>29.8</c:v>
                </c:pt>
                <c:pt idx="3">
                  <c:v>27.4</c:v>
                </c:pt>
                <c:pt idx="4">
                  <c:v>25.1</c:v>
                </c:pt>
                <c:pt idx="5">
                  <c:v>30</c:v>
                </c:pt>
                <c:pt idx="6">
                  <c:v>39.4</c:v>
                </c:pt>
                <c:pt idx="7">
                  <c:v>55.5</c:v>
                </c:pt>
                <c:pt idx="8">
                  <c:v>74.8</c:v>
                </c:pt>
                <c:pt idx="9">
                  <c:v>89.9</c:v>
                </c:pt>
                <c:pt idx="10">
                  <c:v>99.5</c:v>
                </c:pt>
                <c:pt idx="11">
                  <c:v>99.6</c:v>
                </c:pt>
                <c:pt idx="12">
                  <c:v>90.8</c:v>
                </c:pt>
                <c:pt idx="13">
                  <c:v>99.7</c:v>
                </c:pt>
                <c:pt idx="14">
                  <c:v>99.7</c:v>
                </c:pt>
                <c:pt idx="15">
                  <c:v>94.6</c:v>
                </c:pt>
                <c:pt idx="16">
                  <c:v>90.4</c:v>
                </c:pt>
                <c:pt idx="17">
                  <c:v>74.900000000000006</c:v>
                </c:pt>
                <c:pt idx="18">
                  <c:v>62.5</c:v>
                </c:pt>
                <c:pt idx="19">
                  <c:v>54.9</c:v>
                </c:pt>
                <c:pt idx="20">
                  <c:v>49.8</c:v>
                </c:pt>
                <c:pt idx="21">
                  <c:v>44.6</c:v>
                </c:pt>
                <c:pt idx="22">
                  <c:v>39.6</c:v>
                </c:pt>
                <c:pt idx="23">
                  <c:v>36.799999999999997</c:v>
                </c:pt>
                <c:pt idx="24">
                  <c:v>34.700000000000003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35-4DCC-8A18-E60BAB0C8B71}"/>
            </c:ext>
          </c:extLst>
        </c:ser>
        <c:ser>
          <c:idx val="2"/>
          <c:order val="2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Profiles!$G$6:$G$118</c:f>
              <c:numCache>
                <c:formatCode>0.0</c:formatCode>
                <c:ptCount val="1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Profiles!$H$6:$H$118</c:f>
              <c:numCache>
                <c:formatCode>General</c:formatCode>
                <c:ptCount val="113"/>
                <c:pt idx="0">
                  <c:v>21.8</c:v>
                </c:pt>
                <c:pt idx="1">
                  <c:v>20.9</c:v>
                </c:pt>
                <c:pt idx="2">
                  <c:v>19.899999999999999</c:v>
                </c:pt>
                <c:pt idx="3">
                  <c:v>20.9</c:v>
                </c:pt>
                <c:pt idx="4">
                  <c:v>21.8</c:v>
                </c:pt>
                <c:pt idx="5">
                  <c:v>23.5</c:v>
                </c:pt>
                <c:pt idx="6">
                  <c:v>25.4</c:v>
                </c:pt>
                <c:pt idx="7">
                  <c:v>35.4</c:v>
                </c:pt>
                <c:pt idx="8">
                  <c:v>50.1</c:v>
                </c:pt>
                <c:pt idx="9">
                  <c:v>65.400000000000006</c:v>
                </c:pt>
                <c:pt idx="10">
                  <c:v>79.7</c:v>
                </c:pt>
                <c:pt idx="11">
                  <c:v>84.5</c:v>
                </c:pt>
                <c:pt idx="12">
                  <c:v>89.8</c:v>
                </c:pt>
                <c:pt idx="13">
                  <c:v>92.3</c:v>
                </c:pt>
                <c:pt idx="14">
                  <c:v>92.2</c:v>
                </c:pt>
                <c:pt idx="15">
                  <c:v>87.1</c:v>
                </c:pt>
                <c:pt idx="16">
                  <c:v>84.9</c:v>
                </c:pt>
                <c:pt idx="17">
                  <c:v>90</c:v>
                </c:pt>
                <c:pt idx="18">
                  <c:v>99.3</c:v>
                </c:pt>
                <c:pt idx="19">
                  <c:v>79.900000000000006</c:v>
                </c:pt>
                <c:pt idx="20">
                  <c:v>70.099999999999994</c:v>
                </c:pt>
                <c:pt idx="21">
                  <c:v>50.2</c:v>
                </c:pt>
                <c:pt idx="22">
                  <c:v>30</c:v>
                </c:pt>
                <c:pt idx="23">
                  <c:v>20.2</c:v>
                </c:pt>
                <c:pt idx="24">
                  <c:v>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35-4DCC-8A18-E60BAB0C8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74896"/>
        <c:axId val="541599736"/>
      </c:scatterChart>
      <c:valAx>
        <c:axId val="53337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99736"/>
        <c:crosses val="autoZero"/>
        <c:crossBetween val="midCat"/>
      </c:valAx>
      <c:valAx>
        <c:axId val="54159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74896"/>
        <c:crosses val="autoZero"/>
        <c:crossBetween val="midCat"/>
      </c:valAx>
      <c:spPr>
        <a:noFill/>
        <a:ln>
          <a:solidFill>
            <a:srgbClr val="92D05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477981</xdr:colOff>
      <xdr:row>3</xdr:row>
      <xdr:rowOff>48491</xdr:rowOff>
    </xdr:from>
    <xdr:to>
      <xdr:col>24</xdr:col>
      <xdr:colOff>588817</xdr:colOff>
      <xdr:row>18</xdr:row>
      <xdr:rowOff>90054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C9C65A-831F-4D3B-8322-D2CDC657D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94</xdr:row>
      <xdr:rowOff>26670</xdr:rowOff>
    </xdr:from>
    <xdr:to>
      <xdr:col>16</xdr:col>
      <xdr:colOff>99060</xdr:colOff>
      <xdr:row>109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91A3ED-112D-4A3B-AEF6-8795A1614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624840</xdr:colOff>
      <xdr:row>4</xdr:row>
      <xdr:rowOff>87630</xdr:rowOff>
    </xdr:from>
    <xdr:to>
      <xdr:col>16</xdr:col>
      <xdr:colOff>76200</xdr:colOff>
      <xdr:row>19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091F5B-AB94-4A0B-A849-F39F14103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workbookViewId="0">
      <selection activeCell="J11" sqref="J11"/>
    </sheetView>
  </sheetViews>
  <sheetFormatPr defaultRowHeight="14.75" x14ac:dyDescent="0.75"/>
  <cols>
    <col min="2" max="2" width="7.5" customWidth="1"/>
    <col min="3" max="3" width="8.58984375" customWidth="1"/>
    <col min="4" max="6" width="8.04296875" customWidth="1"/>
    <col min="7" max="7" width="7.40625" customWidth="1"/>
    <col min="9" max="9" width="14" customWidth="1"/>
    <col min="10" max="10" width="8.08984375" customWidth="1"/>
  </cols>
  <sheetData>
    <row r="1" spans="1:10" x14ac:dyDescent="0.75">
      <c r="B1" s="2" t="s">
        <v>51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/>
      <c r="I1" s="2" t="s">
        <v>33</v>
      </c>
      <c r="J1" s="2" t="s">
        <v>57</v>
      </c>
    </row>
    <row r="2" spans="1:10" x14ac:dyDescent="0.75">
      <c r="A2" s="2" t="s">
        <v>26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I2" t="s">
        <v>30</v>
      </c>
      <c r="J2">
        <f>'Case 0'!E27</f>
        <v>496.59999999999997</v>
      </c>
    </row>
    <row r="3" spans="1:10" x14ac:dyDescent="0.75">
      <c r="A3" s="2" t="s">
        <v>27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  <c r="I3" t="s">
        <v>30</v>
      </c>
      <c r="J3">
        <f>'Case 1'!E27</f>
        <v>686.6</v>
      </c>
    </row>
    <row r="4" spans="1:10" x14ac:dyDescent="0.75">
      <c r="A4" s="2" t="s">
        <v>28</v>
      </c>
      <c r="B4">
        <v>0.6</v>
      </c>
      <c r="C4">
        <v>0.6</v>
      </c>
      <c r="D4">
        <v>0.6</v>
      </c>
      <c r="E4">
        <v>0.4</v>
      </c>
      <c r="F4">
        <v>0.4</v>
      </c>
      <c r="G4">
        <v>0.4</v>
      </c>
      <c r="I4" t="s">
        <v>31</v>
      </c>
      <c r="J4">
        <f>'Case 2'!E27</f>
        <v>686.60000000000014</v>
      </c>
    </row>
    <row r="5" spans="1:10" x14ac:dyDescent="0.75">
      <c r="A5" s="2" t="s">
        <v>29</v>
      </c>
      <c r="B5">
        <v>0.3</v>
      </c>
      <c r="C5">
        <v>0.3</v>
      </c>
      <c r="D5">
        <v>0.3</v>
      </c>
      <c r="E5">
        <v>0.7</v>
      </c>
      <c r="F5">
        <v>0.7</v>
      </c>
      <c r="G5">
        <v>0.7</v>
      </c>
      <c r="I5" t="s">
        <v>32</v>
      </c>
      <c r="J5">
        <f>'Case 3'!E27</f>
        <v>686.59999999999991</v>
      </c>
    </row>
    <row r="10" spans="1:10" x14ac:dyDescent="0.75">
      <c r="A10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7"/>
  <sheetViews>
    <sheetView tabSelected="1" zoomScale="70" zoomScaleNormal="70" workbookViewId="0">
      <selection activeCell="E20" sqref="E20"/>
    </sheetView>
  </sheetViews>
  <sheetFormatPr defaultRowHeight="14.75" x14ac:dyDescent="0.75"/>
  <cols>
    <col min="1" max="2" width="13.90625" customWidth="1"/>
    <col min="5" max="5" width="10.5" customWidth="1"/>
    <col min="11" max="11" width="11.90625" customWidth="1"/>
  </cols>
  <sheetData>
    <row r="1" spans="1:17" x14ac:dyDescent="0.75">
      <c r="C1" s="27" t="s">
        <v>2</v>
      </c>
      <c r="D1" s="27"/>
      <c r="E1" s="27"/>
      <c r="F1" s="27"/>
      <c r="G1" s="4"/>
      <c r="H1" s="4"/>
      <c r="I1" s="2" t="s">
        <v>3</v>
      </c>
      <c r="K1">
        <v>0</v>
      </c>
      <c r="M1" s="27" t="s">
        <v>63</v>
      </c>
      <c r="N1" s="28"/>
      <c r="O1" s="28"/>
      <c r="P1" s="28"/>
      <c r="Q1" s="28"/>
    </row>
    <row r="2" spans="1:17" x14ac:dyDescent="0.75">
      <c r="A2" s="2" t="s">
        <v>7</v>
      </c>
      <c r="B2" s="2" t="s">
        <v>11</v>
      </c>
      <c r="C2" t="s">
        <v>0</v>
      </c>
      <c r="D2" t="s">
        <v>1</v>
      </c>
      <c r="E2" t="s">
        <v>4</v>
      </c>
      <c r="F2" t="s">
        <v>5</v>
      </c>
      <c r="H2" s="2" t="s">
        <v>46</v>
      </c>
      <c r="I2" t="s">
        <v>45</v>
      </c>
      <c r="K2">
        <v>1</v>
      </c>
      <c r="M2" s="23" t="s">
        <v>62</v>
      </c>
      <c r="N2" s="19" t="s">
        <v>58</v>
      </c>
      <c r="O2" s="20" t="s">
        <v>59</v>
      </c>
      <c r="P2" s="21" t="s">
        <v>60</v>
      </c>
      <c r="Q2" s="22" t="s">
        <v>61</v>
      </c>
    </row>
    <row r="3" spans="1:17" x14ac:dyDescent="0.75">
      <c r="B3" s="5" t="s">
        <v>19</v>
      </c>
      <c r="C3" s="5">
        <v>0</v>
      </c>
      <c r="D3" s="5">
        <v>0.95</v>
      </c>
      <c r="E3" s="6">
        <f>C3*D3</f>
        <v>0</v>
      </c>
      <c r="F3" s="6">
        <f>SQRT(C3*C3-E3*E3)</f>
        <v>0</v>
      </c>
      <c r="G3" s="1"/>
      <c r="K3">
        <v>2</v>
      </c>
      <c r="M3" s="24">
        <f>Profiles!A6</f>
        <v>0</v>
      </c>
      <c r="N3" s="15">
        <f>($E$3+$E$9)*(Profiles!B6+Profiles!C6)/100</f>
        <v>125.001</v>
      </c>
      <c r="O3" s="16">
        <f>$E$13*(Profiles!E6+Profiles!F6)/100</f>
        <v>33.745000000000005</v>
      </c>
      <c r="P3" s="17">
        <f>($E$16+$E$24)*(Profiles!H6+Profiles!I6)/100</f>
        <v>58.370400000000011</v>
      </c>
      <c r="Q3" s="18">
        <f>SUM(N3:P3)</f>
        <v>217.11640000000003</v>
      </c>
    </row>
    <row r="4" spans="1:17" x14ac:dyDescent="0.75">
      <c r="B4" t="s">
        <v>20</v>
      </c>
      <c r="C4">
        <v>15</v>
      </c>
      <c r="D4">
        <v>0.95</v>
      </c>
      <c r="E4" s="8">
        <f t="shared" ref="E4:E8" si="0">C4*D4</f>
        <v>14.25</v>
      </c>
      <c r="F4" s="8">
        <f t="shared" ref="F4:F8" si="1">SQRT(C4*C4-E4*E4)</f>
        <v>4.6837484987987983</v>
      </c>
      <c r="G4" s="1"/>
      <c r="H4" t="s">
        <v>35</v>
      </c>
      <c r="I4" s="9">
        <v>0</v>
      </c>
      <c r="K4">
        <v>3</v>
      </c>
      <c r="M4" s="24">
        <f>Profiles!A7</f>
        <v>1</v>
      </c>
      <c r="N4" s="15">
        <f>($E$3+$E$9)*(Profiles!B7+Profiles!C7)/100</f>
        <v>130.62120000000002</v>
      </c>
      <c r="O4" s="16">
        <f>$E$13*(Profiles!E7+Profiles!F7)/100</f>
        <v>31.704999999999995</v>
      </c>
      <c r="P4" s="17">
        <f>($E$16+$E$24)*(Profiles!H7+Profiles!I7)/100</f>
        <v>56.410200000000003</v>
      </c>
      <c r="Q4" s="18">
        <f t="shared" ref="Q4:Q27" si="2">SUM(N4:P4)</f>
        <v>218.7364</v>
      </c>
    </row>
    <row r="5" spans="1:17" x14ac:dyDescent="0.75">
      <c r="B5" t="s">
        <v>21</v>
      </c>
      <c r="C5">
        <v>52</v>
      </c>
      <c r="D5">
        <v>0.95</v>
      </c>
      <c r="E5" s="8">
        <f t="shared" si="0"/>
        <v>49.4</v>
      </c>
      <c r="F5" s="8">
        <f t="shared" si="1"/>
        <v>16.236994795835844</v>
      </c>
      <c r="G5" s="1"/>
      <c r="H5" t="s">
        <v>36</v>
      </c>
      <c r="I5" s="9">
        <v>0</v>
      </c>
      <c r="K5">
        <v>4</v>
      </c>
      <c r="M5" s="24">
        <f>Profiles!A8</f>
        <v>2</v>
      </c>
      <c r="N5" s="15">
        <f>($E$3+$E$9)*(Profiles!B8+Profiles!C8)/100</f>
        <v>126.16379999999999</v>
      </c>
      <c r="O5" s="16">
        <f>$E$13*(Profiles!E8+Profiles!F8)/100</f>
        <v>29.579999999999995</v>
      </c>
      <c r="P5" s="17">
        <f>($E$16+$E$24)*(Profiles!H8+Profiles!I8)/100</f>
        <v>54.232200000000006</v>
      </c>
      <c r="Q5" s="18">
        <f t="shared" si="2"/>
        <v>209.976</v>
      </c>
    </row>
    <row r="6" spans="1:17" x14ac:dyDescent="0.75">
      <c r="B6" t="s">
        <v>22</v>
      </c>
      <c r="C6">
        <v>55</v>
      </c>
      <c r="D6">
        <v>0.95</v>
      </c>
      <c r="E6" s="8">
        <f t="shared" si="0"/>
        <v>52.25</v>
      </c>
      <c r="F6" s="8">
        <f t="shared" si="1"/>
        <v>17.173744495595596</v>
      </c>
      <c r="G6" s="1"/>
      <c r="H6" t="s">
        <v>37</v>
      </c>
      <c r="I6" s="9">
        <v>0</v>
      </c>
      <c r="K6">
        <v>5</v>
      </c>
      <c r="M6" s="24">
        <f>Profiles!A9</f>
        <v>3</v>
      </c>
      <c r="N6" s="15">
        <f>($E$3+$E$9)*(Profiles!B9+Profiles!C9)/100</f>
        <v>120.73739999999999</v>
      </c>
      <c r="O6" s="16">
        <f>$E$13*(Profiles!E9+Profiles!F9)/100</f>
        <v>27.54</v>
      </c>
      <c r="P6" s="17">
        <f>($E$16+$E$24)*(Profiles!H9+Profiles!I9)/100</f>
        <v>56.410200000000003</v>
      </c>
      <c r="Q6" s="18">
        <f t="shared" si="2"/>
        <v>204.6876</v>
      </c>
    </row>
    <row r="7" spans="1:17" x14ac:dyDescent="0.75">
      <c r="B7" t="s">
        <v>23</v>
      </c>
      <c r="C7">
        <v>35</v>
      </c>
      <c r="D7">
        <v>0.95</v>
      </c>
      <c r="E7" s="8">
        <f t="shared" si="0"/>
        <v>33.25</v>
      </c>
      <c r="F7" s="8">
        <f t="shared" si="1"/>
        <v>10.928746497197197</v>
      </c>
      <c r="G7" s="1"/>
      <c r="H7" t="s">
        <v>38</v>
      </c>
      <c r="I7" s="9">
        <v>0</v>
      </c>
      <c r="K7">
        <v>6</v>
      </c>
      <c r="M7" s="24">
        <f>Profiles!A10</f>
        <v>4</v>
      </c>
      <c r="N7" s="15">
        <f>($E$3+$E$9)*(Profiles!B10+Profiles!C10)/100</f>
        <v>116.28</v>
      </c>
      <c r="O7" s="16">
        <f>$E$13*(Profiles!E10+Profiles!F10)/100</f>
        <v>25.585000000000001</v>
      </c>
      <c r="P7" s="17">
        <f>($E$16+$E$24)*(Profiles!H10+Profiles!I10)/100</f>
        <v>58.370400000000011</v>
      </c>
      <c r="Q7" s="18">
        <f t="shared" si="2"/>
        <v>200.23540000000003</v>
      </c>
    </row>
    <row r="8" spans="1:17" x14ac:dyDescent="0.75">
      <c r="B8" t="s">
        <v>24</v>
      </c>
      <c r="C8">
        <v>47</v>
      </c>
      <c r="D8">
        <v>0.95</v>
      </c>
      <c r="E8" s="8">
        <f t="shared" si="0"/>
        <v>44.65</v>
      </c>
      <c r="F8" s="8">
        <f t="shared" si="1"/>
        <v>14.675745296236238</v>
      </c>
      <c r="G8" s="1"/>
      <c r="H8" t="s">
        <v>39</v>
      </c>
      <c r="I8" s="9">
        <v>0</v>
      </c>
      <c r="K8">
        <v>7</v>
      </c>
      <c r="M8" s="24">
        <f>Profiles!A11</f>
        <v>5</v>
      </c>
      <c r="N8" s="15">
        <f>($E$3+$E$9)*(Profiles!B11+Profiles!C11)/100</f>
        <v>116.28</v>
      </c>
      <c r="O8" s="16">
        <f>$E$13*(Profiles!E11+Profiles!F11)/100</f>
        <v>29.75</v>
      </c>
      <c r="P8" s="17">
        <f>($E$16+$E$24)*(Profiles!H11+Profiles!I11)/100</f>
        <v>62.073</v>
      </c>
      <c r="Q8" s="18">
        <f t="shared" si="2"/>
        <v>208.10300000000001</v>
      </c>
    </row>
    <row r="9" spans="1:17" x14ac:dyDescent="0.75">
      <c r="A9" s="2" t="s">
        <v>6</v>
      </c>
      <c r="B9" s="2"/>
      <c r="C9" s="2"/>
      <c r="D9" s="2"/>
      <c r="E9" s="3">
        <f>SUM(E4:E8)</f>
        <v>193.8</v>
      </c>
      <c r="F9" s="3">
        <f>SUM(F3:F8)</f>
        <v>63.698979583663672</v>
      </c>
      <c r="G9" s="3"/>
      <c r="I9" s="3">
        <f>SUM(I3:I8)</f>
        <v>0</v>
      </c>
      <c r="K9">
        <v>8</v>
      </c>
      <c r="M9" s="24">
        <f>Profiles!A12</f>
        <v>6</v>
      </c>
      <c r="N9" s="15">
        <f>($E$3+$E$9)*(Profiles!B12+Profiles!C12)/100</f>
        <v>111.0474</v>
      </c>
      <c r="O9" s="16">
        <f>$E$13*(Profiles!E12+Profiles!F12)/100</f>
        <v>37.74</v>
      </c>
      <c r="P9" s="17">
        <f>($E$16+$E$24)*(Profiles!H12+Profiles!I12)/100</f>
        <v>66.211200000000005</v>
      </c>
      <c r="Q9" s="18">
        <f t="shared" si="2"/>
        <v>214.99860000000001</v>
      </c>
    </row>
    <row r="10" spans="1:17" x14ac:dyDescent="0.75">
      <c r="K10">
        <v>9</v>
      </c>
      <c r="M10" s="24">
        <f>Profiles!A13</f>
        <v>7</v>
      </c>
      <c r="N10" s="15">
        <f>($E$3+$E$9)*(Profiles!B13+Profiles!C13)/100</f>
        <v>116.28</v>
      </c>
      <c r="O10" s="16">
        <f>$E$13*(Profiles!E13+Profiles!F13)/100</f>
        <v>55.674999999999997</v>
      </c>
      <c r="P10" s="17">
        <f>($E$16+$E$24)*(Profiles!H13+Profiles!I13)/100</f>
        <v>87.991200000000006</v>
      </c>
      <c r="Q10" s="18">
        <f t="shared" si="2"/>
        <v>259.94619999999998</v>
      </c>
    </row>
    <row r="11" spans="1:17" x14ac:dyDescent="0.75">
      <c r="A11" s="2" t="s">
        <v>9</v>
      </c>
      <c r="B11" s="2"/>
      <c r="C11" t="s">
        <v>0</v>
      </c>
      <c r="D11" t="s">
        <v>1</v>
      </c>
      <c r="E11" t="s">
        <v>4</v>
      </c>
      <c r="F11" t="s">
        <v>5</v>
      </c>
      <c r="I11" t="s">
        <v>45</v>
      </c>
      <c r="K11">
        <v>10</v>
      </c>
      <c r="M11" s="24">
        <f>Profiles!A14</f>
        <v>8</v>
      </c>
      <c r="N11" s="15">
        <f>($E$3+$E$9)*(Profiles!B14+Profiles!C14)/100</f>
        <v>96.318600000000004</v>
      </c>
      <c r="O11" s="16">
        <f>$E$13*(Profiles!E14+Profiles!F14)/100</f>
        <v>80.58</v>
      </c>
      <c r="P11" s="17">
        <f>($E$16+$E$24)*(Profiles!H14+Profiles!I14)/100</f>
        <v>120.0078</v>
      </c>
      <c r="Q11" s="18">
        <f t="shared" si="2"/>
        <v>296.90639999999996</v>
      </c>
    </row>
    <row r="12" spans="1:17" x14ac:dyDescent="0.75">
      <c r="B12" t="s">
        <v>25</v>
      </c>
      <c r="C12">
        <v>100</v>
      </c>
      <c r="D12">
        <v>0.85</v>
      </c>
      <c r="E12" s="8">
        <f>C12*D12</f>
        <v>85</v>
      </c>
      <c r="F12" s="8">
        <f>SQRT(C12*C12-E12*E12)</f>
        <v>52.678268764263692</v>
      </c>
      <c r="G12" s="1"/>
      <c r="H12" t="s">
        <v>44</v>
      </c>
      <c r="I12" s="9">
        <v>0</v>
      </c>
      <c r="K12">
        <v>11</v>
      </c>
      <c r="M12" s="24">
        <f>Profiles!A15</f>
        <v>9</v>
      </c>
      <c r="N12" s="15">
        <f>($E$3+$E$9)*(Profiles!B15+Profiles!C15)/100</f>
        <v>91.473600000000005</v>
      </c>
      <c r="O12" s="16">
        <f>$E$13*(Profiles!E15+Profiles!F15)/100</f>
        <v>106.16500000000001</v>
      </c>
      <c r="P12" s="17">
        <f>($E$16+$E$24)*(Profiles!H15+Profiles!I15)/100</f>
        <v>153.33120000000002</v>
      </c>
      <c r="Q12" s="18">
        <f t="shared" si="2"/>
        <v>350.96980000000002</v>
      </c>
    </row>
    <row r="13" spans="1:17" x14ac:dyDescent="0.75">
      <c r="A13" s="2" t="s">
        <v>8</v>
      </c>
      <c r="B13" s="2"/>
      <c r="C13" s="2"/>
      <c r="D13" s="2"/>
      <c r="E13" s="3">
        <f>SUM(E12:E12)</f>
        <v>85</v>
      </c>
      <c r="F13" s="3">
        <f>SUM(F12:F12)</f>
        <v>52.678268764263692</v>
      </c>
      <c r="G13" s="3"/>
      <c r="I13" s="3">
        <f>SUM(I12:I12)</f>
        <v>0</v>
      </c>
      <c r="K13">
        <v>12</v>
      </c>
      <c r="M13" s="24">
        <f>Profiles!A16</f>
        <v>10</v>
      </c>
      <c r="N13" s="15">
        <f>($E$3+$E$9)*(Profiles!B16+Profiles!C16)/100</f>
        <v>95.930999999999997</v>
      </c>
      <c r="O13" s="16">
        <f>$E$13*(Profiles!E16+Profiles!F16)/100</f>
        <v>122.825</v>
      </c>
      <c r="P13" s="17">
        <f>($E$16+$E$24)*(Profiles!H16+Profiles!I16)/100</f>
        <v>217.14660000000003</v>
      </c>
      <c r="Q13" s="18">
        <f t="shared" si="2"/>
        <v>435.90260000000001</v>
      </c>
    </row>
    <row r="14" spans="1:17" x14ac:dyDescent="0.75">
      <c r="K14">
        <v>13</v>
      </c>
      <c r="M14" s="24">
        <f>Profiles!A17</f>
        <v>11</v>
      </c>
      <c r="N14" s="15">
        <f>($E$3+$E$9)*(Profiles!B17+Profiles!C17)/100</f>
        <v>96.318600000000004</v>
      </c>
      <c r="O14" s="16">
        <f>$E$13*(Profiles!E17+Profiles!F17)/100</f>
        <v>127.16</v>
      </c>
      <c r="P14" s="17">
        <f>($E$16+$E$24)*(Profiles!H17+Profiles!I17)/100</f>
        <v>227.60100000000003</v>
      </c>
      <c r="Q14" s="18">
        <f t="shared" si="2"/>
        <v>451.07960000000003</v>
      </c>
    </row>
    <row r="15" spans="1:17" x14ac:dyDescent="0.75">
      <c r="A15" s="2" t="s">
        <v>10</v>
      </c>
      <c r="B15" s="2"/>
      <c r="C15" t="s">
        <v>0</v>
      </c>
      <c r="D15" t="s">
        <v>1</v>
      </c>
      <c r="E15" t="s">
        <v>4</v>
      </c>
      <c r="F15" t="s">
        <v>5</v>
      </c>
      <c r="I15" t="s">
        <v>45</v>
      </c>
      <c r="K15">
        <v>14</v>
      </c>
      <c r="M15" s="24">
        <f>Profiles!A18</f>
        <v>12</v>
      </c>
      <c r="N15" s="15">
        <f>($E$3+$E$9)*(Profiles!B18+Profiles!C18)/100</f>
        <v>96.318600000000004</v>
      </c>
      <c r="O15" s="16">
        <f>$E$13*(Profiles!E18+Profiles!F18)/100</f>
        <v>119.68000000000002</v>
      </c>
      <c r="P15" s="17">
        <f>($E$16+$E$24)*(Profiles!H18+Profiles!I18)/100</f>
        <v>239.14440000000002</v>
      </c>
      <c r="Q15" s="18">
        <f t="shared" si="2"/>
        <v>455.14300000000003</v>
      </c>
    </row>
    <row r="16" spans="1:17" x14ac:dyDescent="0.75">
      <c r="B16" s="5" t="s">
        <v>34</v>
      </c>
      <c r="C16" s="5">
        <v>120</v>
      </c>
      <c r="D16" s="5">
        <v>0.9</v>
      </c>
      <c r="E16" s="6">
        <f>C16*D16</f>
        <v>108</v>
      </c>
      <c r="F16" s="6">
        <f>SQRT(C16*C16-E16*E16)</f>
        <v>52.306787322488084</v>
      </c>
      <c r="G16" s="6"/>
      <c r="K16">
        <v>15</v>
      </c>
      <c r="M16" s="24">
        <f>Profiles!A19</f>
        <v>13</v>
      </c>
      <c r="N16" s="15">
        <f>($E$3+$E$9)*(Profiles!B19+Profiles!C19)/100</f>
        <v>106.39620000000001</v>
      </c>
      <c r="O16" s="16">
        <f>$E$13*(Profiles!E19+Profiles!F19)/100</f>
        <v>122.99499999999998</v>
      </c>
      <c r="P16" s="17">
        <f>($E$16+$E$24)*(Profiles!H19+Profiles!I19)/100</f>
        <v>244.58940000000001</v>
      </c>
      <c r="Q16" s="18">
        <f t="shared" si="2"/>
        <v>473.98059999999998</v>
      </c>
    </row>
    <row r="17" spans="1:17" x14ac:dyDescent="0.75">
      <c r="B17" t="s">
        <v>12</v>
      </c>
      <c r="C17">
        <v>20</v>
      </c>
      <c r="D17">
        <v>0.9</v>
      </c>
      <c r="E17" s="1">
        <f t="shared" ref="E17:E23" si="3">C17*D17</f>
        <v>18</v>
      </c>
      <c r="F17" s="1">
        <f t="shared" ref="F17:F23" si="4">SQRT(C17*C17-E17*E17)</f>
        <v>8.717797887081348</v>
      </c>
      <c r="G17" s="1"/>
      <c r="H17" t="s">
        <v>40</v>
      </c>
      <c r="I17">
        <v>0</v>
      </c>
      <c r="K17">
        <v>16</v>
      </c>
      <c r="M17" s="24">
        <f>Profiles!A20</f>
        <v>14</v>
      </c>
      <c r="N17" s="15">
        <f>($E$3+$E$9)*(Profiles!B20+Profiles!C20)/100</f>
        <v>116.08620000000001</v>
      </c>
      <c r="O17" s="16">
        <f>$E$13*(Profiles!E20+Profiles!F20)/100</f>
        <v>122.99499999999998</v>
      </c>
      <c r="P17" s="17">
        <f>($E$16+$E$24)*(Profiles!H20+Profiles!I20)/100</f>
        <v>244.37160000000003</v>
      </c>
      <c r="Q17" s="18">
        <f t="shared" si="2"/>
        <v>483.45280000000002</v>
      </c>
    </row>
    <row r="18" spans="1:17" x14ac:dyDescent="0.75">
      <c r="B18" t="s">
        <v>13</v>
      </c>
      <c r="C18">
        <v>20</v>
      </c>
      <c r="D18">
        <v>0.9</v>
      </c>
      <c r="E18" s="1">
        <f t="shared" si="3"/>
        <v>18</v>
      </c>
      <c r="F18" s="1">
        <f t="shared" si="4"/>
        <v>8.717797887081348</v>
      </c>
      <c r="G18" s="1"/>
      <c r="K18">
        <v>17</v>
      </c>
      <c r="M18" s="24">
        <f>Profiles!A21</f>
        <v>15</v>
      </c>
      <c r="N18" s="15">
        <f>($E$3+$E$9)*(Profiles!B21+Profiles!C21)/100</f>
        <v>116.08620000000001</v>
      </c>
      <c r="O18" s="16">
        <f>$E$13*(Profiles!E21+Profiles!F21)/100</f>
        <v>114.41</v>
      </c>
      <c r="P18" s="17">
        <f>($E$16+$E$24)*(Profiles!H21+Profiles!I21)/100</f>
        <v>233.2638</v>
      </c>
      <c r="Q18" s="18">
        <f t="shared" si="2"/>
        <v>463.76</v>
      </c>
    </row>
    <row r="19" spans="1:17" x14ac:dyDescent="0.75">
      <c r="B19" t="s">
        <v>14</v>
      </c>
      <c r="C19">
        <v>25</v>
      </c>
      <c r="D19">
        <v>0.9</v>
      </c>
      <c r="E19" s="1">
        <f t="shared" si="3"/>
        <v>22.5</v>
      </c>
      <c r="F19" s="1">
        <f t="shared" si="4"/>
        <v>10.897247358851684</v>
      </c>
      <c r="G19" s="1"/>
      <c r="K19">
        <v>18</v>
      </c>
      <c r="M19" s="24">
        <f>Profiles!A22</f>
        <v>16</v>
      </c>
      <c r="N19" s="15">
        <f>($E$3+$E$9)*(Profiles!B22+Profiles!C22)/100</f>
        <v>106.78380000000001</v>
      </c>
      <c r="O19" s="16">
        <f>$E$13*(Profiles!E22+Profiles!F22)/100</f>
        <v>102.34</v>
      </c>
      <c r="P19" s="17">
        <f>($E$16+$E$24)*(Profiles!H22+Profiles!I22)/100</f>
        <v>228.47220000000002</v>
      </c>
      <c r="Q19" s="18">
        <f t="shared" si="2"/>
        <v>437.596</v>
      </c>
    </row>
    <row r="20" spans="1:17" x14ac:dyDescent="0.75">
      <c r="B20" t="s">
        <v>15</v>
      </c>
      <c r="C20">
        <v>25</v>
      </c>
      <c r="D20">
        <v>0.9</v>
      </c>
      <c r="E20" s="1">
        <f t="shared" si="3"/>
        <v>22.5</v>
      </c>
      <c r="F20" s="1">
        <f t="shared" si="4"/>
        <v>10.897247358851684</v>
      </c>
      <c r="G20" s="1"/>
      <c r="H20" t="s">
        <v>41</v>
      </c>
      <c r="I20">
        <v>0</v>
      </c>
      <c r="K20">
        <v>19</v>
      </c>
      <c r="M20" s="24">
        <f>Profiles!A23</f>
        <v>17</v>
      </c>
      <c r="N20" s="15">
        <f>($E$3+$E$9)*(Profiles!B23+Profiles!C23)/100</f>
        <v>106.78380000000001</v>
      </c>
      <c r="O20" s="16">
        <f>$E$13*(Profiles!E23+Profiles!F23)/100</f>
        <v>97.665000000000006</v>
      </c>
      <c r="P20" s="17">
        <f>($E$16+$E$24)*(Profiles!H23+Profiles!I23)/100</f>
        <v>283.14</v>
      </c>
      <c r="Q20" s="18">
        <f t="shared" si="2"/>
        <v>487.58879999999999</v>
      </c>
    </row>
    <row r="21" spans="1:17" x14ac:dyDescent="0.75">
      <c r="B21" t="s">
        <v>16</v>
      </c>
      <c r="C21">
        <v>8</v>
      </c>
      <c r="D21">
        <v>0.9</v>
      </c>
      <c r="E21" s="1">
        <f t="shared" si="3"/>
        <v>7.2</v>
      </c>
      <c r="F21" s="1">
        <f t="shared" si="4"/>
        <v>3.4871191548325382</v>
      </c>
      <c r="G21" s="1"/>
      <c r="K21">
        <v>20</v>
      </c>
      <c r="M21" s="24">
        <f>Profiles!A24</f>
        <v>18</v>
      </c>
      <c r="N21" s="15">
        <f>($E$3+$E$9)*(Profiles!B24+Profiles!C24)/100</f>
        <v>143.60579999999999</v>
      </c>
      <c r="O21" s="16">
        <f>$E$13*(Profiles!E24+Profiles!F24)/100</f>
        <v>87.125</v>
      </c>
      <c r="P21" s="17">
        <f>($E$16+$E$24)*(Profiles!H24+Profiles!I24)/100</f>
        <v>303.39540000000005</v>
      </c>
      <c r="Q21" s="18">
        <f t="shared" si="2"/>
        <v>534.12620000000004</v>
      </c>
    </row>
    <row r="22" spans="1:17" x14ac:dyDescent="0.75">
      <c r="B22" t="s">
        <v>17</v>
      </c>
      <c r="C22">
        <v>16</v>
      </c>
      <c r="D22">
        <v>0.9</v>
      </c>
      <c r="E22" s="1">
        <f t="shared" si="3"/>
        <v>14.4</v>
      </c>
      <c r="F22" s="1">
        <f t="shared" si="4"/>
        <v>6.9742383096650764</v>
      </c>
      <c r="G22" s="1"/>
      <c r="H22" t="s">
        <v>42</v>
      </c>
      <c r="I22">
        <v>0</v>
      </c>
      <c r="K22">
        <v>21</v>
      </c>
      <c r="M22" s="24">
        <f>Profiles!A25</f>
        <v>19</v>
      </c>
      <c r="N22" s="15">
        <f>($E$3+$E$9)*(Profiles!B25+Profiles!C25)/100</f>
        <v>193.0248</v>
      </c>
      <c r="O22" s="16">
        <f>$E$13*(Profiles!E25+Profiles!F25)/100</f>
        <v>72.165000000000006</v>
      </c>
      <c r="P22" s="17">
        <f>($E$16+$E$24)*(Profiles!H25+Profiles!I25)/100</f>
        <v>261.1422</v>
      </c>
      <c r="Q22" s="18">
        <f t="shared" si="2"/>
        <v>526.33199999999999</v>
      </c>
    </row>
    <row r="23" spans="1:17" x14ac:dyDescent="0.75">
      <c r="B23" t="s">
        <v>18</v>
      </c>
      <c r="C23">
        <v>8</v>
      </c>
      <c r="D23">
        <v>0.9</v>
      </c>
      <c r="E23" s="1">
        <f t="shared" si="3"/>
        <v>7.2</v>
      </c>
      <c r="F23" s="1">
        <f t="shared" si="4"/>
        <v>3.4871191548325382</v>
      </c>
      <c r="G23" s="1"/>
      <c r="H23" t="s">
        <v>43</v>
      </c>
      <c r="I23">
        <v>0</v>
      </c>
      <c r="K23">
        <v>22</v>
      </c>
      <c r="M23" s="24">
        <f>Profiles!A26</f>
        <v>20</v>
      </c>
      <c r="N23" s="15">
        <f>($E$3+$E$9)*(Profiles!B26+Profiles!C26)/100</f>
        <v>260.07959999999997</v>
      </c>
      <c r="O23" s="16">
        <f>$E$13*(Profiles!E26+Profiles!F26)/100</f>
        <v>50.83</v>
      </c>
      <c r="P23" s="17">
        <f>($E$16+$E$24)*(Profiles!H26+Profiles!I26)/100</f>
        <v>239.7978</v>
      </c>
      <c r="Q23" s="18">
        <f t="shared" si="2"/>
        <v>550.70740000000001</v>
      </c>
    </row>
    <row r="24" spans="1:17" x14ac:dyDescent="0.75">
      <c r="A24" s="2" t="s">
        <v>50</v>
      </c>
      <c r="B24" s="2"/>
      <c r="C24" s="3"/>
      <c r="D24" s="3"/>
      <c r="E24" s="3">
        <f>SUM(E17:E23)</f>
        <v>109.80000000000001</v>
      </c>
      <c r="F24" s="3">
        <f>SUM(F17:F23)</f>
        <v>53.178567111196223</v>
      </c>
      <c r="G24" s="3"/>
      <c r="I24" s="3">
        <f t="shared" ref="I24" si="5">SUM(I16:I23)</f>
        <v>0</v>
      </c>
      <c r="M24" s="24">
        <f>Profiles!A27</f>
        <v>21</v>
      </c>
      <c r="N24" s="15">
        <f>($E$3+$E$9)*(Profiles!B27+Profiles!C27)/100</f>
        <v>242.05620000000002</v>
      </c>
      <c r="O24" s="16">
        <f>$E$13*(Profiles!E27+Profiles!F27)/100</f>
        <v>42.16</v>
      </c>
      <c r="P24" s="17">
        <f>($E$16+$E$24)*(Profiles!H27+Profiles!I27)/100</f>
        <v>174.6756</v>
      </c>
      <c r="Q24" s="18">
        <f t="shared" si="2"/>
        <v>458.89179999999999</v>
      </c>
    </row>
    <row r="25" spans="1:17" x14ac:dyDescent="0.75">
      <c r="K25" s="2"/>
      <c r="M25" s="24">
        <f>Profiles!A28</f>
        <v>22</v>
      </c>
      <c r="N25" s="15">
        <f>($E$3+$E$9)*(Profiles!B28+Profiles!C28)/100</f>
        <v>213.76139999999998</v>
      </c>
      <c r="O25" s="16">
        <f>$E$13*(Profiles!E28+Profiles!F28)/100</f>
        <v>37.909999999999997</v>
      </c>
      <c r="P25" s="17">
        <f>($E$16+$E$24)*(Profiles!H28+Profiles!I28)/100</f>
        <v>76.23</v>
      </c>
      <c r="Q25" s="18">
        <f t="shared" si="2"/>
        <v>327.90139999999997</v>
      </c>
    </row>
    <row r="26" spans="1:17" x14ac:dyDescent="0.75">
      <c r="A26" s="2" t="s">
        <v>48</v>
      </c>
      <c r="E26" s="3">
        <f>E9+E13+E24</f>
        <v>388.6</v>
      </c>
      <c r="F26" s="3">
        <f>F9+F13+F24</f>
        <v>169.55581545912358</v>
      </c>
      <c r="G26" s="3"/>
      <c r="I26" s="3">
        <f>I9+I13+I24</f>
        <v>0</v>
      </c>
      <c r="K26" s="3"/>
      <c r="M26" s="24">
        <f>Profiles!A29</f>
        <v>23</v>
      </c>
      <c r="N26" s="15">
        <f>($E$3+$E$9)*(Profiles!B29+Profiles!C29)/100</f>
        <v>174.6138</v>
      </c>
      <c r="O26" s="16">
        <f>$E$13*(Profiles!E29+Profiles!F29)/100</f>
        <v>35.529999999999994</v>
      </c>
      <c r="P26" s="17">
        <f>($E$16+$E$24)*(Profiles!H29+Profiles!I29)/100</f>
        <v>54.885600000000004</v>
      </c>
      <c r="Q26" s="18">
        <f t="shared" si="2"/>
        <v>265.02940000000001</v>
      </c>
    </row>
    <row r="27" spans="1:17" x14ac:dyDescent="0.75">
      <c r="A27" s="7" t="s">
        <v>49</v>
      </c>
      <c r="B27" s="5"/>
      <c r="C27" s="5"/>
      <c r="D27" s="5"/>
      <c r="E27" s="6">
        <f>SUM(E3:E8,E12,E16:E23)</f>
        <v>496.59999999999997</v>
      </c>
      <c r="F27" s="6">
        <f>SUM(F3:F8,F12,F16:F23)</f>
        <v>221.86260278161166</v>
      </c>
      <c r="G27" s="5"/>
      <c r="M27" s="24">
        <f>Profiles!A30</f>
        <v>24</v>
      </c>
      <c r="N27" s="15">
        <f>($E$3+$E$9)*(Profiles!B30+Profiles!C30)/100</f>
        <v>125.001</v>
      </c>
      <c r="O27" s="16">
        <f>$E$13*(Profiles!E30+Profiles!F30)/100</f>
        <v>33.745000000000005</v>
      </c>
      <c r="P27" s="17">
        <f>($E$16+$E$24)*(Profiles!H30+Profiles!I30)/100</f>
        <v>58.370400000000011</v>
      </c>
      <c r="Q27" s="18">
        <f t="shared" si="2"/>
        <v>217.11640000000003</v>
      </c>
    </row>
  </sheetData>
  <mergeCells count="2">
    <mergeCell ref="C1:F1"/>
    <mergeCell ref="M1:Q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345F2-366F-45A0-B85B-520B2C20C240}">
  <dimension ref="A1:K27"/>
  <sheetViews>
    <sheetView zoomScale="70" zoomScaleNormal="70" workbookViewId="0">
      <selection activeCell="C8" sqref="C8"/>
    </sheetView>
  </sheetViews>
  <sheetFormatPr defaultRowHeight="14.75" x14ac:dyDescent="0.75"/>
  <cols>
    <col min="1" max="2" width="13.90625" customWidth="1"/>
    <col min="5" max="5" width="10.5" customWidth="1"/>
    <col min="11" max="11" width="11.90625" customWidth="1"/>
  </cols>
  <sheetData>
    <row r="1" spans="1:11" x14ac:dyDescent="0.75">
      <c r="C1" s="27" t="s">
        <v>2</v>
      </c>
      <c r="D1" s="27"/>
      <c r="E1" s="27"/>
      <c r="F1" s="27"/>
      <c r="G1" s="4"/>
      <c r="H1" s="4"/>
      <c r="I1" s="2" t="s">
        <v>3</v>
      </c>
      <c r="K1">
        <v>0</v>
      </c>
    </row>
    <row r="2" spans="1:11" x14ac:dyDescent="0.75">
      <c r="A2" s="2" t="s">
        <v>7</v>
      </c>
      <c r="B2" s="2" t="s">
        <v>11</v>
      </c>
      <c r="C2" t="s">
        <v>0</v>
      </c>
      <c r="D2" t="s">
        <v>1</v>
      </c>
      <c r="E2" t="s">
        <v>4</v>
      </c>
      <c r="F2" t="s">
        <v>5</v>
      </c>
      <c r="H2" s="2" t="s">
        <v>46</v>
      </c>
      <c r="I2" t="s">
        <v>45</v>
      </c>
      <c r="K2">
        <v>1</v>
      </c>
    </row>
    <row r="3" spans="1:11" x14ac:dyDescent="0.75">
      <c r="B3" s="5" t="s">
        <v>19</v>
      </c>
      <c r="C3" s="5">
        <v>200</v>
      </c>
      <c r="D3" s="5">
        <v>0.95</v>
      </c>
      <c r="E3" s="6">
        <f>C3*D3</f>
        <v>190</v>
      </c>
      <c r="F3" s="6">
        <f>SQRT(C3*C3-E3*E3)</f>
        <v>62.44997998398398</v>
      </c>
      <c r="G3" s="1"/>
      <c r="K3">
        <v>2</v>
      </c>
    </row>
    <row r="4" spans="1:11" x14ac:dyDescent="0.75">
      <c r="B4" t="s">
        <v>20</v>
      </c>
      <c r="C4">
        <f>'Case 0'!C4*Cases!$B$3</f>
        <v>15</v>
      </c>
      <c r="D4">
        <v>0.95</v>
      </c>
      <c r="E4" s="1">
        <f t="shared" ref="E4:E8" si="0">C4*D4</f>
        <v>14.25</v>
      </c>
      <c r="F4" s="1">
        <f t="shared" ref="F4:F8" si="1">SQRT(C4*C4-E4*E4)</f>
        <v>4.6837484987987983</v>
      </c>
      <c r="G4" s="1"/>
      <c r="H4" t="s">
        <v>35</v>
      </c>
      <c r="I4">
        <v>0</v>
      </c>
      <c r="K4">
        <v>3</v>
      </c>
    </row>
    <row r="5" spans="1:11" x14ac:dyDescent="0.75">
      <c r="B5" t="s">
        <v>21</v>
      </c>
      <c r="C5">
        <f>'Case 0'!C5*Cases!$B$3</f>
        <v>52</v>
      </c>
      <c r="D5">
        <v>0.95</v>
      </c>
      <c r="E5" s="1">
        <f t="shared" si="0"/>
        <v>49.4</v>
      </c>
      <c r="F5" s="1">
        <f t="shared" si="1"/>
        <v>16.236994795835844</v>
      </c>
      <c r="G5" s="1"/>
      <c r="H5" t="s">
        <v>36</v>
      </c>
      <c r="I5">
        <v>0</v>
      </c>
      <c r="K5">
        <v>4</v>
      </c>
    </row>
    <row r="6" spans="1:11" x14ac:dyDescent="0.75">
      <c r="B6" t="s">
        <v>22</v>
      </c>
      <c r="C6">
        <f>'Case 0'!C6*Cases!$B$3</f>
        <v>55</v>
      </c>
      <c r="D6">
        <v>0.95</v>
      </c>
      <c r="E6" s="1">
        <f t="shared" si="0"/>
        <v>52.25</v>
      </c>
      <c r="F6" s="1">
        <f t="shared" si="1"/>
        <v>17.173744495595596</v>
      </c>
      <c r="G6" s="1"/>
      <c r="H6" t="s">
        <v>37</v>
      </c>
      <c r="I6">
        <v>0</v>
      </c>
      <c r="K6">
        <v>5</v>
      </c>
    </row>
    <row r="7" spans="1:11" x14ac:dyDescent="0.75">
      <c r="B7" t="s">
        <v>23</v>
      </c>
      <c r="C7">
        <f>'Case 0'!C7*Cases!$B$3</f>
        <v>35</v>
      </c>
      <c r="D7">
        <v>0.95</v>
      </c>
      <c r="E7" s="1">
        <f t="shared" si="0"/>
        <v>33.25</v>
      </c>
      <c r="F7" s="1">
        <f t="shared" si="1"/>
        <v>10.928746497197197</v>
      </c>
      <c r="G7" s="1"/>
      <c r="H7" t="s">
        <v>38</v>
      </c>
      <c r="I7">
        <v>0</v>
      </c>
      <c r="K7">
        <v>6</v>
      </c>
    </row>
    <row r="8" spans="1:11" x14ac:dyDescent="0.75">
      <c r="B8" t="s">
        <v>24</v>
      </c>
      <c r="C8">
        <f>'Case 0'!C8*Cases!$B$3</f>
        <v>47</v>
      </c>
      <c r="D8">
        <v>0.95</v>
      </c>
      <c r="E8" s="1">
        <f t="shared" si="0"/>
        <v>44.65</v>
      </c>
      <c r="F8" s="1">
        <f t="shared" si="1"/>
        <v>14.675745296236238</v>
      </c>
      <c r="G8" s="1"/>
      <c r="H8" t="s">
        <v>39</v>
      </c>
      <c r="I8">
        <v>0</v>
      </c>
      <c r="K8">
        <v>7</v>
      </c>
    </row>
    <row r="9" spans="1:11" x14ac:dyDescent="0.75">
      <c r="A9" s="2" t="s">
        <v>6</v>
      </c>
      <c r="B9" s="2"/>
      <c r="C9" s="2"/>
      <c r="D9" s="2"/>
      <c r="E9" s="3">
        <f>SUM(E4:E8)</f>
        <v>193.8</v>
      </c>
      <c r="F9" s="3">
        <f>SUM(F3:F8)</f>
        <v>126.14895956764765</v>
      </c>
      <c r="G9" s="3"/>
      <c r="I9" s="3">
        <f>SUM(I3:I8)</f>
        <v>0</v>
      </c>
      <c r="K9">
        <v>8</v>
      </c>
    </row>
    <row r="10" spans="1:11" x14ac:dyDescent="0.75">
      <c r="K10">
        <v>9</v>
      </c>
    </row>
    <row r="11" spans="1:11" x14ac:dyDescent="0.75">
      <c r="A11" s="2" t="s">
        <v>9</v>
      </c>
      <c r="B11" s="2"/>
      <c r="C11" t="s">
        <v>0</v>
      </c>
      <c r="D11" t="s">
        <v>1</v>
      </c>
      <c r="E11" t="s">
        <v>4</v>
      </c>
      <c r="F11" t="s">
        <v>5</v>
      </c>
      <c r="I11" t="s">
        <v>45</v>
      </c>
      <c r="K11">
        <v>10</v>
      </c>
    </row>
    <row r="12" spans="1:11" x14ac:dyDescent="0.75">
      <c r="B12" t="s">
        <v>25</v>
      </c>
      <c r="C12">
        <f>'Case 0'!C12*Cases!$C$3</f>
        <v>100</v>
      </c>
      <c r="D12">
        <v>0.85</v>
      </c>
      <c r="E12" s="1">
        <f>C12*D12</f>
        <v>85</v>
      </c>
      <c r="F12" s="1">
        <f>SQRT(C12*C12-E12*E12)</f>
        <v>52.678268764263692</v>
      </c>
      <c r="G12" s="1"/>
      <c r="H12" t="s">
        <v>44</v>
      </c>
      <c r="I12">
        <v>0</v>
      </c>
      <c r="K12">
        <v>11</v>
      </c>
    </row>
    <row r="13" spans="1:11" x14ac:dyDescent="0.75">
      <c r="A13" s="2" t="s">
        <v>8</v>
      </c>
      <c r="B13" s="2"/>
      <c r="C13" s="2"/>
      <c r="D13" s="2"/>
      <c r="E13" s="3">
        <f>SUM(E12:E12)</f>
        <v>85</v>
      </c>
      <c r="F13" s="3">
        <f>SUM(F12:F12)</f>
        <v>52.678268764263692</v>
      </c>
      <c r="G13" s="3"/>
      <c r="I13" s="3">
        <f>SUM(I12:I12)</f>
        <v>0</v>
      </c>
      <c r="K13">
        <v>12</v>
      </c>
    </row>
    <row r="14" spans="1:11" x14ac:dyDescent="0.75">
      <c r="K14">
        <v>13</v>
      </c>
    </row>
    <row r="15" spans="1:11" x14ac:dyDescent="0.75">
      <c r="A15" s="2" t="s">
        <v>10</v>
      </c>
      <c r="B15" s="2"/>
      <c r="C15" t="s">
        <v>0</v>
      </c>
      <c r="D15" t="s">
        <v>1</v>
      </c>
      <c r="E15" t="s">
        <v>4</v>
      </c>
      <c r="F15" t="s">
        <v>5</v>
      </c>
      <c r="I15" t="s">
        <v>45</v>
      </c>
      <c r="K15">
        <v>14</v>
      </c>
    </row>
    <row r="16" spans="1:11" x14ac:dyDescent="0.75">
      <c r="B16" s="5" t="s">
        <v>34</v>
      </c>
      <c r="C16" s="5">
        <v>120</v>
      </c>
      <c r="D16" s="5">
        <v>0.9</v>
      </c>
      <c r="E16" s="6">
        <f>C16*D16</f>
        <v>108</v>
      </c>
      <c r="F16" s="6">
        <f>SQRT(C16*C16-E16*E16)</f>
        <v>52.306787322488084</v>
      </c>
      <c r="G16" s="6"/>
      <c r="K16">
        <v>15</v>
      </c>
    </row>
    <row r="17" spans="1:11" x14ac:dyDescent="0.75">
      <c r="B17" t="s">
        <v>12</v>
      </c>
      <c r="C17">
        <f>'Case 0'!C17*Cases!$D$3</f>
        <v>20</v>
      </c>
      <c r="D17">
        <v>0.9</v>
      </c>
      <c r="E17" s="1">
        <f t="shared" ref="E17:E23" si="2">C17*D17</f>
        <v>18</v>
      </c>
      <c r="F17" s="1">
        <f t="shared" ref="F17:F23" si="3">SQRT(C17*C17-E17*E17)</f>
        <v>8.717797887081348</v>
      </c>
      <c r="G17" s="1"/>
      <c r="H17" t="s">
        <v>40</v>
      </c>
      <c r="I17">
        <v>0</v>
      </c>
      <c r="K17">
        <v>16</v>
      </c>
    </row>
    <row r="18" spans="1:11" x14ac:dyDescent="0.75">
      <c r="B18" t="s">
        <v>13</v>
      </c>
      <c r="C18">
        <f>'Case 0'!C18*Cases!$D$3</f>
        <v>20</v>
      </c>
      <c r="D18">
        <v>0.9</v>
      </c>
      <c r="E18" s="1">
        <f t="shared" si="2"/>
        <v>18</v>
      </c>
      <c r="F18" s="1">
        <f t="shared" si="3"/>
        <v>8.717797887081348</v>
      </c>
      <c r="G18" s="1"/>
      <c r="K18">
        <v>17</v>
      </c>
    </row>
    <row r="19" spans="1:11" x14ac:dyDescent="0.75">
      <c r="B19" t="s">
        <v>14</v>
      </c>
      <c r="C19">
        <f>'Case 0'!C19*Cases!$D$3</f>
        <v>25</v>
      </c>
      <c r="D19">
        <v>0.9</v>
      </c>
      <c r="E19" s="1">
        <f t="shared" si="2"/>
        <v>22.5</v>
      </c>
      <c r="F19" s="1">
        <f t="shared" si="3"/>
        <v>10.897247358851684</v>
      </c>
      <c r="G19" s="1"/>
      <c r="K19">
        <v>18</v>
      </c>
    </row>
    <row r="20" spans="1:11" x14ac:dyDescent="0.75">
      <c r="B20" t="s">
        <v>15</v>
      </c>
      <c r="C20">
        <f>'Case 0'!C20*Cases!$D$3</f>
        <v>25</v>
      </c>
      <c r="D20">
        <v>0.9</v>
      </c>
      <c r="E20" s="1">
        <f t="shared" si="2"/>
        <v>22.5</v>
      </c>
      <c r="F20" s="1">
        <f t="shared" si="3"/>
        <v>10.897247358851684</v>
      </c>
      <c r="G20" s="1"/>
      <c r="H20" t="s">
        <v>41</v>
      </c>
      <c r="I20">
        <v>0</v>
      </c>
      <c r="K20">
        <v>19</v>
      </c>
    </row>
    <row r="21" spans="1:11" x14ac:dyDescent="0.75">
      <c r="B21" t="s">
        <v>16</v>
      </c>
      <c r="C21">
        <f>'Case 0'!C21*Cases!$D$3</f>
        <v>8</v>
      </c>
      <c r="D21">
        <v>0.9</v>
      </c>
      <c r="E21" s="1">
        <f t="shared" si="2"/>
        <v>7.2</v>
      </c>
      <c r="F21" s="1">
        <f t="shared" si="3"/>
        <v>3.4871191548325382</v>
      </c>
      <c r="G21" s="1"/>
      <c r="K21">
        <v>20</v>
      </c>
    </row>
    <row r="22" spans="1:11" x14ac:dyDescent="0.75">
      <c r="B22" t="s">
        <v>17</v>
      </c>
      <c r="C22">
        <f>'Case 0'!C22*Cases!$D$3</f>
        <v>16</v>
      </c>
      <c r="D22">
        <v>0.9</v>
      </c>
      <c r="E22" s="1">
        <f t="shared" si="2"/>
        <v>14.4</v>
      </c>
      <c r="F22" s="1">
        <f t="shared" si="3"/>
        <v>6.9742383096650764</v>
      </c>
      <c r="G22" s="1"/>
      <c r="H22" t="s">
        <v>42</v>
      </c>
      <c r="I22">
        <v>0</v>
      </c>
      <c r="K22">
        <v>21</v>
      </c>
    </row>
    <row r="23" spans="1:11" x14ac:dyDescent="0.75">
      <c r="B23" t="s">
        <v>18</v>
      </c>
      <c r="C23">
        <f>'Case 0'!C23*Cases!$D$3</f>
        <v>8</v>
      </c>
      <c r="D23">
        <v>0.9</v>
      </c>
      <c r="E23" s="1">
        <f t="shared" si="2"/>
        <v>7.2</v>
      </c>
      <c r="F23" s="1">
        <f t="shared" si="3"/>
        <v>3.4871191548325382</v>
      </c>
      <c r="G23" s="1"/>
      <c r="H23" t="s">
        <v>43</v>
      </c>
      <c r="I23">
        <v>0</v>
      </c>
      <c r="K23">
        <v>22</v>
      </c>
    </row>
    <row r="24" spans="1:11" x14ac:dyDescent="0.75">
      <c r="A24" s="2" t="s">
        <v>50</v>
      </c>
      <c r="B24" s="2"/>
      <c r="C24" s="3"/>
      <c r="D24" s="3"/>
      <c r="E24" s="3">
        <f>SUM(E17:E23)</f>
        <v>109.80000000000001</v>
      </c>
      <c r="F24" s="3">
        <f>SUM(F17:F23)</f>
        <v>53.178567111196223</v>
      </c>
      <c r="G24" s="3"/>
      <c r="I24" s="3">
        <f t="shared" ref="I24" si="4">SUM(I16:I23)</f>
        <v>0</v>
      </c>
    </row>
    <row r="25" spans="1:11" x14ac:dyDescent="0.75">
      <c r="K25" s="2"/>
    </row>
    <row r="26" spans="1:11" x14ac:dyDescent="0.75">
      <c r="A26" s="2" t="s">
        <v>48</v>
      </c>
      <c r="E26" s="3">
        <f>E9+E13+E24</f>
        <v>388.6</v>
      </c>
      <c r="F26" s="3">
        <f>F9+F13+F24</f>
        <v>232.00579544310756</v>
      </c>
      <c r="G26" s="3"/>
      <c r="I26" s="3">
        <f>I9+I13+I24</f>
        <v>0</v>
      </c>
      <c r="K26" s="3">
        <f>E26/'Case 0'!E26</f>
        <v>1</v>
      </c>
    </row>
    <row r="27" spans="1:11" x14ac:dyDescent="0.75">
      <c r="A27" s="7" t="s">
        <v>49</v>
      </c>
      <c r="B27" s="5"/>
      <c r="C27" s="5"/>
      <c r="D27" s="5"/>
      <c r="E27" s="6">
        <f>SUM(E3:E8,E12,E16:E23)</f>
        <v>686.6</v>
      </c>
      <c r="F27" s="6">
        <f>SUM(F3:F8,F12,F16:F23)</f>
        <v>284.31258276559566</v>
      </c>
      <c r="G27" s="5"/>
    </row>
  </sheetData>
  <mergeCells count="1">
    <mergeCell ref="C1:F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038FD-EA30-401A-A7E3-21BC53F8B25D}">
  <dimension ref="A1:M27"/>
  <sheetViews>
    <sheetView zoomScale="70" zoomScaleNormal="70" workbookViewId="0">
      <selection activeCell="C8" sqref="C8"/>
    </sheetView>
  </sheetViews>
  <sheetFormatPr defaultRowHeight="14.75" x14ac:dyDescent="0.75"/>
  <cols>
    <col min="1" max="2" width="13.90625" customWidth="1"/>
    <col min="5" max="5" width="10.5" customWidth="1"/>
    <col min="11" max="11" width="11.90625" customWidth="1"/>
  </cols>
  <sheetData>
    <row r="1" spans="1:13" x14ac:dyDescent="0.75">
      <c r="C1" s="27" t="s">
        <v>2</v>
      </c>
      <c r="D1" s="27"/>
      <c r="E1" s="27"/>
      <c r="F1" s="27"/>
      <c r="G1" s="4"/>
      <c r="H1" s="4"/>
      <c r="I1" s="2" t="s">
        <v>3</v>
      </c>
      <c r="K1">
        <v>0</v>
      </c>
    </row>
    <row r="2" spans="1:13" x14ac:dyDescent="0.75">
      <c r="A2" s="2" t="s">
        <v>7</v>
      </c>
      <c r="B2" s="2" t="s">
        <v>11</v>
      </c>
      <c r="C2" t="s">
        <v>0</v>
      </c>
      <c r="D2" t="s">
        <v>1</v>
      </c>
      <c r="E2" t="s">
        <v>4</v>
      </c>
      <c r="F2" t="s">
        <v>5</v>
      </c>
      <c r="H2" s="2" t="s">
        <v>46</v>
      </c>
      <c r="I2" t="s">
        <v>45</v>
      </c>
      <c r="K2">
        <v>1</v>
      </c>
    </row>
    <row r="3" spans="1:13" x14ac:dyDescent="0.75">
      <c r="B3" s="5" t="s">
        <v>19</v>
      </c>
      <c r="C3" s="5">
        <v>200</v>
      </c>
      <c r="D3" s="5">
        <v>0.95</v>
      </c>
      <c r="E3" s="6">
        <f>C3*D3</f>
        <v>190</v>
      </c>
      <c r="F3" s="6">
        <f>SQRT(C3*C3-E3*E3)</f>
        <v>62.44997998398398</v>
      </c>
      <c r="G3" s="1"/>
      <c r="K3">
        <v>2</v>
      </c>
    </row>
    <row r="4" spans="1:13" x14ac:dyDescent="0.75">
      <c r="B4" t="s">
        <v>20</v>
      </c>
      <c r="C4">
        <f>'Case 0'!C4*Cases!$B$4</f>
        <v>9</v>
      </c>
      <c r="D4">
        <v>0.95</v>
      </c>
      <c r="E4" s="1">
        <f t="shared" ref="E4:E8" si="0">C4*D4</f>
        <v>8.5499999999999989</v>
      </c>
      <c r="F4" s="1">
        <f t="shared" ref="F4:F8" si="1">SQRT(C4*C4-E4*E4)</f>
        <v>2.8102490992792832</v>
      </c>
      <c r="G4" s="1"/>
      <c r="H4" t="s">
        <v>35</v>
      </c>
      <c r="I4" s="1">
        <f>'Case 0'!E4*Cases!$E$4</f>
        <v>5.7</v>
      </c>
      <c r="K4">
        <v>3</v>
      </c>
    </row>
    <row r="5" spans="1:13" x14ac:dyDescent="0.75">
      <c r="B5" t="s">
        <v>21</v>
      </c>
      <c r="C5">
        <f>'Case 0'!C5*Cases!$B$4</f>
        <v>31.2</v>
      </c>
      <c r="D5">
        <v>0.95</v>
      </c>
      <c r="E5" s="1">
        <f t="shared" si="0"/>
        <v>29.639999999999997</v>
      </c>
      <c r="F5" s="1">
        <f t="shared" si="1"/>
        <v>9.742196877501506</v>
      </c>
      <c r="G5" s="1"/>
      <c r="H5" t="s">
        <v>36</v>
      </c>
      <c r="I5" s="1">
        <f>'Case 0'!E5*Cases!$E$4</f>
        <v>19.760000000000002</v>
      </c>
      <c r="K5">
        <v>4</v>
      </c>
    </row>
    <row r="6" spans="1:13" x14ac:dyDescent="0.75">
      <c r="B6" t="s">
        <v>22</v>
      </c>
      <c r="C6">
        <f>'Case 0'!C6*Cases!$B$4</f>
        <v>33</v>
      </c>
      <c r="D6">
        <v>0.95</v>
      </c>
      <c r="E6" s="1">
        <f t="shared" si="0"/>
        <v>31.349999999999998</v>
      </c>
      <c r="F6" s="1">
        <f t="shared" si="1"/>
        <v>10.304246697357364</v>
      </c>
      <c r="G6" s="1"/>
      <c r="H6" t="s">
        <v>37</v>
      </c>
      <c r="I6" s="1">
        <f>'Case 0'!E6*Cases!$E$4</f>
        <v>20.900000000000002</v>
      </c>
      <c r="K6">
        <v>5</v>
      </c>
    </row>
    <row r="7" spans="1:13" x14ac:dyDescent="0.75">
      <c r="B7" t="s">
        <v>23</v>
      </c>
      <c r="C7">
        <f>'Case 0'!C7*Cases!$B$4</f>
        <v>21</v>
      </c>
      <c r="D7">
        <v>0.95</v>
      </c>
      <c r="E7" s="1">
        <f t="shared" si="0"/>
        <v>19.95</v>
      </c>
      <c r="F7" s="1">
        <f t="shared" si="1"/>
        <v>6.5572478983183187</v>
      </c>
      <c r="G7" s="1"/>
      <c r="H7" t="s">
        <v>38</v>
      </c>
      <c r="I7" s="1">
        <f>'Case 0'!E7*Cases!$E$4</f>
        <v>13.3</v>
      </c>
      <c r="K7">
        <v>6</v>
      </c>
    </row>
    <row r="8" spans="1:13" x14ac:dyDescent="0.75">
      <c r="B8" t="s">
        <v>24</v>
      </c>
      <c r="C8">
        <f>'Case 0'!C8*Cases!$B$4</f>
        <v>28.2</v>
      </c>
      <c r="D8">
        <v>0.95</v>
      </c>
      <c r="E8" s="1">
        <f t="shared" si="0"/>
        <v>26.79</v>
      </c>
      <c r="F8" s="1">
        <f t="shared" si="1"/>
        <v>8.8054471777417458</v>
      </c>
      <c r="G8" s="1"/>
      <c r="H8" t="s">
        <v>39</v>
      </c>
      <c r="I8" s="1">
        <f>'Case 0'!E8*Cases!$E$4</f>
        <v>17.86</v>
      </c>
      <c r="K8">
        <v>7</v>
      </c>
    </row>
    <row r="9" spans="1:13" x14ac:dyDescent="0.75">
      <c r="A9" s="2" t="s">
        <v>6</v>
      </c>
      <c r="B9" s="2"/>
      <c r="C9" s="2"/>
      <c r="D9" s="2"/>
      <c r="E9" s="3">
        <f>SUM(E4:E8)</f>
        <v>116.28</v>
      </c>
      <c r="F9" s="3">
        <f>SUM(F3:F8)</f>
        <v>100.66936773418222</v>
      </c>
      <c r="G9" s="3"/>
      <c r="I9" s="3">
        <f>SUM(I3:I8)</f>
        <v>77.52</v>
      </c>
      <c r="K9">
        <v>8</v>
      </c>
      <c r="M9" s="1">
        <f>E9+I9</f>
        <v>193.8</v>
      </c>
    </row>
    <row r="10" spans="1:13" x14ac:dyDescent="0.75">
      <c r="K10">
        <v>9</v>
      </c>
    </row>
    <row r="11" spans="1:13" x14ac:dyDescent="0.75">
      <c r="A11" s="2" t="s">
        <v>9</v>
      </c>
      <c r="B11" s="2"/>
      <c r="C11" t="s">
        <v>0</v>
      </c>
      <c r="D11" t="s">
        <v>1</v>
      </c>
      <c r="E11" t="s">
        <v>4</v>
      </c>
      <c r="F11" t="s">
        <v>5</v>
      </c>
      <c r="I11" t="s">
        <v>45</v>
      </c>
      <c r="K11">
        <v>10</v>
      </c>
    </row>
    <row r="12" spans="1:13" x14ac:dyDescent="0.75">
      <c r="B12" t="s">
        <v>25</v>
      </c>
      <c r="C12">
        <f>'Case 0'!C12*Cases!$B$4</f>
        <v>60</v>
      </c>
      <c r="D12">
        <v>0.85</v>
      </c>
      <c r="E12" s="1">
        <f>C12*D12</f>
        <v>51</v>
      </c>
      <c r="F12" s="1">
        <f>SQRT(C12*C12-E12*E12)</f>
        <v>31.606961258558215</v>
      </c>
      <c r="G12" s="1"/>
      <c r="H12" t="s">
        <v>44</v>
      </c>
      <c r="I12">
        <f>'Case 0'!E12*Cases!$F$4</f>
        <v>34</v>
      </c>
      <c r="K12">
        <v>11</v>
      </c>
    </row>
    <row r="13" spans="1:13" x14ac:dyDescent="0.75">
      <c r="A13" s="2" t="s">
        <v>8</v>
      </c>
      <c r="B13" s="2"/>
      <c r="C13" s="2"/>
      <c r="D13" s="2"/>
      <c r="E13" s="3">
        <f>SUM(E12:E12)</f>
        <v>51</v>
      </c>
      <c r="F13" s="3">
        <f>SUM(F12:F12)</f>
        <v>31.606961258558215</v>
      </c>
      <c r="G13" s="3"/>
      <c r="I13" s="3">
        <f>SUM(I12:I12)</f>
        <v>34</v>
      </c>
      <c r="K13">
        <v>12</v>
      </c>
      <c r="M13" s="1">
        <f>E13+I13</f>
        <v>85</v>
      </c>
    </row>
    <row r="14" spans="1:13" x14ac:dyDescent="0.75">
      <c r="K14">
        <v>13</v>
      </c>
    </row>
    <row r="15" spans="1:13" x14ac:dyDescent="0.75">
      <c r="A15" s="2" t="s">
        <v>10</v>
      </c>
      <c r="B15" s="2"/>
      <c r="C15" t="s">
        <v>0</v>
      </c>
      <c r="D15" t="s">
        <v>1</v>
      </c>
      <c r="E15" t="s">
        <v>4</v>
      </c>
      <c r="F15" t="s">
        <v>5</v>
      </c>
      <c r="I15" t="s">
        <v>45</v>
      </c>
      <c r="K15">
        <v>14</v>
      </c>
    </row>
    <row r="16" spans="1:13" x14ac:dyDescent="0.75">
      <c r="B16" s="5" t="s">
        <v>34</v>
      </c>
      <c r="C16" s="5">
        <v>120</v>
      </c>
      <c r="D16" s="5">
        <v>0.9</v>
      </c>
      <c r="E16" s="6">
        <f>C16*D16</f>
        <v>108</v>
      </c>
      <c r="F16" s="6">
        <f>SQRT(C16*C16-E16*E16)</f>
        <v>52.306787322488084</v>
      </c>
      <c r="G16" s="6"/>
      <c r="K16">
        <v>15</v>
      </c>
    </row>
    <row r="17" spans="1:13" x14ac:dyDescent="0.75">
      <c r="B17" t="s">
        <v>12</v>
      </c>
      <c r="C17">
        <f>'Case 0'!C17*Cases!$B$4</f>
        <v>12</v>
      </c>
      <c r="D17">
        <v>0.9</v>
      </c>
      <c r="E17" s="1">
        <f t="shared" ref="E17:E23" si="2">C17*D17</f>
        <v>10.8</v>
      </c>
      <c r="F17" s="1">
        <f t="shared" ref="F17:F23" si="3">SQRT(C17*C17-E17*E17)</f>
        <v>5.2306787322488066</v>
      </c>
      <c r="G17" s="1"/>
      <c r="H17" t="s">
        <v>40</v>
      </c>
      <c r="I17">
        <f>2*'Case 0'!E17*Cases!$G$4</f>
        <v>14.4</v>
      </c>
      <c r="K17">
        <v>16</v>
      </c>
    </row>
    <row r="18" spans="1:13" x14ac:dyDescent="0.75">
      <c r="B18" t="s">
        <v>13</v>
      </c>
      <c r="C18">
        <f>'Case 0'!C18*Cases!$B$4</f>
        <v>12</v>
      </c>
      <c r="D18">
        <v>0.9</v>
      </c>
      <c r="E18" s="1">
        <f t="shared" si="2"/>
        <v>10.8</v>
      </c>
      <c r="F18" s="1">
        <f t="shared" si="3"/>
        <v>5.2306787322488066</v>
      </c>
      <c r="G18" s="1"/>
      <c r="K18">
        <v>17</v>
      </c>
    </row>
    <row r="19" spans="1:13" x14ac:dyDescent="0.75">
      <c r="B19" t="s">
        <v>14</v>
      </c>
      <c r="C19">
        <f>'Case 0'!C19*Cases!$B$4</f>
        <v>15</v>
      </c>
      <c r="D19">
        <v>0.9</v>
      </c>
      <c r="E19" s="1">
        <f t="shared" si="2"/>
        <v>13.5</v>
      </c>
      <c r="F19" s="1">
        <f t="shared" si="3"/>
        <v>6.5383484153110105</v>
      </c>
      <c r="G19" s="1"/>
      <c r="K19">
        <v>18</v>
      </c>
    </row>
    <row r="20" spans="1:13" x14ac:dyDescent="0.75">
      <c r="B20" t="s">
        <v>15</v>
      </c>
      <c r="C20">
        <f>'Case 0'!C20*Cases!$B$4</f>
        <v>15</v>
      </c>
      <c r="D20">
        <v>0.9</v>
      </c>
      <c r="E20" s="1">
        <f t="shared" si="2"/>
        <v>13.5</v>
      </c>
      <c r="F20" s="1">
        <f t="shared" si="3"/>
        <v>6.5383484153110105</v>
      </c>
      <c r="G20" s="1"/>
      <c r="H20" t="s">
        <v>41</v>
      </c>
      <c r="I20">
        <f>2*'Case 0'!E20*Cases!$G$4</f>
        <v>18</v>
      </c>
      <c r="K20">
        <v>19</v>
      </c>
    </row>
    <row r="21" spans="1:13" x14ac:dyDescent="0.75">
      <c r="B21" t="s">
        <v>16</v>
      </c>
      <c r="C21">
        <f>'Case 0'!C21*Cases!$B$4</f>
        <v>4.8</v>
      </c>
      <c r="D21">
        <v>0.9</v>
      </c>
      <c r="E21" s="1">
        <f t="shared" si="2"/>
        <v>4.32</v>
      </c>
      <c r="F21" s="1">
        <f t="shared" si="3"/>
        <v>2.0922714928995227</v>
      </c>
      <c r="G21" s="1"/>
      <c r="K21">
        <v>20</v>
      </c>
    </row>
    <row r="22" spans="1:13" x14ac:dyDescent="0.75">
      <c r="B22" t="s">
        <v>17</v>
      </c>
      <c r="C22">
        <f>'Case 0'!C22*Cases!$B$4</f>
        <v>9.6</v>
      </c>
      <c r="D22">
        <v>0.9</v>
      </c>
      <c r="E22" s="1">
        <f t="shared" si="2"/>
        <v>8.64</v>
      </c>
      <c r="F22" s="1">
        <f t="shared" si="3"/>
        <v>4.1845429857990455</v>
      </c>
      <c r="G22" s="1"/>
      <c r="H22" t="s">
        <v>42</v>
      </c>
      <c r="I22">
        <f>'Case 0'!E22*Cases!$G$4</f>
        <v>5.7600000000000007</v>
      </c>
      <c r="K22">
        <v>21</v>
      </c>
    </row>
    <row r="23" spans="1:13" x14ac:dyDescent="0.75">
      <c r="B23" t="s">
        <v>18</v>
      </c>
      <c r="C23">
        <f>'Case 0'!C23*Cases!$B$4</f>
        <v>4.8</v>
      </c>
      <c r="D23">
        <v>0.9</v>
      </c>
      <c r="E23" s="1">
        <f t="shared" si="2"/>
        <v>4.32</v>
      </c>
      <c r="F23" s="1">
        <f t="shared" si="3"/>
        <v>2.0922714928995227</v>
      </c>
      <c r="G23" s="1"/>
      <c r="H23" t="s">
        <v>43</v>
      </c>
      <c r="I23">
        <f>2*'Case 0'!E23*Cases!$G$4</f>
        <v>5.7600000000000007</v>
      </c>
      <c r="K23">
        <v>22</v>
      </c>
    </row>
    <row r="24" spans="1:13" x14ac:dyDescent="0.75">
      <c r="A24" s="2" t="s">
        <v>50</v>
      </c>
      <c r="B24" s="2"/>
      <c r="C24" s="3"/>
      <c r="D24" s="3"/>
      <c r="E24" s="3">
        <f>SUM(E17:E23)</f>
        <v>65.88</v>
      </c>
      <c r="F24" s="3">
        <f>SUM(F17:F23)</f>
        <v>31.907140266717725</v>
      </c>
      <c r="G24" s="3"/>
      <c r="I24" s="3">
        <f>SUM(I16:I23)</f>
        <v>43.919999999999995</v>
      </c>
      <c r="M24" s="1">
        <f>E24+I24</f>
        <v>109.79999999999998</v>
      </c>
    </row>
    <row r="25" spans="1:13" x14ac:dyDescent="0.75">
      <c r="K25" s="2"/>
    </row>
    <row r="26" spans="1:13" x14ac:dyDescent="0.75">
      <c r="A26" s="2" t="s">
        <v>48</v>
      </c>
      <c r="E26" s="3">
        <f>E9+E13+E24</f>
        <v>233.16</v>
      </c>
      <c r="F26" s="3">
        <f>F9+F13+F24</f>
        <v>164.18346925945818</v>
      </c>
      <c r="G26" s="3"/>
      <c r="I26" s="3">
        <f>I9+I13+I24</f>
        <v>155.44</v>
      </c>
      <c r="K26" s="3">
        <f>(E26+I26)/'Case 0'!E26</f>
        <v>1</v>
      </c>
    </row>
    <row r="27" spans="1:13" x14ac:dyDescent="0.75">
      <c r="A27" s="7" t="s">
        <v>49</v>
      </c>
      <c r="B27" s="5"/>
      <c r="C27" s="5"/>
      <c r="D27" s="5"/>
      <c r="E27" s="6">
        <f>SUM(E3:E8,E12,E16:E23)+I26</f>
        <v>686.60000000000014</v>
      </c>
      <c r="F27" s="6">
        <f>SUM(F3:F8,F12,F16:F23)</f>
        <v>216.49025658194628</v>
      </c>
      <c r="G27" s="5"/>
    </row>
  </sheetData>
  <mergeCells count="1">
    <mergeCell ref="C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A3ECB-F2EA-440D-9208-227E0550706D}">
  <dimension ref="A1:K27"/>
  <sheetViews>
    <sheetView zoomScale="85" zoomScaleNormal="85" workbookViewId="0">
      <selection activeCell="C4" sqref="C4"/>
    </sheetView>
  </sheetViews>
  <sheetFormatPr defaultRowHeight="14.75" x14ac:dyDescent="0.75"/>
  <cols>
    <col min="1" max="2" width="13.90625" customWidth="1"/>
    <col min="5" max="5" width="10.5" customWidth="1"/>
    <col min="11" max="11" width="11.90625" customWidth="1"/>
  </cols>
  <sheetData>
    <row r="1" spans="1:11" x14ac:dyDescent="0.75">
      <c r="C1" s="27" t="s">
        <v>2</v>
      </c>
      <c r="D1" s="27"/>
      <c r="E1" s="27"/>
      <c r="F1" s="27"/>
      <c r="G1" s="4"/>
      <c r="H1" s="4"/>
      <c r="I1" s="2" t="s">
        <v>3</v>
      </c>
      <c r="K1">
        <v>0</v>
      </c>
    </row>
    <row r="2" spans="1:11" x14ac:dyDescent="0.75">
      <c r="A2" s="2" t="s">
        <v>7</v>
      </c>
      <c r="B2" s="2" t="s">
        <v>11</v>
      </c>
      <c r="C2" t="s">
        <v>0</v>
      </c>
      <c r="D2" t="s">
        <v>1</v>
      </c>
      <c r="E2" t="s">
        <v>4</v>
      </c>
      <c r="F2" t="s">
        <v>5</v>
      </c>
      <c r="H2" s="2" t="s">
        <v>46</v>
      </c>
      <c r="I2" t="s">
        <v>45</v>
      </c>
      <c r="K2">
        <v>1</v>
      </c>
    </row>
    <row r="3" spans="1:11" x14ac:dyDescent="0.75">
      <c r="B3" s="5" t="s">
        <v>19</v>
      </c>
      <c r="C3" s="5">
        <v>200</v>
      </c>
      <c r="D3" s="5">
        <v>0.95</v>
      </c>
      <c r="E3" s="6">
        <f>C3*D3</f>
        <v>190</v>
      </c>
      <c r="F3" s="6">
        <f>SQRT(C3*C3-E3*E3)</f>
        <v>62.44997998398398</v>
      </c>
      <c r="G3" s="1"/>
      <c r="K3">
        <v>2</v>
      </c>
    </row>
    <row r="4" spans="1:11" x14ac:dyDescent="0.75">
      <c r="B4" t="s">
        <v>20</v>
      </c>
      <c r="C4">
        <f>'Case 0'!C4*Cases!$B$5</f>
        <v>4.5</v>
      </c>
      <c r="D4">
        <v>0.95</v>
      </c>
      <c r="E4" s="1">
        <f t="shared" ref="E4:E8" si="0">C4*D4</f>
        <v>4.2749999999999995</v>
      </c>
      <c r="F4" s="1">
        <f t="shared" ref="F4:F8" si="1">SQRT(C4*C4-E4*E4)</f>
        <v>1.4051245496396416</v>
      </c>
      <c r="G4" s="1"/>
      <c r="H4" t="s">
        <v>35</v>
      </c>
      <c r="I4" s="1">
        <f>'Case 0'!E4*Cases!$E$5</f>
        <v>9.9749999999999996</v>
      </c>
      <c r="K4">
        <v>3</v>
      </c>
    </row>
    <row r="5" spans="1:11" x14ac:dyDescent="0.75">
      <c r="B5" t="s">
        <v>21</v>
      </c>
      <c r="C5">
        <f>'Case 0'!C5*Cases!$B$5</f>
        <v>15.6</v>
      </c>
      <c r="D5">
        <v>0.95</v>
      </c>
      <c r="E5" s="1">
        <f t="shared" si="0"/>
        <v>14.819999999999999</v>
      </c>
      <c r="F5" s="1">
        <f t="shared" si="1"/>
        <v>4.871098438750753</v>
      </c>
      <c r="G5" s="1"/>
      <c r="H5" t="s">
        <v>36</v>
      </c>
      <c r="I5" s="1">
        <f>'Case 0'!E5*Cases!$E$5</f>
        <v>34.58</v>
      </c>
      <c r="K5">
        <v>4</v>
      </c>
    </row>
    <row r="6" spans="1:11" x14ac:dyDescent="0.75">
      <c r="B6" t="s">
        <v>22</v>
      </c>
      <c r="C6">
        <f>'Case 0'!C6*Cases!$B$5</f>
        <v>16.5</v>
      </c>
      <c r="D6">
        <v>0.95</v>
      </c>
      <c r="E6" s="1">
        <f t="shared" si="0"/>
        <v>15.674999999999999</v>
      </c>
      <c r="F6" s="1">
        <f t="shared" si="1"/>
        <v>5.1521233486786819</v>
      </c>
      <c r="G6" s="1"/>
      <c r="H6" t="s">
        <v>37</v>
      </c>
      <c r="I6" s="1">
        <f>'Case 0'!E6*Cases!$E$5</f>
        <v>36.574999999999996</v>
      </c>
      <c r="K6">
        <v>5</v>
      </c>
    </row>
    <row r="7" spans="1:11" x14ac:dyDescent="0.75">
      <c r="B7" t="s">
        <v>23</v>
      </c>
      <c r="C7">
        <f>'Case 0'!C7*Cases!$B$5</f>
        <v>10.5</v>
      </c>
      <c r="D7">
        <v>0.95</v>
      </c>
      <c r="E7" s="1">
        <f t="shared" si="0"/>
        <v>9.9749999999999996</v>
      </c>
      <c r="F7" s="1">
        <f t="shared" si="1"/>
        <v>3.2786239491591593</v>
      </c>
      <c r="G7" s="1"/>
      <c r="H7" t="s">
        <v>38</v>
      </c>
      <c r="I7" s="1">
        <f>'Case 0'!E7*Cases!$E$5</f>
        <v>23.274999999999999</v>
      </c>
      <c r="K7">
        <v>6</v>
      </c>
    </row>
    <row r="8" spans="1:11" x14ac:dyDescent="0.75">
      <c r="B8" t="s">
        <v>24</v>
      </c>
      <c r="C8">
        <f>'Case 0'!C8*Cases!$B$5</f>
        <v>14.1</v>
      </c>
      <c r="D8">
        <v>0.95</v>
      </c>
      <c r="E8" s="1">
        <f t="shared" si="0"/>
        <v>13.395</v>
      </c>
      <c r="F8" s="1">
        <f t="shared" si="1"/>
        <v>4.4027235888708729</v>
      </c>
      <c r="G8" s="1"/>
      <c r="H8" t="s">
        <v>39</v>
      </c>
      <c r="I8" s="1">
        <f>'Case 0'!E8*Cases!$E$5</f>
        <v>31.254999999999995</v>
      </c>
      <c r="K8">
        <v>7</v>
      </c>
    </row>
    <row r="9" spans="1:11" x14ac:dyDescent="0.75">
      <c r="A9" s="2" t="s">
        <v>6</v>
      </c>
      <c r="B9" s="2"/>
      <c r="C9" s="2"/>
      <c r="D9" s="2"/>
      <c r="E9" s="3">
        <f>SUM(E4:E8)</f>
        <v>58.14</v>
      </c>
      <c r="F9" s="3">
        <f>SUM(F3:F8)</f>
        <v>81.559673859083091</v>
      </c>
      <c r="G9" s="3"/>
      <c r="I9" s="3">
        <f>SUM(I3:I8)</f>
        <v>135.66</v>
      </c>
      <c r="K9">
        <v>8</v>
      </c>
    </row>
    <row r="10" spans="1:11" x14ac:dyDescent="0.75">
      <c r="K10">
        <v>9</v>
      </c>
    </row>
    <row r="11" spans="1:11" x14ac:dyDescent="0.75">
      <c r="A11" s="2" t="s">
        <v>9</v>
      </c>
      <c r="B11" s="2"/>
      <c r="C11" t="s">
        <v>0</v>
      </c>
      <c r="D11" t="s">
        <v>1</v>
      </c>
      <c r="E11" t="s">
        <v>4</v>
      </c>
      <c r="F11" t="s">
        <v>5</v>
      </c>
      <c r="I11" t="s">
        <v>45</v>
      </c>
      <c r="K11">
        <v>10</v>
      </c>
    </row>
    <row r="12" spans="1:11" x14ac:dyDescent="0.75">
      <c r="B12" t="s">
        <v>25</v>
      </c>
      <c r="C12">
        <f>'Case 0'!C12*Cases!$B$5</f>
        <v>30</v>
      </c>
      <c r="D12">
        <v>0.85</v>
      </c>
      <c r="E12" s="1">
        <f>C12*D12</f>
        <v>25.5</v>
      </c>
      <c r="F12" s="1">
        <f>SQRT(C12*C12-E12*E12)</f>
        <v>15.803480629279107</v>
      </c>
      <c r="G12" s="1"/>
      <c r="H12" t="s">
        <v>44</v>
      </c>
      <c r="I12">
        <f>'Case 0'!E12*Cases!$F$5</f>
        <v>59.499999999999993</v>
      </c>
      <c r="K12">
        <v>11</v>
      </c>
    </row>
    <row r="13" spans="1:11" x14ac:dyDescent="0.75">
      <c r="A13" s="2" t="s">
        <v>8</v>
      </c>
      <c r="B13" s="2"/>
      <c r="C13" s="2"/>
      <c r="D13" s="2"/>
      <c r="E13" s="3">
        <f>SUM(E12:E12)</f>
        <v>25.5</v>
      </c>
      <c r="F13" s="3">
        <f>SUM(F12:F12)</f>
        <v>15.803480629279107</v>
      </c>
      <c r="G13" s="3"/>
      <c r="I13" s="3">
        <f>SUM(I12:I12)</f>
        <v>59.499999999999993</v>
      </c>
      <c r="K13">
        <v>12</v>
      </c>
    </row>
    <row r="14" spans="1:11" x14ac:dyDescent="0.75">
      <c r="K14">
        <v>13</v>
      </c>
    </row>
    <row r="15" spans="1:11" x14ac:dyDescent="0.75">
      <c r="A15" s="2" t="s">
        <v>10</v>
      </c>
      <c r="B15" s="2"/>
      <c r="C15" t="s">
        <v>0</v>
      </c>
      <c r="D15" t="s">
        <v>1</v>
      </c>
      <c r="E15" t="s">
        <v>4</v>
      </c>
      <c r="F15" t="s">
        <v>5</v>
      </c>
      <c r="I15" t="s">
        <v>45</v>
      </c>
      <c r="K15">
        <v>14</v>
      </c>
    </row>
    <row r="16" spans="1:11" x14ac:dyDescent="0.75">
      <c r="B16" s="5" t="s">
        <v>34</v>
      </c>
      <c r="C16" s="5">
        <v>120</v>
      </c>
      <c r="D16" s="5">
        <v>0.9</v>
      </c>
      <c r="E16" s="6">
        <f>C16*D16</f>
        <v>108</v>
      </c>
      <c r="F16" s="6">
        <f>SQRT(C16*C16-E16*E16)</f>
        <v>52.306787322488084</v>
      </c>
      <c r="G16" s="6"/>
      <c r="K16">
        <v>15</v>
      </c>
    </row>
    <row r="17" spans="1:11" x14ac:dyDescent="0.75">
      <c r="B17" t="s">
        <v>12</v>
      </c>
      <c r="C17">
        <f>'Case 0'!C17*Cases!$B$5</f>
        <v>6</v>
      </c>
      <c r="D17">
        <v>0.9</v>
      </c>
      <c r="E17" s="1">
        <f t="shared" ref="E17:E23" si="2">C17*D17</f>
        <v>5.4</v>
      </c>
      <c r="F17" s="1">
        <f t="shared" ref="F17:F23" si="3">SQRT(C17*C17-E17*E17)</f>
        <v>2.6153393661244033</v>
      </c>
      <c r="G17" s="1"/>
      <c r="H17" t="s">
        <v>40</v>
      </c>
      <c r="I17">
        <f>2*'Case 0'!E17*Cases!$G$5</f>
        <v>25.2</v>
      </c>
      <c r="K17">
        <v>16</v>
      </c>
    </row>
    <row r="18" spans="1:11" x14ac:dyDescent="0.75">
      <c r="B18" t="s">
        <v>13</v>
      </c>
      <c r="C18">
        <f>'Case 0'!C18*Cases!$B$5</f>
        <v>6</v>
      </c>
      <c r="D18">
        <v>0.9</v>
      </c>
      <c r="E18" s="1">
        <f t="shared" si="2"/>
        <v>5.4</v>
      </c>
      <c r="F18" s="1">
        <f t="shared" si="3"/>
        <v>2.6153393661244033</v>
      </c>
      <c r="G18" s="1"/>
      <c r="K18">
        <v>17</v>
      </c>
    </row>
    <row r="19" spans="1:11" x14ac:dyDescent="0.75">
      <c r="B19" t="s">
        <v>14</v>
      </c>
      <c r="C19">
        <f>'Case 0'!C19*Cases!$B$5</f>
        <v>7.5</v>
      </c>
      <c r="D19">
        <v>0.9</v>
      </c>
      <c r="E19" s="1">
        <f t="shared" si="2"/>
        <v>6.75</v>
      </c>
      <c r="F19" s="1">
        <f t="shared" si="3"/>
        <v>3.2691742076555053</v>
      </c>
      <c r="G19" s="1"/>
      <c r="K19">
        <v>18</v>
      </c>
    </row>
    <row r="20" spans="1:11" x14ac:dyDescent="0.75">
      <c r="B20" t="s">
        <v>15</v>
      </c>
      <c r="C20">
        <f>'Case 0'!C20*Cases!$B$5</f>
        <v>7.5</v>
      </c>
      <c r="D20">
        <v>0.9</v>
      </c>
      <c r="E20" s="1">
        <f t="shared" si="2"/>
        <v>6.75</v>
      </c>
      <c r="F20" s="1">
        <f t="shared" si="3"/>
        <v>3.2691742076555053</v>
      </c>
      <c r="G20" s="1"/>
      <c r="H20" t="s">
        <v>41</v>
      </c>
      <c r="I20">
        <f>2*'Case 0'!E20*Cases!$G$5</f>
        <v>31.499999999999996</v>
      </c>
      <c r="K20">
        <v>19</v>
      </c>
    </row>
    <row r="21" spans="1:11" x14ac:dyDescent="0.75">
      <c r="B21" t="s">
        <v>16</v>
      </c>
      <c r="C21">
        <f>'Case 0'!C21*Cases!$B$5</f>
        <v>2.4</v>
      </c>
      <c r="D21">
        <v>0.9</v>
      </c>
      <c r="E21" s="1">
        <f t="shared" si="2"/>
        <v>2.16</v>
      </c>
      <c r="F21" s="1">
        <f t="shared" si="3"/>
        <v>1.0461357464497614</v>
      </c>
      <c r="G21" s="1"/>
      <c r="K21">
        <v>20</v>
      </c>
    </row>
    <row r="22" spans="1:11" x14ac:dyDescent="0.75">
      <c r="B22" t="s">
        <v>17</v>
      </c>
      <c r="C22">
        <f>'Case 0'!C22*Cases!$B$5</f>
        <v>4.8</v>
      </c>
      <c r="D22">
        <v>0.9</v>
      </c>
      <c r="E22" s="1">
        <f t="shared" si="2"/>
        <v>4.32</v>
      </c>
      <c r="F22" s="1">
        <f t="shared" si="3"/>
        <v>2.0922714928995227</v>
      </c>
      <c r="G22" s="1"/>
      <c r="H22" t="s">
        <v>42</v>
      </c>
      <c r="I22">
        <f>'Case 0'!E22*Cases!$G$5</f>
        <v>10.08</v>
      </c>
      <c r="K22">
        <v>21</v>
      </c>
    </row>
    <row r="23" spans="1:11" x14ac:dyDescent="0.75">
      <c r="B23" t="s">
        <v>18</v>
      </c>
      <c r="C23">
        <f>'Case 0'!C23*Cases!$B$5</f>
        <v>2.4</v>
      </c>
      <c r="D23">
        <v>0.9</v>
      </c>
      <c r="E23" s="1">
        <f t="shared" si="2"/>
        <v>2.16</v>
      </c>
      <c r="F23" s="1">
        <f t="shared" si="3"/>
        <v>1.0461357464497614</v>
      </c>
      <c r="G23" s="1"/>
      <c r="H23" t="s">
        <v>43</v>
      </c>
      <c r="I23">
        <f>2*'Case 0'!E23*Cases!$G$5</f>
        <v>10.08</v>
      </c>
      <c r="K23">
        <v>22</v>
      </c>
    </row>
    <row r="24" spans="1:11" x14ac:dyDescent="0.75">
      <c r="A24" s="2" t="s">
        <v>50</v>
      </c>
      <c r="B24" s="2"/>
      <c r="C24" s="3"/>
      <c r="D24" s="3"/>
      <c r="E24" s="3">
        <f>SUM(E17:E23)</f>
        <v>32.94</v>
      </c>
      <c r="F24" s="3">
        <f>SUM(F17:F23)</f>
        <v>15.953570133358863</v>
      </c>
      <c r="G24" s="3"/>
      <c r="I24" s="3">
        <f>SUM(I16:I23)</f>
        <v>76.86</v>
      </c>
    </row>
    <row r="25" spans="1:11" x14ac:dyDescent="0.75">
      <c r="K25" s="2"/>
    </row>
    <row r="26" spans="1:11" x14ac:dyDescent="0.75">
      <c r="A26" s="2" t="s">
        <v>48</v>
      </c>
      <c r="E26" s="3">
        <f>E9+E13+E24</f>
        <v>116.58</v>
      </c>
      <c r="F26" s="3">
        <f>F9+F13+F24</f>
        <v>113.31672462172106</v>
      </c>
      <c r="G26" s="3"/>
      <c r="I26" s="3">
        <f>I9+I13+I24</f>
        <v>272.02</v>
      </c>
      <c r="K26" s="3">
        <f>(E26+I26)/'Case 0'!E26</f>
        <v>0.99999999999999989</v>
      </c>
    </row>
    <row r="27" spans="1:11" x14ac:dyDescent="0.75">
      <c r="A27" s="7" t="s">
        <v>49</v>
      </c>
      <c r="B27" s="5"/>
      <c r="C27" s="5"/>
      <c r="D27" s="5"/>
      <c r="E27" s="6">
        <f>SUM(E3:E8,E12,E16:E23)+SUM(I4:I8,I12,I17:I23)</f>
        <v>686.59999999999991</v>
      </c>
      <c r="F27" s="6">
        <f>SUM(F3:F8,F12,F16:F23)</f>
        <v>165.62351194420913</v>
      </c>
      <c r="G27" s="5"/>
    </row>
  </sheetData>
  <mergeCells count="1">
    <mergeCell ref="C1:F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63F7A-F042-4DB4-AB27-997B2E551E34}">
  <dimension ref="A1:H125"/>
  <sheetViews>
    <sheetView topLeftCell="A71" workbookViewId="0">
      <selection activeCell="F99" sqref="F99"/>
    </sheetView>
  </sheetViews>
  <sheetFormatPr defaultRowHeight="14.75" x14ac:dyDescent="0.75"/>
  <sheetData>
    <row r="1" spans="1:8" x14ac:dyDescent="0.75">
      <c r="A1">
        <v>0.118928153555714</v>
      </c>
      <c r="B1">
        <v>29.426178103116701</v>
      </c>
      <c r="D1">
        <v>0.118928153555714</v>
      </c>
      <c r="E1">
        <v>34.591954366963897</v>
      </c>
      <c r="G1">
        <v>0.122768622280817</v>
      </c>
      <c r="H1">
        <v>21.708439302904299</v>
      </c>
    </row>
    <row r="2" spans="1:8" x14ac:dyDescent="0.75">
      <c r="A2">
        <v>0.38297047612894902</v>
      </c>
      <c r="B2">
        <v>28.801222016066301</v>
      </c>
      <c r="D2">
        <v>0.36239574969467098</v>
      </c>
      <c r="E2">
        <v>33.979429594484102</v>
      </c>
      <c r="G2">
        <v>0.34721160184574801</v>
      </c>
      <c r="H2">
        <v>21.3261966418161</v>
      </c>
    </row>
    <row r="3" spans="1:8" x14ac:dyDescent="0.75">
      <c r="A3">
        <v>0.64701279870218398</v>
      </c>
      <c r="B3">
        <v>28.1841767655607</v>
      </c>
      <c r="D3">
        <v>0.64701279870218398</v>
      </c>
      <c r="E3">
        <v>33.326220519773102</v>
      </c>
      <c r="G3">
        <v>0.64219380355965705</v>
      </c>
      <c r="H3">
        <v>20.632338168065299</v>
      </c>
    </row>
    <row r="4" spans="1:8" x14ac:dyDescent="0.75">
      <c r="A4">
        <v>0.91105512127541999</v>
      </c>
      <c r="B4">
        <v>27.582953188145201</v>
      </c>
      <c r="D4">
        <v>0.90419687913066105</v>
      </c>
      <c r="E4">
        <v>32.748729451992403</v>
      </c>
      <c r="G4">
        <v>0.91633487145682202</v>
      </c>
      <c r="H4">
        <v>20.9617785155978</v>
      </c>
    </row>
    <row r="5" spans="1:8" x14ac:dyDescent="0.75">
      <c r="A5">
        <v>1.1750974438486499</v>
      </c>
      <c r="B5">
        <v>26.9500862645498</v>
      </c>
      <c r="D5">
        <v>1.1750974438486499</v>
      </c>
      <c r="E5">
        <v>31.981378307132999</v>
      </c>
      <c r="G5">
        <v>1.1621533728850799</v>
      </c>
      <c r="H5">
        <v>20.395734500311999</v>
      </c>
    </row>
    <row r="6" spans="1:8" x14ac:dyDescent="0.75">
      <c r="A6">
        <v>1.4391397664218899</v>
      </c>
      <c r="B6">
        <v>26.356773523679099</v>
      </c>
      <c r="D6">
        <v>1.4597144928561701</v>
      </c>
      <c r="E6">
        <v>31.219677759805698</v>
      </c>
      <c r="G6">
        <v>1.43850833411809</v>
      </c>
      <c r="H6">
        <v>20.382494803740101</v>
      </c>
    </row>
    <row r="7" spans="1:8" x14ac:dyDescent="0.75">
      <c r="A7">
        <v>1.7031820889951199</v>
      </c>
      <c r="B7">
        <v>25.739728273173601</v>
      </c>
      <c r="D7">
        <v>1.7031820889951199</v>
      </c>
      <c r="E7">
        <v>30.589071075223199</v>
      </c>
      <c r="G7">
        <v>1.7099011206328201</v>
      </c>
      <c r="H7">
        <v>20.259990525026499</v>
      </c>
    </row>
    <row r="8" spans="1:8" x14ac:dyDescent="0.75">
      <c r="A8">
        <v>1.9672244115683599</v>
      </c>
      <c r="B8">
        <v>25.138504695758002</v>
      </c>
      <c r="D8">
        <v>2.0632398015949902</v>
      </c>
      <c r="E8">
        <v>29.592305670560499</v>
      </c>
      <c r="G8">
        <v>1.9834410019775801</v>
      </c>
      <c r="H8">
        <v>20.047531604565599</v>
      </c>
    </row>
    <row r="9" spans="1:8" x14ac:dyDescent="0.75">
      <c r="A9">
        <v>2.2312667341415899</v>
      </c>
      <c r="B9">
        <v>24.394886060533501</v>
      </c>
      <c r="D9">
        <v>2.3067073977339501</v>
      </c>
      <c r="E9">
        <v>28.994472451664102</v>
      </c>
      <c r="G9">
        <v>2.2299274884640701</v>
      </c>
      <c r="H9">
        <v>20.219389422268701</v>
      </c>
    </row>
    <row r="10" spans="1:8" x14ac:dyDescent="0.75">
      <c r="A10">
        <v>2.4953090567148299</v>
      </c>
      <c r="B10">
        <v>23.627534915674101</v>
      </c>
      <c r="D10">
        <v>2.59132444674146</v>
      </c>
      <c r="E10">
        <v>28.3423934964596</v>
      </c>
      <c r="G10">
        <v>2.5034673698088299</v>
      </c>
      <c r="H10">
        <v>20.402866943589501</v>
      </c>
    </row>
    <row r="11" spans="1:8" x14ac:dyDescent="0.75">
      <c r="A11">
        <v>2.7593513792880602</v>
      </c>
      <c r="B11">
        <v>22.8601837708147</v>
      </c>
      <c r="D11">
        <v>2.84850852716994</v>
      </c>
      <c r="E11">
        <v>27.751340994601801</v>
      </c>
      <c r="G11">
        <v>2.76111874941143</v>
      </c>
      <c r="H11">
        <v>20.527482833611799</v>
      </c>
    </row>
    <row r="12" spans="1:8" x14ac:dyDescent="0.75">
      <c r="A12">
        <v>3.0233937018613002</v>
      </c>
      <c r="B12">
        <v>22.140297645225001</v>
      </c>
      <c r="D12">
        <v>3.1194090918879298</v>
      </c>
      <c r="E12">
        <v>27.060837976178998</v>
      </c>
      <c r="G12">
        <v>3.0458712370907399</v>
      </c>
      <c r="H12">
        <v>20.5793772247332</v>
      </c>
    </row>
    <row r="13" spans="1:8" x14ac:dyDescent="0.75">
      <c r="A13">
        <v>3.2514302531745498</v>
      </c>
      <c r="B13">
        <v>21.860451802447599</v>
      </c>
      <c r="D13">
        <v>3.4040261408954402</v>
      </c>
      <c r="E13">
        <v>26.4336216501157</v>
      </c>
      <c r="G13">
        <v>3.2970336189848299</v>
      </c>
      <c r="H13">
        <v>21.172454187144201</v>
      </c>
    </row>
    <row r="14" spans="1:8" x14ac:dyDescent="0.75">
      <c r="A14">
        <v>3.5754821945144299</v>
      </c>
      <c r="B14">
        <v>20.854786706671899</v>
      </c>
      <c r="D14">
        <v>3.6474937370344001</v>
      </c>
      <c r="E14">
        <v>25.866301657892699</v>
      </c>
      <c r="G14">
        <v>3.84325454374234</v>
      </c>
      <c r="H14">
        <v>21.479461342875901</v>
      </c>
    </row>
    <row r="15" spans="1:8" x14ac:dyDescent="0.75">
      <c r="A15">
        <v>3.8395245170876602</v>
      </c>
      <c r="B15">
        <v>20.289161893708499</v>
      </c>
      <c r="D15">
        <v>4.0315552971409296</v>
      </c>
      <c r="E15">
        <v>25.3441864459265</v>
      </c>
      <c r="G15">
        <v>4.0905998681608402</v>
      </c>
      <c r="H15">
        <v>21.963535123252701</v>
      </c>
    </row>
    <row r="16" spans="1:8" x14ac:dyDescent="0.75">
      <c r="A16">
        <v>4.1035668396608997</v>
      </c>
      <c r="B16">
        <v>19.956906758820899</v>
      </c>
      <c r="D16">
        <v>4.2982647138815704</v>
      </c>
      <c r="E16">
        <v>26.560697310171001</v>
      </c>
      <c r="G16">
        <v>4.4152406064601104</v>
      </c>
      <c r="H16">
        <v>22.434238389623101</v>
      </c>
    </row>
    <row r="17" spans="1:8" x14ac:dyDescent="0.75">
      <c r="A17">
        <v>4.3676091622341398</v>
      </c>
      <c r="B17">
        <v>19.956906758820899</v>
      </c>
      <c r="D17">
        <v>4.5596399422873999</v>
      </c>
      <c r="E17">
        <v>27.725348245954098</v>
      </c>
      <c r="G17">
        <v>4.7398813447593904</v>
      </c>
      <c r="H17">
        <v>22.891743774600702</v>
      </c>
    </row>
    <row r="18" spans="1:8" x14ac:dyDescent="0.75">
      <c r="A18">
        <v>4.63165148480737</v>
      </c>
      <c r="B18">
        <v>19.956906758820899</v>
      </c>
      <c r="D18">
        <v>4.87168995987395</v>
      </c>
      <c r="E18">
        <v>29.410356430026798</v>
      </c>
      <c r="G18">
        <v>4.9643243243243198</v>
      </c>
      <c r="H18">
        <v>23.183912852680699</v>
      </c>
    </row>
    <row r="19" spans="1:8" x14ac:dyDescent="0.75">
      <c r="A19">
        <v>4.89569380738061</v>
      </c>
      <c r="B19">
        <v>19.964817595365901</v>
      </c>
      <c r="D19">
        <v>5.0877245874338701</v>
      </c>
      <c r="E19">
        <v>30.908894895540101</v>
      </c>
      <c r="G19">
        <v>5.2483134005085201</v>
      </c>
      <c r="H19">
        <v>23.681023067535001</v>
      </c>
    </row>
    <row r="20" spans="1:8" x14ac:dyDescent="0.75">
      <c r="A20">
        <v>5.1597361299538402</v>
      </c>
      <c r="B20">
        <v>20.376181095702901</v>
      </c>
      <c r="D20">
        <v>5.2797553674871303</v>
      </c>
      <c r="E20">
        <v>32.768067052435597</v>
      </c>
      <c r="G20">
        <v>5.5334475939353904</v>
      </c>
      <c r="H20">
        <v>24.214510789673199</v>
      </c>
    </row>
    <row r="21" spans="1:8" x14ac:dyDescent="0.75">
      <c r="A21">
        <v>5.4237784525270802</v>
      </c>
      <c r="B21">
        <v>20.969493836573498</v>
      </c>
      <c r="D21">
        <v>5.4837880712937199</v>
      </c>
      <c r="E21">
        <v>35.022106104095101</v>
      </c>
      <c r="G21">
        <v>5.7979696769940601</v>
      </c>
      <c r="H21">
        <v>24.685788255234002</v>
      </c>
    </row>
    <row r="22" spans="1:8" x14ac:dyDescent="0.75">
      <c r="A22">
        <v>5.6878207751003096</v>
      </c>
      <c r="B22">
        <v>21.562806577444199</v>
      </c>
      <c r="D22">
        <v>5.6398130800870003</v>
      </c>
      <c r="E22">
        <v>36.229497531766903</v>
      </c>
      <c r="G22">
        <v>6.0544759393539804</v>
      </c>
      <c r="H22">
        <v>25.801198892651801</v>
      </c>
    </row>
    <row r="23" spans="1:8" x14ac:dyDescent="0.75">
      <c r="A23">
        <v>5.9518630976735496</v>
      </c>
      <c r="B23">
        <v>22.2510493568541</v>
      </c>
      <c r="D23">
        <v>5.8318438601402596</v>
      </c>
      <c r="E23">
        <v>38.460353437440602</v>
      </c>
      <c r="G23">
        <v>6.25487145682267</v>
      </c>
      <c r="H23">
        <v>27.4418555052561</v>
      </c>
    </row>
    <row r="24" spans="1:8" x14ac:dyDescent="0.75">
      <c r="A24">
        <v>6.2039034964934503</v>
      </c>
      <c r="B24">
        <v>23.846665087969001</v>
      </c>
      <c r="D24">
        <v>6.04307771819885</v>
      </c>
      <c r="E24">
        <v>40.481835869224803</v>
      </c>
      <c r="G24">
        <v>6.4592748846407302</v>
      </c>
      <c r="H24">
        <v>29.743235196899299</v>
      </c>
    </row>
    <row r="25" spans="1:8" x14ac:dyDescent="0.75">
      <c r="A25">
        <v>6.4439419715600303</v>
      </c>
      <c r="B25">
        <v>25.726279851047199</v>
      </c>
      <c r="D25">
        <v>6.1438938777268097</v>
      </c>
      <c r="E25">
        <v>42.059784065389302</v>
      </c>
      <c r="G25">
        <v>6.68772577455504</v>
      </c>
      <c r="H25">
        <v>31.7764305083614</v>
      </c>
    </row>
    <row r="26" spans="1:8" x14ac:dyDescent="0.75">
      <c r="A26">
        <v>6.6839804466266104</v>
      </c>
      <c r="B26">
        <v>27.571086933327699</v>
      </c>
      <c r="D26">
        <v>6.2909174437050899</v>
      </c>
      <c r="E26">
        <v>44.385372238688603</v>
      </c>
      <c r="G26">
        <v>6.9185814106789696</v>
      </c>
      <c r="H26">
        <v>34.329335421101398</v>
      </c>
    </row>
    <row r="27" spans="1:8" x14ac:dyDescent="0.75">
      <c r="A27">
        <v>6.91201699793986</v>
      </c>
      <c r="B27">
        <v>29.3743181746554</v>
      </c>
      <c r="D27">
        <v>6.4010779581552901</v>
      </c>
      <c r="E27">
        <v>45.869981981285299</v>
      </c>
      <c r="G27">
        <v>7.1045484508899097</v>
      </c>
      <c r="H27">
        <v>36.3213191806664</v>
      </c>
    </row>
    <row r="28" spans="1:8" x14ac:dyDescent="0.75">
      <c r="A28">
        <v>7.1160497017464497</v>
      </c>
      <c r="B28">
        <v>31.258525617838899</v>
      </c>
      <c r="D28">
        <v>6.5611915343810097</v>
      </c>
      <c r="E28">
        <v>48.452348519590601</v>
      </c>
      <c r="G28">
        <v>7.2287936717205001</v>
      </c>
      <c r="H28">
        <v>38.417451827395197</v>
      </c>
    </row>
    <row r="29" spans="1:8" x14ac:dyDescent="0.75">
      <c r="A29">
        <v>7.3080804817997098</v>
      </c>
      <c r="B29">
        <v>33.172948061714898</v>
      </c>
      <c r="D29">
        <v>6.7131279757418403</v>
      </c>
      <c r="E29">
        <v>51.032706922465202</v>
      </c>
      <c r="G29">
        <v>7.3690705339485802</v>
      </c>
      <c r="H29">
        <v>40.383740173187299</v>
      </c>
    </row>
    <row r="30" spans="1:8" x14ac:dyDescent="0.75">
      <c r="A30">
        <v>7.5001112618529797</v>
      </c>
      <c r="B30">
        <v>35.087370505590897</v>
      </c>
      <c r="D30">
        <v>6.8331472132751303</v>
      </c>
      <c r="E30">
        <v>52.582891849421998</v>
      </c>
      <c r="G30">
        <v>7.5083454185893199</v>
      </c>
      <c r="H30">
        <v>42.151266996957098</v>
      </c>
    </row>
    <row r="31" spans="1:8" x14ac:dyDescent="0.75">
      <c r="A31">
        <v>7.6921420419062398</v>
      </c>
      <c r="B31">
        <v>37.001792949466903</v>
      </c>
      <c r="D31">
        <v>6.9752998686392296</v>
      </c>
      <c r="E31">
        <v>55.054124174111202</v>
      </c>
      <c r="G31">
        <v>7.6496242584047396</v>
      </c>
      <c r="H31">
        <v>44.388905212431602</v>
      </c>
    </row>
    <row r="32" spans="1:8" x14ac:dyDescent="0.75">
      <c r="A32">
        <v>7.8841728219595</v>
      </c>
      <c r="B32">
        <v>38.905337993093603</v>
      </c>
      <c r="D32">
        <v>7.1130492208081204</v>
      </c>
      <c r="E32">
        <v>57.699310143826303</v>
      </c>
      <c r="G32">
        <v>7.7818852999340802</v>
      </c>
      <c r="H32">
        <v>46.341720293219304</v>
      </c>
    </row>
    <row r="33" spans="1:8" x14ac:dyDescent="0.75">
      <c r="A33">
        <v>8.1122093732727496</v>
      </c>
      <c r="B33">
        <v>40.2877566793222</v>
      </c>
      <c r="D33">
        <v>7.2120650917730798</v>
      </c>
      <c r="E33">
        <v>59.4201148632648</v>
      </c>
      <c r="G33">
        <v>7.93819380355965</v>
      </c>
      <c r="H33">
        <v>48.318778337256198</v>
      </c>
    </row>
    <row r="34" spans="1:8" x14ac:dyDescent="0.75">
      <c r="A34">
        <v>8.3762516958459798</v>
      </c>
      <c r="B34">
        <v>40.983910295277099</v>
      </c>
      <c r="D34">
        <v>7.3353575812390996</v>
      </c>
      <c r="E34">
        <v>62.055214516385</v>
      </c>
      <c r="G34">
        <v>8.0464073829927401</v>
      </c>
      <c r="H34">
        <v>50.682880540754603</v>
      </c>
    </row>
    <row r="35" spans="1:8" x14ac:dyDescent="0.75">
      <c r="A35">
        <v>8.6402940184192207</v>
      </c>
      <c r="B35">
        <v>41.624688055417401</v>
      </c>
      <c r="D35">
        <v>7.4709637327377498</v>
      </c>
      <c r="E35">
        <v>64.732015579292195</v>
      </c>
      <c r="G35">
        <v>8.1786684245220798</v>
      </c>
      <c r="H35">
        <v>51.860452068533597</v>
      </c>
    </row>
    <row r="36" spans="1:8" x14ac:dyDescent="0.75">
      <c r="A36">
        <v>8.9043363409924492</v>
      </c>
      <c r="B36">
        <v>42.257554979012802</v>
      </c>
      <c r="D36">
        <v>7.5738373649091404</v>
      </c>
      <c r="E36">
        <v>66.479858407921796</v>
      </c>
      <c r="G36">
        <v>8.3277626895187797</v>
      </c>
      <c r="H36">
        <v>54.256185647664502</v>
      </c>
    </row>
    <row r="37" spans="1:8" x14ac:dyDescent="0.75">
      <c r="A37">
        <v>9.1683786635656901</v>
      </c>
      <c r="B37">
        <v>42.842956883338502</v>
      </c>
      <c r="D37">
        <v>7.6698527549357696</v>
      </c>
      <c r="E37">
        <v>68.578264307443007</v>
      </c>
      <c r="G37">
        <v>8.4431905075807503</v>
      </c>
      <c r="H37">
        <v>56.300332468886502</v>
      </c>
    </row>
    <row r="38" spans="1:8" x14ac:dyDescent="0.75">
      <c r="A38">
        <v>9.4324209861389292</v>
      </c>
      <c r="B38">
        <v>43.436269624209203</v>
      </c>
      <c r="D38">
        <v>7.75615230192399</v>
      </c>
      <c r="E38">
        <v>70.120576068505002</v>
      </c>
      <c r="G38">
        <v>8.5967243040413699</v>
      </c>
      <c r="H38">
        <v>59.4419893666186</v>
      </c>
    </row>
    <row r="39" spans="1:8" x14ac:dyDescent="0.75">
      <c r="A39">
        <v>9.6964633087121594</v>
      </c>
      <c r="B39">
        <v>44.037493201624798</v>
      </c>
      <c r="D39">
        <v>7.8939925777576798</v>
      </c>
      <c r="E39">
        <v>72.848759898304095</v>
      </c>
      <c r="G39">
        <v>8.78706921555702</v>
      </c>
      <c r="H39">
        <v>61.326549482181797</v>
      </c>
    </row>
    <row r="40" spans="1:8" x14ac:dyDescent="0.75">
      <c r="A40">
        <v>9.9605056312854003</v>
      </c>
      <c r="B40">
        <v>44.678270961765101</v>
      </c>
      <c r="D40">
        <v>8.01219334199501</v>
      </c>
      <c r="E40">
        <v>75.164789144111694</v>
      </c>
      <c r="G40">
        <v>8.9572050098879306</v>
      </c>
      <c r="H40">
        <v>64.051125071538706</v>
      </c>
    </row>
    <row r="41" spans="1:8" x14ac:dyDescent="0.75">
      <c r="A41">
        <v>10.2245479538586</v>
      </c>
      <c r="B41">
        <v>45.928183135866</v>
      </c>
      <c r="D41">
        <v>8.1242112970260791</v>
      </c>
      <c r="E41">
        <v>76.747813460392393</v>
      </c>
      <c r="G41">
        <v>9.1044957152274204</v>
      </c>
      <c r="H41">
        <v>66.319918856588004</v>
      </c>
    </row>
    <row r="42" spans="1:8" x14ac:dyDescent="0.75">
      <c r="A42">
        <v>10.4885902764318</v>
      </c>
      <c r="B42">
        <v>47.3363120408657</v>
      </c>
      <c r="D42">
        <v>8.2493742161679293</v>
      </c>
      <c r="E42">
        <v>78.945980659342894</v>
      </c>
      <c r="G42">
        <v>9.2779809774931703</v>
      </c>
      <c r="H42">
        <v>68.838114521977801</v>
      </c>
    </row>
    <row r="43" spans="1:8" x14ac:dyDescent="0.75">
      <c r="A43">
        <v>10.7526325990051</v>
      </c>
      <c r="B43">
        <v>48.752351782410301</v>
      </c>
      <c r="D43">
        <v>8.3693934537012193</v>
      </c>
      <c r="E43">
        <v>80.470059825701298</v>
      </c>
      <c r="G43">
        <v>9.4219222148978208</v>
      </c>
      <c r="H43">
        <v>71.043259577699104</v>
      </c>
    </row>
    <row r="44" spans="1:8" x14ac:dyDescent="0.75">
      <c r="A44">
        <v>11.0166749215783</v>
      </c>
      <c r="B44">
        <v>49.820314715977503</v>
      </c>
      <c r="D44">
        <v>8.5295070299269504</v>
      </c>
      <c r="E44">
        <v>83.025746850428106</v>
      </c>
      <c r="G44">
        <v>9.5905979847443206</v>
      </c>
      <c r="H44">
        <v>72.991330077918903</v>
      </c>
    </row>
    <row r="45" spans="1:8" x14ac:dyDescent="0.75">
      <c r="A45">
        <v>11.2807172441515</v>
      </c>
      <c r="B45">
        <v>49.891512244882001</v>
      </c>
      <c r="D45">
        <v>8.68830171343253</v>
      </c>
      <c r="E45">
        <v>85.483608992033794</v>
      </c>
      <c r="G45">
        <v>9.6816348055372394</v>
      </c>
      <c r="H45">
        <v>74.853699763079803</v>
      </c>
    </row>
    <row r="46" spans="1:8" x14ac:dyDescent="0.75">
      <c r="A46">
        <v>11.5447595667248</v>
      </c>
      <c r="B46">
        <v>49.891512244882001</v>
      </c>
      <c r="D46">
        <v>8.7903180653358302</v>
      </c>
      <c r="E46">
        <v>87.020430255827094</v>
      </c>
      <c r="G46">
        <v>9.8138958470665703</v>
      </c>
      <c r="H46">
        <v>76.530679122759594</v>
      </c>
    </row>
    <row r="47" spans="1:8" x14ac:dyDescent="0.75">
      <c r="A47">
        <v>11.808801889298</v>
      </c>
      <c r="B47">
        <v>49.891512244882001</v>
      </c>
      <c r="D47">
        <v>8.97634788351243</v>
      </c>
      <c r="E47">
        <v>89.975721018103798</v>
      </c>
      <c r="G47">
        <v>9.9581806196440308</v>
      </c>
      <c r="H47">
        <v>78.688285899389399</v>
      </c>
    </row>
    <row r="48" spans="1:8" x14ac:dyDescent="0.75">
      <c r="A48">
        <v>12.0728442118712</v>
      </c>
      <c r="B48">
        <v>50.326608254853802</v>
      </c>
      <c r="D48">
        <v>9.2403902060856602</v>
      </c>
      <c r="E48">
        <v>92.7682463184684</v>
      </c>
      <c r="G48">
        <v>10.1746077785102</v>
      </c>
      <c r="H48">
        <v>80.6703128544207</v>
      </c>
    </row>
    <row r="49" spans="1:8" x14ac:dyDescent="0.75">
      <c r="A49">
        <v>12.336886534444499</v>
      </c>
      <c r="B49">
        <v>51.6872721405839</v>
      </c>
      <c r="D49">
        <v>9.4564248336455794</v>
      </c>
      <c r="E49">
        <v>94.768557844832301</v>
      </c>
      <c r="G49">
        <v>10.4418018018018</v>
      </c>
      <c r="H49">
        <v>82.068496003166402</v>
      </c>
    </row>
    <row r="50" spans="1:8" x14ac:dyDescent="0.75">
      <c r="A50">
        <v>12.600928857017699</v>
      </c>
      <c r="B50">
        <v>53.0954010455836</v>
      </c>
      <c r="D50">
        <v>9.63645368994551</v>
      </c>
      <c r="E50">
        <v>96.283624308127102</v>
      </c>
      <c r="G50">
        <v>10.7170116457921</v>
      </c>
      <c r="H50">
        <v>83.5079559537173</v>
      </c>
    </row>
    <row r="51" spans="1:8" x14ac:dyDescent="0.75">
      <c r="A51">
        <v>12.864971179590899</v>
      </c>
      <c r="B51">
        <v>54.495619114038298</v>
      </c>
      <c r="D51">
        <v>9.8644902412587605</v>
      </c>
      <c r="E51">
        <v>98.733017073354802</v>
      </c>
      <c r="G51">
        <v>10.9494704460558</v>
      </c>
      <c r="H51">
        <v>84.7348984038899</v>
      </c>
    </row>
    <row r="52" spans="1:8" x14ac:dyDescent="0.75">
      <c r="A52">
        <v>13.1290135021642</v>
      </c>
      <c r="B52">
        <v>55.840461326678501</v>
      </c>
      <c r="D52">
        <v>10.1685389763431</v>
      </c>
      <c r="E52">
        <v>99.811527788981905</v>
      </c>
      <c r="G52">
        <v>11.2246802900461</v>
      </c>
      <c r="H52">
        <v>86.184036800795397</v>
      </c>
    </row>
    <row r="53" spans="1:8" x14ac:dyDescent="0.75">
      <c r="A53">
        <v>13.393055824737401</v>
      </c>
      <c r="B53">
        <v>57.153660193138897</v>
      </c>
      <c r="D53">
        <v>10.3925748864052</v>
      </c>
      <c r="E53">
        <v>99.840534189646704</v>
      </c>
      <c r="G53">
        <v>11.4972181938035</v>
      </c>
      <c r="H53">
        <v>87.483624728547497</v>
      </c>
    </row>
    <row r="54" spans="1:8" x14ac:dyDescent="0.75">
      <c r="A54">
        <v>13.657098147310601</v>
      </c>
      <c r="B54">
        <v>58.4589482230543</v>
      </c>
      <c r="D54">
        <v>10.8006402940184</v>
      </c>
      <c r="E54">
        <v>99.840534189646704</v>
      </c>
      <c r="G54">
        <v>11.7617402768622</v>
      </c>
      <c r="H54">
        <v>88.724338679303997</v>
      </c>
    </row>
    <row r="55" spans="1:8" x14ac:dyDescent="0.75">
      <c r="A55">
        <v>13.9211404698839</v>
      </c>
      <c r="B55">
        <v>59.748414579879899</v>
      </c>
      <c r="D55">
        <v>11.0406787690849</v>
      </c>
      <c r="E55">
        <v>99.134711773470201</v>
      </c>
      <c r="G55">
        <v>12.074357284113299</v>
      </c>
      <c r="H55">
        <v>90.237789415537605</v>
      </c>
    </row>
    <row r="56" spans="1:8" x14ac:dyDescent="0.75">
      <c r="A56">
        <v>14.1851827924571</v>
      </c>
      <c r="B56">
        <v>60.159778080216903</v>
      </c>
      <c r="D56">
        <v>11.2567133966449</v>
      </c>
      <c r="E56">
        <v>97.258964530480597</v>
      </c>
      <c r="G56">
        <v>12.3182672568038</v>
      </c>
      <c r="H56">
        <v>90.846898798202105</v>
      </c>
    </row>
    <row r="57" spans="1:8" x14ac:dyDescent="0.75">
      <c r="A57">
        <v>14.4492251150304</v>
      </c>
      <c r="B57">
        <v>60.159778080216903</v>
      </c>
      <c r="D57">
        <v>11.4967518717114</v>
      </c>
      <c r="E57">
        <v>94.745955454703903</v>
      </c>
      <c r="G57">
        <v>12.583361898483799</v>
      </c>
      <c r="H57">
        <v>91.445813162383104</v>
      </c>
    </row>
    <row r="58" spans="1:8" x14ac:dyDescent="0.75">
      <c r="A58">
        <v>14.7132674376036</v>
      </c>
      <c r="B58">
        <v>60.159778080216903</v>
      </c>
      <c r="D58">
        <v>11.712786499271401</v>
      </c>
      <c r="E58">
        <v>92.742253569820704</v>
      </c>
      <c r="G58">
        <v>12.8679235332893</v>
      </c>
      <c r="H58">
        <v>92.142583000029305</v>
      </c>
    </row>
    <row r="59" spans="1:8" x14ac:dyDescent="0.75">
      <c r="A59">
        <v>14.9773097601768</v>
      </c>
      <c r="B59">
        <v>59.930363820413604</v>
      </c>
      <c r="D59">
        <v>11.9288211268313</v>
      </c>
      <c r="E59">
        <v>91.114881480575505</v>
      </c>
      <c r="G59">
        <v>13.146874093605801</v>
      </c>
      <c r="H59">
        <v>92.369561852019004</v>
      </c>
    </row>
    <row r="60" spans="1:8" x14ac:dyDescent="0.75">
      <c r="A60">
        <v>15.241352082750099</v>
      </c>
      <c r="B60">
        <v>58.751649175217203</v>
      </c>
      <c r="D60">
        <v>12.1688596018979</v>
      </c>
      <c r="E60">
        <v>91.786423605057294</v>
      </c>
      <c r="G60">
        <v>13.4113961766644</v>
      </c>
      <c r="H60">
        <v>92.367035375580997</v>
      </c>
    </row>
    <row r="61" spans="1:8" x14ac:dyDescent="0.75">
      <c r="A61">
        <v>15.505394405323299</v>
      </c>
      <c r="B61">
        <v>57.430539472211898</v>
      </c>
      <c r="D61">
        <v>12.3728923057045</v>
      </c>
      <c r="E61">
        <v>94.032002456522903</v>
      </c>
      <c r="G61">
        <v>13.661489782465299</v>
      </c>
      <c r="H61">
        <v>92.364646706948704</v>
      </c>
    </row>
    <row r="62" spans="1:8" x14ac:dyDescent="0.75">
      <c r="A62">
        <v>15.769436727896499</v>
      </c>
      <c r="B62">
        <v>56.125251442296403</v>
      </c>
      <c r="D62">
        <v>12.528917314497701</v>
      </c>
      <c r="E62">
        <v>95.228516483945398</v>
      </c>
      <c r="G62">
        <v>13.969297297297199</v>
      </c>
      <c r="H62">
        <v>92.361706807093597</v>
      </c>
    </row>
    <row r="63" spans="1:8" x14ac:dyDescent="0.75">
      <c r="A63">
        <v>16.033479050469801</v>
      </c>
      <c r="B63">
        <v>54.796230902746103</v>
      </c>
      <c r="D63">
        <v>12.720948094551</v>
      </c>
      <c r="E63">
        <v>97.5068374088887</v>
      </c>
      <c r="G63">
        <v>14.2038936497473</v>
      </c>
      <c r="H63">
        <v>91.449692196914199</v>
      </c>
    </row>
    <row r="64" spans="1:8" x14ac:dyDescent="0.75">
      <c r="A64">
        <v>16.297521373043001</v>
      </c>
      <c r="B64">
        <v>53.396012834291398</v>
      </c>
      <c r="D64">
        <v>12.9849904171242</v>
      </c>
      <c r="E64">
        <v>99.634852439478195</v>
      </c>
      <c r="G64">
        <v>14.436352450010901</v>
      </c>
      <c r="H64">
        <v>90.227987719356705</v>
      </c>
    </row>
    <row r="65" spans="1:8" x14ac:dyDescent="0.75">
      <c r="A65">
        <v>16.561563695616201</v>
      </c>
      <c r="B65">
        <v>51.987883929291698</v>
      </c>
      <c r="D65">
        <v>13.201025044684201</v>
      </c>
      <c r="E65">
        <v>99.852965504217295</v>
      </c>
      <c r="G65">
        <v>14.7115622940013</v>
      </c>
      <c r="H65">
        <v>88.686486192671097</v>
      </c>
    </row>
    <row r="66" spans="1:8" x14ac:dyDescent="0.75">
      <c r="A66">
        <v>16.8256060181895</v>
      </c>
      <c r="B66">
        <v>50.595576697381802</v>
      </c>
      <c r="D66">
        <v>13.537078909777399</v>
      </c>
      <c r="E66">
        <v>99.840534189646704</v>
      </c>
      <c r="G66">
        <v>14.9841001977587</v>
      </c>
      <c r="H66">
        <v>87.4028088024873</v>
      </c>
    </row>
    <row r="67" spans="1:8" x14ac:dyDescent="0.75">
      <c r="A67">
        <v>17.029638721996101</v>
      </c>
      <c r="B67">
        <v>50.964749069479197</v>
      </c>
      <c r="D67">
        <v>13.7611148198395</v>
      </c>
      <c r="E67">
        <v>99.840534189646704</v>
      </c>
      <c r="G67">
        <v>15.2692343911856</v>
      </c>
      <c r="H67">
        <v>86.674956145806604</v>
      </c>
    </row>
    <row r="68" spans="1:8" x14ac:dyDescent="0.75">
      <c r="A68">
        <v>17.209667578295999</v>
      </c>
      <c r="B68">
        <v>53.024203516679101</v>
      </c>
      <c r="D68">
        <v>14.065163554923799</v>
      </c>
      <c r="E68">
        <v>99.476635708579295</v>
      </c>
      <c r="G68">
        <v>15.547497881156399</v>
      </c>
      <c r="H68">
        <v>86.025225153270398</v>
      </c>
    </row>
    <row r="69" spans="1:8" x14ac:dyDescent="0.75">
      <c r="A69">
        <v>17.3536906633359</v>
      </c>
      <c r="B69">
        <v>55.112664364543797</v>
      </c>
      <c r="D69">
        <v>14.3372071599993</v>
      </c>
      <c r="E69">
        <v>98.0324685482082</v>
      </c>
      <c r="G69">
        <v>15.765642715886599</v>
      </c>
      <c r="H69">
        <v>85.515437987431795</v>
      </c>
    </row>
    <row r="70" spans="1:8" x14ac:dyDescent="0.75">
      <c r="A70">
        <v>17.497713748375901</v>
      </c>
      <c r="B70">
        <v>57.201125212408499</v>
      </c>
      <c r="D70">
        <v>14.581246276317</v>
      </c>
      <c r="E70">
        <v>96.864477481439394</v>
      </c>
      <c r="G70">
        <v>16.1303625576796</v>
      </c>
      <c r="H70">
        <v>85.415170048796398</v>
      </c>
    </row>
    <row r="71" spans="1:8" x14ac:dyDescent="0.75">
      <c r="A71">
        <v>17.641736833415798</v>
      </c>
      <c r="B71">
        <v>59.289586060273301</v>
      </c>
      <c r="D71">
        <v>14.881294370150201</v>
      </c>
      <c r="E71">
        <v>95.125675608861201</v>
      </c>
      <c r="G71">
        <v>16.402900461437</v>
      </c>
      <c r="H71">
        <v>86.874540327276307</v>
      </c>
    </row>
    <row r="72" spans="1:8" x14ac:dyDescent="0.75">
      <c r="A72">
        <v>17.768957225201099</v>
      </c>
      <c r="B72">
        <v>61.238816184946998</v>
      </c>
      <c r="D72">
        <v>15.145336692723401</v>
      </c>
      <c r="E72">
        <v>93.934105854279295</v>
      </c>
      <c r="G72">
        <v>16.673434410019699</v>
      </c>
      <c r="H72">
        <v>88.263673023782005</v>
      </c>
    </row>
    <row r="73" spans="1:8" x14ac:dyDescent="0.75">
      <c r="A73">
        <v>17.921781720993501</v>
      </c>
      <c r="B73">
        <v>63.464573995958403</v>
      </c>
      <c r="D73">
        <v>15.4093790152967</v>
      </c>
      <c r="E73">
        <v>92.760335481923505</v>
      </c>
      <c r="G73">
        <v>16.9559920896506</v>
      </c>
      <c r="H73">
        <v>89.957561940621503</v>
      </c>
    </row>
    <row r="74" spans="1:8" x14ac:dyDescent="0.75">
      <c r="A74">
        <v>18.047135146861599</v>
      </c>
      <c r="B74">
        <v>65.583975004532206</v>
      </c>
      <c r="D74">
        <v>15.745432880389901</v>
      </c>
      <c r="E74">
        <v>91.154435663300205</v>
      </c>
      <c r="G74">
        <v>17.196466710612999</v>
      </c>
      <c r="H74">
        <v>91.817926137752806</v>
      </c>
    </row>
    <row r="75" spans="1:8" x14ac:dyDescent="0.75">
      <c r="A75">
        <v>18.145817631055699</v>
      </c>
      <c r="B75">
        <v>67.6978164529786</v>
      </c>
      <c r="D75">
        <v>15.9734694317031</v>
      </c>
      <c r="E75">
        <v>89.811571159796301</v>
      </c>
      <c r="G75">
        <v>17.436941331575401</v>
      </c>
      <c r="H75">
        <v>94.3637003085462</v>
      </c>
    </row>
    <row r="76" spans="1:8" x14ac:dyDescent="0.75">
      <c r="A76">
        <v>18.2418330210823</v>
      </c>
      <c r="B76">
        <v>69.699258098849</v>
      </c>
      <c r="D76">
        <v>16.1454970055008</v>
      </c>
      <c r="E76">
        <v>87.744865112430105</v>
      </c>
      <c r="G76">
        <v>17.677415952537899</v>
      </c>
      <c r="H76">
        <v>96.458986794467904</v>
      </c>
    </row>
    <row r="77" spans="1:8" x14ac:dyDescent="0.75">
      <c r="A77">
        <v>18.337848411108901</v>
      </c>
      <c r="B77">
        <v>71.668067543971503</v>
      </c>
      <c r="D77">
        <v>16.321525220549699</v>
      </c>
      <c r="E77">
        <v>84.777510324422394</v>
      </c>
      <c r="G77">
        <v>17.917890573500301</v>
      </c>
      <c r="H77">
        <v>98.887488362028805</v>
      </c>
    </row>
    <row r="78" spans="1:8" x14ac:dyDescent="0.75">
      <c r="A78">
        <v>18.433863801135502</v>
      </c>
      <c r="B78">
        <v>73.702141390589702</v>
      </c>
      <c r="D78">
        <v>16.449545740585201</v>
      </c>
      <c r="E78">
        <v>82.603480594596505</v>
      </c>
      <c r="G78">
        <v>18.090230718523301</v>
      </c>
      <c r="H78">
        <v>98.513649499663899</v>
      </c>
    </row>
    <row r="79" spans="1:8" x14ac:dyDescent="0.75">
      <c r="A79">
        <v>18.529879191162198</v>
      </c>
      <c r="B79">
        <v>75.660073435462905</v>
      </c>
      <c r="D79">
        <v>16.5752801799058</v>
      </c>
      <c r="E79">
        <v>80.969798671440401</v>
      </c>
      <c r="G79">
        <v>18.2112696110744</v>
      </c>
      <c r="H79">
        <v>95.929122544306793</v>
      </c>
    </row>
    <row r="80" spans="1:8" x14ac:dyDescent="0.75">
      <c r="A80">
        <v>18.625894581188799</v>
      </c>
      <c r="B80">
        <v>77.672392481582605</v>
      </c>
      <c r="D80">
        <v>16.697585498154002</v>
      </c>
      <c r="E80">
        <v>78.857303948739101</v>
      </c>
      <c r="G80">
        <v>18.319826725680301</v>
      </c>
      <c r="H80">
        <v>93.646654677200402</v>
      </c>
    </row>
    <row r="81" spans="1:8" x14ac:dyDescent="0.75">
      <c r="A81">
        <v>18.711622607998301</v>
      </c>
      <c r="B81">
        <v>79.527766181248097</v>
      </c>
      <c r="D81">
        <v>16.819605056312799</v>
      </c>
      <c r="E81">
        <v>77.192699130588593</v>
      </c>
      <c r="G81">
        <v>18.382808174027598</v>
      </c>
      <c r="H81">
        <v>92.064041946761904</v>
      </c>
    </row>
    <row r="82" spans="1:8" x14ac:dyDescent="0.75">
      <c r="A82">
        <v>18.807637998024902</v>
      </c>
      <c r="B82">
        <v>81.352683160215605</v>
      </c>
      <c r="D82">
        <v>16.993632950736099</v>
      </c>
      <c r="E82">
        <v>74.652430630550896</v>
      </c>
      <c r="G82">
        <v>18.495029663810101</v>
      </c>
      <c r="H82">
        <v>90.001461034729601</v>
      </c>
    </row>
    <row r="83" spans="1:8" x14ac:dyDescent="0.75">
      <c r="A83">
        <v>18.918305087179</v>
      </c>
      <c r="B83">
        <v>83.749892657234398</v>
      </c>
      <c r="D83">
        <v>17.221669502049298</v>
      </c>
      <c r="E83">
        <v>71.776841546464397</v>
      </c>
      <c r="G83">
        <v>18.624284772577401</v>
      </c>
      <c r="H83">
        <v>87.365269486412799</v>
      </c>
    </row>
    <row r="84" spans="1:8" x14ac:dyDescent="0.75">
      <c r="A84">
        <v>19.045961912555299</v>
      </c>
      <c r="B84">
        <v>86.091500274537196</v>
      </c>
      <c r="D84">
        <v>17.377694510842598</v>
      </c>
      <c r="E84">
        <v>69.975544065181097</v>
      </c>
      <c r="G84">
        <v>18.746192045704198</v>
      </c>
      <c r="H84">
        <v>84.921749200454897</v>
      </c>
    </row>
    <row r="85" spans="1:8" x14ac:dyDescent="0.75">
      <c r="A85">
        <v>19.1899849975953</v>
      </c>
      <c r="B85">
        <v>88.179961122402005</v>
      </c>
      <c r="D85">
        <v>17.533719519635898</v>
      </c>
      <c r="E85">
        <v>68.154667263448999</v>
      </c>
      <c r="G85">
        <v>18.8397099538562</v>
      </c>
      <c r="H85">
        <v>82.666745845712896</v>
      </c>
    </row>
    <row r="86" spans="1:8" x14ac:dyDescent="0.75">
      <c r="A86">
        <v>19.334008082635201</v>
      </c>
      <c r="B86">
        <v>90.268421970266701</v>
      </c>
      <c r="D86">
        <v>17.701746452182501</v>
      </c>
      <c r="E86">
        <v>65.8353638102937</v>
      </c>
      <c r="G86">
        <v>18.913455504284698</v>
      </c>
      <c r="H86">
        <v>81.018576356214993</v>
      </c>
    </row>
    <row r="87" spans="1:8" x14ac:dyDescent="0.75">
      <c r="A87">
        <v>19.478031167675201</v>
      </c>
      <c r="B87">
        <v>92.356882818131396</v>
      </c>
      <c r="D87">
        <v>17.845769537222399</v>
      </c>
      <c r="E87">
        <v>64.452725378605507</v>
      </c>
      <c r="G87">
        <v>19.053465172489499</v>
      </c>
      <c r="H87">
        <v>79.363386197015302</v>
      </c>
    </row>
    <row r="88" spans="1:8" x14ac:dyDescent="0.75">
      <c r="A88">
        <v>19.622054252715099</v>
      </c>
      <c r="B88">
        <v>94.445343665996106</v>
      </c>
      <c r="D88">
        <v>18.049802241028999</v>
      </c>
      <c r="E88">
        <v>62.018824668278299</v>
      </c>
      <c r="G88">
        <v>19.2885959129861</v>
      </c>
      <c r="H88">
        <v>76.908974077413504</v>
      </c>
    </row>
    <row r="89" spans="1:8" x14ac:dyDescent="0.75">
      <c r="A89">
        <v>19.7660773377551</v>
      </c>
      <c r="B89">
        <v>96.5338045138609</v>
      </c>
      <c r="D89">
        <v>18.282982473950799</v>
      </c>
      <c r="E89">
        <v>60.246797282211297</v>
      </c>
      <c r="G89">
        <v>19.529070533948499</v>
      </c>
      <c r="H89">
        <v>74.868044534855599</v>
      </c>
    </row>
    <row r="90" spans="1:8" x14ac:dyDescent="0.75">
      <c r="A90">
        <v>19.958108117808301</v>
      </c>
      <c r="B90">
        <v>98.726688404118804</v>
      </c>
      <c r="D90">
        <v>18.481871496148901</v>
      </c>
      <c r="E90">
        <v>58.835152449858299</v>
      </c>
      <c r="G90">
        <v>19.769545154911</v>
      </c>
      <c r="H90">
        <v>72.287761572715098</v>
      </c>
    </row>
    <row r="91" spans="1:8" x14ac:dyDescent="0.75">
      <c r="A91">
        <v>20.102131202848302</v>
      </c>
      <c r="B91">
        <v>98.723787764052304</v>
      </c>
      <c r="D91">
        <v>18.745913818722101</v>
      </c>
      <c r="E91">
        <v>56.599901634992897</v>
      </c>
      <c r="G91">
        <v>19.9979960448253</v>
      </c>
      <c r="H91">
        <v>70.364298032045596</v>
      </c>
    </row>
    <row r="92" spans="1:8" x14ac:dyDescent="0.75">
      <c r="A92">
        <v>20.2941619829015</v>
      </c>
      <c r="B92">
        <v>96.849249121090395</v>
      </c>
      <c r="D92">
        <v>19.014756910796699</v>
      </c>
      <c r="E92">
        <v>54.851606758560699</v>
      </c>
      <c r="G92">
        <v>20.2144232036914</v>
      </c>
      <c r="H92">
        <v>67.938505986593199</v>
      </c>
    </row>
    <row r="93" spans="1:8" x14ac:dyDescent="0.75">
      <c r="A93">
        <v>20.486192762954801</v>
      </c>
      <c r="B93">
        <v>94.902194476466505</v>
      </c>
      <c r="D93">
        <v>19.2379926926086</v>
      </c>
      <c r="E93">
        <v>53.698602332135401</v>
      </c>
      <c r="G93">
        <v>20.442874093605798</v>
      </c>
      <c r="H93">
        <v>65.887396936387006</v>
      </c>
    </row>
    <row r="94" spans="1:8" x14ac:dyDescent="0.75">
      <c r="A94">
        <v>20.678223543007999</v>
      </c>
      <c r="B94">
        <v>92.922507631094803</v>
      </c>
      <c r="D94">
        <v>19.538040786441801</v>
      </c>
      <c r="E94">
        <v>52.090724804375903</v>
      </c>
      <c r="G94">
        <v>20.671324983520101</v>
      </c>
      <c r="H94">
        <v>63.282680754694098</v>
      </c>
    </row>
    <row r="95" spans="1:8" x14ac:dyDescent="0.75">
      <c r="A95">
        <v>20.858252399308</v>
      </c>
      <c r="B95">
        <v>91.076457417357204</v>
      </c>
      <c r="D95">
        <v>19.804750203182401</v>
      </c>
      <c r="E95">
        <v>50.7713730650472</v>
      </c>
      <c r="G95">
        <v>20.887752142386201</v>
      </c>
      <c r="H95">
        <v>61.2405181266247</v>
      </c>
    </row>
    <row r="96" spans="1:8" x14ac:dyDescent="0.75">
      <c r="A96">
        <v>21.0142774081013</v>
      </c>
      <c r="B96">
        <v>89.209688346001897</v>
      </c>
      <c r="D96">
        <v>20.066125431588301</v>
      </c>
      <c r="E96">
        <v>49.567167946539399</v>
      </c>
      <c r="G96">
        <v>21.062764227642202</v>
      </c>
      <c r="H96">
        <v>59.261418998144102</v>
      </c>
    </row>
    <row r="97" spans="1:8" x14ac:dyDescent="0.75">
      <c r="A97">
        <v>21.158300493141201</v>
      </c>
      <c r="B97">
        <v>87.135730698469601</v>
      </c>
      <c r="D97">
        <v>20.378175449174801</v>
      </c>
      <c r="E97">
        <v>47.763497214292599</v>
      </c>
      <c r="G97">
        <v>21.331027027027002</v>
      </c>
      <c r="H97">
        <v>57.687077105759002</v>
      </c>
    </row>
    <row r="98" spans="1:8" x14ac:dyDescent="0.75">
      <c r="A98">
        <v>21.302323578181198</v>
      </c>
      <c r="B98">
        <v>85.047269850604906</v>
      </c>
      <c r="D98">
        <v>20.6448848659155</v>
      </c>
      <c r="E98">
        <v>46.391406564664301</v>
      </c>
      <c r="G98">
        <v>21.525009887936701</v>
      </c>
      <c r="H98">
        <v>54.896172643995598</v>
      </c>
    </row>
    <row r="99" spans="1:8" x14ac:dyDescent="0.75">
      <c r="A99">
        <v>21.4463466632211</v>
      </c>
      <c r="B99">
        <v>82.958809002740196</v>
      </c>
      <c r="D99">
        <v>20.894258170568001</v>
      </c>
      <c r="E99">
        <v>45.1141580553914</v>
      </c>
      <c r="G99">
        <v>21.741437046802801</v>
      </c>
      <c r="H99">
        <v>52.622561598059498</v>
      </c>
    </row>
    <row r="100" spans="1:8" x14ac:dyDescent="0.75">
      <c r="A100">
        <v>21.590369748261001</v>
      </c>
      <c r="B100">
        <v>80.870348154875401</v>
      </c>
      <c r="D100">
        <v>21.218310111907801</v>
      </c>
      <c r="E100">
        <v>43.491645480023799</v>
      </c>
      <c r="G100">
        <v>21.945840474620901</v>
      </c>
      <c r="H100">
        <v>50.634328171207002</v>
      </c>
    </row>
    <row r="101" spans="1:8" x14ac:dyDescent="0.75">
      <c r="A101">
        <v>21.734392833301001</v>
      </c>
      <c r="B101">
        <v>78.781887307010706</v>
      </c>
      <c r="D101">
        <v>21.479685340313701</v>
      </c>
      <c r="E101">
        <v>42.378854472701903</v>
      </c>
      <c r="G101">
        <v>22.062069874752702</v>
      </c>
      <c r="H101">
        <v>48.766245750957403</v>
      </c>
    </row>
    <row r="102" spans="1:8" x14ac:dyDescent="0.75">
      <c r="A102">
        <v>21.878415918340899</v>
      </c>
      <c r="B102">
        <v>76.693426459145996</v>
      </c>
      <c r="D102">
        <v>21.746394757054301</v>
      </c>
      <c r="E102">
        <v>41.165859535810803</v>
      </c>
      <c r="G102">
        <v>22.1605499576231</v>
      </c>
      <c r="H102">
        <v>47.174998158407199</v>
      </c>
    </row>
    <row r="103" spans="1:8" x14ac:dyDescent="0.75">
      <c r="A103">
        <v>22.000149716410402</v>
      </c>
      <c r="B103">
        <v>74.617396925851907</v>
      </c>
      <c r="D103">
        <v>22.029106738799399</v>
      </c>
      <c r="E103">
        <v>39.932648016638197</v>
      </c>
      <c r="G103">
        <v>22.256739806008</v>
      </c>
      <c r="H103">
        <v>44.954120372981201</v>
      </c>
    </row>
    <row r="104" spans="1:8" x14ac:dyDescent="0.75">
      <c r="A104">
        <v>22.082448622147499</v>
      </c>
      <c r="B104">
        <v>72.886336371892597</v>
      </c>
      <c r="D104">
        <v>22.250475554694098</v>
      </c>
      <c r="E104">
        <v>39.342851203120802</v>
      </c>
      <c r="G104">
        <v>22.377358822236801</v>
      </c>
      <c r="H104">
        <v>42.4664371968586</v>
      </c>
    </row>
    <row r="105" spans="1:8" x14ac:dyDescent="0.75">
      <c r="A105">
        <v>22.178464012174199</v>
      </c>
      <c r="B105">
        <v>70.928404327019393</v>
      </c>
      <c r="D105">
        <v>22.586529419787301</v>
      </c>
      <c r="E105">
        <v>38.476175110530498</v>
      </c>
      <c r="G105">
        <v>22.4748846407382</v>
      </c>
      <c r="H105">
        <v>40.291242744596502</v>
      </c>
    </row>
    <row r="106" spans="1:8" x14ac:dyDescent="0.75">
      <c r="A106">
        <v>22.2744794022008</v>
      </c>
      <c r="B106">
        <v>68.948717481647606</v>
      </c>
      <c r="D106">
        <v>22.829997015926299</v>
      </c>
      <c r="E106">
        <v>37.646667392818003</v>
      </c>
      <c r="G106">
        <v>22.541015161502902</v>
      </c>
      <c r="H106">
        <v>38.552846082507102</v>
      </c>
    </row>
    <row r="107" spans="1:8" x14ac:dyDescent="0.75">
      <c r="A107">
        <v>22.370494792227401</v>
      </c>
      <c r="B107">
        <v>66.947275835777305</v>
      </c>
      <c r="D107">
        <v>23.1146140649338</v>
      </c>
      <c r="E107">
        <v>36.886096964997101</v>
      </c>
      <c r="G107">
        <v>22.655240606460101</v>
      </c>
      <c r="H107">
        <v>36.800924158486502</v>
      </c>
    </row>
    <row r="108" spans="1:8" x14ac:dyDescent="0.75">
      <c r="A108">
        <v>22.466510182254101</v>
      </c>
      <c r="B108">
        <v>64.967588990405503</v>
      </c>
      <c r="D108">
        <v>23.385514629651801</v>
      </c>
      <c r="E108">
        <v>36.266791475478797</v>
      </c>
      <c r="G108">
        <v>22.761736510029099</v>
      </c>
      <c r="H108">
        <v>34.456755143170597</v>
      </c>
    </row>
    <row r="109" spans="1:8" x14ac:dyDescent="0.75">
      <c r="A109">
        <v>22.562525572280698</v>
      </c>
      <c r="B109">
        <v>62.966147344535102</v>
      </c>
      <c r="D109">
        <v>23.6426987100803</v>
      </c>
      <c r="E109">
        <v>35.707382319800701</v>
      </c>
      <c r="G109">
        <v>22.8823555262579</v>
      </c>
      <c r="H109">
        <v>31.9217858434295</v>
      </c>
    </row>
    <row r="110" spans="1:8" x14ac:dyDescent="0.75">
      <c r="A110">
        <v>22.658540962307299</v>
      </c>
      <c r="B110">
        <v>60.997337899412599</v>
      </c>
      <c r="D110">
        <v>23.930744880160201</v>
      </c>
      <c r="E110">
        <v>35.133055586637902</v>
      </c>
      <c r="G110">
        <v>23.0132805976708</v>
      </c>
      <c r="H110">
        <v>29.6809428787233</v>
      </c>
    </row>
    <row r="111" spans="1:8" x14ac:dyDescent="0.75">
      <c r="A111">
        <v>22.7545563523339</v>
      </c>
      <c r="B111">
        <v>59.017651054040897</v>
      </c>
      <c r="G111">
        <v>23.256427158866099</v>
      </c>
      <c r="H111">
        <v>27.133541114224599</v>
      </c>
    </row>
    <row r="112" spans="1:8" x14ac:dyDescent="0.75">
      <c r="A112">
        <v>22.8505717423606</v>
      </c>
      <c r="B112">
        <v>57.016209408170504</v>
      </c>
      <c r="G112">
        <v>23.496901779828601</v>
      </c>
      <c r="H112">
        <v>25.053897786248001</v>
      </c>
    </row>
    <row r="113" spans="1:8" x14ac:dyDescent="0.75">
      <c r="A113">
        <v>22.946587132387201</v>
      </c>
      <c r="B113">
        <v>55.003890362050797</v>
      </c>
      <c r="G113">
        <v>23.737376400791</v>
      </c>
      <c r="H113">
        <v>22.5994346267181</v>
      </c>
    </row>
    <row r="114" spans="1:8" x14ac:dyDescent="0.75">
      <c r="A114">
        <v>23.032315159196699</v>
      </c>
      <c r="B114">
        <v>52.962046943826003</v>
      </c>
      <c r="G114">
        <v>23.964109614841298</v>
      </c>
      <c r="H114">
        <v>20.204681720147502</v>
      </c>
    </row>
    <row r="115" spans="1:8" x14ac:dyDescent="0.75">
      <c r="A115">
        <v>23.126615988687099</v>
      </c>
      <c r="B115">
        <v>50.783459065324202</v>
      </c>
    </row>
    <row r="116" spans="1:8" x14ac:dyDescent="0.75">
      <c r="A116">
        <v>23.220916818177599</v>
      </c>
      <c r="B116">
        <v>48.598655529537197</v>
      </c>
    </row>
    <row r="117" spans="1:8" x14ac:dyDescent="0.75">
      <c r="A117">
        <v>23.294642921233699</v>
      </c>
      <c r="B117">
        <v>46.686304971422899</v>
      </c>
    </row>
    <row r="118" spans="1:8" x14ac:dyDescent="0.75">
      <c r="A118">
        <v>23.368369024289901</v>
      </c>
      <c r="B118">
        <v>44.744948012643903</v>
      </c>
    </row>
    <row r="119" spans="1:8" x14ac:dyDescent="0.75">
      <c r="A119">
        <v>23.462669853780302</v>
      </c>
      <c r="B119">
        <v>42.571021877106197</v>
      </c>
    </row>
    <row r="120" spans="1:8" x14ac:dyDescent="0.75">
      <c r="A120">
        <v>23.558685243806998</v>
      </c>
      <c r="B120">
        <v>40.210626023009098</v>
      </c>
    </row>
    <row r="121" spans="1:8" x14ac:dyDescent="0.75">
      <c r="A121">
        <v>23.664035463419498</v>
      </c>
      <c r="B121">
        <v>37.7571679667791</v>
      </c>
    </row>
    <row r="122" spans="1:8" x14ac:dyDescent="0.75">
      <c r="A122">
        <v>23.7387141001069</v>
      </c>
      <c r="B122">
        <v>35.8292092025928</v>
      </c>
    </row>
    <row r="123" spans="1:8" x14ac:dyDescent="0.75">
      <c r="A123">
        <v>23.822727566380198</v>
      </c>
      <c r="B123">
        <v>33.6950632736811</v>
      </c>
    </row>
    <row r="124" spans="1:8" x14ac:dyDescent="0.75">
      <c r="A124">
        <v>23.928077785992802</v>
      </c>
      <c r="B124">
        <v>31.337084619639398</v>
      </c>
    </row>
    <row r="125" spans="1:8" x14ac:dyDescent="0.75">
      <c r="A125">
        <v>23.986753857675701</v>
      </c>
      <c r="B125">
        <v>29.9641149881727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6B0E8-AE2A-4B27-A667-B8976B27EAA8}">
  <dimension ref="A4:I30"/>
  <sheetViews>
    <sheetView zoomScale="130" zoomScaleNormal="130" workbookViewId="0">
      <selection activeCell="C15" sqref="C15"/>
    </sheetView>
  </sheetViews>
  <sheetFormatPr defaultRowHeight="14.75" x14ac:dyDescent="0.75"/>
  <cols>
    <col min="2" max="2" width="10.31640625" customWidth="1"/>
    <col min="3" max="3" width="11.31640625" customWidth="1"/>
    <col min="5" max="5" width="9.953125" customWidth="1"/>
    <col min="6" max="6" width="12" customWidth="1"/>
    <col min="7" max="7" width="9.58984375" customWidth="1"/>
    <col min="8" max="8" width="10" customWidth="1"/>
  </cols>
  <sheetData>
    <row r="4" spans="1:9" x14ac:dyDescent="0.75">
      <c r="A4" s="29" t="s">
        <v>7</v>
      </c>
      <c r="B4" s="29"/>
      <c r="C4" s="10"/>
      <c r="D4" s="30" t="s">
        <v>9</v>
      </c>
      <c r="E4" s="30"/>
      <c r="F4" s="11"/>
      <c r="G4" s="31" t="s">
        <v>10</v>
      </c>
      <c r="H4" s="31"/>
      <c r="I4" s="12"/>
    </row>
    <row r="5" spans="1:9" x14ac:dyDescent="0.75">
      <c r="A5" s="10" t="s">
        <v>66</v>
      </c>
      <c r="B5" s="10" t="s">
        <v>64</v>
      </c>
      <c r="C5" s="10" t="s">
        <v>65</v>
      </c>
      <c r="D5" s="11" t="s">
        <v>67</v>
      </c>
      <c r="E5" s="11" t="s">
        <v>68</v>
      </c>
      <c r="F5" s="11" t="s">
        <v>69</v>
      </c>
      <c r="G5" s="12" t="s">
        <v>70</v>
      </c>
      <c r="H5" s="12" t="s">
        <v>71</v>
      </c>
      <c r="I5" s="12" t="s">
        <v>72</v>
      </c>
    </row>
    <row r="6" spans="1:9" x14ac:dyDescent="0.75">
      <c r="A6" s="8">
        <v>0</v>
      </c>
      <c r="B6" s="9">
        <v>29.5</v>
      </c>
      <c r="C6" s="8">
        <v>35</v>
      </c>
      <c r="D6" s="25">
        <v>0</v>
      </c>
      <c r="E6" s="14">
        <v>34.700000000000003</v>
      </c>
      <c r="F6" s="25">
        <v>5</v>
      </c>
      <c r="G6" s="26">
        <v>0</v>
      </c>
      <c r="H6" s="13">
        <v>21.8</v>
      </c>
      <c r="I6" s="26">
        <v>5</v>
      </c>
    </row>
    <row r="7" spans="1:9" x14ac:dyDescent="0.75">
      <c r="A7" s="8">
        <v>1</v>
      </c>
      <c r="B7" s="9">
        <v>27.4</v>
      </c>
      <c r="C7" s="8">
        <v>40</v>
      </c>
      <c r="D7" s="25">
        <v>1</v>
      </c>
      <c r="E7" s="14">
        <v>32.299999999999997</v>
      </c>
      <c r="F7" s="25">
        <v>5</v>
      </c>
      <c r="G7" s="26">
        <v>1</v>
      </c>
      <c r="H7" s="13">
        <v>20.9</v>
      </c>
      <c r="I7" s="26">
        <v>5</v>
      </c>
    </row>
    <row r="8" spans="1:9" x14ac:dyDescent="0.75">
      <c r="A8" s="8">
        <v>2</v>
      </c>
      <c r="B8" s="9">
        <v>25.1</v>
      </c>
      <c r="C8" s="8">
        <v>40</v>
      </c>
      <c r="D8" s="25">
        <v>2</v>
      </c>
      <c r="E8" s="14">
        <v>29.8</v>
      </c>
      <c r="F8" s="25">
        <v>5</v>
      </c>
      <c r="G8" s="26">
        <v>2</v>
      </c>
      <c r="H8" s="13">
        <v>19.899999999999999</v>
      </c>
      <c r="I8" s="26">
        <v>5</v>
      </c>
    </row>
    <row r="9" spans="1:9" x14ac:dyDescent="0.75">
      <c r="A9" s="8">
        <v>3</v>
      </c>
      <c r="B9" s="9">
        <v>22.3</v>
      </c>
      <c r="C9" s="8">
        <v>40</v>
      </c>
      <c r="D9" s="25">
        <v>3</v>
      </c>
      <c r="E9" s="14">
        <v>27.4</v>
      </c>
      <c r="F9" s="25">
        <v>5</v>
      </c>
      <c r="G9" s="26">
        <v>3</v>
      </c>
      <c r="H9" s="13">
        <v>20.9</v>
      </c>
      <c r="I9" s="26">
        <v>5</v>
      </c>
    </row>
    <row r="10" spans="1:9" x14ac:dyDescent="0.75">
      <c r="A10" s="8">
        <v>4</v>
      </c>
      <c r="B10" s="9">
        <v>20</v>
      </c>
      <c r="C10" s="8">
        <v>40</v>
      </c>
      <c r="D10" s="25">
        <v>4</v>
      </c>
      <c r="E10" s="14">
        <v>25.1</v>
      </c>
      <c r="F10" s="25">
        <v>5</v>
      </c>
      <c r="G10" s="26">
        <v>4</v>
      </c>
      <c r="H10" s="13">
        <v>21.8</v>
      </c>
      <c r="I10" s="26">
        <v>5</v>
      </c>
    </row>
    <row r="11" spans="1:9" x14ac:dyDescent="0.75">
      <c r="A11" s="8">
        <v>5</v>
      </c>
      <c r="B11" s="9">
        <v>20</v>
      </c>
      <c r="C11" s="8">
        <v>40</v>
      </c>
      <c r="D11" s="25">
        <v>5</v>
      </c>
      <c r="E11" s="14">
        <v>30</v>
      </c>
      <c r="F11" s="25">
        <v>5</v>
      </c>
      <c r="G11" s="26">
        <v>5</v>
      </c>
      <c r="H11" s="13">
        <v>23.5</v>
      </c>
      <c r="I11" s="26">
        <v>5</v>
      </c>
    </row>
    <row r="12" spans="1:9" x14ac:dyDescent="0.75">
      <c r="A12" s="8">
        <v>6</v>
      </c>
      <c r="B12" s="9">
        <v>22.3</v>
      </c>
      <c r="C12" s="8">
        <v>35</v>
      </c>
      <c r="D12" s="25">
        <v>6</v>
      </c>
      <c r="E12" s="14">
        <v>39.4</v>
      </c>
      <c r="F12" s="25">
        <v>5</v>
      </c>
      <c r="G12" s="26">
        <v>6</v>
      </c>
      <c r="H12" s="13">
        <v>25.4</v>
      </c>
      <c r="I12" s="26">
        <v>5</v>
      </c>
    </row>
    <row r="13" spans="1:9" x14ac:dyDescent="0.75">
      <c r="A13" s="8">
        <v>7</v>
      </c>
      <c r="B13" s="9">
        <v>30</v>
      </c>
      <c r="C13" s="8">
        <v>30</v>
      </c>
      <c r="D13" s="25">
        <v>7</v>
      </c>
      <c r="E13" s="14">
        <v>55.5</v>
      </c>
      <c r="F13" s="25">
        <v>10</v>
      </c>
      <c r="G13" s="26">
        <v>7</v>
      </c>
      <c r="H13" s="13">
        <v>35.4</v>
      </c>
      <c r="I13" s="26">
        <v>5</v>
      </c>
    </row>
    <row r="14" spans="1:9" x14ac:dyDescent="0.75">
      <c r="A14" s="8">
        <v>8</v>
      </c>
      <c r="B14" s="9">
        <v>39.700000000000003</v>
      </c>
      <c r="C14" s="8">
        <v>10</v>
      </c>
      <c r="D14" s="25">
        <v>8</v>
      </c>
      <c r="E14" s="14">
        <v>74.8</v>
      </c>
      <c r="F14" s="25">
        <v>20</v>
      </c>
      <c r="G14" s="26">
        <v>8</v>
      </c>
      <c r="H14" s="13">
        <v>50.1</v>
      </c>
      <c r="I14" s="26">
        <v>5</v>
      </c>
    </row>
    <row r="15" spans="1:9" x14ac:dyDescent="0.75">
      <c r="A15" s="8">
        <v>9</v>
      </c>
      <c r="B15" s="9">
        <v>42.2</v>
      </c>
      <c r="C15" s="8">
        <v>5</v>
      </c>
      <c r="D15" s="25">
        <v>9</v>
      </c>
      <c r="E15" s="14">
        <v>89.9</v>
      </c>
      <c r="F15" s="25">
        <v>35</v>
      </c>
      <c r="G15" s="26">
        <v>9</v>
      </c>
      <c r="H15" s="13">
        <v>65.400000000000006</v>
      </c>
      <c r="I15" s="26">
        <v>5</v>
      </c>
    </row>
    <row r="16" spans="1:9" x14ac:dyDescent="0.75">
      <c r="A16" s="8">
        <v>10</v>
      </c>
      <c r="B16" s="9">
        <v>44.5</v>
      </c>
      <c r="C16" s="8">
        <v>5</v>
      </c>
      <c r="D16" s="25">
        <v>10</v>
      </c>
      <c r="E16" s="14">
        <v>99.5</v>
      </c>
      <c r="F16" s="25">
        <v>45</v>
      </c>
      <c r="G16" s="26">
        <v>10</v>
      </c>
      <c r="H16" s="13">
        <v>79.7</v>
      </c>
      <c r="I16" s="26">
        <v>20</v>
      </c>
    </row>
    <row r="17" spans="1:9" x14ac:dyDescent="0.75">
      <c r="A17" s="8">
        <v>11</v>
      </c>
      <c r="B17" s="9">
        <v>49.7</v>
      </c>
      <c r="C17" s="8">
        <v>0</v>
      </c>
      <c r="D17" s="25">
        <v>11</v>
      </c>
      <c r="E17" s="14">
        <v>99.6</v>
      </c>
      <c r="F17" s="25">
        <v>50</v>
      </c>
      <c r="G17" s="26">
        <v>11</v>
      </c>
      <c r="H17" s="13">
        <v>84.5</v>
      </c>
      <c r="I17" s="26">
        <v>20</v>
      </c>
    </row>
    <row r="18" spans="1:9" x14ac:dyDescent="0.75">
      <c r="A18" s="8">
        <v>12</v>
      </c>
      <c r="B18" s="9">
        <v>49.7</v>
      </c>
      <c r="C18" s="8">
        <v>0</v>
      </c>
      <c r="D18" s="25">
        <v>12</v>
      </c>
      <c r="E18" s="14">
        <v>90.8</v>
      </c>
      <c r="F18" s="25">
        <v>50</v>
      </c>
      <c r="G18" s="26">
        <v>12</v>
      </c>
      <c r="H18" s="13">
        <v>89.8</v>
      </c>
      <c r="I18" s="26">
        <v>20</v>
      </c>
    </row>
    <row r="19" spans="1:9" x14ac:dyDescent="0.75">
      <c r="A19" s="8">
        <v>13</v>
      </c>
      <c r="B19" s="9">
        <v>54.9</v>
      </c>
      <c r="C19" s="8">
        <v>0</v>
      </c>
      <c r="D19" s="25">
        <v>13</v>
      </c>
      <c r="E19" s="14">
        <v>99.7</v>
      </c>
      <c r="F19" s="25">
        <v>45</v>
      </c>
      <c r="G19" s="26">
        <v>13</v>
      </c>
      <c r="H19" s="13">
        <v>92.3</v>
      </c>
      <c r="I19" s="26">
        <v>20</v>
      </c>
    </row>
    <row r="20" spans="1:9" x14ac:dyDescent="0.75">
      <c r="A20" s="8">
        <v>14</v>
      </c>
      <c r="B20" s="9">
        <v>59.9</v>
      </c>
      <c r="C20" s="8">
        <v>0</v>
      </c>
      <c r="D20" s="25">
        <v>14</v>
      </c>
      <c r="E20" s="14">
        <v>99.7</v>
      </c>
      <c r="F20" s="25">
        <v>45</v>
      </c>
      <c r="G20" s="26">
        <v>14</v>
      </c>
      <c r="H20" s="13">
        <v>92.2</v>
      </c>
      <c r="I20" s="26">
        <v>20</v>
      </c>
    </row>
    <row r="21" spans="1:9" x14ac:dyDescent="0.75">
      <c r="A21" s="8">
        <v>15</v>
      </c>
      <c r="B21" s="9">
        <v>59.9</v>
      </c>
      <c r="C21" s="8">
        <v>0</v>
      </c>
      <c r="D21" s="25">
        <v>15</v>
      </c>
      <c r="E21" s="14">
        <v>94.6</v>
      </c>
      <c r="F21" s="25">
        <v>40</v>
      </c>
      <c r="G21" s="26">
        <v>15</v>
      </c>
      <c r="H21" s="13">
        <v>87.1</v>
      </c>
      <c r="I21" s="26">
        <v>20</v>
      </c>
    </row>
    <row r="22" spans="1:9" x14ac:dyDescent="0.75">
      <c r="A22" s="8">
        <v>16</v>
      </c>
      <c r="B22" s="9">
        <v>55.1</v>
      </c>
      <c r="C22" s="8">
        <v>0</v>
      </c>
      <c r="D22" s="25">
        <v>16</v>
      </c>
      <c r="E22" s="14">
        <v>90.4</v>
      </c>
      <c r="F22" s="25">
        <v>30</v>
      </c>
      <c r="G22" s="26">
        <v>16</v>
      </c>
      <c r="H22" s="13">
        <v>84.9</v>
      </c>
      <c r="I22" s="26">
        <v>20</v>
      </c>
    </row>
    <row r="23" spans="1:9" x14ac:dyDescent="0.75">
      <c r="A23" s="8">
        <v>17</v>
      </c>
      <c r="B23" s="9">
        <v>50.1</v>
      </c>
      <c r="C23" s="8">
        <v>5</v>
      </c>
      <c r="D23" s="25">
        <v>17</v>
      </c>
      <c r="E23" s="14">
        <v>74.900000000000006</v>
      </c>
      <c r="F23" s="25">
        <v>40</v>
      </c>
      <c r="G23" s="26">
        <v>17</v>
      </c>
      <c r="H23" s="13">
        <v>90</v>
      </c>
      <c r="I23" s="26">
        <v>40</v>
      </c>
    </row>
    <row r="24" spans="1:9" x14ac:dyDescent="0.75">
      <c r="A24" s="8">
        <v>18</v>
      </c>
      <c r="B24" s="9">
        <v>64.099999999999994</v>
      </c>
      <c r="C24" s="8">
        <v>10</v>
      </c>
      <c r="D24" s="25">
        <v>18</v>
      </c>
      <c r="E24" s="14">
        <v>62.5</v>
      </c>
      <c r="F24" s="25">
        <v>40</v>
      </c>
      <c r="G24" s="26">
        <v>18</v>
      </c>
      <c r="H24" s="13">
        <v>99.3</v>
      </c>
      <c r="I24" s="26">
        <v>40</v>
      </c>
    </row>
    <row r="25" spans="1:9" x14ac:dyDescent="0.75">
      <c r="A25" s="8">
        <v>19</v>
      </c>
      <c r="B25" s="9">
        <v>84.6</v>
      </c>
      <c r="C25" s="8">
        <v>15</v>
      </c>
      <c r="D25" s="25">
        <v>19</v>
      </c>
      <c r="E25" s="14">
        <v>54.9</v>
      </c>
      <c r="F25" s="25">
        <v>30</v>
      </c>
      <c r="G25" s="26">
        <v>19</v>
      </c>
      <c r="H25" s="13">
        <v>79.900000000000006</v>
      </c>
      <c r="I25" s="26">
        <v>40</v>
      </c>
    </row>
    <row r="26" spans="1:9" x14ac:dyDescent="0.75">
      <c r="A26" s="8">
        <v>20</v>
      </c>
      <c r="B26" s="9">
        <v>99.2</v>
      </c>
      <c r="C26" s="8">
        <v>35</v>
      </c>
      <c r="D26" s="25">
        <v>20</v>
      </c>
      <c r="E26" s="14">
        <v>49.8</v>
      </c>
      <c r="F26" s="25">
        <v>10</v>
      </c>
      <c r="G26" s="26">
        <v>20</v>
      </c>
      <c r="H26" s="13">
        <v>70.099999999999994</v>
      </c>
      <c r="I26" s="26">
        <v>40</v>
      </c>
    </row>
    <row r="27" spans="1:9" x14ac:dyDescent="0.75">
      <c r="A27" s="8">
        <v>21</v>
      </c>
      <c r="B27" s="9">
        <v>89.9</v>
      </c>
      <c r="C27" s="8">
        <v>35</v>
      </c>
      <c r="D27" s="25">
        <v>21</v>
      </c>
      <c r="E27" s="14">
        <v>44.6</v>
      </c>
      <c r="F27" s="25">
        <v>5</v>
      </c>
      <c r="G27" s="26">
        <v>21</v>
      </c>
      <c r="H27" s="13">
        <v>50.2</v>
      </c>
      <c r="I27" s="26">
        <v>30</v>
      </c>
    </row>
    <row r="28" spans="1:9" x14ac:dyDescent="0.75">
      <c r="A28" s="8">
        <v>22</v>
      </c>
      <c r="B28" s="9">
        <v>75.3</v>
      </c>
      <c r="C28" s="8">
        <v>35</v>
      </c>
      <c r="D28" s="25">
        <v>22</v>
      </c>
      <c r="E28" s="14">
        <v>39.6</v>
      </c>
      <c r="F28" s="25">
        <v>5</v>
      </c>
      <c r="G28" s="26">
        <v>22</v>
      </c>
      <c r="H28" s="13">
        <v>30</v>
      </c>
      <c r="I28" s="26">
        <v>5</v>
      </c>
    </row>
    <row r="29" spans="1:9" x14ac:dyDescent="0.75">
      <c r="A29" s="8">
        <v>23</v>
      </c>
      <c r="B29" s="9">
        <v>55.1</v>
      </c>
      <c r="C29" s="8">
        <v>35</v>
      </c>
      <c r="D29" s="25">
        <v>23</v>
      </c>
      <c r="E29" s="14">
        <v>36.799999999999997</v>
      </c>
      <c r="F29" s="25">
        <v>5</v>
      </c>
      <c r="G29" s="26">
        <v>23</v>
      </c>
      <c r="H29" s="13">
        <v>20.2</v>
      </c>
      <c r="I29" s="26">
        <v>5</v>
      </c>
    </row>
    <row r="30" spans="1:9" x14ac:dyDescent="0.75">
      <c r="A30" s="8">
        <v>24</v>
      </c>
      <c r="B30" s="9">
        <f>B6</f>
        <v>29.5</v>
      </c>
      <c r="C30" s="8">
        <f>C6</f>
        <v>35</v>
      </c>
      <c r="D30" s="25">
        <v>24</v>
      </c>
      <c r="E30" s="14">
        <f>E6</f>
        <v>34.700000000000003</v>
      </c>
      <c r="F30" s="14">
        <f>F6</f>
        <v>5</v>
      </c>
      <c r="G30" s="26">
        <v>24</v>
      </c>
      <c r="H30" s="13">
        <f>H6</f>
        <v>21.8</v>
      </c>
      <c r="I30" s="13">
        <f>I6</f>
        <v>5</v>
      </c>
    </row>
  </sheetData>
  <mergeCells count="3">
    <mergeCell ref="A4:B4"/>
    <mergeCell ref="D4:E4"/>
    <mergeCell ref="G4:H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Cases</vt:lpstr>
      <vt:lpstr>Case 0</vt:lpstr>
      <vt:lpstr>Case 1</vt:lpstr>
      <vt:lpstr>Case 2</vt:lpstr>
      <vt:lpstr>Case 3</vt:lpstr>
      <vt:lpstr>Sheet1</vt:lpstr>
      <vt:lpstr>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 Mauricio</dc:creator>
  <cp:lastModifiedBy>JUAN MANUEL MAURICIO</cp:lastModifiedBy>
  <dcterms:created xsi:type="dcterms:W3CDTF">2021-12-28T09:48:59Z</dcterms:created>
  <dcterms:modified xsi:type="dcterms:W3CDTF">2024-10-19T07:37:22Z</dcterms:modified>
</cp:coreProperties>
</file>