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adsen\OneDrive - Stantec Office 365\_ds_proj\2019\bpdc_data_eval\data\data_tables_from_bp\"/>
    </mc:Choice>
  </mc:AlternateContent>
  <xr:revisionPtr revIDLastSave="14" documentId="13_ncr:1_{4A1DCD02-015D-4108-964B-A099DAFC520F}" xr6:coauthVersionLast="40" xr6:coauthVersionMax="40" xr10:uidLastSave="{5E557DBA-A36B-4202-B8B6-5E00840B2CFB}"/>
  <bookViews>
    <workbookView xWindow="0" yWindow="0" windowWidth="19200" windowHeight="7485" tabRatio="625" xr2:uid="{00000000-000D-0000-FFFF-FFFF00000000}"/>
  </bookViews>
  <sheets>
    <sheet name="TPH Sorted by Depth" sheetId="4" r:id="rId1"/>
    <sheet name="TPH" sheetId="1" r:id="rId2"/>
    <sheet name="Phase II On-Site Soils" sheetId="2" r:id="rId3"/>
    <sheet name="Phase II Off-site Soils" sheetId="3" r:id="rId4"/>
  </sheets>
  <definedNames>
    <definedName name="_xlnm._FilterDatabase" localSheetId="3" hidden="1">'Phase II Off-site Soils'!$A$1:$EQ$82</definedName>
    <definedName name="_xlnm._FilterDatabase" localSheetId="2" hidden="1">'Phase II On-Site Soils'!$A$1:$G$461</definedName>
    <definedName name="_xlnm._FilterDatabase" localSheetId="0" hidden="1">'TPH Sorted by Depth'!$A$2:$S$380</definedName>
    <definedName name="_xlnm.Print_Area" localSheetId="0">'TPH Sorted by Depth'!$A$3:$H$400</definedName>
    <definedName name="_xlnm.Print_Titles" localSheetId="1">TPH!$1:$2</definedName>
    <definedName name="_xlnm.Print_Titles" localSheetId="0">'TPH Sorted by Depth'!$1:$2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78" i="4" l="1"/>
  <c r="G377" i="4"/>
  <c r="G374" i="4"/>
  <c r="G373" i="4"/>
  <c r="G380" i="4" l="1"/>
  <c r="G379" i="4"/>
  <c r="G376" i="4" l="1"/>
  <c r="G375" i="4"/>
  <c r="Q376" i="4" l="1"/>
  <c r="Q375" i="4"/>
  <c r="Q383" i="4" s="1"/>
  <c r="Q374" i="4"/>
  <c r="Q373" i="4"/>
  <c r="P376" i="4"/>
  <c r="P375" i="4"/>
  <c r="P383" i="4" s="1"/>
  <c r="P374" i="4"/>
  <c r="P373" i="4"/>
  <c r="O376" i="4"/>
  <c r="O374" i="4"/>
  <c r="O375" i="4"/>
  <c r="O383" i="4" s="1"/>
  <c r="O373" i="4"/>
  <c r="P380" i="4" l="1"/>
  <c r="Q380" i="4"/>
  <c r="O380" i="4"/>
  <c r="O377" i="4"/>
  <c r="P377" i="4"/>
  <c r="Q377" i="4"/>
  <c r="O384" i="4" s="1"/>
  <c r="O378" i="4" l="1"/>
  <c r="P378" i="4"/>
  <c r="P381" i="4"/>
  <c r="P384" i="4"/>
  <c r="O381" i="4"/>
  <c r="Q381" i="4"/>
  <c r="Q384" i="4"/>
  <c r="Q378" i="4"/>
  <c r="Q379" i="4" s="1"/>
  <c r="G372" i="4"/>
  <c r="G371" i="4"/>
  <c r="Q382" i="4" l="1"/>
  <c r="Q385" i="4"/>
  <c r="P379" i="4"/>
  <c r="O379" i="4"/>
  <c r="F326" i="4"/>
  <c r="E326" i="4"/>
  <c r="D326" i="4"/>
  <c r="F323" i="4"/>
  <c r="E323" i="4"/>
  <c r="D323" i="4"/>
  <c r="F311" i="4"/>
  <c r="E311" i="4"/>
  <c r="D311" i="4"/>
  <c r="F295" i="4"/>
  <c r="E295" i="4"/>
  <c r="D295" i="4"/>
  <c r="F321" i="4"/>
  <c r="E321" i="4"/>
  <c r="D321" i="4"/>
  <c r="F320" i="4"/>
  <c r="E320" i="4"/>
  <c r="D320" i="4"/>
  <c r="F294" i="4"/>
  <c r="E294" i="4"/>
  <c r="D294" i="4"/>
  <c r="F322" i="4"/>
  <c r="E322" i="4"/>
  <c r="D322" i="4"/>
  <c r="F316" i="4"/>
  <c r="E316" i="4"/>
  <c r="D316" i="4"/>
  <c r="F310" i="4"/>
  <c r="E310" i="4"/>
  <c r="D310" i="4"/>
  <c r="F288" i="4"/>
  <c r="E288" i="4"/>
  <c r="D288" i="4"/>
  <c r="F327" i="4"/>
  <c r="E327" i="4"/>
  <c r="D327" i="4"/>
  <c r="F319" i="4"/>
  <c r="E319" i="4"/>
  <c r="D319" i="4"/>
  <c r="F287" i="4"/>
  <c r="E287" i="4"/>
  <c r="D287" i="4"/>
  <c r="F318" i="4"/>
  <c r="E318" i="4"/>
  <c r="D318" i="4"/>
  <c r="F286" i="4"/>
  <c r="E286" i="4"/>
  <c r="D286" i="4"/>
  <c r="F317" i="4"/>
  <c r="E317" i="4"/>
  <c r="D317" i="4"/>
  <c r="F303" i="4"/>
  <c r="E303" i="4"/>
  <c r="D303" i="4"/>
  <c r="F293" i="4"/>
  <c r="E293" i="4"/>
  <c r="D293" i="4"/>
  <c r="F314" i="4"/>
  <c r="E314" i="4"/>
  <c r="D314" i="4"/>
  <c r="F300" i="4"/>
  <c r="E300" i="4"/>
  <c r="D300" i="4"/>
  <c r="F296" i="4"/>
  <c r="E296" i="4"/>
  <c r="D296" i="4"/>
  <c r="F235" i="4"/>
  <c r="E235" i="4"/>
  <c r="D235" i="4"/>
  <c r="F208" i="4"/>
  <c r="E208" i="4"/>
  <c r="D208" i="4"/>
  <c r="F194" i="4"/>
  <c r="E194" i="4"/>
  <c r="D194" i="4"/>
  <c r="F275" i="4"/>
  <c r="E275" i="4"/>
  <c r="D275" i="4"/>
  <c r="F241" i="4"/>
  <c r="E241" i="4"/>
  <c r="D241" i="4"/>
  <c r="F207" i="4"/>
  <c r="E207" i="4"/>
  <c r="D207" i="4"/>
  <c r="F199" i="4"/>
  <c r="E199" i="4"/>
  <c r="D199" i="4"/>
  <c r="F169" i="4"/>
  <c r="E169" i="4"/>
  <c r="D169" i="4"/>
  <c r="F167" i="4"/>
  <c r="E167" i="4"/>
  <c r="D167" i="4"/>
  <c r="F193" i="4"/>
  <c r="E193" i="4"/>
  <c r="D193" i="4"/>
  <c r="F166" i="4"/>
  <c r="E166" i="4"/>
  <c r="D166" i="4"/>
  <c r="F206" i="4"/>
  <c r="E206" i="4"/>
  <c r="D206" i="4"/>
  <c r="F198" i="4"/>
  <c r="E198" i="4"/>
  <c r="D198" i="4"/>
  <c r="F215" i="4"/>
  <c r="E215" i="4"/>
  <c r="D215" i="4"/>
  <c r="F204" i="4"/>
  <c r="E204" i="4"/>
  <c r="D204" i="4"/>
  <c r="F196" i="4"/>
  <c r="E196" i="4"/>
  <c r="D196" i="4"/>
  <c r="F192" i="4"/>
  <c r="E192" i="4"/>
  <c r="D192" i="4"/>
  <c r="F168" i="4"/>
  <c r="E168" i="4"/>
  <c r="D168" i="4"/>
  <c r="F165" i="4"/>
  <c r="E165" i="4"/>
  <c r="D165" i="4"/>
  <c r="F239" i="4"/>
  <c r="E239" i="4"/>
  <c r="D239" i="4"/>
  <c r="F163" i="4"/>
  <c r="E163" i="4"/>
  <c r="D163" i="4"/>
  <c r="F267" i="4"/>
  <c r="E267" i="4"/>
  <c r="D267" i="4"/>
  <c r="F232" i="4"/>
  <c r="E232" i="4"/>
  <c r="D232" i="4"/>
  <c r="F191" i="4"/>
  <c r="E191" i="4"/>
  <c r="D191" i="4"/>
  <c r="F266" i="4"/>
  <c r="E266" i="4"/>
  <c r="D266" i="4"/>
  <c r="F231" i="4"/>
  <c r="E231" i="4"/>
  <c r="D231" i="4"/>
  <c r="F190" i="4"/>
  <c r="E190" i="4"/>
  <c r="D190" i="4"/>
  <c r="F276" i="4"/>
  <c r="E276" i="4"/>
  <c r="D276" i="4"/>
  <c r="F265" i="4"/>
  <c r="E265" i="4"/>
  <c r="D265" i="4"/>
  <c r="F227" i="4"/>
  <c r="E227" i="4"/>
  <c r="D227" i="4"/>
  <c r="F189" i="4"/>
  <c r="E189" i="4"/>
  <c r="D189" i="4"/>
  <c r="F264" i="4"/>
  <c r="E264" i="4"/>
  <c r="D264" i="4"/>
  <c r="F230" i="4"/>
  <c r="E230" i="4"/>
  <c r="D230" i="4"/>
  <c r="F188" i="4"/>
  <c r="E188" i="4"/>
  <c r="D188" i="4"/>
  <c r="F261" i="4"/>
  <c r="E261" i="4"/>
  <c r="D261" i="4"/>
  <c r="F226" i="4"/>
  <c r="E226" i="4"/>
  <c r="D226" i="4"/>
  <c r="F182" i="4"/>
  <c r="E182" i="4"/>
  <c r="D182" i="4"/>
  <c r="F270" i="4"/>
  <c r="E270" i="4"/>
  <c r="D270" i="4"/>
  <c r="F260" i="4"/>
  <c r="E260" i="4"/>
  <c r="D260" i="4"/>
  <c r="F225" i="4"/>
  <c r="E225" i="4"/>
  <c r="D225" i="4"/>
  <c r="F263" i="4"/>
  <c r="E263" i="4"/>
  <c r="D263" i="4"/>
  <c r="F229" i="4"/>
  <c r="E229" i="4"/>
  <c r="D229" i="4"/>
  <c r="F187" i="4"/>
  <c r="E187" i="4"/>
  <c r="D187" i="4"/>
  <c r="F251" i="4"/>
  <c r="E251" i="4"/>
  <c r="D251" i="4"/>
  <c r="F214" i="4"/>
  <c r="E214" i="4"/>
  <c r="D214" i="4"/>
  <c r="F181" i="4"/>
  <c r="E181" i="4"/>
  <c r="D181" i="4"/>
  <c r="F250" i="4"/>
  <c r="E250" i="4"/>
  <c r="D250" i="4"/>
  <c r="F213" i="4"/>
  <c r="E213" i="4"/>
  <c r="D213" i="4"/>
  <c r="F180" i="4"/>
  <c r="E180" i="4"/>
  <c r="D180" i="4"/>
  <c r="F249" i="4"/>
  <c r="E249" i="4"/>
  <c r="D249" i="4"/>
  <c r="F212" i="4"/>
  <c r="E212" i="4"/>
  <c r="D212" i="4"/>
  <c r="F179" i="4"/>
  <c r="E179" i="4"/>
  <c r="D179" i="4"/>
  <c r="F248" i="4"/>
  <c r="E248" i="4"/>
  <c r="D248" i="4"/>
  <c r="F211" i="4"/>
  <c r="E211" i="4"/>
  <c r="D211" i="4"/>
  <c r="F178" i="4"/>
  <c r="E178" i="4"/>
  <c r="D178" i="4"/>
  <c r="F247" i="4"/>
  <c r="E247" i="4"/>
  <c r="D247" i="4"/>
  <c r="F210" i="4"/>
  <c r="E210" i="4"/>
  <c r="D210" i="4"/>
  <c r="F177" i="4"/>
  <c r="E177" i="4"/>
  <c r="D177" i="4"/>
  <c r="F246" i="4"/>
  <c r="E246" i="4"/>
  <c r="D246" i="4"/>
  <c r="F209" i="4"/>
  <c r="E209" i="4"/>
  <c r="D209" i="4"/>
  <c r="F176" i="4"/>
  <c r="E176" i="4"/>
  <c r="D176" i="4"/>
  <c r="F259" i="4"/>
  <c r="E259" i="4"/>
  <c r="D259" i="4"/>
  <c r="F175" i="4"/>
  <c r="E175" i="4"/>
  <c r="D175" i="4"/>
  <c r="F272" i="4"/>
  <c r="E272" i="4"/>
  <c r="D272" i="4"/>
  <c r="F258" i="4"/>
  <c r="E258" i="4"/>
  <c r="D258" i="4"/>
  <c r="F224" i="4"/>
  <c r="E224" i="4"/>
  <c r="D224" i="4"/>
  <c r="F174" i="4"/>
  <c r="E174" i="4"/>
  <c r="D174" i="4"/>
  <c r="F257" i="4"/>
  <c r="E257" i="4"/>
  <c r="D257" i="4"/>
  <c r="F223" i="4"/>
  <c r="E223" i="4"/>
  <c r="D223" i="4"/>
  <c r="F173" i="4"/>
  <c r="E173" i="4"/>
  <c r="D173" i="4"/>
  <c r="F256" i="4"/>
  <c r="E256" i="4"/>
  <c r="D256" i="4"/>
  <c r="F222" i="4"/>
  <c r="E222" i="4"/>
  <c r="D222" i="4"/>
  <c r="F172" i="4"/>
  <c r="E172" i="4"/>
  <c r="D172" i="4"/>
  <c r="F255" i="4"/>
  <c r="E255" i="4"/>
  <c r="D255" i="4"/>
  <c r="F221" i="4"/>
  <c r="E221" i="4"/>
  <c r="D221" i="4"/>
  <c r="F171" i="4"/>
  <c r="E171" i="4"/>
  <c r="D171" i="4"/>
  <c r="F254" i="4"/>
  <c r="E254" i="4"/>
  <c r="D254" i="4"/>
  <c r="F220" i="4"/>
  <c r="E220" i="4"/>
  <c r="D220" i="4"/>
  <c r="F170" i="4"/>
  <c r="E170" i="4"/>
  <c r="D170" i="4"/>
  <c r="F144" i="4"/>
  <c r="E144" i="4"/>
  <c r="D144" i="4"/>
  <c r="F118" i="4"/>
  <c r="E118" i="4"/>
  <c r="D118" i="4"/>
  <c r="F89" i="4"/>
  <c r="E89" i="4"/>
  <c r="D89" i="4"/>
  <c r="F156" i="4"/>
  <c r="E156" i="4"/>
  <c r="D156" i="4"/>
  <c r="F143" i="4"/>
  <c r="E143" i="4"/>
  <c r="D143" i="4"/>
  <c r="F127" i="4"/>
  <c r="E127" i="4"/>
  <c r="D127" i="4"/>
  <c r="F117" i="4"/>
  <c r="E117" i="4"/>
  <c r="D117" i="4"/>
  <c r="F94" i="4"/>
  <c r="E94" i="4"/>
  <c r="D94" i="4"/>
  <c r="F142" i="4"/>
  <c r="E142" i="4"/>
  <c r="D142" i="4"/>
  <c r="F116" i="4"/>
  <c r="E116" i="4"/>
  <c r="D116" i="4"/>
  <c r="F93" i="4"/>
  <c r="E93" i="4"/>
  <c r="D93" i="4"/>
  <c r="F155" i="4"/>
  <c r="E155" i="4"/>
  <c r="D155" i="4"/>
  <c r="F141" i="4"/>
  <c r="E141" i="4"/>
  <c r="D141" i="4"/>
  <c r="F124" i="4"/>
  <c r="E124" i="4"/>
  <c r="D124" i="4"/>
  <c r="F109" i="4"/>
  <c r="E109" i="4"/>
  <c r="D109" i="4"/>
  <c r="F140" i="4"/>
  <c r="E140" i="4"/>
  <c r="D140" i="4"/>
  <c r="F128" i="4"/>
  <c r="E128" i="4"/>
  <c r="D128" i="4"/>
  <c r="F129" i="4"/>
  <c r="E129" i="4"/>
  <c r="D129" i="4"/>
  <c r="F115" i="4"/>
  <c r="E115" i="4"/>
  <c r="D115" i="4"/>
  <c r="F92" i="4"/>
  <c r="E92" i="4"/>
  <c r="D92" i="4"/>
  <c r="F139" i="4"/>
  <c r="E139" i="4"/>
  <c r="D139" i="4"/>
  <c r="F123" i="4"/>
  <c r="E123" i="4"/>
  <c r="D123" i="4"/>
  <c r="F97" i="4"/>
  <c r="E97" i="4"/>
  <c r="D97" i="4"/>
  <c r="F147" i="4"/>
  <c r="E147" i="4"/>
  <c r="D147" i="4"/>
  <c r="F114" i="4"/>
  <c r="E114" i="4"/>
  <c r="D114" i="4"/>
  <c r="F91" i="4"/>
  <c r="E91" i="4"/>
  <c r="D91" i="4"/>
  <c r="F138" i="4"/>
  <c r="E138" i="4"/>
  <c r="D138" i="4"/>
  <c r="F122" i="4"/>
  <c r="E122" i="4"/>
  <c r="D122" i="4"/>
  <c r="F108" i="4"/>
  <c r="E108" i="4"/>
  <c r="D108" i="4"/>
  <c r="F158" i="4"/>
  <c r="E158" i="4"/>
  <c r="D158" i="4"/>
  <c r="F137" i="4"/>
  <c r="E137" i="4"/>
  <c r="D137" i="4"/>
  <c r="F131" i="4"/>
  <c r="E131" i="4"/>
  <c r="D131" i="4"/>
  <c r="F90" i="4"/>
  <c r="E90" i="4"/>
  <c r="D90" i="4"/>
  <c r="F136" i="4"/>
  <c r="E136" i="4"/>
  <c r="D136" i="4"/>
  <c r="F121" i="4"/>
  <c r="E121" i="4"/>
  <c r="D121" i="4"/>
  <c r="F88" i="4"/>
  <c r="E88" i="4"/>
  <c r="D88" i="4"/>
  <c r="F42" i="4"/>
  <c r="E42" i="4"/>
  <c r="D42" i="4"/>
  <c r="F74" i="4"/>
  <c r="E74" i="4"/>
  <c r="D74" i="4"/>
  <c r="F41" i="4"/>
  <c r="E41" i="4"/>
  <c r="D41" i="4"/>
  <c r="F22" i="4"/>
  <c r="E22" i="4"/>
  <c r="D22" i="4"/>
  <c r="F75" i="4"/>
  <c r="E75" i="4"/>
  <c r="D75" i="4"/>
  <c r="F53" i="4"/>
  <c r="E53" i="4"/>
  <c r="D53" i="4"/>
  <c r="F12" i="4"/>
  <c r="E12" i="4"/>
  <c r="D12" i="4"/>
  <c r="F65" i="4"/>
  <c r="E65" i="4"/>
  <c r="D65" i="4"/>
  <c r="F18" i="4"/>
  <c r="E18" i="4"/>
  <c r="D18" i="4"/>
  <c r="F64" i="4"/>
  <c r="E64" i="4"/>
  <c r="D64" i="4"/>
  <c r="F40" i="4"/>
  <c r="E40" i="4"/>
  <c r="D40" i="4"/>
  <c r="F11" i="4"/>
  <c r="E11" i="4"/>
  <c r="D11" i="4"/>
  <c r="F35" i="4"/>
  <c r="E35" i="4"/>
  <c r="D35" i="4"/>
  <c r="F36" i="4"/>
  <c r="E36" i="4"/>
  <c r="D36" i="4"/>
  <c r="F73" i="4"/>
  <c r="E73" i="4"/>
  <c r="D73" i="4"/>
  <c r="F72" i="4"/>
  <c r="E72" i="4"/>
  <c r="D72" i="4"/>
  <c r="F63" i="4"/>
  <c r="E63" i="4"/>
  <c r="D63" i="4"/>
  <c r="F39" i="4"/>
  <c r="E39" i="4"/>
  <c r="D39" i="4"/>
  <c r="F17" i="4"/>
  <c r="E17" i="4"/>
  <c r="D17" i="4"/>
  <c r="F62" i="4"/>
  <c r="E62" i="4"/>
  <c r="D62" i="4"/>
  <c r="F38" i="4"/>
  <c r="E38" i="4"/>
  <c r="D38" i="4"/>
  <c r="F61" i="4"/>
  <c r="E61" i="4"/>
  <c r="D61" i="4"/>
  <c r="F48" i="4"/>
  <c r="E48" i="4"/>
  <c r="D48" i="4"/>
  <c r="F16" i="4"/>
  <c r="E16" i="4"/>
  <c r="D16" i="4"/>
  <c r="F374" i="4" l="1"/>
  <c r="F379" i="4"/>
  <c r="D380" i="4"/>
  <c r="D374" i="4"/>
  <c r="D378" i="4"/>
  <c r="E377" i="4"/>
  <c r="E373" i="4"/>
  <c r="E374" i="4"/>
  <c r="D373" i="4"/>
  <c r="E378" i="4"/>
  <c r="F377" i="4"/>
  <c r="F378" i="4"/>
  <c r="F373" i="4"/>
  <c r="D377" i="4"/>
  <c r="O382" i="4"/>
  <c r="O385" i="4"/>
  <c r="P385" i="4"/>
  <c r="P382" i="4"/>
  <c r="D379" i="4"/>
  <c r="F380" i="4"/>
  <c r="E380" i="4"/>
  <c r="E379" i="4"/>
  <c r="K377" i="4"/>
  <c r="K374" i="4"/>
  <c r="E375" i="4"/>
  <c r="K378" i="4"/>
  <c r="F375" i="4"/>
  <c r="K376" i="4"/>
  <c r="D376" i="4"/>
  <c r="K379" i="4"/>
  <c r="K380" i="4"/>
  <c r="E376" i="4"/>
  <c r="K373" i="4"/>
  <c r="D375" i="4"/>
  <c r="K375" i="4"/>
  <c r="F376" i="4"/>
  <c r="D372" i="4"/>
  <c r="D371" i="4"/>
  <c r="E371" i="4"/>
  <c r="E372" i="4"/>
  <c r="F371" i="4"/>
  <c r="F372" i="4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F221" i="1"/>
  <c r="E221" i="1"/>
  <c r="D221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F278" i="1"/>
  <c r="E278" i="1"/>
  <c r="D278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F163" i="1"/>
  <c r="E163" i="1"/>
  <c r="D163" i="1"/>
  <c r="E102" i="1"/>
  <c r="F102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F81" i="1"/>
  <c r="E81" i="1"/>
  <c r="D81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F4" i="1"/>
  <c r="E4" i="1"/>
  <c r="D4" i="1"/>
  <c r="L375" i="4" l="1"/>
  <c r="L376" i="4" s="1"/>
  <c r="K382" i="4"/>
  <c r="L373" i="4"/>
  <c r="L374" i="4" s="1"/>
  <c r="K381" i="4"/>
  <c r="L377" i="4"/>
  <c r="L378" i="4" s="1"/>
  <c r="L379" i="4"/>
  <c r="L380" i="4" s="1"/>
  <c r="L381" i="4" l="1"/>
  <c r="L38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rob.holfeltz</author>
  </authors>
  <commentList>
    <comment ref="A40" authorId="0" shapeId="0" xr:uid="{7B4C6AD1-679A-45AA-AF36-EEA88805C50A}">
      <text>
        <r>
          <rPr>
            <b/>
            <sz val="9"/>
            <color indexed="81"/>
            <rFont val="Tahoma"/>
            <family val="2"/>
          </rPr>
          <t>rob.holfeltz:</t>
        </r>
        <r>
          <rPr>
            <sz val="9"/>
            <color indexed="81"/>
            <rFont val="Tahoma"/>
            <family val="2"/>
          </rPr>
          <t xml:space="preserve">
Due to high LEL levels the original bore hole was abandoned at 10'. Boring method was adjusted and another boring was conducted adjacent to original hole to collect this interval  </t>
        </r>
      </text>
    </comment>
  </commentList>
</comments>
</file>

<file path=xl/sharedStrings.xml><?xml version="1.0" encoding="utf-8"?>
<sst xmlns="http://schemas.openxmlformats.org/spreadsheetml/2006/main" count="3973" uniqueCount="852">
  <si>
    <t>Client Sample ID</t>
  </si>
  <si>
    <t>Sample Date</t>
  </si>
  <si>
    <t>EPA 8015B (mg/kg)</t>
  </si>
  <si>
    <t>EPA 9071 (mg/kg)</t>
  </si>
  <si>
    <t>EPA 9071B (mg/kg)</t>
  </si>
  <si>
    <t>TPH-DRO</t>
  </si>
  <si>
    <t>TPH-GRO</t>
  </si>
  <si>
    <t>Oil and Grease</t>
  </si>
  <si>
    <t>DC-B59 0-2</t>
  </si>
  <si>
    <t>11.2J</t>
  </si>
  <si>
    <t>&lt;6.0</t>
  </si>
  <si>
    <t>507J</t>
  </si>
  <si>
    <t>&lt;225</t>
  </si>
  <si>
    <t>DC-B59 4-5</t>
  </si>
  <si>
    <t>48.9</t>
  </si>
  <si>
    <t>495</t>
  </si>
  <si>
    <t>DC-B59 7-8</t>
  </si>
  <si>
    <t>9.0</t>
  </si>
  <si>
    <t>DC-B59 8-10</t>
  </si>
  <si>
    <t>79.3</t>
  </si>
  <si>
    <t>NA</t>
  </si>
  <si>
    <t>DC-B59 11-12.6</t>
  </si>
  <si>
    <t xml:space="preserve"> 11-12.6</t>
  </si>
  <si>
    <t>39.5J</t>
  </si>
  <si>
    <t>DC-B59 13.6-15</t>
  </si>
  <si>
    <t xml:space="preserve"> 13.6-15</t>
  </si>
  <si>
    <t>&lt;22.1</t>
  </si>
  <si>
    <t>DC-B59 16-17.6</t>
  </si>
  <si>
    <t xml:space="preserve"> 16-17.6</t>
  </si>
  <si>
    <t>&lt;20.9</t>
  </si>
  <si>
    <t>DC-B59 18.6-20</t>
  </si>
  <si>
    <t xml:space="preserve"> 18.6-20</t>
  </si>
  <si>
    <t>23.9</t>
  </si>
  <si>
    <t>&lt;18.7</t>
  </si>
  <si>
    <t>DC-B58 6-7.6</t>
  </si>
  <si>
    <t>721</t>
  </si>
  <si>
    <t>777J</t>
  </si>
  <si>
    <t>DC-B58 0-2</t>
  </si>
  <si>
    <t>185</t>
  </si>
  <si>
    <t>DC-B58 8.6-10</t>
  </si>
  <si>
    <t xml:space="preserve"> 8.6-10</t>
  </si>
  <si>
    <t>946</t>
  </si>
  <si>
    <t>DC-B58 14-15</t>
  </si>
  <si>
    <t>14-15</t>
  </si>
  <si>
    <t>54.6</t>
  </si>
  <si>
    <t>DC-B58 19-20</t>
  </si>
  <si>
    <t>19-20</t>
  </si>
  <si>
    <t>&lt;19.0</t>
  </si>
  <si>
    <t>DC-B64 0-2</t>
  </si>
  <si>
    <t>56.6</t>
  </si>
  <si>
    <t>15.7</t>
  </si>
  <si>
    <t>&lt;173</t>
  </si>
  <si>
    <t>DC-B64 4-5</t>
  </si>
  <si>
    <t>DC-B64 6-7.4</t>
  </si>
  <si>
    <t>DC-B64 9-10</t>
  </si>
  <si>
    <t>156</t>
  </si>
  <si>
    <t>DC-B64 13.6-14.6</t>
  </si>
  <si>
    <t>13.6-14.6</t>
  </si>
  <si>
    <t>161</t>
  </si>
  <si>
    <t>DC-B64 19-20</t>
  </si>
  <si>
    <t>&lt;19.7</t>
  </si>
  <si>
    <t>DC-B61 6.8-8</t>
  </si>
  <si>
    <t>DC-B61 0.6-1</t>
  </si>
  <si>
    <t>123</t>
  </si>
  <si>
    <t>11-12</t>
  </si>
  <si>
    <t>270</t>
  </si>
  <si>
    <t>DC-B61 15.6-16.3</t>
  </si>
  <si>
    <t>15.6-16.3</t>
  </si>
  <si>
    <t>&lt;17.6</t>
  </si>
  <si>
    <t>DC-B63 6-8</t>
  </si>
  <si>
    <t>DC-B63 0-2</t>
  </si>
  <si>
    <t>476</t>
  </si>
  <si>
    <t>DC-B63 3.4-3.8</t>
  </si>
  <si>
    <t>3.4-3.8</t>
  </si>
  <si>
    <t>18.4</t>
  </si>
  <si>
    <t>48.6</t>
  </si>
  <si>
    <t>DC-B63 9.5-10</t>
  </si>
  <si>
    <t>9.5-10</t>
  </si>
  <si>
    <t>DC-B63 11.6-12.4</t>
  </si>
  <si>
    <t>11.6-12.4</t>
  </si>
  <si>
    <t>596</t>
  </si>
  <si>
    <t>DC-B63 14-15</t>
  </si>
  <si>
    <t>124J</t>
  </si>
  <si>
    <t>DC-B63 16-17</t>
  </si>
  <si>
    <t>16-17</t>
  </si>
  <si>
    <t>&lt;17.5</t>
  </si>
  <si>
    <t>DC-B63 19-20</t>
  </si>
  <si>
    <t>&lt;98.5</t>
  </si>
  <si>
    <t>DC-B60 6-7</t>
  </si>
  <si>
    <t>347</t>
  </si>
  <si>
    <t>DC-B60 1.6-3</t>
  </si>
  <si>
    <t>DC-B60 3.6-5</t>
  </si>
  <si>
    <t>DC-B60 8.8-10</t>
  </si>
  <si>
    <t>8.8-10</t>
  </si>
  <si>
    <t>153</t>
  </si>
  <si>
    <t>DC-B60 14-15</t>
  </si>
  <si>
    <t>28.9</t>
  </si>
  <si>
    <t>DC-B60 16-17</t>
  </si>
  <si>
    <t>92.1</t>
  </si>
  <si>
    <t>DC-B62 7-9.2</t>
  </si>
  <si>
    <t>381</t>
  </si>
  <si>
    <t>DC-B62 0-2</t>
  </si>
  <si>
    <t>471</t>
  </si>
  <si>
    <t>DC-B62 4-5</t>
  </si>
  <si>
    <t>DC-B62 5.6-6</t>
  </si>
  <si>
    <t>DC-B62 11.6-12.4</t>
  </si>
  <si>
    <t>&lt;94.6</t>
  </si>
  <si>
    <t>DC-B62 13.7-14.3</t>
  </si>
  <si>
    <t>13.7-14.3</t>
  </si>
  <si>
    <t>&lt;97.3</t>
  </si>
  <si>
    <t>DC-B67 5-6.8</t>
  </si>
  <si>
    <t>12.0</t>
  </si>
  <si>
    <t>13.4</t>
  </si>
  <si>
    <t>DC-B67 1-2</t>
  </si>
  <si>
    <t>DC-B67 4-5</t>
  </si>
  <si>
    <t>DC-B68 7-8.3</t>
  </si>
  <si>
    <t>55.4</t>
  </si>
  <si>
    <t>DC-B68 4-5</t>
  </si>
  <si>
    <t>12.1</t>
  </si>
  <si>
    <t>DC-B68 9-10</t>
  </si>
  <si>
    <t>20.0</t>
  </si>
  <si>
    <t>DC-B69 0-5</t>
  </si>
  <si>
    <t>&lt;5.6</t>
  </si>
  <si>
    <t>724J</t>
  </si>
  <si>
    <t>DC-B69 9-10</t>
  </si>
  <si>
    <t>&lt;18.1</t>
  </si>
  <si>
    <t>DC-B69 12</t>
  </si>
  <si>
    <t>12</t>
  </si>
  <si>
    <t>&lt;20.8</t>
  </si>
  <si>
    <t>DC-B70 4.5-6.5</t>
  </si>
  <si>
    <t>4.5-6.5</t>
  </si>
  <si>
    <t>DC-B70 0-1</t>
  </si>
  <si>
    <t>100</t>
  </si>
  <si>
    <t>DC-B70 8.2-8.6</t>
  </si>
  <si>
    <t>8.2-8.6</t>
  </si>
  <si>
    <t>40.1</t>
  </si>
  <si>
    <t>DC-B49  4-5</t>
  </si>
  <si>
    <t>53.3</t>
  </si>
  <si>
    <t>DC-B49  5-6.5</t>
  </si>
  <si>
    <t>127</t>
  </si>
  <si>
    <t>DC-B49  8</t>
  </si>
  <si>
    <t>DC-B49  10</t>
  </si>
  <si>
    <t>10</t>
  </si>
  <si>
    <t>322</t>
  </si>
  <si>
    <t>DC-B49  12</t>
  </si>
  <si>
    <t>293</t>
  </si>
  <si>
    <t>DC-B45  8-9</t>
  </si>
  <si>
    <t>864</t>
  </si>
  <si>
    <t>DC-B45  1-2</t>
  </si>
  <si>
    <t>DC-B45  4-6</t>
  </si>
  <si>
    <t>DC-B45  12</t>
  </si>
  <si>
    <t>147J</t>
  </si>
  <si>
    <t>DC-B45  18</t>
  </si>
  <si>
    <t>18</t>
  </si>
  <si>
    <t>90.7J</t>
  </si>
  <si>
    <t>DC-B41  6</t>
  </si>
  <si>
    <t>217</t>
  </si>
  <si>
    <t>DC-B41  6.2-7.2</t>
  </si>
  <si>
    <t>6.2-7.2</t>
  </si>
  <si>
    <t>237</t>
  </si>
  <si>
    <t>DC-B41  8</t>
  </si>
  <si>
    <t>301</t>
  </si>
  <si>
    <t>DC-B41  10</t>
  </si>
  <si>
    <t>255</t>
  </si>
  <si>
    <t>DC-B41  12</t>
  </si>
  <si>
    <t>116J</t>
  </si>
  <si>
    <t>DC-B46 12.5-13.5</t>
  </si>
  <si>
    <t>12.5-13.5</t>
  </si>
  <si>
    <t>605</t>
  </si>
  <si>
    <t>265J</t>
  </si>
  <si>
    <t>311J</t>
  </si>
  <si>
    <t>DC-B46  9-10</t>
  </si>
  <si>
    <t>&lt;88.5</t>
  </si>
  <si>
    <t>DC-B46  15</t>
  </si>
  <si>
    <t>15</t>
  </si>
  <si>
    <t>DC-B46  18</t>
  </si>
  <si>
    <t>277</t>
  </si>
  <si>
    <t>DC-B42  8-10</t>
  </si>
  <si>
    <t>58.7</t>
  </si>
  <si>
    <t>566J</t>
  </si>
  <si>
    <t>323J</t>
  </si>
  <si>
    <t>DC-B42  6.5</t>
  </si>
  <si>
    <t>6.5</t>
  </si>
  <si>
    <t>DC-B42  12</t>
  </si>
  <si>
    <t>182J</t>
  </si>
  <si>
    <t>DC-B42  16</t>
  </si>
  <si>
    <t>16</t>
  </si>
  <si>
    <t>&lt;80.0</t>
  </si>
  <si>
    <t>DC-B55  6.2-7.2</t>
  </si>
  <si>
    <t>DC-B55  3-5</t>
  </si>
  <si>
    <t>197</t>
  </si>
  <si>
    <t>DC-B55  10</t>
  </si>
  <si>
    <t>208</t>
  </si>
  <si>
    <t>DC-B55  12</t>
  </si>
  <si>
    <t>154J</t>
  </si>
  <si>
    <t>DC-B55  14</t>
  </si>
  <si>
    <t>14</t>
  </si>
  <si>
    <t>&lt;75.5</t>
  </si>
  <si>
    <t>DC-B57  6.2-7.5</t>
  </si>
  <si>
    <t>6.2-7.5</t>
  </si>
  <si>
    <t>76.4</t>
  </si>
  <si>
    <t>DC-B57  0.5-2</t>
  </si>
  <si>
    <t>&lt;5.7</t>
  </si>
  <si>
    <t>77.4J</t>
  </si>
  <si>
    <t>DC-B57  9</t>
  </si>
  <si>
    <t>224</t>
  </si>
  <si>
    <t>DC-B57  12</t>
  </si>
  <si>
    <t>131J</t>
  </si>
  <si>
    <t>DC-B57  14</t>
  </si>
  <si>
    <t>&lt;78.6</t>
  </si>
  <si>
    <t>DC-B54  4.5-6</t>
  </si>
  <si>
    <t>269</t>
  </si>
  <si>
    <t>DC-B54  6.3-7.2</t>
  </si>
  <si>
    <t>6.3-7.2</t>
  </si>
  <si>
    <t>DC-B54  18</t>
  </si>
  <si>
    <t>&lt;112</t>
  </si>
  <si>
    <t>DC-B54  12</t>
  </si>
  <si>
    <t>DC-B54  14</t>
  </si>
  <si>
    <t>&lt;85.7</t>
  </si>
  <si>
    <t>DC-B54  7.2-8.5</t>
  </si>
  <si>
    <t>7.2-8.5</t>
  </si>
  <si>
    <t>DC-B50  3-5</t>
  </si>
  <si>
    <t>3.5</t>
  </si>
  <si>
    <t>DC-B50  7-8</t>
  </si>
  <si>
    <t>193</t>
  </si>
  <si>
    <t>DC-B50  1-2</t>
  </si>
  <si>
    <t>DC-B50  9</t>
  </si>
  <si>
    <t>172J</t>
  </si>
  <si>
    <t>DC-B50  14</t>
  </si>
  <si>
    <t>108J</t>
  </si>
  <si>
    <t>DC-B50  17</t>
  </si>
  <si>
    <t>17</t>
  </si>
  <si>
    <t>&lt;96.2</t>
  </si>
  <si>
    <t>DC-B43  9-10</t>
  </si>
  <si>
    <t>74.9</t>
  </si>
  <si>
    <t>DC-B43  11-12</t>
  </si>
  <si>
    <t>259</t>
  </si>
  <si>
    <t>DC-B43  14</t>
  </si>
  <si>
    <t>7.5J</t>
  </si>
  <si>
    <t>DC-B43  17</t>
  </si>
  <si>
    <t>33.7</t>
  </si>
  <si>
    <t>&lt;29.3</t>
  </si>
  <si>
    <t>DC-B44  6.5-8</t>
  </si>
  <si>
    <t>&lt;6.2</t>
  </si>
  <si>
    <t>38.3J</t>
  </si>
  <si>
    <t>DC-B44  4</t>
  </si>
  <si>
    <t>DC-B44  10</t>
  </si>
  <si>
    <t>&lt;7.2</t>
  </si>
  <si>
    <t>DC-B44  12</t>
  </si>
  <si>
    <t>8.2J</t>
  </si>
  <si>
    <t>DC-B56  4.5-5</t>
  </si>
  <si>
    <t>513</t>
  </si>
  <si>
    <t>DC-B56  6-8</t>
  </si>
  <si>
    <t>729J</t>
  </si>
  <si>
    <t>301J</t>
  </si>
  <si>
    <t>8.0J</t>
  </si>
  <si>
    <t>467J</t>
  </si>
  <si>
    <t>228J</t>
  </si>
  <si>
    <t>DC-B56  5-6</t>
  </si>
  <si>
    <t>52.7</t>
  </si>
  <si>
    <t>DC-B56  9</t>
  </si>
  <si>
    <t>24.9</t>
  </si>
  <si>
    <t>DC-B56  10</t>
  </si>
  <si>
    <t>93.7J</t>
  </si>
  <si>
    <t>DC-B56  17</t>
  </si>
  <si>
    <t>&lt;11.4</t>
  </si>
  <si>
    <t>DC-B51  0-2.5</t>
  </si>
  <si>
    <t>&lt;5.9</t>
  </si>
  <si>
    <t>718</t>
  </si>
  <si>
    <t>337</t>
  </si>
  <si>
    <t>DC-B51  2.9-4.2</t>
  </si>
  <si>
    <t>2.9-4.2</t>
  </si>
  <si>
    <t>463</t>
  </si>
  <si>
    <t>DC-B51  6.8-7.8</t>
  </si>
  <si>
    <t>6.8-7.8</t>
  </si>
  <si>
    <t>140</t>
  </si>
  <si>
    <t>DC-B51  9</t>
  </si>
  <si>
    <t>22.6</t>
  </si>
  <si>
    <t>DC-B51  12</t>
  </si>
  <si>
    <t>70.6</t>
  </si>
  <si>
    <t>DC-B51  14</t>
  </si>
  <si>
    <t>12.3J</t>
  </si>
  <si>
    <t>DC-B52  3.5-4.5</t>
  </si>
  <si>
    <t>3.5-4.5</t>
  </si>
  <si>
    <t>DC-B52  7-8</t>
  </si>
  <si>
    <t>146</t>
  </si>
  <si>
    <t>630</t>
  </si>
  <si>
    <t>DC-B52  9</t>
  </si>
  <si>
    <t>12.1J</t>
  </si>
  <si>
    <t>DC-B52  12</t>
  </si>
  <si>
    <t>10.8J</t>
  </si>
  <si>
    <t>DC-B52  14</t>
  </si>
  <si>
    <t>&lt;28.7</t>
  </si>
  <si>
    <t>DC-B53  3-4</t>
  </si>
  <si>
    <t>427</t>
  </si>
  <si>
    <t>DC-B53  6.8-8</t>
  </si>
  <si>
    <t>DC-B53  10</t>
  </si>
  <si>
    <t>DC-B53  12</t>
  </si>
  <si>
    <t>&lt;23.4</t>
  </si>
  <si>
    <t>DC-B53  16</t>
  </si>
  <si>
    <t>&lt;29.4</t>
  </si>
  <si>
    <t>DC-B70 12-13</t>
  </si>
  <si>
    <t>12-13</t>
  </si>
  <si>
    <t>DC-B71 0-1.5</t>
  </si>
  <si>
    <t>DC-B71 4-5</t>
  </si>
  <si>
    <t>139</t>
  </si>
  <si>
    <t>DC-B71 6-7</t>
  </si>
  <si>
    <t>DC-B71 9</t>
  </si>
  <si>
    <t>11.5J</t>
  </si>
  <si>
    <t>DC-B72 3-4.5</t>
  </si>
  <si>
    <t>&lt;6.4</t>
  </si>
  <si>
    <t>DC-B72 7</t>
  </si>
  <si>
    <t>DC-B72 9</t>
  </si>
  <si>
    <t>&lt;6.1</t>
  </si>
  <si>
    <t>DC-B73 2-3.2</t>
  </si>
  <si>
    <t>821</t>
  </si>
  <si>
    <t>&lt;5.5</t>
  </si>
  <si>
    <t>DC-B73 9</t>
  </si>
  <si>
    <t>DC-B73 16</t>
  </si>
  <si>
    <t>DC-B65 2-3</t>
  </si>
  <si>
    <t>DC-B65 3.6-4.3</t>
  </si>
  <si>
    <t>3.6-4.3</t>
  </si>
  <si>
    <t>607</t>
  </si>
  <si>
    <t>&lt;5.8</t>
  </si>
  <si>
    <t>268J</t>
  </si>
  <si>
    <t>102J</t>
  </si>
  <si>
    <t>DC-B65 12.7-13.7</t>
  </si>
  <si>
    <t>12.7-13.7</t>
  </si>
  <si>
    <t>&lt;21.3</t>
  </si>
  <si>
    <t>DC-B66 3-4</t>
  </si>
  <si>
    <t>&lt;21.8</t>
  </si>
  <si>
    <t>DC-B47 6-7</t>
  </si>
  <si>
    <t>&lt;7.9</t>
  </si>
  <si>
    <t>248J</t>
  </si>
  <si>
    <t>152J</t>
  </si>
  <si>
    <t>DC-B47 3.5-5</t>
  </si>
  <si>
    <t>42.4</t>
  </si>
  <si>
    <t>DC-B47 9</t>
  </si>
  <si>
    <t>169</t>
  </si>
  <si>
    <t>DC-B47 13</t>
  </si>
  <si>
    <t>13</t>
  </si>
  <si>
    <t>&lt;13.4</t>
  </si>
  <si>
    <t>DC-B48 3.5-5</t>
  </si>
  <si>
    <t>&lt;23.1</t>
  </si>
  <si>
    <t>DC-B48 10</t>
  </si>
  <si>
    <t>60.1</t>
  </si>
  <si>
    <t>DC-B65 17</t>
  </si>
  <si>
    <t>&lt;17.4</t>
  </si>
  <si>
    <t>DC-B48 8</t>
  </si>
  <si>
    <t>86.5</t>
  </si>
  <si>
    <t>DC-PT-CS-W1</t>
  </si>
  <si>
    <t>48.2</t>
  </si>
  <si>
    <t>&lt;5.4</t>
  </si>
  <si>
    <t>353J</t>
  </si>
  <si>
    <t>58.0J</t>
  </si>
  <si>
    <t>DC-PT-CS-W2</t>
  </si>
  <si>
    <t>89.9</t>
  </si>
  <si>
    <t>&lt;5.3</t>
  </si>
  <si>
    <t>762</t>
  </si>
  <si>
    <t>417</t>
  </si>
  <si>
    <t>DC-PT-CS-W3</t>
  </si>
  <si>
    <t>7.0</t>
  </si>
  <si>
    <t>779</t>
  </si>
  <si>
    <t>DC-PT-CS-E1</t>
  </si>
  <si>
    <t>172</t>
  </si>
  <si>
    <t>115J</t>
  </si>
  <si>
    <t>120J</t>
  </si>
  <si>
    <t>DC-PT-CS-E2</t>
  </si>
  <si>
    <t>184</t>
  </si>
  <si>
    <t>DC-PT-CS-E3</t>
  </si>
  <si>
    <t>122</t>
  </si>
  <si>
    <t>302J</t>
  </si>
  <si>
    <t>DC-PT-P1 3-4</t>
  </si>
  <si>
    <t>840</t>
  </si>
  <si>
    <t>DC-PT-P2 3-4</t>
  </si>
  <si>
    <t>DC-PT-P3 3-4</t>
  </si>
  <si>
    <t>DC-PT-P1 5.5-6</t>
  </si>
  <si>
    <t>876</t>
  </si>
  <si>
    <t>408J</t>
  </si>
  <si>
    <t>457J</t>
  </si>
  <si>
    <t>DC-PT-P2 5.5-6</t>
  </si>
  <si>
    <t>552</t>
  </si>
  <si>
    <t>DC-PT-P3 5.5-6</t>
  </si>
  <si>
    <t>912</t>
  </si>
  <si>
    <t>DC-PT-P1 7-8</t>
  </si>
  <si>
    <t>485</t>
  </si>
  <si>
    <t>DC-PT-P2 7-8</t>
  </si>
  <si>
    <t>505</t>
  </si>
  <si>
    <t>DC-PT-P3 7-8</t>
  </si>
  <si>
    <t>DC-PT-P1 9-9.5</t>
  </si>
  <si>
    <t>80.2</t>
  </si>
  <si>
    <t>DC-PT-P2 9-9.5</t>
  </si>
  <si>
    <t>DC-PT-P3 9-9.5</t>
  </si>
  <si>
    <t>211</t>
  </si>
  <si>
    <t>DC-PT-P1 11</t>
  </si>
  <si>
    <t xml:space="preserve"> 11</t>
  </si>
  <si>
    <t>244</t>
  </si>
  <si>
    <t>DC-PT-P2 11</t>
  </si>
  <si>
    <t>228</t>
  </si>
  <si>
    <t>DC-PT-P3 11</t>
  </si>
  <si>
    <t>72.5</t>
  </si>
  <si>
    <t>DC-PT-P1 13</t>
  </si>
  <si>
    <t>248</t>
  </si>
  <si>
    <t>DC-PT-P2 13</t>
  </si>
  <si>
    <t>176</t>
  </si>
  <si>
    <t>DC-PT-P3 13</t>
  </si>
  <si>
    <t>DC-PT-P1 14.5</t>
  </si>
  <si>
    <t>27.5</t>
  </si>
  <si>
    <t>DC-PT-P2 14.5</t>
  </si>
  <si>
    <t>DC-PT-P3 14.5</t>
  </si>
  <si>
    <t>30.2</t>
  </si>
  <si>
    <t>DC-PT-D5-4</t>
  </si>
  <si>
    <t>DC-PT-P4 11</t>
  </si>
  <si>
    <t>578</t>
  </si>
  <si>
    <t>DC-PT-P4 12</t>
  </si>
  <si>
    <t>287</t>
  </si>
  <si>
    <t>DC-PT-P4 13.5</t>
  </si>
  <si>
    <t>72.9</t>
  </si>
  <si>
    <t>Notes:</t>
  </si>
  <si>
    <t>Qualifiers:</t>
  </si>
  <si>
    <t xml:space="preserve"> J-  Estimated concentration above the adjusted method detection limit and below the adjusted reporting limit.</t>
  </si>
  <si>
    <t>Hexane Extractable Materials TRPH</t>
  </si>
  <si>
    <t>Utah ISL</t>
  </si>
  <si>
    <t>Utah Tier 1</t>
  </si>
  <si>
    <t>DC-B61 11-12</t>
  </si>
  <si>
    <t>mg/kg - milligrams per kilogram</t>
  </si>
  <si>
    <t>Utah ISLs - Utah Initial Screening Levels, Underground Storage Tank Program</t>
  </si>
  <si>
    <t>NA - Not Analyzed</t>
  </si>
  <si>
    <t>Sample Depth (feet)</t>
  </si>
  <si>
    <t>TPH-DRO - Total Petroleum Hydrocarbons Diesel Range Organics</t>
  </si>
  <si>
    <t>TPH-GRO - Total Petroleum Hydrocarbons Gasoline Range Organics</t>
  </si>
  <si>
    <t>NS - No Screening level available</t>
  </si>
  <si>
    <t>DC-B47 6-7*</t>
  </si>
  <si>
    <t>DC-B51  6.8-7.8*</t>
  </si>
  <si>
    <t>DC-B55 6.2-7.2*</t>
  </si>
  <si>
    <t>DC-B62 7-9.2*</t>
  </si>
  <si>
    <t>&lt;430</t>
  </si>
  <si>
    <r>
      <t xml:space="preserve">&lt;430 </t>
    </r>
    <r>
      <rPr>
        <sz val="10"/>
        <rFont val="Calibri"/>
        <family val="2"/>
      </rPr>
      <t>³</t>
    </r>
  </si>
  <si>
    <r>
      <t xml:space="preserve">959 </t>
    </r>
    <r>
      <rPr>
        <b/>
        <sz val="10"/>
        <rFont val="Calibri"/>
        <family val="2"/>
      </rPr>
      <t>³</t>
    </r>
  </si>
  <si>
    <t>² - Analyte concentration is too high for accurate matrix spike recovery and/or RPD.</t>
  </si>
  <si>
    <t>³ - Matrix spike recoveries and/or high RPDs indicate suspected sample non-homogeneity. The method is in control as indicated by the LCS.</t>
  </si>
  <si>
    <t>&lt;0.0301</t>
  </si>
  <si>
    <t>Berm-1 6-12</t>
  </si>
  <si>
    <t>Berm-2 6-12</t>
  </si>
  <si>
    <t>Berm-2 18-24</t>
  </si>
  <si>
    <t>Berm-3 6-12</t>
  </si>
  <si>
    <t>Berm-3 18-24</t>
  </si>
  <si>
    <t>18-24</t>
  </si>
  <si>
    <t>Berm-1 18-24</t>
  </si>
  <si>
    <t>&lt;20.4</t>
  </si>
  <si>
    <r>
      <rPr>
        <b/>
        <sz val="9"/>
        <rFont val="Arial"/>
        <family val="2"/>
      </rPr>
      <t>Bold</t>
    </r>
    <r>
      <rPr>
        <sz val="9"/>
        <rFont val="Arial"/>
        <family val="2"/>
      </rPr>
      <t xml:space="preserve"> values indicate concentrations above the laboratory method detection limit (MDL) or the laboratory reporting limit. </t>
    </r>
  </si>
  <si>
    <t>* - Split sample analysis from American West Analytical Laboratories (AWAL).  The laboratory reporting limit (RL) was used by AWAL not the MDL.</t>
  </si>
  <si>
    <t>CELL 1 AREA</t>
  </si>
  <si>
    <t>CELL 2 AREA</t>
  </si>
  <si>
    <t>BEYOND CELL BOUNDARIES</t>
  </si>
  <si>
    <t>DEBRIS AREA</t>
  </si>
  <si>
    <t>COVER SOIL STOCK PILE</t>
  </si>
  <si>
    <t>BERM AREA IN CONSTRUCTION ROAD</t>
  </si>
  <si>
    <t>DC-FD2 (Duplicate of DC-B56 6-8)</t>
  </si>
  <si>
    <t>DC FD1 (Duplicate of DC-B61 6.8-8)</t>
  </si>
  <si>
    <t>DC-PT-DUP1 (Duplicate of DC-PT-P1 7-8)</t>
  </si>
  <si>
    <t>&lt;24.5</t>
  </si>
  <si>
    <t>&lt;20.3</t>
  </si>
  <si>
    <t>&lt;20.5</t>
  </si>
  <si>
    <t>4.0-5.0</t>
  </si>
  <si>
    <t>5.0-6.5</t>
  </si>
  <si>
    <t>8.0</t>
  </si>
  <si>
    <t>1.0-2.0</t>
  </si>
  <si>
    <t>7.0-8.0</t>
  </si>
  <si>
    <t>0.0-2.5</t>
  </si>
  <si>
    <t>3.0-4.0</t>
  </si>
  <si>
    <t>6.8-8.0</t>
  </si>
  <si>
    <t>4.5-6.0</t>
  </si>
  <si>
    <t>3.0-5.0</t>
  </si>
  <si>
    <t>4.5-5.0</t>
  </si>
  <si>
    <t>5.0-6.0</t>
  </si>
  <si>
    <t>6.0-8.0</t>
  </si>
  <si>
    <t>0.5-2.0</t>
  </si>
  <si>
    <t>0.0-2.0</t>
  </si>
  <si>
    <t>6.0-7.6</t>
  </si>
  <si>
    <t>8.0-10</t>
  </si>
  <si>
    <t>1.6-3.0</t>
  </si>
  <si>
    <t>3.6-5.0</t>
  </si>
  <si>
    <t>6.0-7.0</t>
  </si>
  <si>
    <t>0.6-1.0</t>
  </si>
  <si>
    <t>5.6-6.0</t>
  </si>
  <si>
    <t>7.0-9.2</t>
  </si>
  <si>
    <t>6.0-7.4</t>
  </si>
  <si>
    <t>9.0-10</t>
  </si>
  <si>
    <t>6.0</t>
  </si>
  <si>
    <t>4.0</t>
  </si>
  <si>
    <t>6.5-8.0</t>
  </si>
  <si>
    <t>4.0-6.0</t>
  </si>
  <si>
    <t>8.0-9.0</t>
  </si>
  <si>
    <t>3.5-5.0</t>
  </si>
  <si>
    <t>2.0-3.0</t>
  </si>
  <si>
    <t>5.0-6.8</t>
  </si>
  <si>
    <t>7.0-8.3</t>
  </si>
  <si>
    <t>0.0-5.0</t>
  </si>
  <si>
    <t>0.0-1.0</t>
  </si>
  <si>
    <t>0.0-1.5</t>
  </si>
  <si>
    <t>3.0-4.5</t>
  </si>
  <si>
    <t>2.0-3.2</t>
  </si>
  <si>
    <t>5.5-6.0</t>
  </si>
  <si>
    <t>9.0-9.5</t>
  </si>
  <si>
    <t>6.0-12</t>
  </si>
  <si>
    <t xml:space="preserve">EXCAVATION PROFILE </t>
  </si>
  <si>
    <r>
      <t xml:space="preserve">7,900 </t>
    </r>
    <r>
      <rPr>
        <b/>
        <sz val="10"/>
        <rFont val="Calibri"/>
        <family val="2"/>
      </rPr>
      <t>²</t>
    </r>
  </si>
  <si>
    <r>
      <t xml:space="preserve">13,100 </t>
    </r>
    <r>
      <rPr>
        <b/>
        <sz val="10"/>
        <rFont val="Calibri"/>
        <family val="2"/>
      </rPr>
      <t>²</t>
    </r>
  </si>
  <si>
    <r>
      <t xml:space="preserve">5,100 </t>
    </r>
    <r>
      <rPr>
        <b/>
        <sz val="10"/>
        <rFont val="Calibri"/>
        <family val="2"/>
      </rPr>
      <t>²</t>
    </r>
  </si>
  <si>
    <r>
      <t xml:space="preserve">2,490 </t>
    </r>
    <r>
      <rPr>
        <b/>
        <sz val="10"/>
        <rFont val="Calibri"/>
        <family val="2"/>
      </rPr>
      <t>³</t>
    </r>
  </si>
  <si>
    <r>
      <t xml:space="preserve">7,580 </t>
    </r>
    <r>
      <rPr>
        <b/>
        <sz val="10"/>
        <rFont val="Calibri"/>
        <family val="2"/>
      </rPr>
      <t>³</t>
    </r>
  </si>
  <si>
    <t>2,890J</t>
  </si>
  <si>
    <r>
      <t xml:space="preserve">11,800 </t>
    </r>
    <r>
      <rPr>
        <b/>
        <sz val="10"/>
        <rFont val="Calibri"/>
        <family val="2"/>
      </rPr>
      <t>³</t>
    </r>
  </si>
  <si>
    <t>2,720J</t>
  </si>
  <si>
    <t>1,340J</t>
  </si>
  <si>
    <r>
      <t xml:space="preserve">9,530 </t>
    </r>
    <r>
      <rPr>
        <b/>
        <sz val="10"/>
        <rFont val="Calibri"/>
        <family val="2"/>
      </rPr>
      <t>³</t>
    </r>
  </si>
  <si>
    <t>1,260J</t>
  </si>
  <si>
    <r>
      <t xml:space="preserve">7,620 </t>
    </r>
    <r>
      <rPr>
        <b/>
        <sz val="10"/>
        <rFont val="Calibri"/>
        <family val="2"/>
      </rPr>
      <t>³</t>
    </r>
  </si>
  <si>
    <t>3,800J</t>
  </si>
  <si>
    <t>2,230J</t>
  </si>
  <si>
    <t>2,750J</t>
  </si>
  <si>
    <t>Cells highlighted in green exceed the Utah ISLs, State UST Program</t>
  </si>
  <si>
    <t>Cells highlighted in orange exceed the Utah Tier 1 screening levels, State UST Program</t>
  </si>
  <si>
    <t>TRPH - Total Reportable Petroleum Hydrocarbons</t>
  </si>
  <si>
    <t>Utah Tier 1 - Utah Tier 1 Screening Level, Underground Storage Tank Program</t>
  </si>
  <si>
    <t>Sample ID</t>
  </si>
  <si>
    <t>Collected Date</t>
  </si>
  <si>
    <t>Matrix</t>
  </si>
  <si>
    <t>Units</t>
  </si>
  <si>
    <t>B1 13-15</t>
  </si>
  <si>
    <t>Solid</t>
  </si>
  <si>
    <t>mg/kg</t>
  </si>
  <si>
    <t>ND</t>
  </si>
  <si>
    <t>B1 4-5</t>
  </si>
  <si>
    <t>B1 9-10</t>
  </si>
  <si>
    <t>B10  13-15</t>
  </si>
  <si>
    <t>B10  4-5</t>
  </si>
  <si>
    <t>B11 13-15</t>
  </si>
  <si>
    <t>B11 19-20</t>
  </si>
  <si>
    <t>B11 3-5</t>
  </si>
  <si>
    <t>B12 13-15</t>
  </si>
  <si>
    <t>B12 2-4</t>
  </si>
  <si>
    <t>B12 9-10</t>
  </si>
  <si>
    <t>B13  11-13</t>
  </si>
  <si>
    <t>B13  13-15</t>
  </si>
  <si>
    <t>B13  19-20</t>
  </si>
  <si>
    <t>B13  3-4</t>
  </si>
  <si>
    <t>B14 13-15</t>
  </si>
  <si>
    <t>B14 6-8</t>
  </si>
  <si>
    <t>B14 9-10</t>
  </si>
  <si>
    <t>B15 14-15</t>
  </si>
  <si>
    <t>B15 3-5</t>
  </si>
  <si>
    <t>B15 8-10</t>
  </si>
  <si>
    <t>B16 13-15</t>
  </si>
  <si>
    <t>B16 4-5</t>
  </si>
  <si>
    <t>B16 9-10</t>
  </si>
  <si>
    <t>B17  10-12</t>
  </si>
  <si>
    <t>B17  10-12D</t>
  </si>
  <si>
    <t>B17  13-15</t>
  </si>
  <si>
    <t>B17  3-5</t>
  </si>
  <si>
    <t>B17  8-10</t>
  </si>
  <si>
    <t>B18 13-15</t>
  </si>
  <si>
    <t>B18 18-20</t>
  </si>
  <si>
    <t>B18 6-8</t>
  </si>
  <si>
    <t>B18 9-10</t>
  </si>
  <si>
    <t>B19 13-14</t>
  </si>
  <si>
    <t>B19 14-15</t>
  </si>
  <si>
    <t>B19 3-5</t>
  </si>
  <si>
    <t>B19 9-10</t>
  </si>
  <si>
    <t>B2  8-10</t>
  </si>
  <si>
    <t>B2 13-15</t>
  </si>
  <si>
    <t>B20  13-15</t>
  </si>
  <si>
    <t>B20  3-5</t>
  </si>
  <si>
    <t>B20  8-10</t>
  </si>
  <si>
    <t>B21  10-12</t>
  </si>
  <si>
    <t>B21  13-15</t>
  </si>
  <si>
    <t>B21  18-20</t>
  </si>
  <si>
    <t>B21  3-5</t>
  </si>
  <si>
    <t>B21  8-10</t>
  </si>
  <si>
    <t>B22 13-15</t>
  </si>
  <si>
    <t>B22 13-15D</t>
  </si>
  <si>
    <t>B22 4-5</t>
  </si>
  <si>
    <t>B22 8-10</t>
  </si>
  <si>
    <t>B23 13-15</t>
  </si>
  <si>
    <t>B23 3-5</t>
  </si>
  <si>
    <t>B23 8-10</t>
  </si>
  <si>
    <t>B24 13-15</t>
  </si>
  <si>
    <t>B24 3-5</t>
  </si>
  <si>
    <t>B24 8-10</t>
  </si>
  <si>
    <t>B25 13-15</t>
  </si>
  <si>
    <t>B25 3-5</t>
  </si>
  <si>
    <t>B25 8-10</t>
  </si>
  <si>
    <t>B26 13-15</t>
  </si>
  <si>
    <t>B26 3-5</t>
  </si>
  <si>
    <t>B26 8-10</t>
  </si>
  <si>
    <t>B27-13-15</t>
  </si>
  <si>
    <t>B27-17-20</t>
  </si>
  <si>
    <t>B27-3-5</t>
  </si>
  <si>
    <t>B27-8-10</t>
  </si>
  <si>
    <t>B28 13-15</t>
  </si>
  <si>
    <t>B28 23-25</t>
  </si>
  <si>
    <t>B28 3-5</t>
  </si>
  <si>
    <t>B28 8-10</t>
  </si>
  <si>
    <t>B29 12-14</t>
  </si>
  <si>
    <t>B29 3-5</t>
  </si>
  <si>
    <t>B29 7-9</t>
  </si>
  <si>
    <t>B3 13-15</t>
  </si>
  <si>
    <t>B3 4-5</t>
  </si>
  <si>
    <t>B3 8-10</t>
  </si>
  <si>
    <t>B30 12-14</t>
  </si>
  <si>
    <t>B30 3-5</t>
  </si>
  <si>
    <t>B30 7-9</t>
  </si>
  <si>
    <t>B31 12-14</t>
  </si>
  <si>
    <t>B31 3-5</t>
  </si>
  <si>
    <t>B31 7-9</t>
  </si>
  <si>
    <t>B32 12-14</t>
  </si>
  <si>
    <t>B32 3-5</t>
  </si>
  <si>
    <t>B32 7-9</t>
  </si>
  <si>
    <t>B33 12-14</t>
  </si>
  <si>
    <t>B33 3-5</t>
  </si>
  <si>
    <t>B33 7-9</t>
  </si>
  <si>
    <t>B34 12-14</t>
  </si>
  <si>
    <t>B34 3-5</t>
  </si>
  <si>
    <t>B34 7-9</t>
  </si>
  <si>
    <t>B4 12-14</t>
  </si>
  <si>
    <t>B4 4-5</t>
  </si>
  <si>
    <t>B4 6-7</t>
  </si>
  <si>
    <t>B5 13-15</t>
  </si>
  <si>
    <t>B5 4-5</t>
  </si>
  <si>
    <t>B5 8-9</t>
  </si>
  <si>
    <t>B6 14-15</t>
  </si>
  <si>
    <t>B6 9-10</t>
  </si>
  <si>
    <t>B7 14-15</t>
  </si>
  <si>
    <t>B7 7-9</t>
  </si>
  <si>
    <t>B7 7-9D</t>
  </si>
  <si>
    <t>B8  13-15</t>
  </si>
  <si>
    <t>B8  3-5</t>
  </si>
  <si>
    <t>B8  8-10</t>
  </si>
  <si>
    <t>B9  13-15</t>
  </si>
  <si>
    <t>B9  3-5</t>
  </si>
  <si>
    <t>P1 11-13</t>
  </si>
  <si>
    <t>P1 15-18</t>
  </si>
  <si>
    <t>P1 3-5</t>
  </si>
  <si>
    <t>P10 14-15</t>
  </si>
  <si>
    <t>P10 4-5</t>
  </si>
  <si>
    <t>P10 9-10</t>
  </si>
  <si>
    <t>P11 14-15</t>
  </si>
  <si>
    <t>P11 4-5</t>
  </si>
  <si>
    <t>P11 9-10</t>
  </si>
  <si>
    <t>P12 13-15</t>
  </si>
  <si>
    <t>P12 2-4</t>
  </si>
  <si>
    <t>P12 8-10</t>
  </si>
  <si>
    <t>P2  14-15</t>
  </si>
  <si>
    <t>P2  4-5</t>
  </si>
  <si>
    <t>P2  9-10</t>
  </si>
  <si>
    <t>P3 14-16</t>
  </si>
  <si>
    <t>P3 6-7</t>
  </si>
  <si>
    <t>P3 8-10</t>
  </si>
  <si>
    <t>P4 14-15</t>
  </si>
  <si>
    <t>P4 8-10</t>
  </si>
  <si>
    <t>P5 13-15</t>
  </si>
  <si>
    <t>P5 16-17</t>
  </si>
  <si>
    <t>P5 8-10</t>
  </si>
  <si>
    <t>P6  14-15</t>
  </si>
  <si>
    <t>P6  18-20</t>
  </si>
  <si>
    <t>P6  4-5</t>
  </si>
  <si>
    <t>P6  9-10</t>
  </si>
  <si>
    <t>P7 13-15</t>
  </si>
  <si>
    <t>P7 3-5</t>
  </si>
  <si>
    <t>P7 8-10</t>
  </si>
  <si>
    <t>P8  14-15</t>
  </si>
  <si>
    <t>P8  4-5</t>
  </si>
  <si>
    <t>P8  9-10</t>
  </si>
  <si>
    <t>P9 14-15</t>
  </si>
  <si>
    <t>P9 19-20</t>
  </si>
  <si>
    <t>P9 4-5</t>
  </si>
  <si>
    <t>P9 8-10</t>
  </si>
  <si>
    <t>3-5</t>
  </si>
  <si>
    <t>8-10</t>
  </si>
  <si>
    <t>13-15</t>
  </si>
  <si>
    <t>17-20</t>
  </si>
  <si>
    <t>7-9</t>
  </si>
  <si>
    <t>12-14</t>
  </si>
  <si>
    <t>4-5</t>
  </si>
  <si>
    <t>9-10</t>
  </si>
  <si>
    <t>5-10</t>
  </si>
  <si>
    <t>DC-B35S 0.5-1.5</t>
  </si>
  <si>
    <t>0.5-1.5</t>
  </si>
  <si>
    <t>DC-B35S 10-15 Composite</t>
  </si>
  <si>
    <t>10-15</t>
  </si>
  <si>
    <t>DC-B35S 1-5 Composite</t>
  </si>
  <si>
    <t>1-5</t>
  </si>
  <si>
    <t>DC-B35S 2.5-3.5</t>
  </si>
  <si>
    <t>2.5-3.5</t>
  </si>
  <si>
    <t>DC-B35S 4-5</t>
  </si>
  <si>
    <t>15-20</t>
  </si>
  <si>
    <t>DC-B36S 5.5-6.5</t>
  </si>
  <si>
    <t>5.5-6.5</t>
  </si>
  <si>
    <t>DC-B36S 6.5-7.5</t>
  </si>
  <si>
    <t>6.5-7.5</t>
  </si>
  <si>
    <t>DC-B36S 7.5-8.5</t>
  </si>
  <si>
    <t>7.5-8.5</t>
  </si>
  <si>
    <t>DC-B37S 6-7</t>
  </si>
  <si>
    <t>6-7</t>
  </si>
  <si>
    <t>DC-B37S 7-8</t>
  </si>
  <si>
    <t>7-8</t>
  </si>
  <si>
    <t>DC-B38aS 1.5-2.5</t>
  </si>
  <si>
    <t>1.5-2.5</t>
  </si>
  <si>
    <t>DC-B38aS 4-5</t>
  </si>
  <si>
    <t>DC-B38S 1.5-2.5</t>
  </si>
  <si>
    <t>DC-B38S 2.66-3.33</t>
  </si>
  <si>
    <t>2.66-3.33</t>
  </si>
  <si>
    <t>DC-B39S 6-7</t>
  </si>
  <si>
    <t>DC-B39S 7-8</t>
  </si>
  <si>
    <t>DC-B40S 11.5-12.5</t>
  </si>
  <si>
    <t>11.5-12.5</t>
  </si>
  <si>
    <t>18.5-19.5</t>
  </si>
  <si>
    <t>DC-B40S 4-5</t>
  </si>
  <si>
    <t>DC-B40S 7-8</t>
  </si>
  <si>
    <t>DC-B40S 9.5-10</t>
  </si>
  <si>
    <t>8-9</t>
  </si>
  <si>
    <t>13-14</t>
  </si>
  <si>
    <t>13-15D</t>
  </si>
  <si>
    <t>18-20</t>
  </si>
  <si>
    <t>2-4</t>
  </si>
  <si>
    <t>3-4</t>
  </si>
  <si>
    <t>11-13</t>
  </si>
  <si>
    <t>6-8</t>
  </si>
  <si>
    <t>10-13</t>
  </si>
  <si>
    <t>10-12D</t>
  </si>
  <si>
    <t>10-12</t>
  </si>
  <si>
    <t>7-9D</t>
  </si>
  <si>
    <t>15-18</t>
  </si>
  <si>
    <t>14-16</t>
  </si>
  <si>
    <t>sample type</t>
  </si>
  <si>
    <t>Sample Location</t>
  </si>
  <si>
    <t>Sample Depth</t>
  </si>
  <si>
    <t>Date Collected</t>
  </si>
  <si>
    <t>Percent Moisture</t>
  </si>
  <si>
    <t>Grab</t>
  </si>
  <si>
    <t>B35</t>
  </si>
  <si>
    <t>&lt;484</t>
  </si>
  <si>
    <t>&lt;12.2</t>
  </si>
  <si>
    <t>&lt;12.5</t>
  </si>
  <si>
    <t>&lt;12.6</t>
  </si>
  <si>
    <t>&lt;523</t>
  </si>
  <si>
    <t>Composite</t>
  </si>
  <si>
    <t>&lt;555</t>
  </si>
  <si>
    <t>&lt;13.6</t>
  </si>
  <si>
    <t>&lt;14</t>
  </si>
  <si>
    <t>DC-B35S 5-10 Composite</t>
  </si>
  <si>
    <t>&lt;1110</t>
  </si>
  <si>
    <t>&lt;14.3</t>
  </si>
  <si>
    <t>&lt;1060</t>
  </si>
  <si>
    <t>&lt;38.4</t>
  </si>
  <si>
    <t>&lt;13.5</t>
  </si>
  <si>
    <t>B36</t>
  </si>
  <si>
    <t>&lt;508</t>
  </si>
  <si>
    <t>&lt;11.9</t>
  </si>
  <si>
    <t>8.5-88</t>
  </si>
  <si>
    <t>DC-B36S 10-15 Composite</t>
  </si>
  <si>
    <t>&lt;1760</t>
  </si>
  <si>
    <t>DC-B36S 5-10 Composite</t>
  </si>
  <si>
    <t>DC-B36S 15-20 Composite</t>
  </si>
  <si>
    <t>&lt;13.3</t>
  </si>
  <si>
    <t>B37</t>
  </si>
  <si>
    <t>&lt;13.2</t>
  </si>
  <si>
    <t>DC-B37S 5-10 Composite</t>
  </si>
  <si>
    <t>DC-B37S 10-15 Composite</t>
  </si>
  <si>
    <t>DC-B37S 15-20 Composite</t>
  </si>
  <si>
    <t>B38</t>
  </si>
  <si>
    <t>&lt;11.7</t>
  </si>
  <si>
    <t>&lt;13.8</t>
  </si>
  <si>
    <t>DC-B38S 1-5 Composite</t>
  </si>
  <si>
    <t>&lt;12.4</t>
  </si>
  <si>
    <t>&lt;12.7</t>
  </si>
  <si>
    <t>DC-B38S 5-10 Composite</t>
  </si>
  <si>
    <t>&lt;14.2</t>
  </si>
  <si>
    <t>DC-B38S 10-15 Composite</t>
  </si>
  <si>
    <t>&lt;40.1</t>
  </si>
  <si>
    <t>B38a</t>
  </si>
  <si>
    <t>&lt;12.8</t>
  </si>
  <si>
    <t>&lt;13</t>
  </si>
  <si>
    <t>DC-B38aS 1-5 Composite</t>
  </si>
  <si>
    <t>&lt;973</t>
  </si>
  <si>
    <t>&lt;12.3</t>
  </si>
  <si>
    <t>DC-B38aS 5-10 Composite</t>
  </si>
  <si>
    <t>&lt;2090</t>
  </si>
  <si>
    <t>DC-B38aS 10-15 Composite</t>
  </si>
  <si>
    <t>&lt;1070</t>
  </si>
  <si>
    <t>&lt;38.7</t>
  </si>
  <si>
    <t>B39</t>
  </si>
  <si>
    <t>DC-B39S 5-10 Composite</t>
  </si>
  <si>
    <t>DC-B39S 10-15 Composite</t>
  </si>
  <si>
    <t>15-110</t>
  </si>
  <si>
    <t>B40</t>
  </si>
  <si>
    <t>&lt;1180</t>
  </si>
  <si>
    <t>&lt;14.7</t>
  </si>
  <si>
    <t>&lt;14.8</t>
  </si>
  <si>
    <t>DC-B40S 18.5-19.5</t>
  </si>
  <si>
    <t>&lt;1600</t>
  </si>
  <si>
    <t>&lt;670</t>
  </si>
  <si>
    <t>&lt;12.9</t>
  </si>
  <si>
    <t>DC-B40S 5-10 Composite</t>
  </si>
  <si>
    <t>DC-B40S 10-15 Composite</t>
  </si>
  <si>
    <t>DC-B40S 15-20 Composite</t>
  </si>
  <si>
    <t>&lt;13.7</t>
  </si>
  <si>
    <t>Maximum Detection for Site</t>
  </si>
  <si>
    <t>Average for Site</t>
  </si>
  <si>
    <t>Analyzed for TPH-DRO</t>
  </si>
  <si>
    <t>Debris Area</t>
  </si>
  <si>
    <t>Cell 2</t>
  </si>
  <si>
    <t>Total</t>
  </si>
  <si>
    <t>Cell 1</t>
  </si>
  <si>
    <t>Cell 2:  0-12 Feet - Maximum Detection</t>
  </si>
  <si>
    <t>Cell 2:  &gt; 12 Feet - Maximum Detection</t>
  </si>
  <si>
    <t>Area Around Cells 1 and 2</t>
  </si>
  <si>
    <t>% of Sum</t>
  </si>
  <si>
    <t>Debris Area:  0-8.3 Feet - Maximum Detection</t>
  </si>
  <si>
    <t>Debris Area:  &gt; 8.3 Feet - Maximum Detection</t>
  </si>
  <si>
    <t>Above Exec. Depth</t>
  </si>
  <si>
    <t>Below Exec. Depth</t>
  </si>
  <si>
    <t>Samples Analyzed for TPH-DRO</t>
  </si>
  <si>
    <t>Location</t>
  </si>
  <si>
    <t>% of Samples</t>
  </si>
  <si>
    <t>Cells 1, 2 and Surrounding Area</t>
  </si>
  <si>
    <t>TPH-DRO Above ISL Excavation Depth</t>
  </si>
  <si>
    <t>TPH-DRO Above ISL below Excavation Depth</t>
  </si>
  <si>
    <t>Surrounding Area</t>
  </si>
  <si>
    <t>8.6-10</t>
  </si>
  <si>
    <r>
      <rPr>
        <b/>
        <sz val="9"/>
        <rFont val="Segoe UI"/>
        <family val="2"/>
      </rPr>
      <t>Bold</t>
    </r>
    <r>
      <rPr>
        <sz val="9"/>
        <rFont val="Segoe UI"/>
        <family val="2"/>
      </rPr>
      <t xml:space="preserve"> values indicate a detection. Laboratory qualifiers were removed from detected concentrations for calculation purposes.</t>
    </r>
  </si>
  <si>
    <t>TPH-DRO detected above ISLs</t>
  </si>
  <si>
    <t>% Detections above ISLs</t>
  </si>
  <si>
    <t>Sum of
TPH-DRO</t>
  </si>
  <si>
    <t>Area of Site</t>
  </si>
  <si>
    <t>Sumary of the Above Areas</t>
  </si>
  <si>
    <t>Above Execavation</t>
  </si>
  <si>
    <t>Execavation Depth</t>
  </si>
  <si>
    <t>0-8 Feet</t>
  </si>
  <si>
    <t>&gt; 8 Feet</t>
  </si>
  <si>
    <t>0-12 Feet</t>
  </si>
  <si>
    <t>&gt; 12 Feet</t>
  </si>
  <si>
    <t>Mass of TPH-DRO</t>
  </si>
  <si>
    <t>Number of TPH-DRO Detections Above ISLs</t>
  </si>
  <si>
    <t>Cell 1:  0-8.5 Feet - Maximum Detection</t>
  </si>
  <si>
    <t>Cell 1:  &gt; 8.5 Feet - Maximum Detection</t>
  </si>
  <si>
    <t>0-8.5 Feet</t>
  </si>
  <si>
    <t>&gt; 8.5 Feet</t>
  </si>
  <si>
    <t>Around Cell Boundaries:  0-8.5 Feet - Maximum Detection</t>
  </si>
  <si>
    <t>Around Cell Boundaries:  &gt; 8.5 Feet - Maximum Detection</t>
  </si>
  <si>
    <t>Below Excavation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</si>
</sst>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0.0%"/>
    <numFmt numFmtId="166" formatCode="0.0"/>
  </numFmts>
  <fonts count="21" x14ac:knownFonts="1"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0"/>
      <color theme="9"/>
      <name val="Arial"/>
      <family val="2"/>
    </font>
    <font>
      <sz val="10"/>
      <color rgb="FF00B0F0"/>
      <name val="Arial"/>
      <family val="2"/>
    </font>
    <font>
      <sz val="11"/>
      <color theme="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MS Sans Serif"/>
      <family val="2"/>
    </font>
    <font>
      <sz val="10"/>
      <name val="Arial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9"/>
      <name val="Segoe UI"/>
      <family val="2"/>
    </font>
    <font>
      <sz val="9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19">
    <border>
      <left/>
      <right/>
      <top/>
      <bottom/>
      <diagonal/>
    </border>
    <border>
      <left style="double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medium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double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 style="double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8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medium">
        <color indexed="8"/>
      </bottom>
      <diagonal/>
    </border>
    <border>
      <left/>
      <right style="double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/>
      <right style="double">
        <color indexed="8"/>
      </right>
      <top style="medium">
        <color indexed="8"/>
      </top>
      <bottom style="thin">
        <color indexed="64"/>
      </bottom>
      <diagonal/>
    </border>
    <border>
      <left style="double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double">
        <color indexed="8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double">
        <color indexed="8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64"/>
      </top>
      <bottom style="thin">
        <color indexed="8"/>
      </bottom>
      <diagonal/>
    </border>
    <border>
      <left style="double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thin">
        <color auto="1"/>
      </bottom>
      <diagonal/>
    </border>
    <border>
      <left/>
      <right style="double">
        <color indexed="64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indexed="64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8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8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8"/>
      </right>
      <top style="thin">
        <color auto="1"/>
      </top>
      <bottom style="medium">
        <color auto="1"/>
      </bottom>
      <diagonal/>
    </border>
    <border>
      <left style="double">
        <color indexed="64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double">
        <color auto="1"/>
      </bottom>
      <diagonal/>
    </border>
    <border>
      <left style="double">
        <color indexed="8"/>
      </left>
      <right style="thin">
        <color indexed="64"/>
      </right>
      <top style="thin">
        <color indexed="64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64"/>
      </top>
      <bottom style="double">
        <color indexed="8"/>
      </bottom>
      <diagonal/>
    </border>
    <border>
      <left style="double">
        <color indexed="8"/>
      </left>
      <right style="medium">
        <color indexed="8"/>
      </right>
      <top style="double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8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double">
        <color indexed="64"/>
      </right>
      <top style="thin">
        <color auto="1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8"/>
      </right>
      <top style="medium">
        <color indexed="64"/>
      </top>
      <bottom style="thin">
        <color auto="1"/>
      </bottom>
      <diagonal/>
    </border>
    <border>
      <left/>
      <right style="double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/>
      <bottom style="medium">
        <color indexed="64"/>
      </bottom>
      <diagonal/>
    </border>
    <border>
      <left style="double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 applyNumberFormat="0" applyFont="0" applyFill="0" applyBorder="0" applyAlignment="0" applyProtection="0"/>
    <xf numFmtId="0" fontId="7" fillId="0" borderId="0"/>
    <xf numFmtId="0" fontId="15" fillId="0" borderId="0"/>
    <xf numFmtId="9" fontId="16" fillId="0" borderId="0" applyFont="0" applyFill="0" applyBorder="0" applyAlignment="0" applyProtection="0"/>
  </cellStyleXfs>
  <cellXfs count="330">
    <xf numFmtId="0" fontId="0" fillId="0" borderId="0" xfId="0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left"/>
    </xf>
    <xf numFmtId="49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/>
    <xf numFmtId="0" fontId="4" fillId="0" borderId="0" xfId="0" applyNumberFormat="1" applyFont="1" applyFill="1" applyBorder="1" applyAlignment="1" applyProtection="1">
      <alignment horizontal="center" vertical="center" wrapText="1"/>
    </xf>
    <xf numFmtId="164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/>
    <xf numFmtId="49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3" fillId="0" borderId="5" xfId="0" applyNumberFormat="1" applyFont="1" applyFill="1" applyBorder="1" applyAlignment="1" applyProtection="1">
      <alignment horizontal="left" vertical="center" wrapText="1"/>
    </xf>
    <xf numFmtId="0" fontId="3" fillId="0" borderId="6" xfId="0" applyNumberFormat="1" applyFont="1" applyFill="1" applyBorder="1" applyAlignment="1" applyProtection="1">
      <alignment horizontal="center" vertical="center" wrapText="1"/>
    </xf>
    <xf numFmtId="49" fontId="3" fillId="0" borderId="6" xfId="0" applyNumberFormat="1" applyFont="1" applyFill="1" applyBorder="1" applyAlignment="1" applyProtection="1">
      <alignment horizontal="center" vertical="center" wrapText="1"/>
    </xf>
    <xf numFmtId="14" fontId="3" fillId="0" borderId="12" xfId="0" applyNumberFormat="1" applyFont="1" applyFill="1" applyBorder="1" applyAlignment="1" applyProtection="1">
      <alignment horizontal="center" vertical="center" wrapText="1"/>
    </xf>
    <xf numFmtId="0" fontId="1" fillId="3" borderId="6" xfId="0" applyNumberFormat="1" applyFont="1" applyFill="1" applyBorder="1" applyAlignment="1" applyProtection="1">
      <alignment horizontal="center" vertical="center" wrapText="1"/>
    </xf>
    <xf numFmtId="0" fontId="1" fillId="2" borderId="6" xfId="0" applyNumberFormat="1" applyFont="1" applyFill="1" applyBorder="1" applyAlignment="1" applyProtection="1">
      <alignment horizontal="center" vertical="center" wrapText="1"/>
    </xf>
    <xf numFmtId="0" fontId="1" fillId="0" borderId="6" xfId="0" applyNumberFormat="1" applyFont="1" applyFill="1" applyBorder="1" applyAlignment="1" applyProtection="1">
      <alignment horizontal="center" vertical="center" wrapText="1"/>
    </xf>
    <xf numFmtId="0" fontId="3" fillId="0" borderId="8" xfId="0" applyNumberFormat="1" applyFont="1" applyFill="1" applyBorder="1" applyAlignment="1" applyProtection="1">
      <alignment horizontal="left" vertical="center" wrapText="1"/>
    </xf>
    <xf numFmtId="0" fontId="3" fillId="0" borderId="9" xfId="0" applyNumberFormat="1" applyFont="1" applyFill="1" applyBorder="1" applyAlignment="1" applyProtection="1">
      <alignment horizontal="center" vertical="center" wrapText="1"/>
    </xf>
    <xf numFmtId="49" fontId="3" fillId="0" borderId="9" xfId="0" applyNumberFormat="1" applyFont="1" applyFill="1" applyBorder="1" applyAlignment="1" applyProtection="1">
      <alignment horizontal="center" vertical="center" wrapText="1"/>
    </xf>
    <xf numFmtId="0" fontId="1" fillId="0" borderId="9" xfId="0" applyNumberFormat="1" applyFont="1" applyFill="1" applyBorder="1" applyAlignment="1" applyProtection="1">
      <alignment horizontal="center" vertical="center" wrapText="1"/>
    </xf>
    <xf numFmtId="14" fontId="3" fillId="0" borderId="12" xfId="0" applyNumberFormat="1" applyFont="1" applyFill="1" applyBorder="1" applyAlignment="1" applyProtection="1">
      <alignment horizontal="center" vertical="center"/>
    </xf>
    <xf numFmtId="3" fontId="1" fillId="2" borderId="6" xfId="0" applyNumberFormat="1" applyFont="1" applyFill="1" applyBorder="1" applyAlignment="1" applyProtection="1">
      <alignment horizontal="center" vertical="center" wrapText="1"/>
    </xf>
    <xf numFmtId="0" fontId="1" fillId="0" borderId="15" xfId="0" applyNumberFormat="1" applyFont="1" applyFill="1" applyBorder="1" applyAlignment="1" applyProtection="1">
      <alignment horizontal="center" vertical="center" wrapText="1"/>
    </xf>
    <xf numFmtId="14" fontId="3" fillId="0" borderId="17" xfId="0" applyNumberFormat="1" applyFont="1" applyFill="1" applyBorder="1" applyAlignment="1" applyProtection="1">
      <alignment horizontal="center" vertical="center" wrapText="1"/>
    </xf>
    <xf numFmtId="49" fontId="3" fillId="0" borderId="16" xfId="0" applyNumberFormat="1" applyFont="1" applyFill="1" applyBorder="1" applyAlignment="1" applyProtection="1">
      <alignment horizontal="center" vertical="center" wrapText="1"/>
    </xf>
    <xf numFmtId="14" fontId="3" fillId="0" borderId="20" xfId="0" applyNumberFormat="1" applyFont="1" applyFill="1" applyBorder="1" applyAlignment="1" applyProtection="1">
      <alignment horizontal="center" vertical="center" wrapText="1"/>
    </xf>
    <xf numFmtId="0" fontId="3" fillId="0" borderId="21" xfId="0" applyNumberFormat="1" applyFont="1" applyFill="1" applyBorder="1" applyAlignment="1" applyProtection="1">
      <alignment horizontal="center" vertical="center" wrapText="1"/>
    </xf>
    <xf numFmtId="0" fontId="1" fillId="0" borderId="21" xfId="0" applyNumberFormat="1" applyFont="1" applyFill="1" applyBorder="1" applyAlignment="1" applyProtection="1">
      <alignment horizontal="center" vertical="center" wrapText="1"/>
    </xf>
    <xf numFmtId="49" fontId="3" fillId="0" borderId="22" xfId="0" applyNumberFormat="1" applyFont="1" applyFill="1" applyBorder="1" applyAlignment="1" applyProtection="1">
      <alignment horizontal="center" vertical="center" wrapText="1"/>
    </xf>
    <xf numFmtId="14" fontId="3" fillId="0" borderId="23" xfId="0" applyNumberFormat="1" applyFont="1" applyFill="1" applyBorder="1" applyAlignment="1" applyProtection="1">
      <alignment horizontal="center" vertical="center" wrapText="1"/>
    </xf>
    <xf numFmtId="0" fontId="3" fillId="0" borderId="24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 applyAlignment="1" applyProtection="1">
      <alignment vertical="center"/>
    </xf>
    <xf numFmtId="0" fontId="4" fillId="0" borderId="0" xfId="0" applyFont="1" applyAlignment="1">
      <alignment vertical="center"/>
    </xf>
    <xf numFmtId="0" fontId="3" fillId="0" borderId="3" xfId="0" applyNumberFormat="1" applyFont="1" applyFill="1" applyBorder="1" applyAlignment="1" applyProtection="1">
      <alignment horizontal="left" vertical="center" wrapText="1"/>
    </xf>
    <xf numFmtId="0" fontId="3" fillId="0" borderId="4" xfId="0" applyNumberFormat="1" applyFont="1" applyFill="1" applyBorder="1" applyAlignment="1" applyProtection="1">
      <alignment horizontal="center" vertical="center" wrapText="1"/>
    </xf>
    <xf numFmtId="49" fontId="3" fillId="0" borderId="4" xfId="0" applyNumberFormat="1" applyFont="1" applyFill="1" applyBorder="1" applyAlignment="1" applyProtection="1">
      <alignment horizontal="center" vertical="center" wrapText="1"/>
    </xf>
    <xf numFmtId="14" fontId="3" fillId="0" borderId="13" xfId="0" applyNumberFormat="1" applyFont="1" applyFill="1" applyBorder="1" applyAlignment="1" applyProtection="1">
      <alignment horizontal="center" vertical="center" wrapText="1"/>
    </xf>
    <xf numFmtId="0" fontId="1" fillId="0" borderId="4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 applyAlignment="1">
      <alignment horizontal="left"/>
    </xf>
    <xf numFmtId="3" fontId="1" fillId="3" borderId="6" xfId="0" applyNumberFormat="1" applyFont="1" applyFill="1" applyBorder="1" applyAlignment="1" applyProtection="1">
      <alignment horizontal="center" vertical="center" wrapText="1"/>
    </xf>
    <xf numFmtId="3" fontId="1" fillId="3" borderId="4" xfId="0" applyNumberFormat="1" applyFont="1" applyFill="1" applyBorder="1" applyAlignment="1" applyProtection="1">
      <alignment horizontal="center" vertical="center" wrapText="1"/>
    </xf>
    <xf numFmtId="3" fontId="1" fillId="0" borderId="7" xfId="0" applyNumberFormat="1" applyFont="1" applyFill="1" applyBorder="1" applyAlignment="1" applyProtection="1">
      <alignment horizontal="center" vertical="center" wrapText="1"/>
    </xf>
    <xf numFmtId="3" fontId="1" fillId="0" borderId="15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left" vertical="center" wrapText="1"/>
    </xf>
    <xf numFmtId="0" fontId="8" fillId="0" borderId="0" xfId="1" applyFont="1" applyFill="1" applyBorder="1" applyAlignment="1">
      <alignment horizontal="left" vertical="center"/>
    </xf>
    <xf numFmtId="14" fontId="8" fillId="0" borderId="0" xfId="1" applyNumberFormat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7" fillId="0" borderId="0" xfId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left" vertical="center"/>
    </xf>
    <xf numFmtId="14" fontId="3" fillId="0" borderId="0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left" vertical="center"/>
    </xf>
    <xf numFmtId="14" fontId="7" fillId="0" borderId="0" xfId="1" applyNumberFormat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7" fillId="0" borderId="0" xfId="1" applyFill="1" applyBorder="1" applyAlignment="1">
      <alignment horizontal="left" vertical="center"/>
    </xf>
    <xf numFmtId="14" fontId="7" fillId="0" borderId="0" xfId="1" applyNumberForma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left" vertical="center"/>
    </xf>
    <xf numFmtId="14" fontId="10" fillId="0" borderId="0" xfId="1" applyNumberFormat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left" vertical="center"/>
    </xf>
    <xf numFmtId="14" fontId="11" fillId="0" borderId="0" xfId="1" applyNumberFormat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left" vertical="center" wrapText="1"/>
    </xf>
    <xf numFmtId="14" fontId="7" fillId="0" borderId="0" xfId="1" applyNumberFormat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center" vertical="center" wrapText="1"/>
    </xf>
    <xf numFmtId="0" fontId="8" fillId="0" borderId="0" xfId="1" applyFont="1" applyFill="1" applyBorder="1" applyAlignment="1">
      <alignment horizontal="left" vertical="center" wrapText="1"/>
    </xf>
    <xf numFmtId="14" fontId="8" fillId="0" borderId="0" xfId="1" applyNumberFormat="1" applyFont="1" applyFill="1" applyBorder="1" applyAlignment="1">
      <alignment horizontal="center" vertical="center" wrapText="1"/>
    </xf>
    <xf numFmtId="0" fontId="8" fillId="0" borderId="0" xfId="1" applyFont="1" applyFill="1" applyBorder="1" applyAlignment="1">
      <alignment horizontal="center" vertical="center" wrapText="1"/>
    </xf>
    <xf numFmtId="0" fontId="12" fillId="0" borderId="0" xfId="1" applyFont="1" applyFill="1" applyBorder="1" applyAlignment="1">
      <alignment horizontal="left" vertical="center"/>
    </xf>
    <xf numFmtId="14" fontId="12" fillId="0" borderId="0" xfId="1" applyNumberFormat="1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left" vertical="center"/>
    </xf>
    <xf numFmtId="14" fontId="9" fillId="0" borderId="0" xfId="1" applyNumberFormat="1" applyFont="1" applyFill="1" applyBorder="1" applyAlignment="1">
      <alignment horizontal="center" vertical="center"/>
    </xf>
    <xf numFmtId="0" fontId="1" fillId="2" borderId="9" xfId="0" applyNumberFormat="1" applyFont="1" applyFill="1" applyBorder="1" applyAlignment="1" applyProtection="1">
      <alignment horizontal="center" vertical="center" wrapText="1"/>
    </xf>
    <xf numFmtId="0" fontId="15" fillId="0" borderId="0" xfId="2"/>
    <xf numFmtId="0" fontId="15" fillId="0" borderId="0" xfId="2" quotePrefix="1"/>
    <xf numFmtId="14" fontId="15" fillId="0" borderId="0" xfId="2" applyNumberFormat="1"/>
    <xf numFmtId="0" fontId="15" fillId="0" borderId="0" xfId="2" applyAlignment="1">
      <alignment horizontal="center" vertical="center"/>
    </xf>
    <xf numFmtId="0" fontId="15" fillId="0" borderId="0" xfId="2" applyAlignment="1">
      <alignment horizontal="center"/>
    </xf>
    <xf numFmtId="16" fontId="15" fillId="0" borderId="0" xfId="2" quotePrefix="1" applyNumberFormat="1"/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29" xfId="0" applyNumberFormat="1" applyFont="1" applyFill="1" applyBorder="1" applyAlignment="1">
      <alignment horizontal="center" vertical="center" wrapText="1"/>
    </xf>
    <xf numFmtId="0" fontId="1" fillId="0" borderId="30" xfId="0" applyNumberFormat="1" applyFont="1" applyFill="1" applyBorder="1" applyAlignment="1">
      <alignment horizontal="center" wrapText="1"/>
    </xf>
    <xf numFmtId="0" fontId="3" fillId="0" borderId="32" xfId="0" applyNumberFormat="1" applyFont="1" applyFill="1" applyBorder="1" applyAlignment="1" applyProtection="1">
      <alignment horizontal="center" vertical="center" wrapText="1"/>
    </xf>
    <xf numFmtId="3" fontId="1" fillId="3" borderId="32" xfId="0" applyNumberFormat="1" applyFont="1" applyFill="1" applyBorder="1" applyAlignment="1" applyProtection="1">
      <alignment horizontal="center" vertical="center" wrapText="1"/>
    </xf>
    <xf numFmtId="3" fontId="1" fillId="2" borderId="32" xfId="0" applyNumberFormat="1" applyFont="1" applyFill="1" applyBorder="1" applyAlignment="1" applyProtection="1">
      <alignment horizontal="center" vertical="center" wrapText="1"/>
    </xf>
    <xf numFmtId="0" fontId="1" fillId="0" borderId="32" xfId="0" applyNumberFormat="1" applyFont="1" applyFill="1" applyBorder="1" applyAlignment="1" applyProtection="1">
      <alignment horizontal="center" vertical="center" wrapText="1"/>
    </xf>
    <xf numFmtId="0" fontId="1" fillId="2" borderId="32" xfId="0" applyNumberFormat="1" applyFont="1" applyFill="1" applyBorder="1" applyAlignment="1" applyProtection="1">
      <alignment horizontal="center" vertical="center" wrapText="1"/>
    </xf>
    <xf numFmtId="0" fontId="3" fillId="0" borderId="33" xfId="0" applyNumberFormat="1" applyFont="1" applyFill="1" applyBorder="1" applyAlignment="1" applyProtection="1">
      <alignment horizontal="center" vertical="center" wrapText="1"/>
    </xf>
    <xf numFmtId="0" fontId="3" fillId="0" borderId="30" xfId="0" applyNumberFormat="1" applyFont="1" applyFill="1" applyBorder="1" applyAlignment="1" applyProtection="1">
      <alignment horizontal="center" vertical="center" wrapText="1"/>
    </xf>
    <xf numFmtId="0" fontId="1" fillId="0" borderId="30" xfId="0" applyNumberFormat="1" applyFont="1" applyFill="1" applyBorder="1" applyAlignment="1" applyProtection="1">
      <alignment horizontal="center" vertical="center" wrapText="1"/>
    </xf>
    <xf numFmtId="0" fontId="3" fillId="0" borderId="35" xfId="0" applyNumberFormat="1" applyFont="1" applyFill="1" applyBorder="1" applyAlignment="1" applyProtection="1">
      <alignment horizontal="left" vertical="center" wrapText="1"/>
    </xf>
    <xf numFmtId="0" fontId="3" fillId="0" borderId="36" xfId="0" applyNumberFormat="1" applyFont="1" applyFill="1" applyBorder="1" applyAlignment="1" applyProtection="1">
      <alignment horizontal="center" vertical="center" wrapText="1"/>
    </xf>
    <xf numFmtId="0" fontId="3" fillId="0" borderId="37" xfId="0" applyNumberFormat="1" applyFont="1" applyFill="1" applyBorder="1" applyAlignment="1" applyProtection="1">
      <alignment horizontal="left" vertical="center" wrapText="1"/>
    </xf>
    <xf numFmtId="0" fontId="3" fillId="0" borderId="38" xfId="0" applyNumberFormat="1" applyFont="1" applyFill="1" applyBorder="1" applyAlignment="1" applyProtection="1">
      <alignment horizontal="center" vertical="center" wrapText="1"/>
    </xf>
    <xf numFmtId="3" fontId="1" fillId="0" borderId="39" xfId="0" applyNumberFormat="1" applyFont="1" applyFill="1" applyBorder="1" applyAlignment="1" applyProtection="1">
      <alignment horizontal="center" vertical="center" wrapText="1"/>
    </xf>
    <xf numFmtId="3" fontId="1" fillId="0" borderId="40" xfId="0" applyNumberFormat="1" applyFont="1" applyFill="1" applyBorder="1" applyAlignment="1" applyProtection="1">
      <alignment horizontal="center" vertical="center" wrapText="1"/>
    </xf>
    <xf numFmtId="3" fontId="3" fillId="0" borderId="6" xfId="0" applyNumberFormat="1" applyFont="1" applyFill="1" applyBorder="1" applyAlignment="1" applyProtection="1">
      <alignment horizontal="center" vertical="center" wrapText="1"/>
    </xf>
    <xf numFmtId="3" fontId="1" fillId="2" borderId="9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right" vertical="center" wrapText="1" indent="1"/>
    </xf>
    <xf numFmtId="0" fontId="1" fillId="0" borderId="0" xfId="0" applyNumberFormat="1" applyFont="1" applyFill="1" applyBorder="1" applyAlignment="1" applyProtection="1">
      <alignment horizontal="right" vertical="center" indent="1"/>
    </xf>
    <xf numFmtId="3" fontId="1" fillId="0" borderId="0" xfId="0" applyNumberFormat="1" applyFont="1" applyFill="1" applyBorder="1" applyAlignment="1">
      <alignment horizontal="center" vertical="center"/>
    </xf>
    <xf numFmtId="0" fontId="17" fillId="0" borderId="2" xfId="0" applyNumberFormat="1" applyFont="1" applyFill="1" applyBorder="1" applyAlignment="1">
      <alignment horizontal="center" vertical="center" wrapText="1"/>
    </xf>
    <xf numFmtId="0" fontId="17" fillId="0" borderId="29" xfId="0" applyNumberFormat="1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8" fillId="2" borderId="5" xfId="0" applyNumberFormat="1" applyFont="1" applyFill="1" applyBorder="1" applyAlignment="1" applyProtection="1">
      <alignment horizontal="left" vertical="center" wrapText="1"/>
    </xf>
    <xf numFmtId="49" fontId="18" fillId="0" borderId="6" xfId="0" applyNumberFormat="1" applyFont="1" applyFill="1" applyBorder="1" applyAlignment="1" applyProtection="1">
      <alignment horizontal="center" vertical="center" wrapText="1"/>
    </xf>
    <xf numFmtId="14" fontId="18" fillId="0" borderId="12" xfId="0" applyNumberFormat="1" applyFont="1" applyFill="1" applyBorder="1" applyAlignment="1" applyProtection="1">
      <alignment horizontal="center" vertical="center" wrapText="1"/>
    </xf>
    <xf numFmtId="3" fontId="17" fillId="2" borderId="6" xfId="0" applyNumberFormat="1" applyFont="1" applyFill="1" applyBorder="1" applyAlignment="1" applyProtection="1">
      <alignment horizontal="center" vertical="center" wrapText="1"/>
    </xf>
    <xf numFmtId="0" fontId="18" fillId="0" borderId="6" xfId="0" applyNumberFormat="1" applyFont="1" applyFill="1" applyBorder="1" applyAlignment="1" applyProtection="1">
      <alignment horizontal="center" vertical="center" wrapText="1"/>
    </xf>
    <xf numFmtId="0" fontId="17" fillId="0" borderId="6" xfId="0" applyNumberFormat="1" applyFont="1" applyFill="1" applyBorder="1" applyAlignment="1" applyProtection="1">
      <alignment horizontal="center" vertical="center" wrapText="1"/>
    </xf>
    <xf numFmtId="0" fontId="17" fillId="0" borderId="32" xfId="0" applyNumberFormat="1" applyFont="1" applyFill="1" applyBorder="1" applyAlignment="1" applyProtection="1">
      <alignment horizontal="center" vertical="center" wrapText="1"/>
    </xf>
    <xf numFmtId="0" fontId="18" fillId="0" borderId="32" xfId="0" applyNumberFormat="1" applyFont="1" applyFill="1" applyBorder="1" applyAlignment="1" applyProtection="1">
      <alignment horizontal="center" vertical="center" wrapText="1"/>
    </xf>
    <xf numFmtId="0" fontId="18" fillId="3" borderId="5" xfId="0" applyNumberFormat="1" applyFont="1" applyFill="1" applyBorder="1" applyAlignment="1" applyProtection="1">
      <alignment horizontal="left" vertical="center" wrapText="1"/>
    </xf>
    <xf numFmtId="3" fontId="17" fillId="3" borderId="6" xfId="0" applyNumberFormat="1" applyFont="1" applyFill="1" applyBorder="1" applyAlignment="1" applyProtection="1">
      <alignment horizontal="center" vertical="center" wrapText="1"/>
    </xf>
    <xf numFmtId="0" fontId="17" fillId="2" borderId="6" xfId="0" applyNumberFormat="1" applyFont="1" applyFill="1" applyBorder="1" applyAlignment="1" applyProtection="1">
      <alignment horizontal="center" vertical="center" wrapText="1"/>
    </xf>
    <xf numFmtId="3" fontId="17" fillId="3" borderId="32" xfId="0" applyNumberFormat="1" applyFont="1" applyFill="1" applyBorder="1" applyAlignment="1" applyProtection="1">
      <alignment horizontal="center" vertical="center" wrapText="1"/>
    </xf>
    <xf numFmtId="3" fontId="17" fillId="2" borderId="32" xfId="0" applyNumberFormat="1" applyFont="1" applyFill="1" applyBorder="1" applyAlignment="1" applyProtection="1">
      <alignment horizontal="center" vertical="center" wrapText="1"/>
    </xf>
    <xf numFmtId="0" fontId="18" fillId="0" borderId="5" xfId="0" applyNumberFormat="1" applyFont="1" applyFill="1" applyBorder="1" applyAlignment="1" applyProtection="1">
      <alignment horizontal="left" vertical="center" wrapText="1"/>
    </xf>
    <xf numFmtId="0" fontId="17" fillId="2" borderId="32" xfId="0" applyNumberFormat="1" applyFont="1" applyFill="1" applyBorder="1" applyAlignment="1" applyProtection="1">
      <alignment horizontal="center" vertical="center" wrapText="1"/>
    </xf>
    <xf numFmtId="14" fontId="18" fillId="0" borderId="12" xfId="0" applyNumberFormat="1" applyFont="1" applyFill="1" applyBorder="1" applyAlignment="1" applyProtection="1">
      <alignment horizontal="center" vertical="center"/>
    </xf>
    <xf numFmtId="0" fontId="18" fillId="2" borderId="8" xfId="0" applyNumberFormat="1" applyFont="1" applyFill="1" applyBorder="1" applyAlignment="1" applyProtection="1">
      <alignment horizontal="left" vertical="center" wrapText="1"/>
    </xf>
    <xf numFmtId="49" fontId="18" fillId="0" borderId="9" xfId="0" applyNumberFormat="1" applyFont="1" applyFill="1" applyBorder="1" applyAlignment="1" applyProtection="1">
      <alignment horizontal="center" vertical="center" wrapText="1"/>
    </xf>
    <xf numFmtId="14" fontId="18" fillId="0" borderId="17" xfId="0" applyNumberFormat="1" applyFont="1" applyFill="1" applyBorder="1" applyAlignment="1" applyProtection="1">
      <alignment horizontal="center" vertical="center" wrapText="1"/>
    </xf>
    <xf numFmtId="3" fontId="17" fillId="2" borderId="9" xfId="0" applyNumberFormat="1" applyFont="1" applyFill="1" applyBorder="1" applyAlignment="1" applyProtection="1">
      <alignment horizontal="center" vertical="center" wrapText="1"/>
    </xf>
    <xf numFmtId="0" fontId="18" fillId="0" borderId="9" xfId="0" applyNumberFormat="1" applyFont="1" applyFill="1" applyBorder="1" applyAlignment="1" applyProtection="1">
      <alignment horizontal="center" vertical="center" wrapText="1"/>
    </xf>
    <xf numFmtId="0" fontId="18" fillId="0" borderId="33" xfId="0" applyNumberFormat="1" applyFont="1" applyFill="1" applyBorder="1" applyAlignment="1" applyProtection="1">
      <alignment horizontal="center" vertical="center" wrapText="1"/>
    </xf>
    <xf numFmtId="0" fontId="18" fillId="0" borderId="8" xfId="0" applyNumberFormat="1" applyFont="1" applyFill="1" applyBorder="1" applyAlignment="1" applyProtection="1">
      <alignment horizontal="left" vertical="center" wrapText="1"/>
    </xf>
    <xf numFmtId="0" fontId="17" fillId="0" borderId="9" xfId="0" applyNumberFormat="1" applyFont="1" applyFill="1" applyBorder="1" applyAlignment="1" applyProtection="1">
      <alignment horizontal="center" vertical="center" wrapText="1"/>
    </xf>
    <xf numFmtId="0" fontId="18" fillId="3" borderId="8" xfId="0" applyNumberFormat="1" applyFont="1" applyFill="1" applyBorder="1" applyAlignment="1" applyProtection="1">
      <alignment horizontal="left" vertical="center" wrapText="1"/>
    </xf>
    <xf numFmtId="3" fontId="17" fillId="3" borderId="9" xfId="0" applyNumberFormat="1" applyFont="1" applyFill="1" applyBorder="1" applyAlignment="1" applyProtection="1">
      <alignment horizontal="center" vertical="center" wrapText="1"/>
    </xf>
    <xf numFmtId="0" fontId="17" fillId="2" borderId="9" xfId="0" applyNumberFormat="1" applyFont="1" applyFill="1" applyBorder="1" applyAlignment="1" applyProtection="1">
      <alignment horizontal="center" vertical="center" wrapText="1"/>
    </xf>
    <xf numFmtId="3" fontId="18" fillId="0" borderId="9" xfId="0" applyNumberFormat="1" applyFont="1" applyFill="1" applyBorder="1" applyAlignment="1" applyProtection="1">
      <alignment horizontal="center" vertical="center" wrapText="1"/>
    </xf>
    <xf numFmtId="0" fontId="17" fillId="0" borderId="33" xfId="0" applyNumberFormat="1" applyFont="1" applyFill="1" applyBorder="1" applyAlignment="1" applyProtection="1">
      <alignment horizontal="center" vertical="center" wrapText="1"/>
    </xf>
    <xf numFmtId="0" fontId="18" fillId="0" borderId="3" xfId="0" applyNumberFormat="1" applyFont="1" applyFill="1" applyBorder="1" applyAlignment="1" applyProtection="1">
      <alignment horizontal="left" vertical="center" wrapText="1"/>
    </xf>
    <xf numFmtId="14" fontId="18" fillId="0" borderId="13" xfId="0" applyNumberFormat="1" applyFont="1" applyFill="1" applyBorder="1" applyAlignment="1" applyProtection="1">
      <alignment horizontal="center" vertical="center" wrapText="1"/>
    </xf>
    <xf numFmtId="0" fontId="17" fillId="0" borderId="4" xfId="0" applyNumberFormat="1" applyFont="1" applyFill="1" applyBorder="1" applyAlignment="1" applyProtection="1">
      <alignment horizontal="center" vertical="center" wrapText="1"/>
    </xf>
    <xf numFmtId="0" fontId="18" fillId="0" borderId="4" xfId="0" applyNumberFormat="1" applyFont="1" applyFill="1" applyBorder="1" applyAlignment="1" applyProtection="1">
      <alignment horizontal="center" vertical="center" wrapText="1"/>
    </xf>
    <xf numFmtId="0" fontId="17" fillId="0" borderId="30" xfId="0" applyNumberFormat="1" applyFont="1" applyFill="1" applyBorder="1" applyAlignment="1" applyProtection="1">
      <alignment horizontal="center" vertical="center" wrapText="1"/>
    </xf>
    <xf numFmtId="0" fontId="18" fillId="0" borderId="35" xfId="0" applyNumberFormat="1" applyFont="1" applyFill="1" applyBorder="1" applyAlignment="1" applyProtection="1">
      <alignment horizontal="left" vertical="center" wrapText="1"/>
    </xf>
    <xf numFmtId="49" fontId="18" fillId="0" borderId="16" xfId="0" applyNumberFormat="1" applyFont="1" applyFill="1" applyBorder="1" applyAlignment="1" applyProtection="1">
      <alignment horizontal="center" vertical="center" wrapText="1"/>
    </xf>
    <xf numFmtId="14" fontId="18" fillId="0" borderId="20" xfId="0" applyNumberFormat="1" applyFont="1" applyFill="1" applyBorder="1" applyAlignment="1" applyProtection="1">
      <alignment horizontal="center" vertical="center" wrapText="1"/>
    </xf>
    <xf numFmtId="0" fontId="18" fillId="0" borderId="21" xfId="0" applyNumberFormat="1" applyFont="1" applyFill="1" applyBorder="1" applyAlignment="1" applyProtection="1">
      <alignment horizontal="center" vertical="center" wrapText="1"/>
    </xf>
    <xf numFmtId="0" fontId="18" fillId="0" borderId="36" xfId="0" applyNumberFormat="1" applyFont="1" applyFill="1" applyBorder="1" applyAlignment="1" applyProtection="1">
      <alignment horizontal="center" vertical="center" wrapText="1"/>
    </xf>
    <xf numFmtId="0" fontId="18" fillId="0" borderId="41" xfId="0" applyNumberFormat="1" applyFont="1" applyFill="1" applyBorder="1" applyAlignment="1" applyProtection="1">
      <alignment horizontal="left" vertical="center" wrapText="1"/>
    </xf>
    <xf numFmtId="49" fontId="18" fillId="0" borderId="42" xfId="0" applyNumberFormat="1" applyFont="1" applyFill="1" applyBorder="1" applyAlignment="1" applyProtection="1">
      <alignment horizontal="center" vertical="center" wrapText="1"/>
    </xf>
    <xf numFmtId="14" fontId="18" fillId="0" borderId="43" xfId="0" applyNumberFormat="1" applyFont="1" applyFill="1" applyBorder="1" applyAlignment="1" applyProtection="1">
      <alignment horizontal="center" vertical="center" wrapText="1"/>
    </xf>
    <xf numFmtId="0" fontId="18" fillId="0" borderId="44" xfId="0" applyNumberFormat="1" applyFont="1" applyFill="1" applyBorder="1" applyAlignment="1" applyProtection="1">
      <alignment horizontal="center" vertical="center" wrapText="1"/>
    </xf>
    <xf numFmtId="0" fontId="18" fillId="0" borderId="45" xfId="0" applyNumberFormat="1" applyFont="1" applyFill="1" applyBorder="1" applyAlignment="1" applyProtection="1">
      <alignment horizontal="center" vertical="center" wrapText="1"/>
    </xf>
    <xf numFmtId="0" fontId="18" fillId="0" borderId="46" xfId="0" applyNumberFormat="1" applyFont="1" applyFill="1" applyBorder="1" applyAlignment="1" applyProtection="1">
      <alignment horizontal="left" vertical="center" wrapText="1"/>
    </xf>
    <xf numFmtId="49" fontId="18" fillId="0" borderId="47" xfId="0" applyNumberFormat="1" applyFont="1" applyFill="1" applyBorder="1" applyAlignment="1" applyProtection="1">
      <alignment horizontal="center" vertical="center" wrapText="1"/>
    </xf>
    <xf numFmtId="14" fontId="18" fillId="0" borderId="48" xfId="0" applyNumberFormat="1" applyFont="1" applyFill="1" applyBorder="1" applyAlignment="1" applyProtection="1">
      <alignment horizontal="center" vertical="center" wrapText="1"/>
    </xf>
    <xf numFmtId="0" fontId="17" fillId="0" borderId="49" xfId="0" applyNumberFormat="1" applyFont="1" applyFill="1" applyBorder="1" applyAlignment="1" applyProtection="1">
      <alignment horizontal="center" vertical="center" wrapText="1"/>
    </xf>
    <xf numFmtId="0" fontId="18" fillId="0" borderId="49" xfId="0" applyNumberFormat="1" applyFont="1" applyFill="1" applyBorder="1" applyAlignment="1" applyProtection="1">
      <alignment horizontal="center" vertical="center" wrapText="1"/>
    </xf>
    <xf numFmtId="0" fontId="18" fillId="0" borderId="50" xfId="0" applyNumberFormat="1" applyFont="1" applyFill="1" applyBorder="1" applyAlignment="1" applyProtection="1">
      <alignment horizontal="center" vertical="center" wrapText="1"/>
    </xf>
    <xf numFmtId="0" fontId="17" fillId="0" borderId="21" xfId="0" applyNumberFormat="1" applyFont="1" applyFill="1" applyBorder="1" applyAlignment="1" applyProtection="1">
      <alignment horizontal="center" vertical="center" wrapText="1"/>
    </xf>
    <xf numFmtId="3" fontId="17" fillId="0" borderId="67" xfId="0" applyNumberFormat="1" applyFont="1" applyFill="1" applyBorder="1" applyAlignment="1" applyProtection="1">
      <alignment horizontal="center" vertical="center" wrapText="1"/>
    </xf>
    <xf numFmtId="3" fontId="17" fillId="0" borderId="56" xfId="0" applyNumberFormat="1" applyFont="1" applyFill="1" applyBorder="1" applyAlignment="1" applyProtection="1">
      <alignment horizontal="center" vertical="center" wrapText="1"/>
    </xf>
    <xf numFmtId="3" fontId="17" fillId="0" borderId="57" xfId="0" applyNumberFormat="1" applyFont="1" applyFill="1" applyBorder="1" applyAlignment="1" applyProtection="1">
      <alignment horizontal="center" vertical="center" wrapText="1"/>
    </xf>
    <xf numFmtId="0" fontId="19" fillId="0" borderId="0" xfId="0" applyNumberFormat="1" applyFont="1" applyFill="1" applyBorder="1" applyAlignment="1" applyProtection="1">
      <alignment horizontal="left" vertical="center" wrapText="1"/>
    </xf>
    <xf numFmtId="0" fontId="20" fillId="0" borderId="0" xfId="0" applyNumberFormat="1" applyFont="1" applyFill="1" applyBorder="1" applyAlignment="1" applyProtection="1">
      <alignment vertical="center"/>
    </xf>
    <xf numFmtId="0" fontId="20" fillId="0" borderId="0" xfId="0" applyNumberFormat="1" applyFont="1" applyFill="1" applyBorder="1" applyAlignment="1" applyProtection="1">
      <alignment horizontal="left" vertical="center"/>
    </xf>
    <xf numFmtId="0" fontId="20" fillId="0" borderId="0" xfId="0" applyNumberFormat="1" applyFont="1" applyFill="1" applyBorder="1" applyAlignment="1">
      <alignment horizontal="left"/>
    </xf>
    <xf numFmtId="0" fontId="18" fillId="0" borderId="83" xfId="0" applyNumberFormat="1" applyFont="1" applyFill="1" applyBorder="1" applyAlignment="1" applyProtection="1">
      <alignment horizontal="left" vertical="center" wrapText="1"/>
    </xf>
    <xf numFmtId="49" fontId="18" fillId="0" borderId="84" xfId="0" applyNumberFormat="1" applyFont="1" applyFill="1" applyBorder="1" applyAlignment="1" applyProtection="1">
      <alignment horizontal="center" vertical="center" wrapText="1"/>
    </xf>
    <xf numFmtId="14" fontId="18" fillId="0" borderId="85" xfId="0" applyNumberFormat="1" applyFont="1" applyFill="1" applyBorder="1" applyAlignment="1" applyProtection="1">
      <alignment horizontal="center" vertical="center" wrapText="1"/>
    </xf>
    <xf numFmtId="0" fontId="18" fillId="0" borderId="86" xfId="0" applyNumberFormat="1" applyFont="1" applyFill="1" applyBorder="1" applyAlignment="1" applyProtection="1">
      <alignment horizontal="center" vertical="center" wrapText="1"/>
    </xf>
    <xf numFmtId="0" fontId="18" fillId="0" borderId="87" xfId="0" applyNumberFormat="1" applyFont="1" applyFill="1" applyBorder="1" applyAlignment="1" applyProtection="1">
      <alignment horizontal="center" vertical="center" wrapText="1"/>
    </xf>
    <xf numFmtId="0" fontId="17" fillId="0" borderId="90" xfId="0" applyNumberFormat="1" applyFont="1" applyFill="1" applyBorder="1" applyAlignment="1" applyProtection="1">
      <alignment horizontal="center" vertical="center" wrapText="1"/>
    </xf>
    <xf numFmtId="0" fontId="17" fillId="0" borderId="2" xfId="0" applyNumberFormat="1" applyFont="1" applyFill="1" applyBorder="1" applyAlignment="1" applyProtection="1">
      <alignment horizontal="center" vertical="center" wrapText="1"/>
    </xf>
    <xf numFmtId="3" fontId="17" fillId="0" borderId="2" xfId="0" applyNumberFormat="1" applyFont="1" applyFill="1" applyBorder="1" applyAlignment="1" applyProtection="1">
      <alignment horizontal="center" vertical="center" wrapText="1"/>
    </xf>
    <xf numFmtId="3" fontId="17" fillId="0" borderId="29" xfId="0" applyNumberFormat="1" applyFont="1" applyFill="1" applyBorder="1" applyAlignment="1" applyProtection="1">
      <alignment horizontal="center" vertical="center" wrapText="1"/>
    </xf>
    <xf numFmtId="0" fontId="18" fillId="0" borderId="65" xfId="0" applyNumberFormat="1" applyFont="1" applyFill="1" applyBorder="1" applyAlignment="1" applyProtection="1">
      <alignment horizontal="right" vertical="center" wrapText="1" indent="1"/>
    </xf>
    <xf numFmtId="0" fontId="18" fillId="0" borderId="66" xfId="0" applyFont="1" applyFill="1" applyBorder="1" applyAlignment="1">
      <alignment horizontal="right" vertical="center" wrapText="1" indent="1"/>
    </xf>
    <xf numFmtId="0" fontId="18" fillId="0" borderId="73" xfId="0" applyNumberFormat="1" applyFont="1" applyFill="1" applyBorder="1" applyAlignment="1" applyProtection="1">
      <alignment horizontal="right" vertical="center" wrapText="1" indent="1"/>
    </xf>
    <xf numFmtId="0" fontId="18" fillId="0" borderId="74" xfId="0" applyFont="1" applyFill="1" applyBorder="1" applyAlignment="1">
      <alignment horizontal="right" vertical="center" wrapText="1" indent="1"/>
    </xf>
    <xf numFmtId="0" fontId="18" fillId="0" borderId="53" xfId="0" applyNumberFormat="1" applyFont="1" applyFill="1" applyBorder="1" applyAlignment="1" applyProtection="1">
      <alignment horizontal="right" vertical="center" wrapText="1" indent="1"/>
    </xf>
    <xf numFmtId="0" fontId="18" fillId="0" borderId="54" xfId="0" applyNumberFormat="1" applyFont="1" applyFill="1" applyBorder="1" applyAlignment="1" applyProtection="1">
      <alignment horizontal="right" vertical="center" wrapText="1" indent="1"/>
    </xf>
    <xf numFmtId="0" fontId="18" fillId="0" borderId="77" xfId="0" applyNumberFormat="1" applyFont="1" applyFill="1" applyBorder="1" applyAlignment="1" applyProtection="1">
      <alignment horizontal="right" vertical="center" wrapText="1" indent="1"/>
    </xf>
    <xf numFmtId="0" fontId="18" fillId="0" borderId="78" xfId="0" applyNumberFormat="1" applyFont="1" applyFill="1" applyBorder="1" applyAlignment="1" applyProtection="1">
      <alignment horizontal="right" vertical="center" wrapText="1" indent="1"/>
    </xf>
    <xf numFmtId="0" fontId="18" fillId="0" borderId="91" xfId="0" applyNumberFormat="1" applyFont="1" applyFill="1" applyBorder="1" applyAlignment="1" applyProtection="1">
      <alignment horizontal="right" vertical="center" wrapText="1" indent="1"/>
    </xf>
    <xf numFmtId="0" fontId="18" fillId="0" borderId="92" xfId="0" applyNumberFormat="1" applyFont="1" applyFill="1" applyBorder="1" applyAlignment="1" applyProtection="1">
      <alignment horizontal="right" vertical="center" wrapText="1" indent="1"/>
    </xf>
    <xf numFmtId="0" fontId="18" fillId="0" borderId="96" xfId="0" applyNumberFormat="1" applyFont="1" applyFill="1" applyBorder="1" applyAlignment="1" applyProtection="1">
      <alignment horizontal="right" vertical="center" wrapText="1" indent="1"/>
    </xf>
    <xf numFmtId="0" fontId="18" fillId="0" borderId="58" xfId="0" applyNumberFormat="1" applyFont="1" applyFill="1" applyBorder="1" applyAlignment="1" applyProtection="1">
      <alignment horizontal="right" vertical="center" wrapText="1" indent="1"/>
    </xf>
    <xf numFmtId="0" fontId="18" fillId="0" borderId="80" xfId="0" applyNumberFormat="1" applyFont="1" applyFill="1" applyBorder="1" applyAlignment="1" applyProtection="1">
      <alignment horizontal="right" vertical="center" wrapText="1" indent="1"/>
    </xf>
    <xf numFmtId="0" fontId="18" fillId="0" borderId="81" xfId="0" applyNumberFormat="1" applyFont="1" applyFill="1" applyBorder="1" applyAlignment="1" applyProtection="1">
      <alignment horizontal="right" vertical="center" wrapText="1" indent="1"/>
    </xf>
    <xf numFmtId="166" fontId="17" fillId="0" borderId="6" xfId="0" applyNumberFormat="1" applyFont="1" applyFill="1" applyBorder="1" applyAlignment="1" applyProtection="1">
      <alignment horizontal="center" vertical="center" wrapText="1"/>
    </xf>
    <xf numFmtId="0" fontId="17" fillId="0" borderId="72" xfId="0" applyFont="1" applyFill="1" applyBorder="1" applyAlignment="1">
      <alignment horizontal="right" vertical="center" indent="1"/>
    </xf>
    <xf numFmtId="3" fontId="17" fillId="3" borderId="51" xfId="0" applyNumberFormat="1" applyFont="1" applyFill="1" applyBorder="1" applyAlignment="1" applyProtection="1">
      <alignment horizontal="center" vertical="center" wrapText="1"/>
    </xf>
    <xf numFmtId="3" fontId="17" fillId="3" borderId="58" xfId="0" applyNumberFormat="1" applyFont="1" applyFill="1" applyBorder="1" applyAlignment="1" applyProtection="1">
      <alignment horizontal="center" vertical="center" wrapText="1"/>
    </xf>
    <xf numFmtId="3" fontId="17" fillId="3" borderId="59" xfId="0" applyNumberFormat="1" applyFont="1" applyFill="1" applyBorder="1" applyAlignment="1" applyProtection="1">
      <alignment horizontal="center" vertical="center" wrapText="1"/>
    </xf>
    <xf numFmtId="0" fontId="17" fillId="0" borderId="75" xfId="0" applyFont="1" applyFill="1" applyBorder="1" applyAlignment="1">
      <alignment horizontal="right" vertical="center" indent="1"/>
    </xf>
    <xf numFmtId="3" fontId="17" fillId="0" borderId="68" xfId="0" applyNumberFormat="1" applyFont="1" applyFill="1" applyBorder="1" applyAlignment="1" applyProtection="1">
      <alignment horizontal="center" vertical="center" wrapText="1"/>
    </xf>
    <xf numFmtId="3" fontId="17" fillId="0" borderId="22" xfId="0" applyNumberFormat="1" applyFont="1" applyFill="1" applyBorder="1" applyAlignment="1" applyProtection="1">
      <alignment horizontal="center" vertical="center" wrapText="1"/>
    </xf>
    <xf numFmtId="3" fontId="17" fillId="0" borderId="60" xfId="0" applyNumberFormat="1" applyFont="1" applyFill="1" applyBorder="1" applyAlignment="1" applyProtection="1">
      <alignment horizontal="center" vertical="center" wrapText="1"/>
    </xf>
    <xf numFmtId="0" fontId="17" fillId="0" borderId="76" xfId="0" applyNumberFormat="1" applyFont="1" applyFill="1" applyBorder="1" applyAlignment="1" applyProtection="1">
      <alignment horizontal="right" vertical="center" indent="1"/>
    </xf>
    <xf numFmtId="3" fontId="17" fillId="3" borderId="55" xfId="0" applyNumberFormat="1" applyFont="1" applyFill="1" applyBorder="1" applyAlignment="1">
      <alignment horizontal="center" vertical="center"/>
    </xf>
    <xf numFmtId="3" fontId="17" fillId="2" borderId="55" xfId="0" applyNumberFormat="1" applyFont="1" applyFill="1" applyBorder="1" applyAlignment="1">
      <alignment horizontal="center" vertical="center"/>
    </xf>
    <xf numFmtId="3" fontId="17" fillId="3" borderId="61" xfId="0" applyNumberFormat="1" applyFont="1" applyFill="1" applyBorder="1" applyAlignment="1">
      <alignment horizontal="center" vertical="center"/>
    </xf>
    <xf numFmtId="0" fontId="17" fillId="0" borderId="79" xfId="0" applyNumberFormat="1" applyFont="1" applyFill="1" applyBorder="1" applyAlignment="1" applyProtection="1">
      <alignment horizontal="right" vertical="center" indent="1"/>
    </xf>
    <xf numFmtId="3" fontId="17" fillId="0" borderId="52" xfId="0" applyNumberFormat="1" applyFont="1" applyFill="1" applyBorder="1" applyAlignment="1">
      <alignment horizontal="center" vertical="center"/>
    </xf>
    <xf numFmtId="3" fontId="17" fillId="0" borderId="62" xfId="0" applyNumberFormat="1" applyFont="1" applyFill="1" applyBorder="1" applyAlignment="1">
      <alignment horizontal="center" vertical="center"/>
    </xf>
    <xf numFmtId="0" fontId="17" fillId="0" borderId="93" xfId="0" applyNumberFormat="1" applyFont="1" applyFill="1" applyBorder="1" applyAlignment="1" applyProtection="1">
      <alignment horizontal="right" vertical="center" indent="1"/>
    </xf>
    <xf numFmtId="3" fontId="17" fillId="0" borderId="94" xfId="0" applyNumberFormat="1" applyFont="1" applyFill="1" applyBorder="1" applyAlignment="1">
      <alignment horizontal="center" vertical="center"/>
    </xf>
    <xf numFmtId="3" fontId="17" fillId="0" borderId="95" xfId="0" applyNumberFormat="1" applyFont="1" applyFill="1" applyBorder="1" applyAlignment="1">
      <alignment horizontal="center" vertical="center"/>
    </xf>
    <xf numFmtId="0" fontId="17" fillId="0" borderId="97" xfId="0" applyNumberFormat="1" applyFont="1" applyFill="1" applyBorder="1" applyAlignment="1" applyProtection="1">
      <alignment horizontal="right" vertical="center" indent="1"/>
    </xf>
    <xf numFmtId="3" fontId="17" fillId="3" borderId="51" xfId="0" applyNumberFormat="1" applyFont="1" applyFill="1" applyBorder="1" applyAlignment="1">
      <alignment horizontal="center" vertical="center"/>
    </xf>
    <xf numFmtId="3" fontId="17" fillId="3" borderId="98" xfId="0" applyNumberFormat="1" applyFont="1" applyFill="1" applyBorder="1" applyAlignment="1">
      <alignment horizontal="center" vertical="center"/>
    </xf>
    <xf numFmtId="3" fontId="17" fillId="2" borderId="94" xfId="0" applyNumberFormat="1" applyFont="1" applyFill="1" applyBorder="1" applyAlignment="1">
      <alignment horizontal="center" vertical="center"/>
    </xf>
    <xf numFmtId="0" fontId="17" fillId="0" borderId="82" xfId="0" applyNumberFormat="1" applyFont="1" applyFill="1" applyBorder="1" applyAlignment="1" applyProtection="1">
      <alignment horizontal="right" vertical="center" indent="1"/>
    </xf>
    <xf numFmtId="3" fontId="17" fillId="2" borderId="69" xfId="0" applyNumberFormat="1" applyFont="1" applyFill="1" applyBorder="1" applyAlignment="1">
      <alignment horizontal="center" vertical="center"/>
    </xf>
    <xf numFmtId="3" fontId="17" fillId="0" borderId="63" xfId="0" applyNumberFormat="1" applyFont="1" applyFill="1" applyBorder="1" applyAlignment="1">
      <alignment horizontal="center" vertical="center"/>
    </xf>
    <xf numFmtId="3" fontId="17" fillId="2" borderId="63" xfId="0" applyNumberFormat="1" applyFont="1" applyFill="1" applyBorder="1" applyAlignment="1">
      <alignment horizontal="center" vertical="center"/>
    </xf>
    <xf numFmtId="3" fontId="17" fillId="0" borderId="64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horizontal="right" vertical="center"/>
    </xf>
    <xf numFmtId="165" fontId="0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58" xfId="0" applyNumberFormat="1" applyFont="1" applyFill="1" applyBorder="1" applyAlignment="1">
      <alignment horizontal="center" vertical="center"/>
    </xf>
    <xf numFmtId="3" fontId="1" fillId="0" borderId="58" xfId="0" applyNumberFormat="1" applyFont="1" applyFill="1" applyBorder="1" applyAlignment="1">
      <alignment horizontal="center" vertical="center"/>
    </xf>
    <xf numFmtId="3" fontId="1" fillId="0" borderId="54" xfId="0" applyNumberFormat="1" applyFont="1" applyFill="1" applyBorder="1" applyAlignment="1">
      <alignment horizontal="center" vertical="center"/>
    </xf>
    <xf numFmtId="3" fontId="1" fillId="0" borderId="99" xfId="0" applyNumberFormat="1" applyFont="1" applyFill="1" applyBorder="1" applyAlignment="1">
      <alignment horizontal="center" vertical="center"/>
    </xf>
    <xf numFmtId="165" fontId="1" fillId="0" borderId="101" xfId="3" applyNumberFormat="1" applyFont="1" applyFill="1" applyBorder="1" applyAlignment="1">
      <alignment horizontal="right" vertical="center" indent="1"/>
    </xf>
    <xf numFmtId="3" fontId="1" fillId="0" borderId="102" xfId="0" applyNumberFormat="1" applyFont="1" applyFill="1" applyBorder="1" applyAlignment="1">
      <alignment horizontal="center" vertical="center"/>
    </xf>
    <xf numFmtId="165" fontId="1" fillId="0" borderId="103" xfId="0" applyNumberFormat="1" applyFont="1" applyFill="1" applyBorder="1" applyAlignment="1">
      <alignment horizontal="right" vertical="center" indent="1"/>
    </xf>
    <xf numFmtId="165" fontId="1" fillId="0" borderId="103" xfId="3" applyNumberFormat="1" applyFont="1" applyFill="1" applyBorder="1" applyAlignment="1">
      <alignment horizontal="right" vertical="center" indent="1"/>
    </xf>
    <xf numFmtId="165" fontId="1" fillId="0" borderId="105" xfId="0" applyNumberFormat="1" applyFont="1" applyFill="1" applyBorder="1" applyAlignment="1">
      <alignment horizontal="right" vertical="center" indent="1"/>
    </xf>
    <xf numFmtId="3" fontId="1" fillId="0" borderId="107" xfId="0" applyNumberFormat="1" applyFont="1" applyFill="1" applyBorder="1" applyAlignment="1">
      <alignment horizontal="center" vertical="center"/>
    </xf>
    <xf numFmtId="165" fontId="1" fillId="0" borderId="108" xfId="0" applyNumberFormat="1" applyFont="1" applyFill="1" applyBorder="1" applyAlignment="1">
      <alignment horizontal="right" vertical="center" indent="1"/>
    </xf>
    <xf numFmtId="165" fontId="1" fillId="0" borderId="0" xfId="3" applyNumberFormat="1" applyFont="1" applyFill="1" applyBorder="1" applyAlignment="1">
      <alignment horizontal="right" vertical="center" indent="1"/>
    </xf>
    <xf numFmtId="165" fontId="1" fillId="0" borderId="0" xfId="0" applyNumberFormat="1" applyFont="1" applyFill="1" applyBorder="1" applyAlignment="1">
      <alignment horizontal="right" vertical="center" indent="1"/>
    </xf>
    <xf numFmtId="0" fontId="0" fillId="0" borderId="102" xfId="0" applyNumberFormat="1" applyFont="1" applyFill="1" applyBorder="1" applyAlignment="1">
      <alignment horizontal="center" vertical="center"/>
    </xf>
    <xf numFmtId="0" fontId="0" fillId="0" borderId="58" xfId="0" applyNumberFormat="1" applyFont="1" applyFill="1" applyBorder="1" applyAlignment="1">
      <alignment horizontal="center" vertical="center"/>
    </xf>
    <xf numFmtId="0" fontId="0" fillId="0" borderId="99" xfId="0" applyNumberFormat="1" applyFont="1" applyFill="1" applyBorder="1" applyAlignment="1">
      <alignment horizontal="center" vertical="center"/>
    </xf>
    <xf numFmtId="165" fontId="1" fillId="0" borderId="102" xfId="3" applyNumberFormat="1" applyFont="1" applyFill="1" applyBorder="1" applyAlignment="1">
      <alignment horizontal="center" vertical="center"/>
    </xf>
    <xf numFmtId="165" fontId="1" fillId="0" borderId="92" xfId="0" applyNumberFormat="1" applyFont="1" applyFill="1" applyBorder="1" applyAlignment="1">
      <alignment horizontal="center" vertical="center"/>
    </xf>
    <xf numFmtId="0" fontId="1" fillId="0" borderId="96" xfId="0" applyNumberFormat="1" applyFont="1" applyFill="1" applyBorder="1" applyAlignment="1">
      <alignment horizontal="left" vertical="center" indent="1"/>
    </xf>
    <xf numFmtId="0" fontId="0" fillId="0" borderId="59" xfId="0" applyNumberFormat="1" applyFont="1" applyFill="1" applyBorder="1" applyAlignment="1">
      <alignment horizontal="center" vertical="center"/>
    </xf>
    <xf numFmtId="0" fontId="1" fillId="0" borderId="109" xfId="0" applyNumberFormat="1" applyFont="1" applyFill="1" applyBorder="1" applyAlignment="1">
      <alignment horizontal="left" vertical="center" indent="1"/>
    </xf>
    <xf numFmtId="0" fontId="0" fillId="0" borderId="103" xfId="0" applyNumberFormat="1" applyFont="1" applyFill="1" applyBorder="1" applyAlignment="1">
      <alignment horizontal="center" vertical="center"/>
    </xf>
    <xf numFmtId="0" fontId="1" fillId="0" borderId="104" xfId="0" applyNumberFormat="1" applyFont="1" applyFill="1" applyBorder="1" applyAlignment="1">
      <alignment horizontal="left" vertical="center" indent="1"/>
    </xf>
    <xf numFmtId="0" fontId="0" fillId="0" borderId="105" xfId="0" applyNumberFormat="1" applyFont="1" applyFill="1" applyBorder="1" applyAlignment="1">
      <alignment horizontal="center" vertical="center"/>
    </xf>
    <xf numFmtId="0" fontId="1" fillId="0" borderId="59" xfId="0" applyNumberFormat="1" applyFont="1" applyFill="1" applyBorder="1" applyAlignment="1">
      <alignment horizontal="center" vertical="center"/>
    </xf>
    <xf numFmtId="165" fontId="1" fillId="0" borderId="103" xfId="3" applyNumberFormat="1" applyFont="1" applyFill="1" applyBorder="1" applyAlignment="1">
      <alignment horizontal="center" vertical="center"/>
    </xf>
    <xf numFmtId="0" fontId="1" fillId="0" borderId="91" xfId="0" applyNumberFormat="1" applyFont="1" applyFill="1" applyBorder="1" applyAlignment="1">
      <alignment horizontal="left" vertical="center" indent="1"/>
    </xf>
    <xf numFmtId="165" fontId="1" fillId="0" borderId="110" xfId="0" applyNumberFormat="1" applyFont="1" applyFill="1" applyBorder="1" applyAlignment="1">
      <alignment horizontal="center" vertical="center"/>
    </xf>
    <xf numFmtId="0" fontId="1" fillId="0" borderId="106" xfId="0" applyNumberFormat="1" applyFont="1" applyFill="1" applyBorder="1" applyAlignment="1">
      <alignment horizontal="left" vertical="center" indent="1"/>
    </xf>
    <xf numFmtId="165" fontId="1" fillId="0" borderId="107" xfId="0" applyNumberFormat="1" applyFont="1" applyFill="1" applyBorder="1" applyAlignment="1">
      <alignment horizontal="center" vertical="center"/>
    </xf>
    <xf numFmtId="165" fontId="1" fillId="0" borderId="108" xfId="0" applyNumberFormat="1" applyFont="1" applyFill="1" applyBorder="1" applyAlignment="1">
      <alignment horizontal="center" vertical="center"/>
    </xf>
    <xf numFmtId="0" fontId="1" fillId="5" borderId="92" xfId="0" applyNumberFormat="1" applyFont="1" applyFill="1" applyBorder="1" applyAlignment="1">
      <alignment horizontal="center" vertical="center"/>
    </xf>
    <xf numFmtId="165" fontId="1" fillId="2" borderId="59" xfId="3" applyNumberFormat="1" applyFont="1" applyFill="1" applyBorder="1" applyAlignment="1">
      <alignment horizontal="right" vertical="center" indent="1"/>
    </xf>
    <xf numFmtId="165" fontId="1" fillId="2" borderId="92" xfId="0" applyNumberFormat="1" applyFont="1" applyFill="1" applyBorder="1" applyAlignment="1">
      <alignment horizontal="center" vertical="center"/>
    </xf>
    <xf numFmtId="165" fontId="1" fillId="2" borderId="107" xfId="0" applyNumberFormat="1" applyFont="1" applyFill="1" applyBorder="1" applyAlignment="1">
      <alignment horizontal="center" vertical="center"/>
    </xf>
    <xf numFmtId="0" fontId="1" fillId="0" borderId="54" xfId="0" applyNumberFormat="1" applyFont="1" applyFill="1" applyBorder="1" applyAlignment="1">
      <alignment horizontal="left" vertical="center" indent="3"/>
    </xf>
    <xf numFmtId="0" fontId="1" fillId="0" borderId="102" xfId="0" applyNumberFormat="1" applyFont="1" applyFill="1" applyBorder="1" applyAlignment="1">
      <alignment horizontal="left" vertical="center" indent="3"/>
    </xf>
    <xf numFmtId="0" fontId="1" fillId="0" borderId="99" xfId="0" applyNumberFormat="1" applyFont="1" applyFill="1" applyBorder="1" applyAlignment="1">
      <alignment horizontal="left" vertical="center" indent="3"/>
    </xf>
    <xf numFmtId="0" fontId="1" fillId="0" borderId="58" xfId="0" applyNumberFormat="1" applyFont="1" applyFill="1" applyBorder="1" applyAlignment="1">
      <alignment horizontal="left" vertical="center" indent="1"/>
    </xf>
    <xf numFmtId="0" fontId="1" fillId="0" borderId="107" xfId="0" applyNumberFormat="1" applyFont="1" applyFill="1" applyBorder="1" applyAlignment="1">
      <alignment horizontal="left" vertical="center" indent="1"/>
    </xf>
    <xf numFmtId="0" fontId="17" fillId="0" borderId="30" xfId="0" applyNumberFormat="1" applyFont="1" applyFill="1" applyBorder="1" applyAlignment="1">
      <alignment horizontal="center" vertical="center" wrapText="1"/>
    </xf>
    <xf numFmtId="3" fontId="17" fillId="0" borderId="68" xfId="0" applyNumberFormat="1" applyFont="1" applyFill="1" applyBorder="1" applyAlignment="1">
      <alignment horizontal="center" vertical="center"/>
    </xf>
    <xf numFmtId="0" fontId="17" fillId="3" borderId="70" xfId="0" applyNumberFormat="1" applyFont="1" applyFill="1" applyBorder="1" applyAlignment="1" applyProtection="1">
      <alignment horizontal="right" vertical="center" wrapText="1" indent="1"/>
    </xf>
    <xf numFmtId="0" fontId="17" fillId="3" borderId="71" xfId="0" applyFont="1" applyFill="1" applyBorder="1" applyAlignment="1">
      <alignment horizontal="right" vertical="center" wrapText="1" indent="1"/>
    </xf>
    <xf numFmtId="0" fontId="17" fillId="4" borderId="25" xfId="0" applyNumberFormat="1" applyFont="1" applyFill="1" applyBorder="1" applyAlignment="1" applyProtection="1">
      <alignment horizontal="center" vertical="center" wrapText="1"/>
    </xf>
    <xf numFmtId="0" fontId="17" fillId="4" borderId="26" xfId="0" applyNumberFormat="1" applyFont="1" applyFill="1" applyBorder="1" applyAlignment="1" applyProtection="1">
      <alignment horizontal="center" vertical="center" wrapText="1"/>
    </xf>
    <xf numFmtId="0" fontId="17" fillId="4" borderId="31" xfId="0" applyNumberFormat="1" applyFont="1" applyFill="1" applyBorder="1" applyAlignment="1" applyProtection="1">
      <alignment horizontal="center" vertical="center" wrapText="1"/>
    </xf>
    <xf numFmtId="0" fontId="17" fillId="4" borderId="27" xfId="0" applyNumberFormat="1" applyFont="1" applyFill="1" applyBorder="1" applyAlignment="1" applyProtection="1">
      <alignment horizontal="center" vertical="center" wrapText="1"/>
    </xf>
    <xf numFmtId="0" fontId="17" fillId="4" borderId="28" xfId="0" applyNumberFormat="1" applyFont="1" applyFill="1" applyBorder="1" applyAlignment="1" applyProtection="1">
      <alignment horizontal="center" vertical="center" wrapText="1"/>
    </xf>
    <xf numFmtId="0" fontId="17" fillId="4" borderId="34" xfId="0" applyNumberFormat="1" applyFont="1" applyFill="1" applyBorder="1" applyAlignment="1" applyProtection="1">
      <alignment horizontal="center" vertical="center" wrapText="1"/>
    </xf>
    <xf numFmtId="0" fontId="17" fillId="2" borderId="88" xfId="0" applyNumberFormat="1" applyFont="1" applyFill="1" applyBorder="1" applyAlignment="1" applyProtection="1">
      <alignment horizontal="right" vertical="center" wrapText="1" indent="1"/>
    </xf>
    <xf numFmtId="0" fontId="17" fillId="2" borderId="89" xfId="0" applyFont="1" applyFill="1" applyBorder="1" applyAlignment="1">
      <alignment horizontal="right" vertical="center" wrapText="1" indent="1"/>
    </xf>
    <xf numFmtId="0" fontId="17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49" fontId="17" fillId="0" borderId="2" xfId="0" applyNumberFormat="1" applyFont="1" applyBorder="1" applyAlignment="1">
      <alignment horizontal="center" vertical="center" wrapText="1"/>
    </xf>
    <xf numFmtId="49" fontId="17" fillId="0" borderId="4" xfId="0" applyNumberFormat="1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2" xfId="0" applyNumberFormat="1" applyFont="1" applyFill="1" applyBorder="1" applyAlignment="1">
      <alignment horizontal="center" vertical="center" wrapText="1"/>
    </xf>
    <xf numFmtId="0" fontId="17" fillId="4" borderId="25" xfId="0" applyFont="1" applyFill="1" applyBorder="1" applyAlignment="1">
      <alignment horizontal="center" vertical="center" wrapText="1"/>
    </xf>
    <xf numFmtId="0" fontId="18" fillId="4" borderId="26" xfId="0" applyFont="1" applyFill="1" applyBorder="1" applyAlignment="1">
      <alignment horizontal="center" vertical="center" wrapText="1"/>
    </xf>
    <xf numFmtId="0" fontId="18" fillId="4" borderId="31" xfId="0" applyFont="1" applyFill="1" applyBorder="1" applyAlignment="1">
      <alignment horizontal="center" vertical="center" wrapText="1"/>
    </xf>
    <xf numFmtId="0" fontId="1" fillId="0" borderId="96" xfId="0" applyNumberFormat="1" applyFont="1" applyFill="1" applyBorder="1" applyAlignment="1">
      <alignment horizontal="left" vertical="center" wrapText="1" indent="1"/>
    </xf>
    <xf numFmtId="0" fontId="1" fillId="0" borderId="106" xfId="0" applyNumberFormat="1" applyFont="1" applyFill="1" applyBorder="1" applyAlignment="1">
      <alignment horizontal="left" vertical="center" wrapText="1" indent="1"/>
    </xf>
    <xf numFmtId="0" fontId="1" fillId="0" borderId="100" xfId="0" applyNumberFormat="1" applyFont="1" applyFill="1" applyBorder="1" applyAlignment="1">
      <alignment horizontal="left" vertical="center" wrapText="1" indent="1"/>
    </xf>
    <xf numFmtId="0" fontId="1" fillId="0" borderId="53" xfId="0" applyNumberFormat="1" applyFont="1" applyFill="1" applyBorder="1" applyAlignment="1">
      <alignment horizontal="left" vertical="center" wrapText="1" indent="1"/>
    </xf>
    <xf numFmtId="0" fontId="1" fillId="0" borderId="104" xfId="0" applyNumberFormat="1" applyFont="1" applyFill="1" applyBorder="1" applyAlignment="1">
      <alignment horizontal="left" vertical="center" wrapText="1" indent="1"/>
    </xf>
    <xf numFmtId="0" fontId="1" fillId="5" borderId="116" xfId="0" applyNumberFormat="1" applyFont="1" applyFill="1" applyBorder="1" applyAlignment="1">
      <alignment horizontal="center" vertical="center"/>
    </xf>
    <xf numFmtId="0" fontId="1" fillId="5" borderId="117" xfId="0" applyNumberFormat="1" applyFont="1" applyFill="1" applyBorder="1" applyAlignment="1">
      <alignment horizontal="center" vertical="center"/>
    </xf>
    <xf numFmtId="0" fontId="1" fillId="5" borderId="118" xfId="0" applyNumberFormat="1" applyFont="1" applyFill="1" applyBorder="1" applyAlignment="1">
      <alignment horizontal="center" vertical="center"/>
    </xf>
    <xf numFmtId="3" fontId="1" fillId="5" borderId="100" xfId="0" applyNumberFormat="1" applyFont="1" applyFill="1" applyBorder="1" applyAlignment="1">
      <alignment horizontal="center" vertical="center"/>
    </xf>
    <xf numFmtId="3" fontId="1" fillId="5" borderId="112" xfId="0" applyNumberFormat="1" applyFont="1" applyFill="1" applyBorder="1" applyAlignment="1">
      <alignment horizontal="center" vertical="center"/>
    </xf>
    <xf numFmtId="3" fontId="1" fillId="5" borderId="114" xfId="0" applyNumberFormat="1" applyFont="1" applyFill="1" applyBorder="1" applyAlignment="1">
      <alignment horizontal="center" vertical="center" wrapText="1"/>
    </xf>
    <xf numFmtId="3" fontId="1" fillId="5" borderId="111" xfId="0" applyNumberFormat="1" applyFont="1" applyFill="1" applyBorder="1" applyAlignment="1">
      <alignment horizontal="center" vertical="center" wrapText="1"/>
    </xf>
    <xf numFmtId="0" fontId="1" fillId="5" borderId="100" xfId="0" applyNumberFormat="1" applyFont="1" applyFill="1" applyBorder="1" applyAlignment="1">
      <alignment horizontal="center" vertical="center"/>
    </xf>
    <xf numFmtId="0" fontId="1" fillId="5" borderId="112" xfId="0" applyNumberFormat="1" applyFont="1" applyFill="1" applyBorder="1" applyAlignment="1">
      <alignment horizontal="center" vertical="center"/>
    </xf>
    <xf numFmtId="0" fontId="1" fillId="5" borderId="114" xfId="0" applyNumberFormat="1" applyFont="1" applyFill="1" applyBorder="1" applyAlignment="1">
      <alignment horizontal="center" vertical="center" wrapText="1"/>
    </xf>
    <xf numFmtId="0" fontId="1" fillId="5" borderId="111" xfId="0" applyNumberFormat="1" applyFont="1" applyFill="1" applyBorder="1" applyAlignment="1">
      <alignment horizontal="center" vertical="center" wrapText="1"/>
    </xf>
    <xf numFmtId="3" fontId="1" fillId="5" borderId="115" xfId="0" applyNumberFormat="1" applyFont="1" applyFill="1" applyBorder="1" applyAlignment="1">
      <alignment horizontal="center" vertical="center" wrapText="1"/>
    </xf>
    <xf numFmtId="3" fontId="1" fillId="5" borderId="113" xfId="0" applyNumberFormat="1" applyFont="1" applyFill="1" applyBorder="1" applyAlignment="1">
      <alignment horizontal="center" vertical="center" wrapText="1"/>
    </xf>
    <xf numFmtId="0" fontId="1" fillId="5" borderId="54" xfId="0" applyNumberFormat="1" applyFont="1" applyFill="1" applyBorder="1" applyAlignment="1">
      <alignment horizontal="center" vertical="center"/>
    </xf>
    <xf numFmtId="0" fontId="1" fillId="5" borderId="101" xfId="0" applyNumberFormat="1" applyFont="1" applyFill="1" applyBorder="1" applyAlignment="1">
      <alignment horizontal="center" vertical="center" wrapText="1"/>
    </xf>
    <xf numFmtId="0" fontId="1" fillId="5" borderId="110" xfId="0" applyNumberFormat="1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3" fillId="4" borderId="26" xfId="0" applyFont="1" applyFill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 wrapText="1"/>
    </xf>
    <xf numFmtId="0" fontId="1" fillId="4" borderId="25" xfId="0" applyNumberFormat="1" applyFont="1" applyFill="1" applyBorder="1" applyAlignment="1" applyProtection="1">
      <alignment horizontal="center" vertical="center" wrapText="1"/>
    </xf>
    <xf numFmtId="0" fontId="1" fillId="4" borderId="26" xfId="0" applyNumberFormat="1" applyFont="1" applyFill="1" applyBorder="1" applyAlignment="1" applyProtection="1">
      <alignment horizontal="center" vertical="center" wrapText="1"/>
    </xf>
    <xf numFmtId="0" fontId="1" fillId="4" borderId="3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2" borderId="18" xfId="0" applyNumberFormat="1" applyFont="1" applyFill="1" applyBorder="1" applyAlignment="1" applyProtection="1">
      <alignment horizontal="right" vertical="center" wrapText="1"/>
    </xf>
    <xf numFmtId="0" fontId="1" fillId="2" borderId="19" xfId="0" applyFont="1" applyFill="1" applyBorder="1" applyAlignment="1">
      <alignment horizontal="right" vertical="center" wrapText="1"/>
    </xf>
    <xf numFmtId="0" fontId="1" fillId="3" borderId="10" xfId="0" applyNumberFormat="1" applyFont="1" applyFill="1" applyBorder="1" applyAlignment="1" applyProtection="1">
      <alignment horizontal="right" vertical="center" wrapText="1"/>
    </xf>
    <xf numFmtId="0" fontId="1" fillId="3" borderId="11" xfId="0" applyFont="1" applyFill="1" applyBorder="1" applyAlignment="1">
      <alignment horizontal="right" vertical="center" wrapText="1"/>
    </xf>
    <xf numFmtId="0" fontId="1" fillId="4" borderId="27" xfId="0" applyNumberFormat="1" applyFont="1" applyFill="1" applyBorder="1" applyAlignment="1" applyProtection="1">
      <alignment horizontal="center" vertical="center" wrapText="1"/>
    </xf>
    <xf numFmtId="0" fontId="1" fillId="4" borderId="28" xfId="0" applyNumberFormat="1" applyFont="1" applyFill="1" applyBorder="1" applyAlignment="1" applyProtection="1">
      <alignment horizontal="center" vertical="center" wrapText="1"/>
    </xf>
    <xf numFmtId="0" fontId="1" fillId="4" borderId="34" xfId="0" applyNumberFormat="1" applyFont="1" applyFill="1" applyBorder="1" applyAlignment="1" applyProtection="1">
      <alignment horizontal="center" vertical="center" wrapText="1"/>
    </xf>
  </cellXfs>
  <cellStyles count="4">
    <cellStyle name="Normal" xfId="0" builtinId="0"/>
    <cellStyle name="Normal 2" xfId="1" xr:uid="{1D8C1BAF-4BEA-45E2-BBEB-BA167FB607C1}"/>
    <cellStyle name="Normal 3" xfId="2" xr:uid="{D6ADB566-CF30-4B7B-B37D-924767DC8312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0FBFA-F8E1-4C90-A631-040A6CB2633A}">
  <sheetPr>
    <tabColor rgb="FF00B0F0"/>
  </sheetPr>
  <dimension ref="A1:S409"/>
  <sheetViews>
    <sheetView tabSelected="1" zoomScale="90" zoomScaleNormal="90" zoomScaleSheetLayoutView="100" workbookViewId="0">
      <pane ySplit="2" topLeftCell="A356" activePane="bottomLeft" state="frozen"/>
      <selection pane="bottomLeft" activeCell="D28" sqref="D28"/>
    </sheetView>
  </sheetViews>
  <sheetFormatPr defaultColWidth="8.85546875" defaultRowHeight="12.75" x14ac:dyDescent="0.2"/>
  <cols>
    <col min="1" max="1" width="38.5703125" style="2" customWidth="1"/>
    <col min="2" max="2" width="10.7109375" style="3" customWidth="1"/>
    <col min="3" max="3" width="10.7109375" style="1" customWidth="1"/>
    <col min="4" max="4" width="14.7109375" style="4" customWidth="1"/>
    <col min="5" max="7" width="14.7109375" style="1" customWidth="1"/>
    <col min="8" max="8" width="2.7109375" style="1" customWidth="1"/>
    <col min="9" max="9" width="15.140625" style="222" customWidth="1"/>
    <col min="10" max="10" width="20.42578125" style="222" bestFit="1" customWidth="1"/>
    <col min="11" max="11" width="12.5703125" style="222" customWidth="1"/>
    <col min="12" max="12" width="9.42578125" style="222" bestFit="1" customWidth="1"/>
    <col min="13" max="13" width="2.7109375" style="222" customWidth="1"/>
    <col min="14" max="14" width="32.28515625" style="222" bestFit="1" customWidth="1"/>
    <col min="15" max="15" width="19.42578125" style="221" bestFit="1" customWidth="1"/>
    <col min="16" max="16" width="18.42578125" style="221" bestFit="1" customWidth="1"/>
    <col min="17" max="17" width="13.42578125" style="222" customWidth="1"/>
    <col min="18" max="18" width="6.7109375" style="1" bestFit="1" customWidth="1"/>
    <col min="19" max="16384" width="8.85546875" style="1"/>
  </cols>
  <sheetData>
    <row r="1" spans="1:17" ht="33" customHeight="1" thickTop="1" x14ac:dyDescent="0.2">
      <c r="A1" s="279" t="s">
        <v>0</v>
      </c>
      <c r="B1" s="281" t="s">
        <v>428</v>
      </c>
      <c r="C1" s="283" t="s">
        <v>1</v>
      </c>
      <c r="D1" s="285" t="s">
        <v>2</v>
      </c>
      <c r="E1" s="285"/>
      <c r="F1" s="109" t="s">
        <v>3</v>
      </c>
      <c r="G1" s="110" t="s">
        <v>4</v>
      </c>
    </row>
    <row r="2" spans="1:17" ht="43.5" thickBot="1" x14ac:dyDescent="0.25">
      <c r="A2" s="280"/>
      <c r="B2" s="282"/>
      <c r="C2" s="284"/>
      <c r="D2" s="111" t="s">
        <v>5</v>
      </c>
      <c r="E2" s="111" t="s">
        <v>6</v>
      </c>
      <c r="F2" s="111" t="s">
        <v>7</v>
      </c>
      <c r="G2" s="267" t="s">
        <v>421</v>
      </c>
      <c r="O2" s="105" t="s">
        <v>827</v>
      </c>
      <c r="P2" s="105" t="s">
        <v>828</v>
      </c>
      <c r="Q2" s="105" t="s">
        <v>810</v>
      </c>
    </row>
    <row r="3" spans="1:17" ht="15" customHeight="1" x14ac:dyDescent="0.2">
      <c r="A3" s="286" t="s">
        <v>452</v>
      </c>
      <c r="B3" s="287"/>
      <c r="C3" s="287"/>
      <c r="D3" s="287"/>
      <c r="E3" s="287"/>
      <c r="F3" s="287"/>
      <c r="G3" s="288"/>
    </row>
    <row r="4" spans="1:17" ht="15" customHeight="1" x14ac:dyDescent="0.2">
      <c r="A4" s="112" t="s">
        <v>266</v>
      </c>
      <c r="B4" s="113" t="s">
        <v>469</v>
      </c>
      <c r="C4" s="114">
        <v>42928</v>
      </c>
      <c r="D4" s="115">
        <v>3800</v>
      </c>
      <c r="E4" s="116" t="s">
        <v>267</v>
      </c>
      <c r="F4" s="117">
        <v>718</v>
      </c>
      <c r="G4" s="118">
        <v>337</v>
      </c>
      <c r="O4" s="221">
        <v>1</v>
      </c>
      <c r="Q4" s="221">
        <v>1</v>
      </c>
    </row>
    <row r="5" spans="1:17" ht="15" customHeight="1" x14ac:dyDescent="0.2">
      <c r="A5" s="112" t="s">
        <v>201</v>
      </c>
      <c r="B5" s="113" t="s">
        <v>477</v>
      </c>
      <c r="C5" s="114">
        <v>42927</v>
      </c>
      <c r="D5" s="115">
        <v>1050</v>
      </c>
      <c r="E5" s="116" t="s">
        <v>202</v>
      </c>
      <c r="F5" s="117">
        <v>265</v>
      </c>
      <c r="G5" s="118">
        <v>77.400000000000006</v>
      </c>
      <c r="O5" s="221">
        <v>1</v>
      </c>
      <c r="Q5" s="221">
        <v>1</v>
      </c>
    </row>
    <row r="6" spans="1:17" ht="15" customHeight="1" x14ac:dyDescent="0.2">
      <c r="A6" s="112" t="s">
        <v>225</v>
      </c>
      <c r="B6" s="113" t="s">
        <v>467</v>
      </c>
      <c r="C6" s="114">
        <v>42927</v>
      </c>
      <c r="D6" s="115">
        <v>1870</v>
      </c>
      <c r="E6" s="116" t="s">
        <v>20</v>
      </c>
      <c r="F6" s="116" t="s">
        <v>20</v>
      </c>
      <c r="G6" s="119" t="s">
        <v>20</v>
      </c>
      <c r="O6" s="221">
        <v>1</v>
      </c>
      <c r="Q6" s="221">
        <v>1</v>
      </c>
    </row>
    <row r="7" spans="1:17" ht="15" customHeight="1" x14ac:dyDescent="0.2">
      <c r="A7" s="112" t="s">
        <v>270</v>
      </c>
      <c r="B7" s="113" t="s">
        <v>271</v>
      </c>
      <c r="C7" s="114">
        <v>42928</v>
      </c>
      <c r="D7" s="121">
        <v>51700</v>
      </c>
      <c r="E7" s="122">
        <v>463</v>
      </c>
      <c r="F7" s="121">
        <v>23300</v>
      </c>
      <c r="G7" s="123">
        <v>11500</v>
      </c>
      <c r="O7" s="221">
        <v>1</v>
      </c>
      <c r="Q7" s="221">
        <v>1</v>
      </c>
    </row>
    <row r="8" spans="1:17" ht="15" customHeight="1" x14ac:dyDescent="0.2">
      <c r="A8" s="112" t="s">
        <v>293</v>
      </c>
      <c r="B8" s="113" t="s">
        <v>470</v>
      </c>
      <c r="C8" s="114">
        <v>42928</v>
      </c>
      <c r="D8" s="115">
        <v>2170</v>
      </c>
      <c r="E8" s="122">
        <v>427</v>
      </c>
      <c r="F8" s="115">
        <v>6850</v>
      </c>
      <c r="G8" s="124">
        <v>2710</v>
      </c>
      <c r="O8" s="221">
        <v>1</v>
      </c>
      <c r="Q8" s="221">
        <v>1</v>
      </c>
    </row>
    <row r="9" spans="1:17" ht="15" customHeight="1" x14ac:dyDescent="0.2">
      <c r="A9" s="112" t="s">
        <v>189</v>
      </c>
      <c r="B9" s="113" t="s">
        <v>473</v>
      </c>
      <c r="C9" s="114">
        <v>42927</v>
      </c>
      <c r="D9" s="121">
        <v>38600</v>
      </c>
      <c r="E9" s="122">
        <v>197</v>
      </c>
      <c r="F9" s="121">
        <v>32300</v>
      </c>
      <c r="G9" s="123">
        <v>10400</v>
      </c>
      <c r="O9" s="221">
        <v>1</v>
      </c>
      <c r="Q9" s="221">
        <v>1</v>
      </c>
    </row>
    <row r="10" spans="1:17" ht="15" customHeight="1" x14ac:dyDescent="0.2">
      <c r="A10" s="112" t="s">
        <v>221</v>
      </c>
      <c r="B10" s="116">
        <v>3.5</v>
      </c>
      <c r="C10" s="114">
        <v>42927</v>
      </c>
      <c r="D10" s="121">
        <v>18500</v>
      </c>
      <c r="E10" s="122">
        <v>301</v>
      </c>
      <c r="F10" s="121">
        <v>43000</v>
      </c>
      <c r="G10" s="123">
        <v>11200</v>
      </c>
      <c r="O10" s="221">
        <v>1</v>
      </c>
      <c r="Q10" s="221">
        <v>1</v>
      </c>
    </row>
    <row r="11" spans="1:17" ht="15" customHeight="1" x14ac:dyDescent="0.2">
      <c r="A11" s="125" t="s">
        <v>637</v>
      </c>
      <c r="B11" s="113" t="s">
        <v>678</v>
      </c>
      <c r="C11" s="114">
        <v>41506.368055555555</v>
      </c>
      <c r="D11" s="116" t="str">
        <f>VLOOKUP($A11,'Phase II On-Site Soils'!$A:$G,5,FALSE)</f>
        <v>ND</v>
      </c>
      <c r="E11" s="116" t="str">
        <f>VLOOKUP($A11,'Phase II On-Site Soils'!$A:$G,6,FALSE)</f>
        <v>ND</v>
      </c>
      <c r="F11" s="116" t="str">
        <f>VLOOKUP($A11,'Phase II On-Site Soils'!$A:$G,7,FALSE)</f>
        <v>ND</v>
      </c>
      <c r="G11" s="119" t="s">
        <v>20</v>
      </c>
      <c r="Q11" s="221">
        <v>1</v>
      </c>
    </row>
    <row r="12" spans="1:17" ht="15" customHeight="1" x14ac:dyDescent="0.2">
      <c r="A12" s="125" t="s">
        <v>643</v>
      </c>
      <c r="B12" s="113" t="s">
        <v>678</v>
      </c>
      <c r="C12" s="114">
        <v>41513.479166666664</v>
      </c>
      <c r="D12" s="117">
        <f>VLOOKUP($A12,'Phase II On-Site Soils'!$A:$G,5,FALSE)</f>
        <v>11.9</v>
      </c>
      <c r="E12" s="116" t="str">
        <f>VLOOKUP($A12,'Phase II On-Site Soils'!$A:$G,6,FALSE)</f>
        <v>ND</v>
      </c>
      <c r="F12" s="116" t="str">
        <f>VLOOKUP($A12,'Phase II On-Site Soils'!$A:$G,7,FALSE)</f>
        <v>ND</v>
      </c>
      <c r="G12" s="119" t="s">
        <v>20</v>
      </c>
      <c r="Q12" s="221">
        <v>1</v>
      </c>
    </row>
    <row r="13" spans="1:17" ht="15" customHeight="1" x14ac:dyDescent="0.2">
      <c r="A13" s="112" t="s">
        <v>282</v>
      </c>
      <c r="B13" s="113" t="s">
        <v>283</v>
      </c>
      <c r="C13" s="114">
        <v>42928</v>
      </c>
      <c r="D13" s="121">
        <v>28700</v>
      </c>
      <c r="E13" s="122">
        <v>208</v>
      </c>
      <c r="F13" s="121">
        <v>34200</v>
      </c>
      <c r="G13" s="123">
        <v>16800</v>
      </c>
      <c r="O13" s="221">
        <v>1</v>
      </c>
      <c r="Q13" s="221">
        <v>1</v>
      </c>
    </row>
    <row r="14" spans="1:17" ht="15" customHeight="1" x14ac:dyDescent="0.2">
      <c r="A14" s="112" t="s">
        <v>136</v>
      </c>
      <c r="B14" s="113" t="s">
        <v>464</v>
      </c>
      <c r="C14" s="114">
        <v>42926</v>
      </c>
      <c r="D14" s="121">
        <v>80700</v>
      </c>
      <c r="E14" s="117">
        <v>53.3</v>
      </c>
      <c r="F14" s="121">
        <v>48500</v>
      </c>
      <c r="G14" s="123">
        <v>19400</v>
      </c>
      <c r="O14" s="221">
        <v>1</v>
      </c>
      <c r="Q14" s="221">
        <v>1</v>
      </c>
    </row>
    <row r="15" spans="1:17" ht="15" customHeight="1" x14ac:dyDescent="0.2">
      <c r="A15" s="112" t="s">
        <v>250</v>
      </c>
      <c r="B15" s="113" t="s">
        <v>474</v>
      </c>
      <c r="C15" s="114">
        <v>42928</v>
      </c>
      <c r="D15" s="121">
        <v>127000</v>
      </c>
      <c r="E15" s="122">
        <v>513</v>
      </c>
      <c r="F15" s="121">
        <v>28800</v>
      </c>
      <c r="G15" s="123">
        <v>13800</v>
      </c>
      <c r="O15" s="221">
        <v>1</v>
      </c>
      <c r="Q15" s="221">
        <v>1</v>
      </c>
    </row>
    <row r="16" spans="1:17" ht="15" customHeight="1" x14ac:dyDescent="0.2">
      <c r="A16" s="112" t="s">
        <v>534</v>
      </c>
      <c r="B16" s="113" t="s">
        <v>684</v>
      </c>
      <c r="C16" s="114">
        <v>41512.538194444445</v>
      </c>
      <c r="D16" s="121">
        <f>VLOOKUP($A16,'Phase II On-Site Soils'!$A:$G,5,FALSE)</f>
        <v>5010</v>
      </c>
      <c r="E16" s="115">
        <f>VLOOKUP($A16,'Phase II On-Site Soils'!$A:$G,6,FALSE)</f>
        <v>231</v>
      </c>
      <c r="F16" s="115">
        <f>VLOOKUP($A16,'Phase II On-Site Soils'!$A:$G,7,FALSE)</f>
        <v>2930</v>
      </c>
      <c r="G16" s="119" t="s">
        <v>20</v>
      </c>
      <c r="O16" s="221">
        <v>1</v>
      </c>
      <c r="Q16" s="221">
        <v>1</v>
      </c>
    </row>
    <row r="17" spans="1:17" ht="15" customHeight="1" x14ac:dyDescent="0.2">
      <c r="A17" s="112" t="s">
        <v>608</v>
      </c>
      <c r="B17" s="113" t="s">
        <v>684</v>
      </c>
      <c r="C17" s="114">
        <v>41512.46875</v>
      </c>
      <c r="D17" s="121">
        <f>VLOOKUP($A17,'Phase II On-Site Soils'!$A:$G,5,FALSE)</f>
        <v>5030</v>
      </c>
      <c r="E17" s="115">
        <f>VLOOKUP($A17,'Phase II On-Site Soils'!$A:$G,6,FALSE)</f>
        <v>162</v>
      </c>
      <c r="F17" s="117">
        <f>VLOOKUP($A17,'Phase II On-Site Soils'!$A:$G,7,FALSE)</f>
        <v>886</v>
      </c>
      <c r="G17" s="119" t="s">
        <v>20</v>
      </c>
      <c r="O17" s="221">
        <v>1</v>
      </c>
      <c r="Q17" s="221">
        <v>1</v>
      </c>
    </row>
    <row r="18" spans="1:17" ht="15" customHeight="1" x14ac:dyDescent="0.2">
      <c r="A18" s="125" t="s">
        <v>537</v>
      </c>
      <c r="B18" s="113" t="s">
        <v>684</v>
      </c>
      <c r="C18" s="114">
        <v>41506.618055555555</v>
      </c>
      <c r="D18" s="116" t="str">
        <f>VLOOKUP($A18,'Phase II On-Site Soils'!$A:$G,5,FALSE)</f>
        <v>ND</v>
      </c>
      <c r="E18" s="116" t="str">
        <f>VLOOKUP($A18,'Phase II On-Site Soils'!$A:$G,6,FALSE)</f>
        <v>ND</v>
      </c>
      <c r="F18" s="116" t="str">
        <f>VLOOKUP($A18,'Phase II On-Site Soils'!$A:$G,7,FALSE)</f>
        <v>ND</v>
      </c>
      <c r="G18" s="119" t="s">
        <v>20</v>
      </c>
      <c r="Q18" s="221">
        <v>1</v>
      </c>
    </row>
    <row r="19" spans="1:17" ht="15" customHeight="1" x14ac:dyDescent="0.2">
      <c r="A19" s="112" t="s">
        <v>210</v>
      </c>
      <c r="B19" s="113" t="s">
        <v>472</v>
      </c>
      <c r="C19" s="114">
        <v>42927</v>
      </c>
      <c r="D19" s="121">
        <v>18700</v>
      </c>
      <c r="E19" s="122">
        <v>269</v>
      </c>
      <c r="F19" s="115">
        <v>5680</v>
      </c>
      <c r="G19" s="124">
        <v>2970</v>
      </c>
      <c r="O19" s="221">
        <v>1</v>
      </c>
      <c r="Q19" s="221">
        <v>1</v>
      </c>
    </row>
    <row r="20" spans="1:17" ht="15" customHeight="1" x14ac:dyDescent="0.2">
      <c r="A20" s="112" t="s">
        <v>258</v>
      </c>
      <c r="B20" s="113" t="s">
        <v>475</v>
      </c>
      <c r="C20" s="114">
        <v>42928</v>
      </c>
      <c r="D20" s="121">
        <v>24400</v>
      </c>
      <c r="E20" s="117">
        <v>52.7</v>
      </c>
      <c r="F20" s="116" t="s">
        <v>20</v>
      </c>
      <c r="G20" s="119" t="s">
        <v>20</v>
      </c>
      <c r="O20" s="221">
        <v>1</v>
      </c>
      <c r="Q20" s="221">
        <v>1</v>
      </c>
    </row>
    <row r="21" spans="1:17" ht="15" customHeight="1" x14ac:dyDescent="0.2">
      <c r="A21" s="112" t="s">
        <v>138</v>
      </c>
      <c r="B21" s="113" t="s">
        <v>465</v>
      </c>
      <c r="C21" s="114">
        <v>42926</v>
      </c>
      <c r="D21" s="121">
        <v>12000</v>
      </c>
      <c r="E21" s="117">
        <v>127</v>
      </c>
      <c r="F21" s="115">
        <v>7460</v>
      </c>
      <c r="G21" s="124">
        <v>4830</v>
      </c>
      <c r="O21" s="221">
        <v>1</v>
      </c>
      <c r="Q21" s="221">
        <v>1</v>
      </c>
    </row>
    <row r="22" spans="1:17" ht="15" customHeight="1" x14ac:dyDescent="0.2">
      <c r="A22" s="112" t="s">
        <v>657</v>
      </c>
      <c r="B22" s="113" t="s">
        <v>704</v>
      </c>
      <c r="C22" s="114">
        <v>41513.586805555555</v>
      </c>
      <c r="D22" s="121">
        <f>VLOOKUP($A22,'Phase II On-Site Soils'!$A:$G,5,FALSE)</f>
        <v>8990</v>
      </c>
      <c r="E22" s="115">
        <f>VLOOKUP($A22,'Phase II On-Site Soils'!$A:$G,6,FALSE)</f>
        <v>821</v>
      </c>
      <c r="F22" s="115">
        <f>VLOOKUP($A22,'Phase II On-Site Soils'!$A:$G,7,FALSE)</f>
        <v>4970</v>
      </c>
      <c r="G22" s="119" t="s">
        <v>20</v>
      </c>
      <c r="O22" s="221">
        <v>1</v>
      </c>
      <c r="Q22" s="221">
        <v>1</v>
      </c>
    </row>
    <row r="23" spans="1:17" ht="15" customHeight="1" x14ac:dyDescent="0.2">
      <c r="A23" s="112" t="s">
        <v>252</v>
      </c>
      <c r="B23" s="113" t="s">
        <v>476</v>
      </c>
      <c r="C23" s="114">
        <v>42928</v>
      </c>
      <c r="D23" s="115">
        <v>3330</v>
      </c>
      <c r="E23" s="122">
        <v>153</v>
      </c>
      <c r="F23" s="117">
        <v>729</v>
      </c>
      <c r="G23" s="118">
        <v>301</v>
      </c>
      <c r="O23" s="221">
        <v>1</v>
      </c>
      <c r="Q23" s="221">
        <v>1</v>
      </c>
    </row>
    <row r="24" spans="1:17" ht="15" customHeight="1" x14ac:dyDescent="0.2">
      <c r="A24" s="112" t="s">
        <v>458</v>
      </c>
      <c r="B24" s="113" t="s">
        <v>476</v>
      </c>
      <c r="C24" s="114">
        <v>42928</v>
      </c>
      <c r="D24" s="115">
        <v>1090</v>
      </c>
      <c r="E24" s="117">
        <v>8</v>
      </c>
      <c r="F24" s="117">
        <v>467</v>
      </c>
      <c r="G24" s="126">
        <v>228</v>
      </c>
      <c r="O24" s="221">
        <v>1</v>
      </c>
      <c r="Q24" s="221">
        <v>1</v>
      </c>
    </row>
    <row r="25" spans="1:17" ht="15" customHeight="1" x14ac:dyDescent="0.2">
      <c r="A25" s="112" t="s">
        <v>188</v>
      </c>
      <c r="B25" s="113" t="s">
        <v>158</v>
      </c>
      <c r="C25" s="114">
        <v>42927</v>
      </c>
      <c r="D25" s="121">
        <v>20200</v>
      </c>
      <c r="E25" s="115">
        <v>1050</v>
      </c>
      <c r="F25" s="121">
        <v>10700</v>
      </c>
      <c r="G25" s="124">
        <v>4880</v>
      </c>
      <c r="O25" s="221">
        <v>1</v>
      </c>
      <c r="Q25" s="221">
        <v>1</v>
      </c>
    </row>
    <row r="26" spans="1:17" ht="15" customHeight="1" x14ac:dyDescent="0.2">
      <c r="A26" s="112" t="s">
        <v>434</v>
      </c>
      <c r="B26" s="116" t="s">
        <v>158</v>
      </c>
      <c r="C26" s="127">
        <v>42927</v>
      </c>
      <c r="D26" s="121">
        <v>13100</v>
      </c>
      <c r="E26" s="115">
        <v>1090</v>
      </c>
      <c r="F26" s="115">
        <v>7580</v>
      </c>
      <c r="G26" s="124">
        <v>9530</v>
      </c>
      <c r="O26" s="221">
        <v>1</v>
      </c>
      <c r="Q26" s="221">
        <v>1</v>
      </c>
    </row>
    <row r="27" spans="1:17" ht="16.149999999999999" customHeight="1" x14ac:dyDescent="0.2">
      <c r="A27" s="112" t="s">
        <v>198</v>
      </c>
      <c r="B27" s="113" t="s">
        <v>199</v>
      </c>
      <c r="C27" s="114">
        <v>42927</v>
      </c>
      <c r="D27" s="121">
        <v>5880</v>
      </c>
      <c r="E27" s="117">
        <v>76.400000000000006</v>
      </c>
      <c r="F27" s="115">
        <v>3530</v>
      </c>
      <c r="G27" s="124">
        <v>2240</v>
      </c>
      <c r="O27" s="221">
        <v>1</v>
      </c>
      <c r="Q27" s="221">
        <v>1</v>
      </c>
    </row>
    <row r="28" spans="1:17" ht="15" customHeight="1" x14ac:dyDescent="0.2">
      <c r="A28" s="112" t="s">
        <v>212</v>
      </c>
      <c r="B28" s="113" t="s">
        <v>213</v>
      </c>
      <c r="C28" s="114">
        <v>42927</v>
      </c>
      <c r="D28" s="121">
        <v>10800</v>
      </c>
      <c r="E28" s="122">
        <v>347</v>
      </c>
      <c r="F28" s="115">
        <v>7730</v>
      </c>
      <c r="G28" s="124">
        <v>4030</v>
      </c>
      <c r="O28" s="221">
        <v>1</v>
      </c>
      <c r="Q28" s="221">
        <v>1</v>
      </c>
    </row>
    <row r="29" spans="1:17" ht="15" customHeight="1" x14ac:dyDescent="0.2">
      <c r="A29" s="112" t="s">
        <v>273</v>
      </c>
      <c r="B29" s="113" t="s">
        <v>274</v>
      </c>
      <c r="C29" s="114">
        <v>42928</v>
      </c>
      <c r="D29" s="121">
        <v>7800</v>
      </c>
      <c r="E29" s="122">
        <v>140</v>
      </c>
      <c r="F29" s="115">
        <v>4140</v>
      </c>
      <c r="G29" s="124">
        <v>2570</v>
      </c>
      <c r="O29" s="221">
        <v>1</v>
      </c>
      <c r="Q29" s="221">
        <v>1</v>
      </c>
    </row>
    <row r="30" spans="1:17" ht="15" customHeight="1" x14ac:dyDescent="0.2">
      <c r="A30" s="112" t="s">
        <v>433</v>
      </c>
      <c r="B30" s="116" t="s">
        <v>274</v>
      </c>
      <c r="C30" s="127">
        <v>42928</v>
      </c>
      <c r="D30" s="121">
        <v>7900</v>
      </c>
      <c r="E30" s="115">
        <v>212</v>
      </c>
      <c r="F30" s="115">
        <v>2490</v>
      </c>
      <c r="G30" s="118">
        <v>959</v>
      </c>
      <c r="O30" s="221">
        <v>1</v>
      </c>
      <c r="Q30" s="221">
        <v>1</v>
      </c>
    </row>
    <row r="31" spans="1:17" ht="15" customHeight="1" x14ac:dyDescent="0.2">
      <c r="A31" s="112" t="s">
        <v>295</v>
      </c>
      <c r="B31" s="113" t="s">
        <v>471</v>
      </c>
      <c r="C31" s="114">
        <v>42928</v>
      </c>
      <c r="D31" s="121">
        <v>20000</v>
      </c>
      <c r="E31" s="115">
        <v>1080</v>
      </c>
      <c r="F31" s="115">
        <v>7810</v>
      </c>
      <c r="G31" s="124">
        <v>4670</v>
      </c>
      <c r="O31" s="221">
        <v>1</v>
      </c>
      <c r="Q31" s="221">
        <v>1</v>
      </c>
    </row>
    <row r="32" spans="1:17" ht="15" customHeight="1" x14ac:dyDescent="0.2">
      <c r="A32" s="112" t="s">
        <v>223</v>
      </c>
      <c r="B32" s="113" t="s">
        <v>468</v>
      </c>
      <c r="C32" s="114">
        <v>42927</v>
      </c>
      <c r="D32" s="121">
        <v>5610</v>
      </c>
      <c r="E32" s="122">
        <v>193</v>
      </c>
      <c r="F32" s="115">
        <v>3040</v>
      </c>
      <c r="G32" s="124">
        <v>1570</v>
      </c>
      <c r="O32" s="221">
        <v>1</v>
      </c>
      <c r="Q32" s="221">
        <v>1</v>
      </c>
    </row>
    <row r="33" spans="1:17" ht="15" customHeight="1" x14ac:dyDescent="0.2">
      <c r="A33" s="112" t="s">
        <v>284</v>
      </c>
      <c r="B33" s="113" t="s">
        <v>468</v>
      </c>
      <c r="C33" s="114">
        <v>42928</v>
      </c>
      <c r="D33" s="115">
        <v>2830</v>
      </c>
      <c r="E33" s="117">
        <v>146</v>
      </c>
      <c r="F33" s="115">
        <v>1820</v>
      </c>
      <c r="G33" s="118">
        <v>630</v>
      </c>
      <c r="O33" s="221">
        <v>1</v>
      </c>
      <c r="Q33" s="221">
        <v>1</v>
      </c>
    </row>
    <row r="34" spans="1:17" ht="15" customHeight="1" x14ac:dyDescent="0.2">
      <c r="A34" s="128" t="s">
        <v>219</v>
      </c>
      <c r="B34" s="129" t="s">
        <v>220</v>
      </c>
      <c r="C34" s="130">
        <v>42927</v>
      </c>
      <c r="D34" s="131">
        <v>1000</v>
      </c>
      <c r="E34" s="132" t="s">
        <v>20</v>
      </c>
      <c r="F34" s="132" t="s">
        <v>20</v>
      </c>
      <c r="G34" s="133" t="s">
        <v>20</v>
      </c>
      <c r="O34" s="221">
        <v>1</v>
      </c>
      <c r="Q34" s="221">
        <v>1</v>
      </c>
    </row>
    <row r="35" spans="1:17" ht="15" customHeight="1" x14ac:dyDescent="0.2">
      <c r="A35" s="120" t="s">
        <v>635</v>
      </c>
      <c r="B35" s="113" t="s">
        <v>732</v>
      </c>
      <c r="C35" s="114">
        <v>41505.670138888891</v>
      </c>
      <c r="D35" s="121">
        <f>VLOOKUP($A35,'Phase II On-Site Soils'!$A:$G,5,FALSE)</f>
        <v>22400</v>
      </c>
      <c r="E35" s="117">
        <f>VLOOKUP($A35,'Phase II On-Site Soils'!$A:$G,6,FALSE)</f>
        <v>101</v>
      </c>
      <c r="F35" s="117">
        <f>VLOOKUP($A35,'Phase II On-Site Soils'!$A:$G,7,FALSE)</f>
        <v>559</v>
      </c>
      <c r="G35" s="119" t="s">
        <v>20</v>
      </c>
      <c r="O35" s="221">
        <v>1</v>
      </c>
      <c r="Q35" s="221">
        <v>1</v>
      </c>
    </row>
    <row r="36" spans="1:17" ht="15" customHeight="1" x14ac:dyDescent="0.2">
      <c r="A36" s="112" t="s">
        <v>634</v>
      </c>
      <c r="B36" s="113" t="s">
        <v>682</v>
      </c>
      <c r="C36" s="114">
        <v>41505.670138888891</v>
      </c>
      <c r="D36" s="115">
        <f>VLOOKUP($A36,'Phase II On-Site Soils'!$A:$G,5,FALSE)</f>
        <v>1110</v>
      </c>
      <c r="E36" s="117">
        <f>VLOOKUP($A36,'Phase II On-Site Soils'!$A:$G,6,FALSE)</f>
        <v>78</v>
      </c>
      <c r="F36" s="115">
        <f>VLOOKUP($A36,'Phase II On-Site Soils'!$A:$G,7,FALSE)</f>
        <v>1200</v>
      </c>
      <c r="G36" s="119" t="s">
        <v>20</v>
      </c>
      <c r="O36" s="221">
        <v>1</v>
      </c>
      <c r="Q36" s="221">
        <v>1</v>
      </c>
    </row>
    <row r="37" spans="1:17" ht="15" customHeight="1" x14ac:dyDescent="0.2">
      <c r="A37" s="112" t="s">
        <v>140</v>
      </c>
      <c r="B37" s="116">
        <v>8</v>
      </c>
      <c r="C37" s="114">
        <v>42926</v>
      </c>
      <c r="D37" s="115">
        <v>1220</v>
      </c>
      <c r="E37" s="116" t="s">
        <v>20</v>
      </c>
      <c r="F37" s="116" t="s">
        <v>20</v>
      </c>
      <c r="G37" s="119" t="s">
        <v>20</v>
      </c>
      <c r="O37" s="221">
        <v>1</v>
      </c>
      <c r="Q37" s="221">
        <v>1</v>
      </c>
    </row>
    <row r="38" spans="1:17" ht="15" customHeight="1" x14ac:dyDescent="0.2">
      <c r="A38" s="125" t="s">
        <v>570</v>
      </c>
      <c r="B38" s="113" t="s">
        <v>679</v>
      </c>
      <c r="C38" s="114">
        <v>41506.666666666664</v>
      </c>
      <c r="D38" s="117">
        <f>VLOOKUP($A38,'Phase II On-Site Soils'!$A:$G,5,FALSE)</f>
        <v>40.5</v>
      </c>
      <c r="E38" s="116" t="str">
        <f>VLOOKUP($A38,'Phase II On-Site Soils'!$A:$G,6,FALSE)</f>
        <v>ND</v>
      </c>
      <c r="F38" s="116" t="str">
        <f>VLOOKUP($A38,'Phase II On-Site Soils'!$A:$G,7,FALSE)</f>
        <v>ND</v>
      </c>
      <c r="G38" s="119" t="s">
        <v>20</v>
      </c>
      <c r="Q38" s="221">
        <v>1</v>
      </c>
    </row>
    <row r="39" spans="1:17" ht="15" customHeight="1" x14ac:dyDescent="0.2">
      <c r="A39" s="125" t="s">
        <v>609</v>
      </c>
      <c r="B39" s="113" t="s">
        <v>679</v>
      </c>
      <c r="C39" s="114">
        <v>41512.472222222219</v>
      </c>
      <c r="D39" s="116" t="str">
        <f>VLOOKUP($A39,'Phase II On-Site Soils'!$A:$G,5,FALSE)</f>
        <v>ND</v>
      </c>
      <c r="E39" s="116" t="str">
        <f>VLOOKUP($A39,'Phase II On-Site Soils'!$A:$G,6,FALSE)</f>
        <v>ND</v>
      </c>
      <c r="F39" s="116" t="str">
        <f>VLOOKUP($A39,'Phase II On-Site Soils'!$A:$G,7,FALSE)</f>
        <v>ND</v>
      </c>
      <c r="G39" s="119" t="s">
        <v>20</v>
      </c>
      <c r="Q39" s="221">
        <v>1</v>
      </c>
    </row>
    <row r="40" spans="1:17" ht="15" customHeight="1" x14ac:dyDescent="0.2">
      <c r="A40" s="125" t="s">
        <v>638</v>
      </c>
      <c r="B40" s="113" t="s">
        <v>679</v>
      </c>
      <c r="C40" s="114">
        <v>41506.375</v>
      </c>
      <c r="D40" s="116" t="str">
        <f>VLOOKUP($A40,'Phase II On-Site Soils'!$A:$G,5,FALSE)</f>
        <v>ND</v>
      </c>
      <c r="E40" s="116" t="str">
        <f>VLOOKUP($A40,'Phase II On-Site Soils'!$A:$G,6,FALSE)</f>
        <v>ND</v>
      </c>
      <c r="F40" s="116" t="str">
        <f>VLOOKUP($A40,'Phase II On-Site Soils'!$A:$G,7,FALSE)</f>
        <v>ND</v>
      </c>
      <c r="G40" s="119" t="s">
        <v>20</v>
      </c>
      <c r="Q40" s="221">
        <v>1</v>
      </c>
    </row>
    <row r="41" spans="1:17" ht="15" customHeight="1" x14ac:dyDescent="0.2">
      <c r="A41" s="125" t="s">
        <v>658</v>
      </c>
      <c r="B41" s="113" t="s">
        <v>679</v>
      </c>
      <c r="C41" s="114">
        <v>41513.59375</v>
      </c>
      <c r="D41" s="116" t="str">
        <f>VLOOKUP($A41,'Phase II On-Site Soils'!$A:$G,5,FALSE)</f>
        <v>ND</v>
      </c>
      <c r="E41" s="116" t="str">
        <f>VLOOKUP($A41,'Phase II On-Site Soils'!$A:$G,6,FALSE)</f>
        <v>ND</v>
      </c>
      <c r="F41" s="116" t="str">
        <f>VLOOKUP($A41,'Phase II On-Site Soils'!$A:$G,7,FALSE)</f>
        <v>ND</v>
      </c>
      <c r="G41" s="119" t="s">
        <v>20</v>
      </c>
      <c r="Q41" s="221">
        <v>1</v>
      </c>
    </row>
    <row r="42" spans="1:17" ht="15" customHeight="1" x14ac:dyDescent="0.2">
      <c r="A42" s="125" t="s">
        <v>660</v>
      </c>
      <c r="B42" s="113" t="s">
        <v>679</v>
      </c>
      <c r="C42" s="114">
        <v>41513.670138888891</v>
      </c>
      <c r="D42" s="117">
        <f>VLOOKUP($A42,'Phase II On-Site Soils'!$A:$G,5,FALSE)</f>
        <v>31.7</v>
      </c>
      <c r="E42" s="116" t="str">
        <f>VLOOKUP($A42,'Phase II On-Site Soils'!$A:$G,6,FALSE)</f>
        <v>ND</v>
      </c>
      <c r="F42" s="116" t="str">
        <f>VLOOKUP($A42,'Phase II On-Site Soils'!$A:$G,7,FALSE)</f>
        <v>ND</v>
      </c>
      <c r="G42" s="119" t="s">
        <v>20</v>
      </c>
      <c r="Q42" s="221">
        <v>1</v>
      </c>
    </row>
    <row r="43" spans="1:17" ht="15" customHeight="1" x14ac:dyDescent="0.2">
      <c r="A43" s="125" t="s">
        <v>226</v>
      </c>
      <c r="B43" s="116">
        <v>9</v>
      </c>
      <c r="C43" s="114">
        <v>42927</v>
      </c>
      <c r="D43" s="117">
        <v>172</v>
      </c>
      <c r="E43" s="116" t="s">
        <v>20</v>
      </c>
      <c r="F43" s="116" t="s">
        <v>20</v>
      </c>
      <c r="G43" s="119" t="s">
        <v>20</v>
      </c>
      <c r="Q43" s="221">
        <v>1</v>
      </c>
    </row>
    <row r="44" spans="1:17" ht="15" customHeight="1" x14ac:dyDescent="0.2">
      <c r="A44" s="125" t="s">
        <v>276</v>
      </c>
      <c r="B44" s="116">
        <v>9</v>
      </c>
      <c r="C44" s="114">
        <v>42928</v>
      </c>
      <c r="D44" s="117">
        <v>22.6</v>
      </c>
      <c r="E44" s="116" t="s">
        <v>20</v>
      </c>
      <c r="F44" s="116" t="s">
        <v>20</v>
      </c>
      <c r="G44" s="119" t="s">
        <v>20</v>
      </c>
      <c r="Q44" s="221">
        <v>1</v>
      </c>
    </row>
    <row r="45" spans="1:17" ht="15" customHeight="1" x14ac:dyDescent="0.2">
      <c r="A45" s="125" t="s">
        <v>287</v>
      </c>
      <c r="B45" s="116">
        <v>9</v>
      </c>
      <c r="C45" s="114">
        <v>42928</v>
      </c>
      <c r="D45" s="117">
        <v>12.1</v>
      </c>
      <c r="E45" s="116" t="s">
        <v>20</v>
      </c>
      <c r="F45" s="116" t="s">
        <v>20</v>
      </c>
      <c r="G45" s="119" t="s">
        <v>20</v>
      </c>
      <c r="Q45" s="221">
        <v>1</v>
      </c>
    </row>
    <row r="46" spans="1:17" ht="15" customHeight="1" x14ac:dyDescent="0.2">
      <c r="A46" s="125" t="s">
        <v>260</v>
      </c>
      <c r="B46" s="116">
        <v>9</v>
      </c>
      <c r="C46" s="114">
        <v>42928</v>
      </c>
      <c r="D46" s="117">
        <v>24.9</v>
      </c>
      <c r="E46" s="116" t="s">
        <v>20</v>
      </c>
      <c r="F46" s="116" t="s">
        <v>20</v>
      </c>
      <c r="G46" s="119" t="s">
        <v>20</v>
      </c>
      <c r="Q46" s="221">
        <v>1</v>
      </c>
    </row>
    <row r="47" spans="1:17" ht="15" customHeight="1" x14ac:dyDescent="0.2">
      <c r="A47" s="125" t="s">
        <v>204</v>
      </c>
      <c r="B47" s="116">
        <v>9</v>
      </c>
      <c r="C47" s="114">
        <v>42927</v>
      </c>
      <c r="D47" s="117">
        <v>224</v>
      </c>
      <c r="E47" s="116" t="s">
        <v>20</v>
      </c>
      <c r="F47" s="116" t="s">
        <v>20</v>
      </c>
      <c r="G47" s="119" t="s">
        <v>20</v>
      </c>
      <c r="Q47" s="221">
        <v>1</v>
      </c>
    </row>
    <row r="48" spans="1:17" ht="15" customHeight="1" x14ac:dyDescent="0.2">
      <c r="A48" s="125" t="s">
        <v>535</v>
      </c>
      <c r="B48" s="113" t="s">
        <v>685</v>
      </c>
      <c r="C48" s="114">
        <v>41512.552083333336</v>
      </c>
      <c r="D48" s="117">
        <f>VLOOKUP($A48,'Phase II On-Site Soils'!$A:$G,5,FALSE)</f>
        <v>22.7</v>
      </c>
      <c r="E48" s="116" t="str">
        <f>VLOOKUP($A48,'Phase II On-Site Soils'!$A:$G,6,FALSE)</f>
        <v>ND</v>
      </c>
      <c r="F48" s="116" t="str">
        <f>VLOOKUP($A48,'Phase II On-Site Soils'!$A:$G,7,FALSE)</f>
        <v>ND</v>
      </c>
      <c r="G48" s="119" t="s">
        <v>20</v>
      </c>
      <c r="Q48" s="221">
        <v>1</v>
      </c>
    </row>
    <row r="49" spans="1:17" ht="15" customHeight="1" x14ac:dyDescent="0.2">
      <c r="A49" s="125" t="s">
        <v>141</v>
      </c>
      <c r="B49" s="116">
        <v>10</v>
      </c>
      <c r="C49" s="114">
        <v>42926</v>
      </c>
      <c r="D49" s="117">
        <v>322</v>
      </c>
      <c r="E49" s="116" t="s">
        <v>20</v>
      </c>
      <c r="F49" s="116" t="s">
        <v>20</v>
      </c>
      <c r="G49" s="119" t="s">
        <v>20</v>
      </c>
      <c r="Q49" s="221">
        <v>1</v>
      </c>
    </row>
    <row r="50" spans="1:17" ht="15" customHeight="1" x14ac:dyDescent="0.2">
      <c r="A50" s="125" t="s">
        <v>296</v>
      </c>
      <c r="B50" s="116">
        <v>10</v>
      </c>
      <c r="C50" s="114">
        <v>42928</v>
      </c>
      <c r="D50" s="117">
        <v>18.399999999999999</v>
      </c>
      <c r="E50" s="116" t="s">
        <v>20</v>
      </c>
      <c r="F50" s="116" t="s">
        <v>20</v>
      </c>
      <c r="G50" s="119" t="s">
        <v>20</v>
      </c>
      <c r="Q50" s="221">
        <v>1</v>
      </c>
    </row>
    <row r="51" spans="1:17" ht="15" customHeight="1" x14ac:dyDescent="0.2">
      <c r="A51" s="125" t="s">
        <v>191</v>
      </c>
      <c r="B51" s="116">
        <v>10</v>
      </c>
      <c r="C51" s="114">
        <v>42927</v>
      </c>
      <c r="D51" s="117">
        <v>208</v>
      </c>
      <c r="E51" s="116" t="s">
        <v>20</v>
      </c>
      <c r="F51" s="116" t="s">
        <v>20</v>
      </c>
      <c r="G51" s="119" t="s">
        <v>20</v>
      </c>
      <c r="Q51" s="221">
        <v>1</v>
      </c>
    </row>
    <row r="52" spans="1:17" ht="15" customHeight="1" x14ac:dyDescent="0.2">
      <c r="A52" s="125" t="s">
        <v>262</v>
      </c>
      <c r="B52" s="116">
        <v>10</v>
      </c>
      <c r="C52" s="114">
        <v>42928</v>
      </c>
      <c r="D52" s="117">
        <v>93.7</v>
      </c>
      <c r="E52" s="116" t="s">
        <v>20</v>
      </c>
      <c r="F52" s="116" t="s">
        <v>20</v>
      </c>
      <c r="G52" s="119" t="s">
        <v>20</v>
      </c>
      <c r="Q52" s="221">
        <v>1</v>
      </c>
    </row>
    <row r="53" spans="1:17" ht="15" customHeight="1" x14ac:dyDescent="0.2">
      <c r="A53" s="125" t="s">
        <v>641</v>
      </c>
      <c r="B53" s="113" t="s">
        <v>727</v>
      </c>
      <c r="C53" s="114">
        <v>41513.493055555555</v>
      </c>
      <c r="D53" s="117">
        <f>VLOOKUP($A53,'Phase II On-Site Soils'!$A:$G,5,FALSE)</f>
        <v>80.7</v>
      </c>
      <c r="E53" s="116" t="str">
        <f>VLOOKUP($A53,'Phase II On-Site Soils'!$A:$G,6,FALSE)</f>
        <v>ND</v>
      </c>
      <c r="F53" s="116" t="str">
        <f>VLOOKUP($A53,'Phase II On-Site Soils'!$A:$G,7,FALSE)</f>
        <v>ND</v>
      </c>
      <c r="G53" s="119" t="s">
        <v>20</v>
      </c>
      <c r="Q53" s="221">
        <v>1</v>
      </c>
    </row>
    <row r="54" spans="1:17" ht="15" customHeight="1" x14ac:dyDescent="0.2">
      <c r="A54" s="125" t="s">
        <v>144</v>
      </c>
      <c r="B54" s="116">
        <v>12</v>
      </c>
      <c r="C54" s="114">
        <v>42926</v>
      </c>
      <c r="D54" s="117">
        <v>293</v>
      </c>
      <c r="E54" s="116" t="s">
        <v>20</v>
      </c>
      <c r="F54" s="116" t="s">
        <v>20</v>
      </c>
      <c r="G54" s="119" t="s">
        <v>20</v>
      </c>
      <c r="Q54" s="221">
        <v>1</v>
      </c>
    </row>
    <row r="55" spans="1:17" ht="15" customHeight="1" x14ac:dyDescent="0.2">
      <c r="A55" s="125" t="s">
        <v>278</v>
      </c>
      <c r="B55" s="116">
        <v>12</v>
      </c>
      <c r="C55" s="114">
        <v>42928</v>
      </c>
      <c r="D55" s="117">
        <v>70.599999999999994</v>
      </c>
      <c r="E55" s="116" t="s">
        <v>20</v>
      </c>
      <c r="F55" s="116" t="s">
        <v>20</v>
      </c>
      <c r="G55" s="119" t="s">
        <v>20</v>
      </c>
      <c r="Q55" s="221">
        <v>1</v>
      </c>
    </row>
    <row r="56" spans="1:17" ht="15" customHeight="1" x14ac:dyDescent="0.2">
      <c r="A56" s="125" t="s">
        <v>289</v>
      </c>
      <c r="B56" s="116">
        <v>12</v>
      </c>
      <c r="C56" s="114">
        <v>42928</v>
      </c>
      <c r="D56" s="117">
        <v>10.8</v>
      </c>
      <c r="E56" s="116" t="s">
        <v>20</v>
      </c>
      <c r="F56" s="116" t="s">
        <v>20</v>
      </c>
      <c r="G56" s="119" t="s">
        <v>20</v>
      </c>
      <c r="Q56" s="221">
        <v>1</v>
      </c>
    </row>
    <row r="57" spans="1:17" ht="15" customHeight="1" x14ac:dyDescent="0.2">
      <c r="A57" s="125" t="s">
        <v>297</v>
      </c>
      <c r="B57" s="116">
        <v>12</v>
      </c>
      <c r="C57" s="114">
        <v>42928</v>
      </c>
      <c r="D57" s="116" t="s">
        <v>298</v>
      </c>
      <c r="E57" s="116" t="s">
        <v>20</v>
      </c>
      <c r="F57" s="116" t="s">
        <v>20</v>
      </c>
      <c r="G57" s="119" t="s">
        <v>20</v>
      </c>
      <c r="Q57" s="221">
        <v>1</v>
      </c>
    </row>
    <row r="58" spans="1:17" ht="15" customHeight="1" x14ac:dyDescent="0.2">
      <c r="A58" s="125" t="s">
        <v>216</v>
      </c>
      <c r="B58" s="116">
        <v>12</v>
      </c>
      <c r="C58" s="114">
        <v>42927</v>
      </c>
      <c r="D58" s="117">
        <v>182</v>
      </c>
      <c r="E58" s="116" t="s">
        <v>20</v>
      </c>
      <c r="F58" s="116" t="s">
        <v>20</v>
      </c>
      <c r="G58" s="119" t="s">
        <v>20</v>
      </c>
      <c r="Q58" s="221">
        <v>1</v>
      </c>
    </row>
    <row r="59" spans="1:17" ht="15" customHeight="1" x14ac:dyDescent="0.2">
      <c r="A59" s="125" t="s">
        <v>193</v>
      </c>
      <c r="B59" s="116">
        <v>12</v>
      </c>
      <c r="C59" s="114">
        <v>42927</v>
      </c>
      <c r="D59" s="117">
        <v>154</v>
      </c>
      <c r="E59" s="116" t="s">
        <v>20</v>
      </c>
      <c r="F59" s="116" t="s">
        <v>20</v>
      </c>
      <c r="G59" s="119" t="s">
        <v>20</v>
      </c>
      <c r="Q59" s="221">
        <v>1</v>
      </c>
    </row>
    <row r="60" spans="1:17" ht="15" customHeight="1" x14ac:dyDescent="0.2">
      <c r="A60" s="125" t="s">
        <v>206</v>
      </c>
      <c r="B60" s="116">
        <v>12</v>
      </c>
      <c r="C60" s="114">
        <v>42927</v>
      </c>
      <c r="D60" s="117">
        <v>131</v>
      </c>
      <c r="E60" s="116" t="s">
        <v>20</v>
      </c>
      <c r="F60" s="116" t="s">
        <v>20</v>
      </c>
      <c r="G60" s="119" t="s">
        <v>20</v>
      </c>
      <c r="Q60" s="221">
        <v>1</v>
      </c>
    </row>
    <row r="61" spans="1:17" ht="15" customHeight="1" x14ac:dyDescent="0.2">
      <c r="A61" s="125" t="s">
        <v>530</v>
      </c>
      <c r="B61" s="113" t="s">
        <v>680</v>
      </c>
      <c r="C61" s="114">
        <v>41512.559027777781</v>
      </c>
      <c r="D61" s="117">
        <f>VLOOKUP($A61,'Phase II On-Site Soils'!$A:$G,5,FALSE)</f>
        <v>86.5</v>
      </c>
      <c r="E61" s="116" t="str">
        <f>VLOOKUP($A61,'Phase II On-Site Soils'!$A:$G,6,FALSE)</f>
        <v>ND</v>
      </c>
      <c r="F61" s="116" t="str">
        <f>VLOOKUP($A61,'Phase II On-Site Soils'!$A:$G,7,FALSE)</f>
        <v>ND</v>
      </c>
      <c r="G61" s="119" t="s">
        <v>20</v>
      </c>
      <c r="Q61" s="221">
        <v>1</v>
      </c>
    </row>
    <row r="62" spans="1:17" ht="15" customHeight="1" x14ac:dyDescent="0.2">
      <c r="A62" s="125" t="s">
        <v>571</v>
      </c>
      <c r="B62" s="113" t="s">
        <v>680</v>
      </c>
      <c r="C62" s="114">
        <v>41514.423611111109</v>
      </c>
      <c r="D62" s="117">
        <f>VLOOKUP($A62,'Phase II On-Site Soils'!$A:$G,5,FALSE)</f>
        <v>27.1</v>
      </c>
      <c r="E62" s="116" t="str">
        <f>VLOOKUP($A62,'Phase II On-Site Soils'!$A:$G,6,FALSE)</f>
        <v>ND</v>
      </c>
      <c r="F62" s="116" t="str">
        <f>VLOOKUP($A62,'Phase II On-Site Soils'!$A:$G,7,FALSE)</f>
        <v>ND</v>
      </c>
      <c r="G62" s="119" t="s">
        <v>20</v>
      </c>
      <c r="Q62" s="221">
        <v>1</v>
      </c>
    </row>
    <row r="63" spans="1:17" ht="15" customHeight="1" x14ac:dyDescent="0.2">
      <c r="A63" s="125" t="s">
        <v>607</v>
      </c>
      <c r="B63" s="113" t="s">
        <v>680</v>
      </c>
      <c r="C63" s="114">
        <v>41512.479166666664</v>
      </c>
      <c r="D63" s="116" t="str">
        <f>VLOOKUP($A63,'Phase II On-Site Soils'!$A:$G,5,FALSE)</f>
        <v>ND</v>
      </c>
      <c r="E63" s="116" t="str">
        <f>VLOOKUP($A63,'Phase II On-Site Soils'!$A:$G,6,FALSE)</f>
        <v>ND</v>
      </c>
      <c r="F63" s="116" t="str">
        <f>VLOOKUP($A63,'Phase II On-Site Soils'!$A:$G,7,FALSE)</f>
        <v>ND</v>
      </c>
      <c r="G63" s="119" t="s">
        <v>20</v>
      </c>
      <c r="Q63" s="221">
        <v>1</v>
      </c>
    </row>
    <row r="64" spans="1:17" ht="15" customHeight="1" x14ac:dyDescent="0.2">
      <c r="A64" s="125" t="s">
        <v>636</v>
      </c>
      <c r="B64" s="113" t="s">
        <v>680</v>
      </c>
      <c r="C64" s="114">
        <v>41506.381944444445</v>
      </c>
      <c r="D64" s="116" t="str">
        <f>VLOOKUP($A64,'Phase II On-Site Soils'!$A:$G,5,FALSE)</f>
        <v>ND</v>
      </c>
      <c r="E64" s="116" t="str">
        <f>VLOOKUP($A64,'Phase II On-Site Soils'!$A:$G,6,FALSE)</f>
        <v>ND</v>
      </c>
      <c r="F64" s="116" t="str">
        <f>VLOOKUP($A64,'Phase II On-Site Soils'!$A:$G,7,FALSE)</f>
        <v>ND</v>
      </c>
      <c r="G64" s="119" t="s">
        <v>20</v>
      </c>
      <c r="Q64" s="221">
        <v>1</v>
      </c>
    </row>
    <row r="65" spans="1:17" ht="15" customHeight="1" x14ac:dyDescent="0.2">
      <c r="A65" s="125" t="s">
        <v>536</v>
      </c>
      <c r="B65" s="113" t="s">
        <v>680</v>
      </c>
      <c r="C65" s="114">
        <v>41506.638888888891</v>
      </c>
      <c r="D65" s="117">
        <f>VLOOKUP($A65,'Phase II On-Site Soils'!$A:$G,5,FALSE)</f>
        <v>35</v>
      </c>
      <c r="E65" s="116" t="str">
        <f>VLOOKUP($A65,'Phase II On-Site Soils'!$A:$G,6,FALSE)</f>
        <v>ND</v>
      </c>
      <c r="F65" s="116" t="str">
        <f>VLOOKUP($A65,'Phase II On-Site Soils'!$A:$G,7,FALSE)</f>
        <v>ND</v>
      </c>
      <c r="G65" s="119" t="s">
        <v>20</v>
      </c>
      <c r="Q65" s="221">
        <v>1</v>
      </c>
    </row>
    <row r="66" spans="1:17" ht="15" customHeight="1" x14ac:dyDescent="0.2">
      <c r="A66" s="125" t="s">
        <v>228</v>
      </c>
      <c r="B66" s="116">
        <v>14</v>
      </c>
      <c r="C66" s="114">
        <v>42927</v>
      </c>
      <c r="D66" s="117">
        <v>108</v>
      </c>
      <c r="E66" s="116" t="s">
        <v>20</v>
      </c>
      <c r="F66" s="116" t="s">
        <v>20</v>
      </c>
      <c r="G66" s="119" t="s">
        <v>20</v>
      </c>
      <c r="Q66" s="221">
        <v>1</v>
      </c>
    </row>
    <row r="67" spans="1:17" ht="15" customHeight="1" x14ac:dyDescent="0.2">
      <c r="A67" s="125" t="s">
        <v>280</v>
      </c>
      <c r="B67" s="116">
        <v>14</v>
      </c>
      <c r="C67" s="114">
        <v>42928</v>
      </c>
      <c r="D67" s="117">
        <v>12.3</v>
      </c>
      <c r="E67" s="116" t="s">
        <v>20</v>
      </c>
      <c r="F67" s="116" t="s">
        <v>20</v>
      </c>
      <c r="G67" s="119" t="s">
        <v>20</v>
      </c>
      <c r="Q67" s="221">
        <v>1</v>
      </c>
    </row>
    <row r="68" spans="1:17" ht="15" customHeight="1" x14ac:dyDescent="0.2">
      <c r="A68" s="125" t="s">
        <v>291</v>
      </c>
      <c r="B68" s="116">
        <v>14</v>
      </c>
      <c r="C68" s="114">
        <v>42928</v>
      </c>
      <c r="D68" s="116" t="s">
        <v>292</v>
      </c>
      <c r="E68" s="116" t="s">
        <v>20</v>
      </c>
      <c r="F68" s="116" t="s">
        <v>20</v>
      </c>
      <c r="G68" s="119" t="s">
        <v>20</v>
      </c>
      <c r="Q68" s="221">
        <v>1</v>
      </c>
    </row>
    <row r="69" spans="1:17" ht="15" customHeight="1" x14ac:dyDescent="0.2">
      <c r="A69" s="125" t="s">
        <v>217</v>
      </c>
      <c r="B69" s="116">
        <v>14</v>
      </c>
      <c r="C69" s="114">
        <v>42927</v>
      </c>
      <c r="D69" s="116" t="s">
        <v>218</v>
      </c>
      <c r="E69" s="116" t="s">
        <v>20</v>
      </c>
      <c r="F69" s="116" t="s">
        <v>20</v>
      </c>
      <c r="G69" s="119" t="s">
        <v>20</v>
      </c>
      <c r="Q69" s="221">
        <v>1</v>
      </c>
    </row>
    <row r="70" spans="1:17" ht="15" customHeight="1" x14ac:dyDescent="0.2">
      <c r="A70" s="125" t="s">
        <v>195</v>
      </c>
      <c r="B70" s="116">
        <v>14</v>
      </c>
      <c r="C70" s="114">
        <v>42927</v>
      </c>
      <c r="D70" s="116" t="s">
        <v>197</v>
      </c>
      <c r="E70" s="116" t="s">
        <v>20</v>
      </c>
      <c r="F70" s="116" t="s">
        <v>20</v>
      </c>
      <c r="G70" s="119" t="s">
        <v>20</v>
      </c>
      <c r="Q70" s="221">
        <v>1</v>
      </c>
    </row>
    <row r="71" spans="1:17" ht="15" customHeight="1" x14ac:dyDescent="0.2">
      <c r="A71" s="125" t="s">
        <v>208</v>
      </c>
      <c r="B71" s="116">
        <v>14</v>
      </c>
      <c r="C71" s="114">
        <v>42927</v>
      </c>
      <c r="D71" s="116" t="s">
        <v>209</v>
      </c>
      <c r="E71" s="116" t="s">
        <v>20</v>
      </c>
      <c r="F71" s="116" t="s">
        <v>20</v>
      </c>
      <c r="G71" s="119" t="s">
        <v>20</v>
      </c>
      <c r="Q71" s="221">
        <v>1</v>
      </c>
    </row>
    <row r="72" spans="1:17" ht="15" customHeight="1" x14ac:dyDescent="0.2">
      <c r="A72" s="125" t="s">
        <v>631</v>
      </c>
      <c r="B72" s="113" t="s">
        <v>43</v>
      </c>
      <c r="C72" s="114">
        <v>41512.59375</v>
      </c>
      <c r="D72" s="117">
        <f>VLOOKUP($A72,'Phase II On-Site Soils'!$A:$G,5,FALSE)</f>
        <v>27.4</v>
      </c>
      <c r="E72" s="116" t="str">
        <f>VLOOKUP($A72,'Phase II On-Site Soils'!$A:$G,6,FALSE)</f>
        <v>ND</v>
      </c>
      <c r="F72" s="116" t="str">
        <f>VLOOKUP($A72,'Phase II On-Site Soils'!$A:$G,7,FALSE)</f>
        <v>ND</v>
      </c>
      <c r="G72" s="119" t="s">
        <v>20</v>
      </c>
      <c r="Q72" s="221">
        <v>1</v>
      </c>
    </row>
    <row r="73" spans="1:17" ht="15" customHeight="1" x14ac:dyDescent="0.2">
      <c r="A73" s="125" t="s">
        <v>633</v>
      </c>
      <c r="B73" s="113" t="s">
        <v>43</v>
      </c>
      <c r="C73" s="114">
        <v>41505.684027777781</v>
      </c>
      <c r="D73" s="116" t="str">
        <f>VLOOKUP($A73,'Phase II On-Site Soils'!$A:$G,5,FALSE)</f>
        <v>ND</v>
      </c>
      <c r="E73" s="116" t="str">
        <f>VLOOKUP($A73,'Phase II On-Site Soils'!$A:$G,6,FALSE)</f>
        <v>ND</v>
      </c>
      <c r="F73" s="116" t="str">
        <f>VLOOKUP($A73,'Phase II On-Site Soils'!$A:$G,7,FALSE)</f>
        <v>ND</v>
      </c>
      <c r="G73" s="119" t="s">
        <v>20</v>
      </c>
      <c r="Q73" s="221">
        <v>1</v>
      </c>
    </row>
    <row r="74" spans="1:17" ht="15" customHeight="1" x14ac:dyDescent="0.2">
      <c r="A74" s="125" t="s">
        <v>656</v>
      </c>
      <c r="B74" s="113" t="s">
        <v>734</v>
      </c>
      <c r="C74" s="114">
        <v>41513.600694444445</v>
      </c>
      <c r="D74" s="116" t="str">
        <f>VLOOKUP($A74,'Phase II On-Site Soils'!$A:$G,5,FALSE)</f>
        <v>ND</v>
      </c>
      <c r="E74" s="116" t="str">
        <f>VLOOKUP($A74,'Phase II On-Site Soils'!$A:$G,6,FALSE)</f>
        <v>ND</v>
      </c>
      <c r="F74" s="116" t="str">
        <f>VLOOKUP($A74,'Phase II On-Site Soils'!$A:$G,7,FALSE)</f>
        <v>ND</v>
      </c>
      <c r="G74" s="119" t="s">
        <v>20</v>
      </c>
      <c r="Q74" s="221">
        <v>1</v>
      </c>
    </row>
    <row r="75" spans="1:17" ht="15" customHeight="1" x14ac:dyDescent="0.2">
      <c r="A75" s="125" t="s">
        <v>642</v>
      </c>
      <c r="B75" s="113" t="s">
        <v>733</v>
      </c>
      <c r="C75" s="114">
        <v>41513.5</v>
      </c>
      <c r="D75" s="117">
        <f>VLOOKUP($A75,'Phase II On-Site Soils'!$A:$G,5,FALSE)</f>
        <v>95</v>
      </c>
      <c r="E75" s="116" t="str">
        <f>VLOOKUP($A75,'Phase II On-Site Soils'!$A:$G,6,FALSE)</f>
        <v>ND</v>
      </c>
      <c r="F75" s="116" t="str">
        <f>VLOOKUP($A75,'Phase II On-Site Soils'!$A:$G,7,FALSE)</f>
        <v>ND</v>
      </c>
      <c r="G75" s="119" t="s">
        <v>20</v>
      </c>
      <c r="Q75" s="221">
        <v>1</v>
      </c>
    </row>
    <row r="76" spans="1:17" ht="15" customHeight="1" x14ac:dyDescent="0.2">
      <c r="A76" s="125" t="s">
        <v>299</v>
      </c>
      <c r="B76" s="116">
        <v>16</v>
      </c>
      <c r="C76" s="114">
        <v>42928</v>
      </c>
      <c r="D76" s="116" t="s">
        <v>300</v>
      </c>
      <c r="E76" s="116" t="s">
        <v>20</v>
      </c>
      <c r="F76" s="116" t="s">
        <v>20</v>
      </c>
      <c r="G76" s="119" t="s">
        <v>20</v>
      </c>
      <c r="Q76" s="221">
        <v>1</v>
      </c>
    </row>
    <row r="77" spans="1:17" ht="15" customHeight="1" x14ac:dyDescent="0.2">
      <c r="A77" s="125" t="s">
        <v>230</v>
      </c>
      <c r="B77" s="116">
        <v>17</v>
      </c>
      <c r="C77" s="114">
        <v>42927</v>
      </c>
      <c r="D77" s="116" t="s">
        <v>232</v>
      </c>
      <c r="E77" s="116" t="s">
        <v>20</v>
      </c>
      <c r="F77" s="116" t="s">
        <v>20</v>
      </c>
      <c r="G77" s="119" t="s">
        <v>20</v>
      </c>
      <c r="Q77" s="221">
        <v>1</v>
      </c>
    </row>
    <row r="78" spans="1:17" ht="15" customHeight="1" x14ac:dyDescent="0.2">
      <c r="A78" s="125" t="s">
        <v>264</v>
      </c>
      <c r="B78" s="116">
        <v>17</v>
      </c>
      <c r="C78" s="114">
        <v>42928</v>
      </c>
      <c r="D78" s="116" t="s">
        <v>265</v>
      </c>
      <c r="E78" s="116" t="s">
        <v>20</v>
      </c>
      <c r="F78" s="116" t="s">
        <v>20</v>
      </c>
      <c r="G78" s="119" t="s">
        <v>20</v>
      </c>
      <c r="Q78" s="221">
        <v>1</v>
      </c>
    </row>
    <row r="79" spans="1:17" ht="15" customHeight="1" thickBot="1" x14ac:dyDescent="0.25">
      <c r="A79" s="125" t="s">
        <v>214</v>
      </c>
      <c r="B79" s="116">
        <v>18</v>
      </c>
      <c r="C79" s="114">
        <v>42927</v>
      </c>
      <c r="D79" s="116" t="s">
        <v>215</v>
      </c>
      <c r="E79" s="116" t="s">
        <v>20</v>
      </c>
      <c r="F79" s="116" t="s">
        <v>20</v>
      </c>
      <c r="G79" s="119" t="s">
        <v>20</v>
      </c>
      <c r="Q79" s="221">
        <v>1</v>
      </c>
    </row>
    <row r="80" spans="1:17" ht="15" customHeight="1" x14ac:dyDescent="0.2">
      <c r="A80" s="271" t="s">
        <v>453</v>
      </c>
      <c r="B80" s="272"/>
      <c r="C80" s="272"/>
      <c r="D80" s="272"/>
      <c r="E80" s="272"/>
      <c r="F80" s="272"/>
      <c r="G80" s="273"/>
    </row>
    <row r="81" spans="1:17" ht="15" customHeight="1" x14ac:dyDescent="0.2">
      <c r="A81" s="134" t="s">
        <v>37</v>
      </c>
      <c r="B81" s="129" t="s">
        <v>478</v>
      </c>
      <c r="C81" s="130">
        <v>42858</v>
      </c>
      <c r="D81" s="135">
        <v>185</v>
      </c>
      <c r="E81" s="132" t="s">
        <v>20</v>
      </c>
      <c r="F81" s="132" t="s">
        <v>20</v>
      </c>
      <c r="G81" s="133" t="s">
        <v>20</v>
      </c>
      <c r="Q81" s="221">
        <v>1</v>
      </c>
    </row>
    <row r="82" spans="1:17" ht="15" customHeight="1" x14ac:dyDescent="0.2">
      <c r="A82" s="134" t="s">
        <v>8</v>
      </c>
      <c r="B82" s="129" t="s">
        <v>478</v>
      </c>
      <c r="C82" s="130">
        <v>42858</v>
      </c>
      <c r="D82" s="135">
        <v>11.2</v>
      </c>
      <c r="E82" s="132" t="s">
        <v>10</v>
      </c>
      <c r="F82" s="135">
        <v>507</v>
      </c>
      <c r="G82" s="133" t="s">
        <v>12</v>
      </c>
      <c r="Q82" s="221">
        <v>1</v>
      </c>
    </row>
    <row r="83" spans="1:17" ht="15" customHeight="1" x14ac:dyDescent="0.2">
      <c r="A83" s="134" t="s">
        <v>101</v>
      </c>
      <c r="B83" s="129" t="s">
        <v>478</v>
      </c>
      <c r="C83" s="130">
        <v>42859</v>
      </c>
      <c r="D83" s="135">
        <v>471</v>
      </c>
      <c r="E83" s="132" t="s">
        <v>20</v>
      </c>
      <c r="F83" s="132" t="s">
        <v>20</v>
      </c>
      <c r="G83" s="133" t="s">
        <v>20</v>
      </c>
      <c r="Q83" s="221">
        <v>1</v>
      </c>
    </row>
    <row r="84" spans="1:17" ht="15" customHeight="1" x14ac:dyDescent="0.2">
      <c r="A84" s="134" t="s">
        <v>70</v>
      </c>
      <c r="B84" s="129" t="s">
        <v>478</v>
      </c>
      <c r="C84" s="130">
        <v>42859</v>
      </c>
      <c r="D84" s="135">
        <v>476</v>
      </c>
      <c r="E84" s="132" t="s">
        <v>20</v>
      </c>
      <c r="F84" s="132" t="s">
        <v>20</v>
      </c>
      <c r="G84" s="133" t="s">
        <v>20</v>
      </c>
      <c r="Q84" s="221">
        <v>1</v>
      </c>
    </row>
    <row r="85" spans="1:17" ht="15" customHeight="1" x14ac:dyDescent="0.2">
      <c r="A85" s="136" t="s">
        <v>48</v>
      </c>
      <c r="B85" s="129" t="s">
        <v>478</v>
      </c>
      <c r="C85" s="130">
        <v>42858</v>
      </c>
      <c r="D85" s="135">
        <v>56.6</v>
      </c>
      <c r="E85" s="135">
        <v>15.7</v>
      </c>
      <c r="F85" s="137">
        <v>2720</v>
      </c>
      <c r="G85" s="133" t="s">
        <v>51</v>
      </c>
      <c r="Q85" s="221">
        <v>1</v>
      </c>
    </row>
    <row r="86" spans="1:17" ht="15" customHeight="1" x14ac:dyDescent="0.2">
      <c r="A86" s="134" t="s">
        <v>62</v>
      </c>
      <c r="B86" s="129" t="s">
        <v>484</v>
      </c>
      <c r="C86" s="130">
        <v>42858</v>
      </c>
      <c r="D86" s="135">
        <v>123</v>
      </c>
      <c r="E86" s="132" t="s">
        <v>20</v>
      </c>
      <c r="F86" s="132" t="s">
        <v>20</v>
      </c>
      <c r="G86" s="133" t="s">
        <v>20</v>
      </c>
      <c r="Q86" s="221">
        <v>1</v>
      </c>
    </row>
    <row r="87" spans="1:17" ht="15" customHeight="1" x14ac:dyDescent="0.2">
      <c r="A87" s="136" t="s">
        <v>90</v>
      </c>
      <c r="B87" s="129" t="s">
        <v>481</v>
      </c>
      <c r="C87" s="130">
        <v>42859</v>
      </c>
      <c r="D87" s="137">
        <v>52600</v>
      </c>
      <c r="E87" s="132" t="s">
        <v>20</v>
      </c>
      <c r="F87" s="132" t="s">
        <v>20</v>
      </c>
      <c r="G87" s="133" t="s">
        <v>20</v>
      </c>
      <c r="O87" s="221">
        <v>1</v>
      </c>
      <c r="Q87" s="221">
        <v>1</v>
      </c>
    </row>
    <row r="88" spans="1:17" ht="15" customHeight="1" x14ac:dyDescent="0.2">
      <c r="A88" s="128" t="s">
        <v>542</v>
      </c>
      <c r="B88" s="129" t="s">
        <v>725</v>
      </c>
      <c r="C88" s="130">
        <v>41512.614583333336</v>
      </c>
      <c r="D88" s="131">
        <f>VLOOKUP($A88,'Phase II On-Site Soils'!$A:$G,5,FALSE)</f>
        <v>1640</v>
      </c>
      <c r="E88" s="132" t="str">
        <f>VLOOKUP($A88,'Phase II On-Site Soils'!$A:$G,6,FALSE)</f>
        <v>ND</v>
      </c>
      <c r="F88" s="131">
        <f>VLOOKUP($A88,'Phase II On-Site Soils'!$A:$G,7,FALSE)</f>
        <v>5720</v>
      </c>
      <c r="G88" s="133" t="s">
        <v>20</v>
      </c>
      <c r="O88" s="221">
        <v>1</v>
      </c>
      <c r="Q88" s="221">
        <v>1</v>
      </c>
    </row>
    <row r="89" spans="1:17" ht="15" customHeight="1" x14ac:dyDescent="0.2">
      <c r="A89" s="134" t="s">
        <v>651</v>
      </c>
      <c r="B89" s="129" t="s">
        <v>725</v>
      </c>
      <c r="C89" s="130">
        <v>41514.333333333336</v>
      </c>
      <c r="D89" s="135">
        <f>VLOOKUP($A89,'Phase II On-Site Soils'!$A:$G,5,FALSE)</f>
        <v>111</v>
      </c>
      <c r="E89" s="132" t="str">
        <f>VLOOKUP($A89,'Phase II On-Site Soils'!$A:$G,6,FALSE)</f>
        <v>ND</v>
      </c>
      <c r="F89" s="135">
        <f>VLOOKUP($A89,'Phase II On-Site Soils'!$A:$G,7,FALSE)</f>
        <v>458</v>
      </c>
      <c r="G89" s="133" t="s">
        <v>20</v>
      </c>
      <c r="Q89" s="221">
        <v>1</v>
      </c>
    </row>
    <row r="90" spans="1:17" ht="15" customHeight="1" x14ac:dyDescent="0.2">
      <c r="A90" s="128" t="s">
        <v>547</v>
      </c>
      <c r="B90" s="129" t="s">
        <v>726</v>
      </c>
      <c r="C90" s="130">
        <v>41506.545138888891</v>
      </c>
      <c r="D90" s="135">
        <f>VLOOKUP($A90,'Phase II On-Site Soils'!$A:$G,5,FALSE)</f>
        <v>762</v>
      </c>
      <c r="E90" s="132" t="str">
        <f>VLOOKUP($A90,'Phase II On-Site Soils'!$A:$G,6,FALSE)</f>
        <v>ND</v>
      </c>
      <c r="F90" s="131">
        <f>VLOOKUP($A90,'Phase II On-Site Soils'!$A:$G,7,FALSE)</f>
        <v>6790</v>
      </c>
      <c r="G90" s="133" t="s">
        <v>20</v>
      </c>
      <c r="Q90" s="221">
        <v>1</v>
      </c>
    </row>
    <row r="91" spans="1:17" ht="15" customHeight="1" x14ac:dyDescent="0.2">
      <c r="A91" s="134" t="s">
        <v>552</v>
      </c>
      <c r="B91" s="129" t="s">
        <v>678</v>
      </c>
      <c r="C91" s="130">
        <v>41505.451388888891</v>
      </c>
      <c r="D91" s="135">
        <f>VLOOKUP($A91,'Phase II On-Site Soils'!$A:$G,5,FALSE)</f>
        <v>36.1</v>
      </c>
      <c r="E91" s="132" t="str">
        <f>VLOOKUP($A91,'Phase II On-Site Soils'!$A:$G,6,FALSE)</f>
        <v>ND</v>
      </c>
      <c r="F91" s="135">
        <f>VLOOKUP($A91,'Phase II On-Site Soils'!$A:$G,7,FALSE)</f>
        <v>732</v>
      </c>
      <c r="G91" s="133" t="s">
        <v>20</v>
      </c>
      <c r="Q91" s="221">
        <v>1</v>
      </c>
    </row>
    <row r="92" spans="1:17" ht="15" customHeight="1" x14ac:dyDescent="0.2">
      <c r="A92" s="128" t="s">
        <v>560</v>
      </c>
      <c r="B92" s="129" t="s">
        <v>678</v>
      </c>
      <c r="C92" s="130">
        <v>41506.513888888891</v>
      </c>
      <c r="D92" s="131">
        <f>VLOOKUP($A92,'Phase II On-Site Soils'!$A:$G,5,FALSE)</f>
        <v>1590</v>
      </c>
      <c r="E92" s="132" t="str">
        <f>VLOOKUP($A92,'Phase II On-Site Soils'!$A:$G,6,FALSE)</f>
        <v>ND</v>
      </c>
      <c r="F92" s="131">
        <f>VLOOKUP($A92,'Phase II On-Site Soils'!$A:$G,7,FALSE)</f>
        <v>5140</v>
      </c>
      <c r="G92" s="133" t="s">
        <v>20</v>
      </c>
      <c r="O92" s="221">
        <v>1</v>
      </c>
      <c r="Q92" s="221">
        <v>1</v>
      </c>
    </row>
    <row r="93" spans="1:17" ht="15" customHeight="1" x14ac:dyDescent="0.2">
      <c r="A93" s="134" t="s">
        <v>573</v>
      </c>
      <c r="B93" s="129" t="s">
        <v>678</v>
      </c>
      <c r="C93" s="130">
        <v>41506.395833333336</v>
      </c>
      <c r="D93" s="132" t="str">
        <f>VLOOKUP($A93,'Phase II On-Site Soils'!$A:$G,5,FALSE)</f>
        <v>ND</v>
      </c>
      <c r="E93" s="132" t="str">
        <f>VLOOKUP($A93,'Phase II On-Site Soils'!$A:$G,6,FALSE)</f>
        <v>ND</v>
      </c>
      <c r="F93" s="132" t="str">
        <f>VLOOKUP($A93,'Phase II On-Site Soils'!$A:$G,7,FALSE)</f>
        <v>ND</v>
      </c>
      <c r="G93" s="133" t="s">
        <v>20</v>
      </c>
      <c r="Q93" s="221">
        <v>1</v>
      </c>
    </row>
    <row r="94" spans="1:17" ht="15" customHeight="1" x14ac:dyDescent="0.2">
      <c r="A94" s="134" t="s">
        <v>578</v>
      </c>
      <c r="B94" s="129" t="s">
        <v>678</v>
      </c>
      <c r="C94" s="130">
        <v>41506.423611111109</v>
      </c>
      <c r="D94" s="135">
        <f>VLOOKUP($A94,'Phase II On-Site Soils'!$A:$G,5,FALSE)</f>
        <v>29.1</v>
      </c>
      <c r="E94" s="132" t="str">
        <f>VLOOKUP($A94,'Phase II On-Site Soils'!$A:$G,6,FALSE)</f>
        <v>ND</v>
      </c>
      <c r="F94" s="132" t="str">
        <f>VLOOKUP($A94,'Phase II On-Site Soils'!$A:$G,7,FALSE)</f>
        <v>ND</v>
      </c>
      <c r="G94" s="133" t="s">
        <v>20</v>
      </c>
      <c r="Q94" s="221">
        <v>1</v>
      </c>
    </row>
    <row r="95" spans="1:17" ht="15" customHeight="1" x14ac:dyDescent="0.2">
      <c r="A95" s="125" t="s">
        <v>72</v>
      </c>
      <c r="B95" s="113" t="s">
        <v>73</v>
      </c>
      <c r="C95" s="114">
        <v>42859</v>
      </c>
      <c r="D95" s="117">
        <v>48.6</v>
      </c>
      <c r="E95" s="116" t="s">
        <v>20</v>
      </c>
      <c r="F95" s="116" t="s">
        <v>20</v>
      </c>
      <c r="G95" s="119" t="s">
        <v>20</v>
      </c>
      <c r="Q95" s="221">
        <v>1</v>
      </c>
    </row>
    <row r="96" spans="1:17" ht="15" customHeight="1" x14ac:dyDescent="0.2">
      <c r="A96" s="120" t="s">
        <v>91</v>
      </c>
      <c r="B96" s="113" t="s">
        <v>482</v>
      </c>
      <c r="C96" s="114">
        <v>42859</v>
      </c>
      <c r="D96" s="121">
        <v>34100</v>
      </c>
      <c r="E96" s="116" t="s">
        <v>20</v>
      </c>
      <c r="F96" s="116" t="s">
        <v>20</v>
      </c>
      <c r="G96" s="119" t="s">
        <v>20</v>
      </c>
      <c r="O96" s="221">
        <v>1</v>
      </c>
      <c r="Q96" s="221">
        <v>1</v>
      </c>
    </row>
    <row r="97" spans="1:17" ht="15" customHeight="1" x14ac:dyDescent="0.2">
      <c r="A97" s="134" t="s">
        <v>555</v>
      </c>
      <c r="B97" s="129" t="s">
        <v>684</v>
      </c>
      <c r="C97" s="130">
        <v>41512.65625</v>
      </c>
      <c r="D97" s="135">
        <f>VLOOKUP($A97,'Phase II On-Site Soils'!$A:$G,5,FALSE)</f>
        <v>11.8</v>
      </c>
      <c r="E97" s="132" t="str">
        <f>VLOOKUP($A97,'Phase II On-Site Soils'!$A:$G,6,FALSE)</f>
        <v>ND</v>
      </c>
      <c r="F97" s="132" t="str">
        <f>VLOOKUP($A97,'Phase II On-Site Soils'!$A:$G,7,FALSE)</f>
        <v>ND</v>
      </c>
      <c r="G97" s="133" t="s">
        <v>20</v>
      </c>
      <c r="Q97" s="221">
        <v>1</v>
      </c>
    </row>
    <row r="98" spans="1:17" ht="15" customHeight="1" x14ac:dyDescent="0.2">
      <c r="A98" s="112" t="s">
        <v>13</v>
      </c>
      <c r="B98" s="113" t="s">
        <v>464</v>
      </c>
      <c r="C98" s="114">
        <v>42858</v>
      </c>
      <c r="D98" s="121">
        <v>101000</v>
      </c>
      <c r="E98" s="122">
        <v>495</v>
      </c>
      <c r="F98" s="121">
        <v>54500</v>
      </c>
      <c r="G98" s="123">
        <v>18200</v>
      </c>
      <c r="O98" s="221">
        <v>1</v>
      </c>
      <c r="Q98" s="221">
        <v>1</v>
      </c>
    </row>
    <row r="99" spans="1:17" ht="15" customHeight="1" x14ac:dyDescent="0.2">
      <c r="A99" s="120" t="s">
        <v>103</v>
      </c>
      <c r="B99" s="113" t="s">
        <v>464</v>
      </c>
      <c r="C99" s="114">
        <v>42859</v>
      </c>
      <c r="D99" s="121">
        <v>9870</v>
      </c>
      <c r="E99" s="116" t="s">
        <v>20</v>
      </c>
      <c r="F99" s="116" t="s">
        <v>20</v>
      </c>
      <c r="G99" s="119" t="s">
        <v>20</v>
      </c>
      <c r="O99" s="221">
        <v>1</v>
      </c>
      <c r="Q99" s="221">
        <v>1</v>
      </c>
    </row>
    <row r="100" spans="1:17" ht="15" customHeight="1" x14ac:dyDescent="0.2">
      <c r="A100" s="120" t="s">
        <v>52</v>
      </c>
      <c r="B100" s="113" t="s">
        <v>464</v>
      </c>
      <c r="C100" s="114">
        <v>42858</v>
      </c>
      <c r="D100" s="121">
        <v>153000</v>
      </c>
      <c r="E100" s="121">
        <v>2360</v>
      </c>
      <c r="F100" s="121">
        <v>33700</v>
      </c>
      <c r="G100" s="123">
        <v>14200</v>
      </c>
      <c r="O100" s="221">
        <v>1</v>
      </c>
      <c r="Q100" s="221">
        <v>1</v>
      </c>
    </row>
    <row r="101" spans="1:17" ht="15" customHeight="1" x14ac:dyDescent="0.2">
      <c r="A101" s="120" t="s">
        <v>104</v>
      </c>
      <c r="B101" s="113" t="s">
        <v>485</v>
      </c>
      <c r="C101" s="114">
        <v>42859</v>
      </c>
      <c r="D101" s="121">
        <v>45800</v>
      </c>
      <c r="E101" s="116" t="s">
        <v>20</v>
      </c>
      <c r="F101" s="116" t="s">
        <v>20</v>
      </c>
      <c r="G101" s="119" t="s">
        <v>20</v>
      </c>
      <c r="O101" s="221">
        <v>1</v>
      </c>
      <c r="Q101" s="221">
        <v>1</v>
      </c>
    </row>
    <row r="102" spans="1:17" ht="15" customHeight="1" x14ac:dyDescent="0.2">
      <c r="A102" s="112" t="s">
        <v>88</v>
      </c>
      <c r="B102" s="113" t="s">
        <v>483</v>
      </c>
      <c r="C102" s="114">
        <v>42859</v>
      </c>
      <c r="D102" s="115">
        <v>4690</v>
      </c>
      <c r="E102" s="122">
        <v>347</v>
      </c>
      <c r="F102" s="115">
        <v>4530</v>
      </c>
      <c r="G102" s="124">
        <v>2100</v>
      </c>
      <c r="O102" s="221">
        <v>1</v>
      </c>
      <c r="Q102" s="221">
        <v>1</v>
      </c>
    </row>
    <row r="103" spans="1:17" ht="15" customHeight="1" x14ac:dyDescent="0.2">
      <c r="A103" s="120" t="s">
        <v>53</v>
      </c>
      <c r="B103" s="113" t="s">
        <v>487</v>
      </c>
      <c r="C103" s="114">
        <v>42858</v>
      </c>
      <c r="D103" s="121">
        <v>33400</v>
      </c>
      <c r="E103" s="121">
        <v>1560</v>
      </c>
      <c r="F103" s="115">
        <v>4640</v>
      </c>
      <c r="G103" s="124">
        <v>2230</v>
      </c>
      <c r="O103" s="221">
        <v>1</v>
      </c>
      <c r="Q103" s="221">
        <v>1</v>
      </c>
    </row>
    <row r="104" spans="1:17" ht="15" customHeight="1" x14ac:dyDescent="0.2">
      <c r="A104" s="112" t="s">
        <v>34</v>
      </c>
      <c r="B104" s="113" t="s">
        <v>479</v>
      </c>
      <c r="C104" s="114">
        <v>42858</v>
      </c>
      <c r="D104" s="115">
        <v>1210</v>
      </c>
      <c r="E104" s="122">
        <v>721</v>
      </c>
      <c r="F104" s="115">
        <v>2890</v>
      </c>
      <c r="G104" s="118">
        <v>777</v>
      </c>
      <c r="O104" s="221">
        <v>1</v>
      </c>
      <c r="Q104" s="221">
        <v>1</v>
      </c>
    </row>
    <row r="105" spans="1:17" ht="15" customHeight="1" x14ac:dyDescent="0.2">
      <c r="A105" s="112" t="s">
        <v>69</v>
      </c>
      <c r="B105" s="113" t="s">
        <v>476</v>
      </c>
      <c r="C105" s="114">
        <v>42859</v>
      </c>
      <c r="D105" s="121">
        <v>9470</v>
      </c>
      <c r="E105" s="121">
        <v>2110</v>
      </c>
      <c r="F105" s="115">
        <v>7860</v>
      </c>
      <c r="G105" s="124">
        <v>3800</v>
      </c>
      <c r="O105" s="221">
        <v>1</v>
      </c>
      <c r="Q105" s="221">
        <v>1</v>
      </c>
    </row>
    <row r="106" spans="1:17" ht="15" customHeight="1" x14ac:dyDescent="0.2">
      <c r="A106" s="112" t="s">
        <v>61</v>
      </c>
      <c r="B106" s="113" t="s">
        <v>471</v>
      </c>
      <c r="C106" s="114">
        <v>42858</v>
      </c>
      <c r="D106" s="121">
        <v>33000</v>
      </c>
      <c r="E106" s="121">
        <v>2430</v>
      </c>
      <c r="F106" s="121">
        <v>25300</v>
      </c>
      <c r="G106" s="124">
        <v>7170</v>
      </c>
      <c r="O106" s="221">
        <v>1</v>
      </c>
      <c r="Q106" s="221">
        <v>1</v>
      </c>
    </row>
    <row r="107" spans="1:17" ht="15" customHeight="1" x14ac:dyDescent="0.2">
      <c r="A107" s="112" t="s">
        <v>459</v>
      </c>
      <c r="B107" s="113" t="s">
        <v>471</v>
      </c>
      <c r="C107" s="114">
        <v>42858</v>
      </c>
      <c r="D107" s="121">
        <v>46000</v>
      </c>
      <c r="E107" s="121">
        <v>2710</v>
      </c>
      <c r="F107" s="121">
        <v>15700</v>
      </c>
      <c r="G107" s="124">
        <v>5680</v>
      </c>
      <c r="O107" s="221">
        <v>1</v>
      </c>
      <c r="Q107" s="221">
        <v>1</v>
      </c>
    </row>
    <row r="108" spans="1:17" ht="15" customHeight="1" x14ac:dyDescent="0.2">
      <c r="A108" s="134" t="s">
        <v>549</v>
      </c>
      <c r="B108" s="129" t="s">
        <v>728</v>
      </c>
      <c r="C108" s="130">
        <v>41512.409722222219</v>
      </c>
      <c r="D108" s="135">
        <f>VLOOKUP($A108,'Phase II On-Site Soils'!$A:$G,5,FALSE)</f>
        <v>104</v>
      </c>
      <c r="E108" s="132" t="str">
        <f>VLOOKUP($A108,'Phase II On-Site Soils'!$A:$G,6,FALSE)</f>
        <v>ND</v>
      </c>
      <c r="F108" s="132" t="str">
        <f>VLOOKUP($A108,'Phase II On-Site Soils'!$A:$G,7,FALSE)</f>
        <v>ND</v>
      </c>
      <c r="G108" s="133" t="s">
        <v>20</v>
      </c>
      <c r="Q108" s="221">
        <v>1</v>
      </c>
    </row>
    <row r="109" spans="1:17" ht="15" customHeight="1" x14ac:dyDescent="0.2">
      <c r="A109" s="136" t="s">
        <v>564</v>
      </c>
      <c r="B109" s="129" t="s">
        <v>728</v>
      </c>
      <c r="C109" s="130">
        <v>41512.354166666664</v>
      </c>
      <c r="D109" s="137">
        <f>VLOOKUP($A109,'Phase II On-Site Soils'!$A:$G,5,FALSE)</f>
        <v>23300</v>
      </c>
      <c r="E109" s="137">
        <f>VLOOKUP($A109,'Phase II On-Site Soils'!$A:$G,6,FALSE)</f>
        <v>1570</v>
      </c>
      <c r="F109" s="137">
        <f>VLOOKUP($A109,'Phase II On-Site Soils'!$A:$G,7,FALSE)</f>
        <v>21800</v>
      </c>
      <c r="G109" s="133" t="s">
        <v>20</v>
      </c>
      <c r="O109" s="221">
        <v>1</v>
      </c>
      <c r="Q109" s="221">
        <v>1</v>
      </c>
    </row>
    <row r="110" spans="1:17" ht="15" customHeight="1" x14ac:dyDescent="0.2">
      <c r="A110" s="112" t="s">
        <v>16</v>
      </c>
      <c r="B110" s="113" t="s">
        <v>468</v>
      </c>
      <c r="C110" s="114">
        <v>42858</v>
      </c>
      <c r="D110" s="121">
        <v>16100</v>
      </c>
      <c r="E110" s="115">
        <v>1130</v>
      </c>
      <c r="F110" s="121">
        <v>11800</v>
      </c>
      <c r="G110" s="124">
        <v>4560</v>
      </c>
      <c r="O110" s="221">
        <v>1</v>
      </c>
      <c r="Q110" s="221">
        <v>1</v>
      </c>
    </row>
    <row r="111" spans="1:17" ht="15" customHeight="1" x14ac:dyDescent="0.2">
      <c r="A111" s="112" t="s">
        <v>99</v>
      </c>
      <c r="B111" s="113" t="s">
        <v>486</v>
      </c>
      <c r="C111" s="114">
        <v>42859</v>
      </c>
      <c r="D111" s="121">
        <v>9190</v>
      </c>
      <c r="E111" s="122">
        <v>381</v>
      </c>
      <c r="F111" s="115">
        <v>3110</v>
      </c>
      <c r="G111" s="124">
        <v>1260</v>
      </c>
      <c r="O111" s="221">
        <v>1</v>
      </c>
      <c r="Q111" s="221">
        <v>1</v>
      </c>
    </row>
    <row r="112" spans="1:17" ht="15" customHeight="1" x14ac:dyDescent="0.2">
      <c r="A112" s="112" t="s">
        <v>435</v>
      </c>
      <c r="B112" s="116" t="s">
        <v>486</v>
      </c>
      <c r="C112" s="127">
        <v>42859</v>
      </c>
      <c r="D112" s="121">
        <v>5100</v>
      </c>
      <c r="E112" s="122">
        <v>210</v>
      </c>
      <c r="F112" s="121">
        <v>11800</v>
      </c>
      <c r="G112" s="124">
        <v>7620</v>
      </c>
      <c r="O112" s="221">
        <v>1</v>
      </c>
      <c r="Q112" s="221">
        <v>1</v>
      </c>
    </row>
    <row r="113" spans="1:17" ht="15" customHeight="1" x14ac:dyDescent="0.2">
      <c r="A113" s="125" t="s">
        <v>18</v>
      </c>
      <c r="B113" s="113" t="s">
        <v>480</v>
      </c>
      <c r="C113" s="114">
        <v>42858</v>
      </c>
      <c r="D113" s="117">
        <v>79.3</v>
      </c>
      <c r="E113" s="116" t="s">
        <v>20</v>
      </c>
      <c r="F113" s="116" t="s">
        <v>20</v>
      </c>
      <c r="G113" s="119" t="s">
        <v>20</v>
      </c>
      <c r="Q113" s="221">
        <v>1</v>
      </c>
    </row>
    <row r="114" spans="1:17" ht="15" customHeight="1" x14ac:dyDescent="0.2">
      <c r="A114" s="134" t="s">
        <v>553</v>
      </c>
      <c r="B114" s="129" t="s">
        <v>679</v>
      </c>
      <c r="C114" s="130">
        <v>41505.458333333336</v>
      </c>
      <c r="D114" s="135">
        <f>VLOOKUP($A114,'Phase II On-Site Soils'!$A:$G,5,FALSE)</f>
        <v>291</v>
      </c>
      <c r="E114" s="132" t="str">
        <f>VLOOKUP($A114,'Phase II On-Site Soils'!$A:$G,6,FALSE)</f>
        <v>ND</v>
      </c>
      <c r="F114" s="135">
        <f>VLOOKUP($A114,'Phase II On-Site Soils'!$A:$G,7,FALSE)</f>
        <v>406</v>
      </c>
      <c r="G114" s="133" t="s">
        <v>20</v>
      </c>
      <c r="Q114" s="221">
        <v>1</v>
      </c>
    </row>
    <row r="115" spans="1:17" ht="15" customHeight="1" x14ac:dyDescent="0.2">
      <c r="A115" s="134" t="s">
        <v>561</v>
      </c>
      <c r="B115" s="129" t="s">
        <v>679</v>
      </c>
      <c r="C115" s="130">
        <v>41506.524305555555</v>
      </c>
      <c r="D115" s="135">
        <f>VLOOKUP($A115,'Phase II On-Site Soils'!$A:$G,5,FALSE)</f>
        <v>434</v>
      </c>
      <c r="E115" s="132" t="str">
        <f>VLOOKUP($A115,'Phase II On-Site Soils'!$A:$G,6,FALSE)</f>
        <v>ND</v>
      </c>
      <c r="F115" s="132" t="str">
        <f>VLOOKUP($A115,'Phase II On-Site Soils'!$A:$G,7,FALSE)</f>
        <v>ND</v>
      </c>
      <c r="G115" s="133" t="s">
        <v>20</v>
      </c>
      <c r="Q115" s="221">
        <v>1</v>
      </c>
    </row>
    <row r="116" spans="1:17" ht="15" customHeight="1" x14ac:dyDescent="0.2">
      <c r="A116" s="134" t="s">
        <v>574</v>
      </c>
      <c r="B116" s="129" t="s">
        <v>679</v>
      </c>
      <c r="C116" s="130">
        <v>41506.399305555555</v>
      </c>
      <c r="D116" s="132" t="str">
        <f>VLOOKUP($A116,'Phase II On-Site Soils'!$A:$G,5,FALSE)</f>
        <v>ND</v>
      </c>
      <c r="E116" s="132" t="str">
        <f>VLOOKUP($A116,'Phase II On-Site Soils'!$A:$G,6,FALSE)</f>
        <v>ND</v>
      </c>
      <c r="F116" s="132" t="str">
        <f>VLOOKUP($A116,'Phase II On-Site Soils'!$A:$G,7,FALSE)</f>
        <v>ND</v>
      </c>
      <c r="G116" s="133" t="s">
        <v>20</v>
      </c>
      <c r="Q116" s="221">
        <v>1</v>
      </c>
    </row>
    <row r="117" spans="1:17" ht="15" customHeight="1" x14ac:dyDescent="0.2">
      <c r="A117" s="134" t="s">
        <v>579</v>
      </c>
      <c r="B117" s="129" t="s">
        <v>679</v>
      </c>
      <c r="C117" s="130">
        <v>41506.434027777781</v>
      </c>
      <c r="D117" s="135">
        <f>VLOOKUP($A117,'Phase II On-Site Soils'!$A:$G,5,FALSE)</f>
        <v>183</v>
      </c>
      <c r="E117" s="132" t="str">
        <f>VLOOKUP($A117,'Phase II On-Site Soils'!$A:$G,6,FALSE)</f>
        <v>ND</v>
      </c>
      <c r="F117" s="132" t="str">
        <f>VLOOKUP($A117,'Phase II On-Site Soils'!$A:$G,7,FALSE)</f>
        <v>ND</v>
      </c>
      <c r="G117" s="133" t="s">
        <v>20</v>
      </c>
      <c r="Q117" s="221">
        <v>1</v>
      </c>
    </row>
    <row r="118" spans="1:17" ht="15" customHeight="1" x14ac:dyDescent="0.2">
      <c r="A118" s="134" t="s">
        <v>652</v>
      </c>
      <c r="B118" s="129" t="s">
        <v>679</v>
      </c>
      <c r="C118" s="130">
        <v>41514.34375</v>
      </c>
      <c r="D118" s="135">
        <f>VLOOKUP($A118,'Phase II On-Site Soils'!$A:$G,5,FALSE)</f>
        <v>437</v>
      </c>
      <c r="E118" s="132" t="str">
        <f>VLOOKUP($A118,'Phase II On-Site Soils'!$A:$G,6,FALSE)</f>
        <v>ND</v>
      </c>
      <c r="F118" s="132" t="str">
        <f>VLOOKUP($A118,'Phase II On-Site Soils'!$A:$G,7,FALSE)</f>
        <v>ND</v>
      </c>
      <c r="G118" s="133" t="s">
        <v>20</v>
      </c>
      <c r="Q118" s="221">
        <v>1</v>
      </c>
    </row>
    <row r="119" spans="1:17" ht="15" customHeight="1" x14ac:dyDescent="0.2">
      <c r="A119" s="128" t="s">
        <v>39</v>
      </c>
      <c r="B119" s="129" t="s">
        <v>830</v>
      </c>
      <c r="C119" s="130">
        <v>42858</v>
      </c>
      <c r="D119" s="138">
        <v>946</v>
      </c>
      <c r="E119" s="132" t="s">
        <v>20</v>
      </c>
      <c r="F119" s="132" t="s">
        <v>20</v>
      </c>
      <c r="G119" s="133" t="s">
        <v>20</v>
      </c>
      <c r="O119" s="221">
        <v>1</v>
      </c>
      <c r="P119" s="221">
        <v>1</v>
      </c>
      <c r="Q119" s="221">
        <v>1</v>
      </c>
    </row>
    <row r="120" spans="1:17" ht="15" customHeight="1" x14ac:dyDescent="0.2">
      <c r="A120" s="125" t="s">
        <v>92</v>
      </c>
      <c r="B120" s="113" t="s">
        <v>93</v>
      </c>
      <c r="C120" s="114">
        <v>42859</v>
      </c>
      <c r="D120" s="117">
        <v>153</v>
      </c>
      <c r="E120" s="116" t="s">
        <v>20</v>
      </c>
      <c r="F120" s="116" t="s">
        <v>20</v>
      </c>
      <c r="G120" s="119" t="s">
        <v>20</v>
      </c>
      <c r="Q120" s="221">
        <v>1</v>
      </c>
    </row>
    <row r="121" spans="1:17" ht="15" customHeight="1" x14ac:dyDescent="0.2">
      <c r="A121" s="134" t="s">
        <v>543</v>
      </c>
      <c r="B121" s="129" t="s">
        <v>685</v>
      </c>
      <c r="C121" s="130">
        <v>41512.621527777781</v>
      </c>
      <c r="D121" s="135">
        <f>VLOOKUP($A121,'Phase II On-Site Soils'!$A:$G,5,FALSE)</f>
        <v>77.599999999999994</v>
      </c>
      <c r="E121" s="132" t="str">
        <f>VLOOKUP($A121,'Phase II On-Site Soils'!$A:$G,6,FALSE)</f>
        <v>ND</v>
      </c>
      <c r="F121" s="132" t="str">
        <f>VLOOKUP($A121,'Phase II On-Site Soils'!$A:$G,7,FALSE)</f>
        <v>ND</v>
      </c>
      <c r="G121" s="133" t="s">
        <v>20</v>
      </c>
      <c r="Q121" s="221">
        <v>1</v>
      </c>
    </row>
    <row r="122" spans="1:17" ht="15" customHeight="1" x14ac:dyDescent="0.2">
      <c r="A122" s="134" t="s">
        <v>550</v>
      </c>
      <c r="B122" s="129" t="s">
        <v>685</v>
      </c>
      <c r="C122" s="130">
        <v>41512.413194444445</v>
      </c>
      <c r="D122" s="135">
        <f>VLOOKUP($A122,'Phase II On-Site Soils'!$A:$G,5,FALSE)</f>
        <v>15.4</v>
      </c>
      <c r="E122" s="132" t="str">
        <f>VLOOKUP($A122,'Phase II On-Site Soils'!$A:$G,6,FALSE)</f>
        <v>ND</v>
      </c>
      <c r="F122" s="132" t="str">
        <f>VLOOKUP($A122,'Phase II On-Site Soils'!$A:$G,7,FALSE)</f>
        <v>ND</v>
      </c>
      <c r="G122" s="133" t="s">
        <v>20</v>
      </c>
      <c r="Q122" s="221">
        <v>1</v>
      </c>
    </row>
    <row r="123" spans="1:17" ht="15" customHeight="1" x14ac:dyDescent="0.2">
      <c r="A123" s="134" t="s">
        <v>556</v>
      </c>
      <c r="B123" s="129" t="s">
        <v>685</v>
      </c>
      <c r="C123" s="130">
        <v>41512.659722222219</v>
      </c>
      <c r="D123" s="135">
        <f>VLOOKUP($A123,'Phase II On-Site Soils'!$A:$G,5,FALSE)</f>
        <v>225</v>
      </c>
      <c r="E123" s="132" t="str">
        <f>VLOOKUP($A123,'Phase II On-Site Soils'!$A:$G,6,FALSE)</f>
        <v>ND</v>
      </c>
      <c r="F123" s="132" t="str">
        <f>VLOOKUP($A123,'Phase II On-Site Soils'!$A:$G,7,FALSE)</f>
        <v>ND</v>
      </c>
      <c r="G123" s="133" t="s">
        <v>20</v>
      </c>
      <c r="Q123" s="221">
        <v>1</v>
      </c>
    </row>
    <row r="124" spans="1:17" ht="15" customHeight="1" x14ac:dyDescent="0.2">
      <c r="A124" s="134" t="s">
        <v>565</v>
      </c>
      <c r="B124" s="129" t="s">
        <v>685</v>
      </c>
      <c r="C124" s="130">
        <v>41512.361111111109</v>
      </c>
      <c r="D124" s="135">
        <f>VLOOKUP($A124,'Phase II On-Site Soils'!$A:$G,5,FALSE)</f>
        <v>64</v>
      </c>
      <c r="E124" s="132" t="str">
        <f>VLOOKUP($A124,'Phase II On-Site Soils'!$A:$G,6,FALSE)</f>
        <v>ND</v>
      </c>
      <c r="F124" s="132" t="str">
        <f>VLOOKUP($A124,'Phase II On-Site Soils'!$A:$G,7,FALSE)</f>
        <v>ND</v>
      </c>
      <c r="G124" s="133" t="s">
        <v>20</v>
      </c>
      <c r="Q124" s="221">
        <v>1</v>
      </c>
    </row>
    <row r="125" spans="1:17" ht="15" customHeight="1" x14ac:dyDescent="0.2">
      <c r="A125" s="125" t="s">
        <v>54</v>
      </c>
      <c r="B125" s="113" t="s">
        <v>488</v>
      </c>
      <c r="C125" s="114">
        <v>42858</v>
      </c>
      <c r="D125" s="117">
        <v>156</v>
      </c>
      <c r="E125" s="116" t="s">
        <v>20</v>
      </c>
      <c r="F125" s="116" t="s">
        <v>20</v>
      </c>
      <c r="G125" s="119" t="s">
        <v>20</v>
      </c>
      <c r="Q125" s="221">
        <v>1</v>
      </c>
    </row>
    <row r="126" spans="1:17" ht="15" customHeight="1" x14ac:dyDescent="0.2">
      <c r="A126" s="112" t="s">
        <v>76</v>
      </c>
      <c r="B126" s="113" t="s">
        <v>77</v>
      </c>
      <c r="C126" s="114">
        <v>42859</v>
      </c>
      <c r="D126" s="115">
        <v>1770</v>
      </c>
      <c r="E126" s="116" t="s">
        <v>20</v>
      </c>
      <c r="F126" s="116" t="s">
        <v>20</v>
      </c>
      <c r="G126" s="119" t="s">
        <v>20</v>
      </c>
      <c r="O126" s="221">
        <v>1</v>
      </c>
      <c r="P126" s="221">
        <v>1</v>
      </c>
      <c r="Q126" s="221">
        <v>1</v>
      </c>
    </row>
    <row r="127" spans="1:17" ht="15" customHeight="1" x14ac:dyDescent="0.2">
      <c r="A127" s="125" t="s">
        <v>575</v>
      </c>
      <c r="B127" s="113" t="s">
        <v>731</v>
      </c>
      <c r="C127" s="114">
        <v>41506.4375</v>
      </c>
      <c r="D127" s="117">
        <f>VLOOKUP($A127,'Phase II On-Site Soils'!$A:$G,5,FALSE)</f>
        <v>85.9</v>
      </c>
      <c r="E127" s="116" t="str">
        <f>VLOOKUP($A127,'Phase II On-Site Soils'!$A:$G,6,FALSE)</f>
        <v>ND</v>
      </c>
      <c r="F127" s="116" t="str">
        <f>VLOOKUP($A127,'Phase II On-Site Soils'!$A:$G,7,FALSE)</f>
        <v>ND</v>
      </c>
      <c r="G127" s="119" t="s">
        <v>20</v>
      </c>
      <c r="Q127" s="221">
        <v>1</v>
      </c>
    </row>
    <row r="128" spans="1:17" ht="15" customHeight="1" x14ac:dyDescent="0.2">
      <c r="A128" s="134" t="s">
        <v>558</v>
      </c>
      <c r="B128" s="129" t="s">
        <v>730</v>
      </c>
      <c r="C128" s="130">
        <v>41506.53125</v>
      </c>
      <c r="D128" s="135">
        <f>VLOOKUP($A128,'Phase II On-Site Soils'!$A:$G,5,FALSE)</f>
        <v>161</v>
      </c>
      <c r="E128" s="132" t="str">
        <f>VLOOKUP($A128,'Phase II On-Site Soils'!$A:$G,6,FALSE)</f>
        <v>ND</v>
      </c>
      <c r="F128" s="132" t="str">
        <f>VLOOKUP($A128,'Phase II On-Site Soils'!$A:$G,7,FALSE)</f>
        <v>ND</v>
      </c>
      <c r="G128" s="133" t="s">
        <v>20</v>
      </c>
      <c r="Q128" s="221">
        <v>1</v>
      </c>
    </row>
    <row r="129" spans="1:17" ht="15" customHeight="1" x14ac:dyDescent="0.2">
      <c r="A129" s="134" t="s">
        <v>557</v>
      </c>
      <c r="B129" s="129" t="s">
        <v>729</v>
      </c>
      <c r="C129" s="130">
        <v>41506.53125</v>
      </c>
      <c r="D129" s="135">
        <f>VLOOKUP($A129,'Phase II On-Site Soils'!$A:$G,5,FALSE)</f>
        <v>166</v>
      </c>
      <c r="E129" s="132" t="str">
        <f>VLOOKUP($A129,'Phase II On-Site Soils'!$A:$G,6,FALSE)</f>
        <v>ND</v>
      </c>
      <c r="F129" s="132" t="str">
        <f>VLOOKUP($A129,'Phase II On-Site Soils'!$A:$G,7,FALSE)</f>
        <v>ND</v>
      </c>
      <c r="G129" s="133" t="s">
        <v>20</v>
      </c>
      <c r="Q129" s="221">
        <v>1</v>
      </c>
    </row>
    <row r="130" spans="1:17" ht="15" customHeight="1" x14ac:dyDescent="0.2">
      <c r="A130" s="134" t="s">
        <v>424</v>
      </c>
      <c r="B130" s="129" t="s">
        <v>64</v>
      </c>
      <c r="C130" s="130">
        <v>42858</v>
      </c>
      <c r="D130" s="117">
        <v>270</v>
      </c>
      <c r="E130" s="116" t="s">
        <v>20</v>
      </c>
      <c r="F130" s="116" t="s">
        <v>20</v>
      </c>
      <c r="G130" s="133" t="s">
        <v>20</v>
      </c>
      <c r="Q130" s="221">
        <v>1</v>
      </c>
    </row>
    <row r="131" spans="1:17" ht="15" customHeight="1" x14ac:dyDescent="0.2">
      <c r="A131" s="128" t="s">
        <v>544</v>
      </c>
      <c r="B131" s="129" t="s">
        <v>727</v>
      </c>
      <c r="C131" s="130">
        <v>41506.552083333336</v>
      </c>
      <c r="D131" s="138">
        <f>VLOOKUP($A131,'Phase II On-Site Soils'!$A:$G,5,FALSE)</f>
        <v>587</v>
      </c>
      <c r="E131" s="135">
        <f>VLOOKUP($A131,'Phase II On-Site Soils'!$A:$G,6,FALSE)</f>
        <v>30.7</v>
      </c>
      <c r="F131" s="132" t="str">
        <f>VLOOKUP($A131,'Phase II On-Site Soils'!$A:$G,7,FALSE)</f>
        <v>ND</v>
      </c>
      <c r="G131" s="133" t="s">
        <v>20</v>
      </c>
      <c r="O131" s="221">
        <v>1</v>
      </c>
      <c r="P131" s="221">
        <v>1</v>
      </c>
      <c r="Q131" s="221">
        <v>1</v>
      </c>
    </row>
    <row r="132" spans="1:17" ht="15" customHeight="1" x14ac:dyDescent="0.2">
      <c r="A132" s="134" t="s">
        <v>21</v>
      </c>
      <c r="B132" s="129" t="s">
        <v>22</v>
      </c>
      <c r="C132" s="130">
        <v>42858</v>
      </c>
      <c r="D132" s="135">
        <v>39.5</v>
      </c>
      <c r="E132" s="132" t="s">
        <v>20</v>
      </c>
      <c r="F132" s="132" t="s">
        <v>20</v>
      </c>
      <c r="G132" s="133" t="s">
        <v>20</v>
      </c>
      <c r="Q132" s="221">
        <v>1</v>
      </c>
    </row>
    <row r="133" spans="1:17" ht="15" customHeight="1" x14ac:dyDescent="0.2">
      <c r="A133" s="125" t="s">
        <v>105</v>
      </c>
      <c r="B133" s="113" t="s">
        <v>79</v>
      </c>
      <c r="C133" s="114">
        <v>42859</v>
      </c>
      <c r="D133" s="116" t="s">
        <v>106</v>
      </c>
      <c r="E133" s="116" t="s">
        <v>20</v>
      </c>
      <c r="F133" s="116" t="s">
        <v>20</v>
      </c>
      <c r="G133" s="119" t="s">
        <v>20</v>
      </c>
      <c r="Q133" s="221">
        <v>1</v>
      </c>
    </row>
    <row r="134" spans="1:17" ht="15" customHeight="1" x14ac:dyDescent="0.2">
      <c r="A134" s="112" t="s">
        <v>78</v>
      </c>
      <c r="B134" s="113" t="s">
        <v>79</v>
      </c>
      <c r="C134" s="114">
        <v>42859</v>
      </c>
      <c r="D134" s="122">
        <v>596</v>
      </c>
      <c r="E134" s="116" t="s">
        <v>20</v>
      </c>
      <c r="F134" s="116" t="s">
        <v>20</v>
      </c>
      <c r="G134" s="119" t="s">
        <v>20</v>
      </c>
      <c r="O134" s="221">
        <v>1</v>
      </c>
      <c r="P134" s="221">
        <v>1</v>
      </c>
      <c r="Q134" s="221">
        <v>1</v>
      </c>
    </row>
    <row r="135" spans="1:17" ht="15" customHeight="1" x14ac:dyDescent="0.2">
      <c r="A135" s="125" t="s">
        <v>56</v>
      </c>
      <c r="B135" s="113" t="s">
        <v>57</v>
      </c>
      <c r="C135" s="114">
        <v>42858</v>
      </c>
      <c r="D135" s="117">
        <v>161</v>
      </c>
      <c r="E135" s="116" t="s">
        <v>20</v>
      </c>
      <c r="F135" s="116" t="s">
        <v>20</v>
      </c>
      <c r="G135" s="119" t="s">
        <v>20</v>
      </c>
      <c r="Q135" s="221">
        <v>1</v>
      </c>
    </row>
    <row r="136" spans="1:17" ht="15" customHeight="1" x14ac:dyDescent="0.2">
      <c r="A136" s="125" t="s">
        <v>541</v>
      </c>
      <c r="B136" s="113" t="s">
        <v>680</v>
      </c>
      <c r="C136" s="114">
        <v>41512.628472222219</v>
      </c>
      <c r="D136" s="117">
        <f>VLOOKUP($A136,'Phase II On-Site Soils'!$A:$G,5,FALSE)</f>
        <v>61.6</v>
      </c>
      <c r="E136" s="116" t="str">
        <f>VLOOKUP($A136,'Phase II On-Site Soils'!$A:$G,6,FALSE)</f>
        <v>ND</v>
      </c>
      <c r="F136" s="116" t="str">
        <f>VLOOKUP($A136,'Phase II On-Site Soils'!$A:$G,7,FALSE)</f>
        <v>ND</v>
      </c>
      <c r="G136" s="119" t="s">
        <v>20</v>
      </c>
      <c r="Q136" s="221">
        <v>1</v>
      </c>
    </row>
    <row r="137" spans="1:17" ht="15" customHeight="1" x14ac:dyDescent="0.2">
      <c r="A137" s="125" t="s">
        <v>545</v>
      </c>
      <c r="B137" s="113" t="s">
        <v>680</v>
      </c>
      <c r="C137" s="114">
        <v>41506.572916666664</v>
      </c>
      <c r="D137" s="117">
        <f>VLOOKUP($A137,'Phase II On-Site Soils'!$A:$G,5,FALSE)</f>
        <v>39.799999999999997</v>
      </c>
      <c r="E137" s="116" t="str">
        <f>VLOOKUP($A137,'Phase II On-Site Soils'!$A:$G,6,FALSE)</f>
        <v>ND</v>
      </c>
      <c r="F137" s="116" t="str">
        <f>VLOOKUP($A137,'Phase II On-Site Soils'!$A:$G,7,FALSE)</f>
        <v>ND</v>
      </c>
      <c r="G137" s="119" t="s">
        <v>20</v>
      </c>
      <c r="Q137" s="221">
        <v>1</v>
      </c>
    </row>
    <row r="138" spans="1:17" ht="15" customHeight="1" x14ac:dyDescent="0.2">
      <c r="A138" s="125" t="s">
        <v>548</v>
      </c>
      <c r="B138" s="113" t="s">
        <v>680</v>
      </c>
      <c r="C138" s="114">
        <v>41512.420138888891</v>
      </c>
      <c r="D138" s="116" t="str">
        <f>VLOOKUP($A138,'Phase II On-Site Soils'!$A:$G,5,FALSE)</f>
        <v>ND</v>
      </c>
      <c r="E138" s="116" t="str">
        <f>VLOOKUP($A138,'Phase II On-Site Soils'!$A:$G,6,FALSE)</f>
        <v>ND</v>
      </c>
      <c r="F138" s="116" t="str">
        <f>VLOOKUP($A138,'Phase II On-Site Soils'!$A:$G,7,FALSE)</f>
        <v>ND</v>
      </c>
      <c r="G138" s="119" t="s">
        <v>20</v>
      </c>
      <c r="Q138" s="221">
        <v>1</v>
      </c>
    </row>
    <row r="139" spans="1:17" ht="15" customHeight="1" x14ac:dyDescent="0.2">
      <c r="A139" s="125" t="s">
        <v>554</v>
      </c>
      <c r="B139" s="113" t="s">
        <v>680</v>
      </c>
      <c r="C139" s="114">
        <v>41512.670138888891</v>
      </c>
      <c r="D139" s="117">
        <f>VLOOKUP($A139,'Phase II On-Site Soils'!$A:$G,5,FALSE)</f>
        <v>17</v>
      </c>
      <c r="E139" s="116" t="str">
        <f>VLOOKUP($A139,'Phase II On-Site Soils'!$A:$G,6,FALSE)</f>
        <v>ND</v>
      </c>
      <c r="F139" s="116" t="str">
        <f>VLOOKUP($A139,'Phase II On-Site Soils'!$A:$G,7,FALSE)</f>
        <v>ND</v>
      </c>
      <c r="G139" s="119" t="s">
        <v>20</v>
      </c>
      <c r="Q139" s="221">
        <v>1</v>
      </c>
    </row>
    <row r="140" spans="1:17" ht="15" customHeight="1" x14ac:dyDescent="0.2">
      <c r="A140" s="125" t="s">
        <v>559</v>
      </c>
      <c r="B140" s="113" t="s">
        <v>680</v>
      </c>
      <c r="C140" s="114">
        <v>41506.538194444445</v>
      </c>
      <c r="D140" s="117">
        <f>VLOOKUP($A140,'Phase II On-Site Soils'!$A:$G,5,FALSE)</f>
        <v>42.6</v>
      </c>
      <c r="E140" s="116" t="str">
        <f>VLOOKUP($A140,'Phase II On-Site Soils'!$A:$G,6,FALSE)</f>
        <v>ND</v>
      </c>
      <c r="F140" s="116" t="str">
        <f>VLOOKUP($A140,'Phase II On-Site Soils'!$A:$G,7,FALSE)</f>
        <v>ND</v>
      </c>
      <c r="G140" s="119" t="s">
        <v>20</v>
      </c>
      <c r="Q140" s="221">
        <v>1</v>
      </c>
    </row>
    <row r="141" spans="1:17" ht="15" customHeight="1" x14ac:dyDescent="0.2">
      <c r="A141" s="125" t="s">
        <v>562</v>
      </c>
      <c r="B141" s="113" t="s">
        <v>680</v>
      </c>
      <c r="C141" s="114">
        <v>41512.364583333336</v>
      </c>
      <c r="D141" s="116" t="str">
        <f>VLOOKUP($A141,'Phase II On-Site Soils'!$A:$G,5,FALSE)</f>
        <v>ND</v>
      </c>
      <c r="E141" s="116" t="str">
        <f>VLOOKUP($A141,'Phase II On-Site Soils'!$A:$G,6,FALSE)</f>
        <v>ND</v>
      </c>
      <c r="F141" s="116" t="str">
        <f>VLOOKUP($A141,'Phase II On-Site Soils'!$A:$G,7,FALSE)</f>
        <v>ND</v>
      </c>
      <c r="G141" s="119" t="s">
        <v>20</v>
      </c>
      <c r="Q141" s="221">
        <v>1</v>
      </c>
    </row>
    <row r="142" spans="1:17" ht="15" customHeight="1" x14ac:dyDescent="0.2">
      <c r="A142" s="125" t="s">
        <v>572</v>
      </c>
      <c r="B142" s="113" t="s">
        <v>680</v>
      </c>
      <c r="C142" s="114">
        <v>41506.40625</v>
      </c>
      <c r="D142" s="117">
        <f>VLOOKUP($A142,'Phase II On-Site Soils'!$A:$G,5,FALSE)</f>
        <v>23.9</v>
      </c>
      <c r="E142" s="116" t="str">
        <f>VLOOKUP($A142,'Phase II On-Site Soils'!$A:$G,6,FALSE)</f>
        <v>ND</v>
      </c>
      <c r="F142" s="116" t="str">
        <f>VLOOKUP($A142,'Phase II On-Site Soils'!$A:$G,7,FALSE)</f>
        <v>ND</v>
      </c>
      <c r="G142" s="119" t="s">
        <v>20</v>
      </c>
      <c r="Q142" s="221">
        <v>1</v>
      </c>
    </row>
    <row r="143" spans="1:17" ht="15" customHeight="1" x14ac:dyDescent="0.2">
      <c r="A143" s="125" t="s">
        <v>576</v>
      </c>
      <c r="B143" s="113" t="s">
        <v>680</v>
      </c>
      <c r="C143" s="114">
        <v>41506.440972222219</v>
      </c>
      <c r="D143" s="117">
        <f>VLOOKUP($A143,'Phase II On-Site Soils'!$A:$G,5,FALSE)</f>
        <v>64.099999999999994</v>
      </c>
      <c r="E143" s="116" t="str">
        <f>VLOOKUP($A143,'Phase II On-Site Soils'!$A:$G,6,FALSE)</f>
        <v>ND</v>
      </c>
      <c r="F143" s="116" t="str">
        <f>VLOOKUP($A143,'Phase II On-Site Soils'!$A:$G,7,FALSE)</f>
        <v>ND</v>
      </c>
      <c r="G143" s="119" t="s">
        <v>20</v>
      </c>
      <c r="Q143" s="221">
        <v>1</v>
      </c>
    </row>
    <row r="144" spans="1:17" ht="15" customHeight="1" x14ac:dyDescent="0.2">
      <c r="A144" s="125" t="s">
        <v>650</v>
      </c>
      <c r="B144" s="113" t="s">
        <v>680</v>
      </c>
      <c r="C144" s="114">
        <v>41514.354166666664</v>
      </c>
      <c r="D144" s="117">
        <f>VLOOKUP($A144,'Phase II On-Site Soils'!$A:$G,5,FALSE)</f>
        <v>137</v>
      </c>
      <c r="E144" s="116" t="str">
        <f>VLOOKUP($A144,'Phase II On-Site Soils'!$A:$G,6,FALSE)</f>
        <v>ND</v>
      </c>
      <c r="F144" s="116" t="str">
        <f>VLOOKUP($A144,'Phase II On-Site Soils'!$A:$G,7,FALSE)</f>
        <v>ND</v>
      </c>
      <c r="G144" s="119" t="s">
        <v>20</v>
      </c>
      <c r="Q144" s="221">
        <v>1</v>
      </c>
    </row>
    <row r="145" spans="1:17" ht="15" customHeight="1" x14ac:dyDescent="0.2">
      <c r="A145" s="134" t="s">
        <v>24</v>
      </c>
      <c r="B145" s="129" t="s">
        <v>25</v>
      </c>
      <c r="C145" s="130">
        <v>42858</v>
      </c>
      <c r="D145" s="132" t="s">
        <v>26</v>
      </c>
      <c r="E145" s="132" t="s">
        <v>20</v>
      </c>
      <c r="F145" s="132" t="s">
        <v>20</v>
      </c>
      <c r="G145" s="133" t="s">
        <v>20</v>
      </c>
      <c r="Q145" s="221">
        <v>1</v>
      </c>
    </row>
    <row r="146" spans="1:17" ht="15" customHeight="1" x14ac:dyDescent="0.2">
      <c r="A146" s="125" t="s">
        <v>107</v>
      </c>
      <c r="B146" s="113" t="s">
        <v>108</v>
      </c>
      <c r="C146" s="114">
        <v>42859</v>
      </c>
      <c r="D146" s="116" t="s">
        <v>109</v>
      </c>
      <c r="E146" s="116" t="s">
        <v>20</v>
      </c>
      <c r="F146" s="116" t="s">
        <v>20</v>
      </c>
      <c r="G146" s="119" t="s">
        <v>20</v>
      </c>
      <c r="Q146" s="221">
        <v>1</v>
      </c>
    </row>
    <row r="147" spans="1:17" ht="15" customHeight="1" x14ac:dyDescent="0.2">
      <c r="A147" s="125" t="s">
        <v>551</v>
      </c>
      <c r="B147" s="113" t="s">
        <v>43</v>
      </c>
      <c r="C147" s="114">
        <v>41505.465277777781</v>
      </c>
      <c r="D147" s="116" t="str">
        <f>VLOOKUP($A147,'Phase II On-Site Soils'!$A:$G,5,FALSE)</f>
        <v>ND</v>
      </c>
      <c r="E147" s="116" t="str">
        <f>VLOOKUP($A147,'Phase II On-Site Soils'!$A:$G,6,FALSE)</f>
        <v>ND</v>
      </c>
      <c r="F147" s="116" t="str">
        <f>VLOOKUP($A147,'Phase II On-Site Soils'!$A:$G,7,FALSE)</f>
        <v>ND</v>
      </c>
      <c r="G147" s="119" t="s">
        <v>20</v>
      </c>
      <c r="Q147" s="221">
        <v>1</v>
      </c>
    </row>
    <row r="148" spans="1:17" ht="15" customHeight="1" x14ac:dyDescent="0.2">
      <c r="A148" s="125" t="s">
        <v>42</v>
      </c>
      <c r="B148" s="113" t="s">
        <v>43</v>
      </c>
      <c r="C148" s="114">
        <v>42858</v>
      </c>
      <c r="D148" s="117">
        <v>54.6</v>
      </c>
      <c r="E148" s="116" t="s">
        <v>20</v>
      </c>
      <c r="F148" s="116" t="s">
        <v>20</v>
      </c>
      <c r="G148" s="119" t="s">
        <v>20</v>
      </c>
      <c r="Q148" s="221">
        <v>1</v>
      </c>
    </row>
    <row r="149" spans="1:17" ht="15" customHeight="1" x14ac:dyDescent="0.2">
      <c r="A149" s="125" t="s">
        <v>95</v>
      </c>
      <c r="B149" s="113" t="s">
        <v>43</v>
      </c>
      <c r="C149" s="114">
        <v>42859</v>
      </c>
      <c r="D149" s="117">
        <v>28.9</v>
      </c>
      <c r="E149" s="116" t="s">
        <v>20</v>
      </c>
      <c r="F149" s="116" t="s">
        <v>20</v>
      </c>
      <c r="G149" s="119" t="s">
        <v>20</v>
      </c>
      <c r="Q149" s="221">
        <v>1</v>
      </c>
    </row>
    <row r="150" spans="1:17" ht="15" customHeight="1" x14ac:dyDescent="0.2">
      <c r="A150" s="125" t="s">
        <v>81</v>
      </c>
      <c r="B150" s="113" t="s">
        <v>43</v>
      </c>
      <c r="C150" s="114">
        <v>42859</v>
      </c>
      <c r="D150" s="117" t="s">
        <v>82</v>
      </c>
      <c r="E150" s="116" t="s">
        <v>20</v>
      </c>
      <c r="F150" s="116" t="s">
        <v>20</v>
      </c>
      <c r="G150" s="119" t="s">
        <v>20</v>
      </c>
      <c r="Q150" s="221">
        <v>1</v>
      </c>
    </row>
    <row r="151" spans="1:17" ht="15" customHeight="1" x14ac:dyDescent="0.2">
      <c r="A151" s="125" t="s">
        <v>66</v>
      </c>
      <c r="B151" s="113" t="s">
        <v>67</v>
      </c>
      <c r="C151" s="114">
        <v>42858</v>
      </c>
      <c r="D151" s="116" t="s">
        <v>68</v>
      </c>
      <c r="E151" s="116" t="s">
        <v>20</v>
      </c>
      <c r="F151" s="116" t="s">
        <v>20</v>
      </c>
      <c r="G151" s="119" t="s">
        <v>20</v>
      </c>
      <c r="Q151" s="221">
        <v>1</v>
      </c>
    </row>
    <row r="152" spans="1:17" ht="15" customHeight="1" x14ac:dyDescent="0.2">
      <c r="A152" s="125" t="s">
        <v>97</v>
      </c>
      <c r="B152" s="113" t="s">
        <v>84</v>
      </c>
      <c r="C152" s="114">
        <v>42859</v>
      </c>
      <c r="D152" s="117">
        <v>92.1</v>
      </c>
      <c r="E152" s="116" t="s">
        <v>20</v>
      </c>
      <c r="F152" s="116" t="s">
        <v>20</v>
      </c>
      <c r="G152" s="119" t="s">
        <v>20</v>
      </c>
      <c r="Q152" s="221">
        <v>1</v>
      </c>
    </row>
    <row r="153" spans="1:17" ht="15" customHeight="1" x14ac:dyDescent="0.2">
      <c r="A153" s="125" t="s">
        <v>83</v>
      </c>
      <c r="B153" s="113" t="s">
        <v>84</v>
      </c>
      <c r="C153" s="114">
        <v>42859</v>
      </c>
      <c r="D153" s="116" t="s">
        <v>85</v>
      </c>
      <c r="E153" s="116" t="s">
        <v>20</v>
      </c>
      <c r="F153" s="116" t="s">
        <v>20</v>
      </c>
      <c r="G153" s="119" t="s">
        <v>20</v>
      </c>
      <c r="Q153" s="221">
        <v>1</v>
      </c>
    </row>
    <row r="154" spans="1:17" ht="15" customHeight="1" x14ac:dyDescent="0.2">
      <c r="A154" s="134" t="s">
        <v>27</v>
      </c>
      <c r="B154" s="129" t="s">
        <v>28</v>
      </c>
      <c r="C154" s="130">
        <v>42858</v>
      </c>
      <c r="D154" s="132" t="s">
        <v>29</v>
      </c>
      <c r="E154" s="132" t="s">
        <v>20</v>
      </c>
      <c r="F154" s="132" t="s">
        <v>20</v>
      </c>
      <c r="G154" s="133" t="s">
        <v>20</v>
      </c>
      <c r="Q154" s="221">
        <v>1</v>
      </c>
    </row>
    <row r="155" spans="1:17" ht="15" customHeight="1" x14ac:dyDescent="0.2">
      <c r="A155" s="125" t="s">
        <v>563</v>
      </c>
      <c r="B155" s="113" t="s">
        <v>724</v>
      </c>
      <c r="C155" s="114">
        <v>41512.368055555555</v>
      </c>
      <c r="D155" s="116" t="str">
        <f>VLOOKUP($A155,'Phase II On-Site Soils'!$A:$G,5,FALSE)</f>
        <v>ND</v>
      </c>
      <c r="E155" s="116" t="str">
        <f>VLOOKUP($A155,'Phase II On-Site Soils'!$A:$G,6,FALSE)</f>
        <v>ND</v>
      </c>
      <c r="F155" s="116" t="str">
        <f>VLOOKUP($A155,'Phase II On-Site Soils'!$A:$G,7,FALSE)</f>
        <v>ND</v>
      </c>
      <c r="G155" s="119" t="s">
        <v>20</v>
      </c>
      <c r="Q155" s="221">
        <v>1</v>
      </c>
    </row>
    <row r="156" spans="1:17" ht="16.899999999999999" customHeight="1" x14ac:dyDescent="0.2">
      <c r="A156" s="125" t="s">
        <v>577</v>
      </c>
      <c r="B156" s="113" t="s">
        <v>724</v>
      </c>
      <c r="C156" s="114">
        <v>41506.447916666664</v>
      </c>
      <c r="D156" s="116" t="str">
        <f>VLOOKUP($A156,'Phase II On-Site Soils'!$A:$G,5,FALSE)</f>
        <v>ND</v>
      </c>
      <c r="E156" s="116" t="str">
        <f>VLOOKUP($A156,'Phase II On-Site Soils'!$A:$G,6,FALSE)</f>
        <v>ND</v>
      </c>
      <c r="F156" s="116" t="str">
        <f>VLOOKUP($A156,'Phase II On-Site Soils'!$A:$G,7,FALSE)</f>
        <v>ND</v>
      </c>
      <c r="G156" s="119" t="s">
        <v>20</v>
      </c>
      <c r="Q156" s="221">
        <v>1</v>
      </c>
    </row>
    <row r="157" spans="1:17" ht="15" customHeight="1" x14ac:dyDescent="0.2">
      <c r="A157" s="134" t="s">
        <v>30</v>
      </c>
      <c r="B157" s="129" t="s">
        <v>31</v>
      </c>
      <c r="C157" s="130">
        <v>42858</v>
      </c>
      <c r="D157" s="132" t="s">
        <v>33</v>
      </c>
      <c r="E157" s="132" t="s">
        <v>20</v>
      </c>
      <c r="F157" s="132" t="s">
        <v>20</v>
      </c>
      <c r="G157" s="133" t="s">
        <v>20</v>
      </c>
      <c r="Q157" s="221">
        <v>1</v>
      </c>
    </row>
    <row r="158" spans="1:17" ht="15" customHeight="1" x14ac:dyDescent="0.2">
      <c r="A158" s="125" t="s">
        <v>546</v>
      </c>
      <c r="B158" s="113" t="s">
        <v>46</v>
      </c>
      <c r="C158" s="114">
        <v>41506.607638888891</v>
      </c>
      <c r="D158" s="116" t="str">
        <f>VLOOKUP($A158,'Phase II On-Site Soils'!$A:$G,5,FALSE)</f>
        <v>ND</v>
      </c>
      <c r="E158" s="116" t="str">
        <f>VLOOKUP($A158,'Phase II On-Site Soils'!$A:$G,6,FALSE)</f>
        <v>ND</v>
      </c>
      <c r="F158" s="116" t="str">
        <f>VLOOKUP($A158,'Phase II On-Site Soils'!$A:$G,7,FALSE)</f>
        <v>ND</v>
      </c>
      <c r="G158" s="119" t="s">
        <v>20</v>
      </c>
      <c r="Q158" s="221">
        <v>1</v>
      </c>
    </row>
    <row r="159" spans="1:17" ht="15" customHeight="1" x14ac:dyDescent="0.2">
      <c r="A159" s="125" t="s">
        <v>45</v>
      </c>
      <c r="B159" s="113" t="s">
        <v>46</v>
      </c>
      <c r="C159" s="114">
        <v>42858</v>
      </c>
      <c r="D159" s="116" t="s">
        <v>47</v>
      </c>
      <c r="E159" s="116" t="s">
        <v>20</v>
      </c>
      <c r="F159" s="116" t="s">
        <v>20</v>
      </c>
      <c r="G159" s="119" t="s">
        <v>20</v>
      </c>
      <c r="Q159" s="221">
        <v>1</v>
      </c>
    </row>
    <row r="160" spans="1:17" ht="15" customHeight="1" x14ac:dyDescent="0.2">
      <c r="A160" s="125" t="s">
        <v>86</v>
      </c>
      <c r="B160" s="113" t="s">
        <v>46</v>
      </c>
      <c r="C160" s="114">
        <v>42859</v>
      </c>
      <c r="D160" s="116" t="s">
        <v>87</v>
      </c>
      <c r="E160" s="116" t="s">
        <v>20</v>
      </c>
      <c r="F160" s="116" t="s">
        <v>20</v>
      </c>
      <c r="G160" s="119" t="s">
        <v>20</v>
      </c>
      <c r="Q160" s="221">
        <v>1</v>
      </c>
    </row>
    <row r="161" spans="1:17" ht="15" customHeight="1" thickBot="1" x14ac:dyDescent="0.25">
      <c r="A161" s="125" t="s">
        <v>59</v>
      </c>
      <c r="B161" s="113" t="s">
        <v>46</v>
      </c>
      <c r="C161" s="114">
        <v>42858</v>
      </c>
      <c r="D161" s="116" t="s">
        <v>60</v>
      </c>
      <c r="E161" s="116" t="s">
        <v>20</v>
      </c>
      <c r="F161" s="116" t="s">
        <v>20</v>
      </c>
      <c r="G161" s="119" t="s">
        <v>20</v>
      </c>
      <c r="Q161" s="221">
        <v>1</v>
      </c>
    </row>
    <row r="162" spans="1:17" ht="15" customHeight="1" x14ac:dyDescent="0.2">
      <c r="A162" s="271" t="s">
        <v>454</v>
      </c>
      <c r="B162" s="272"/>
      <c r="C162" s="272"/>
      <c r="D162" s="272"/>
      <c r="E162" s="272"/>
      <c r="F162" s="272"/>
      <c r="G162" s="273"/>
    </row>
    <row r="163" spans="1:17" ht="15" customHeight="1" x14ac:dyDescent="0.2">
      <c r="A163" s="125" t="s">
        <v>687</v>
      </c>
      <c r="B163" s="113" t="s">
        <v>688</v>
      </c>
      <c r="C163" s="114">
        <v>42508.552083333336</v>
      </c>
      <c r="D163" s="116" t="str">
        <f>VLOOKUP($A163,'Phase II Off-site Soils'!$A:$I,6,FALSE)</f>
        <v>&lt;12.5</v>
      </c>
      <c r="E163" s="132" t="str">
        <f>VLOOKUP($A163,'Phase II Off-site Soils'!$A:$I,7,FALSE)</f>
        <v>&lt;12.6</v>
      </c>
      <c r="F163" s="135">
        <f>VLOOKUP($A163,'Phase II Off-site Soils'!$A:$I,8,FALSE)</f>
        <v>163</v>
      </c>
      <c r="G163" s="133" t="s">
        <v>20</v>
      </c>
      <c r="Q163" s="221">
        <v>1</v>
      </c>
    </row>
    <row r="164" spans="1:17" ht="15" customHeight="1" x14ac:dyDescent="0.2">
      <c r="A164" s="125" t="s">
        <v>148</v>
      </c>
      <c r="B164" s="113" t="s">
        <v>467</v>
      </c>
      <c r="C164" s="114">
        <v>42926</v>
      </c>
      <c r="D164" s="135">
        <v>156</v>
      </c>
      <c r="E164" s="132" t="s">
        <v>20</v>
      </c>
      <c r="F164" s="132" t="s">
        <v>20</v>
      </c>
      <c r="G164" s="133" t="s">
        <v>20</v>
      </c>
      <c r="Q164" s="221">
        <v>1</v>
      </c>
    </row>
    <row r="165" spans="1:17" ht="15" customHeight="1" x14ac:dyDescent="0.2">
      <c r="A165" s="125" t="s">
        <v>691</v>
      </c>
      <c r="B165" s="113" t="s">
        <v>692</v>
      </c>
      <c r="C165" s="114">
        <v>42508.604166666664</v>
      </c>
      <c r="D165" s="132" t="str">
        <f>VLOOKUP($A165,'Phase II Off-site Soils'!$A:$I,6,FALSE)</f>
        <v>&lt;13.6</v>
      </c>
      <c r="E165" s="132" t="str">
        <f>VLOOKUP($A165,'Phase II Off-site Soils'!$A:$I,7,FALSE)</f>
        <v>&lt;14</v>
      </c>
      <c r="F165" s="132" t="str">
        <f>VLOOKUP($A165,'Phase II Off-site Soils'!$A:$I,8,FALSE)</f>
        <v>&lt;555</v>
      </c>
      <c r="G165" s="133" t="s">
        <v>20</v>
      </c>
      <c r="Q165" s="221">
        <v>1</v>
      </c>
    </row>
    <row r="166" spans="1:17" ht="15" customHeight="1" x14ac:dyDescent="0.2">
      <c r="A166" s="125" t="s">
        <v>707</v>
      </c>
      <c r="B166" s="113" t="s">
        <v>708</v>
      </c>
      <c r="C166" s="114">
        <v>42522.402777777781</v>
      </c>
      <c r="D166" s="132">
        <f>VLOOKUP($A166,'Phase II Off-site Soils'!$A:$I,6,FALSE)</f>
        <v>10.199999999999999</v>
      </c>
      <c r="E166" s="132" t="str">
        <f>VLOOKUP($A166,'Phase II Off-site Soils'!$A:$I,7,FALSE)</f>
        <v>&lt;11.4</v>
      </c>
      <c r="F166" s="135">
        <f>VLOOKUP($A166,'Phase II Off-site Soils'!$A:$I,8,FALSE)</f>
        <v>144</v>
      </c>
      <c r="G166" s="133" t="s">
        <v>20</v>
      </c>
      <c r="Q166" s="221">
        <v>1</v>
      </c>
    </row>
    <row r="167" spans="1:17" ht="15" customHeight="1" x14ac:dyDescent="0.2">
      <c r="A167" s="125" t="s">
        <v>710</v>
      </c>
      <c r="B167" s="113" t="s">
        <v>708</v>
      </c>
      <c r="C167" s="114">
        <v>42509.643055555556</v>
      </c>
      <c r="D167" s="132" t="str">
        <f>VLOOKUP($A167,'Phase II Off-site Soils'!$A:$I,6,FALSE)</f>
        <v>&lt;11.4</v>
      </c>
      <c r="E167" s="132" t="str">
        <f>VLOOKUP($A167,'Phase II Off-site Soils'!$A:$I,7,FALSE)</f>
        <v>&lt;11.7</v>
      </c>
      <c r="F167" s="135">
        <f>VLOOKUP($A167,'Phase II Off-site Soils'!$A:$I,8,FALSE)</f>
        <v>353</v>
      </c>
      <c r="G167" s="133" t="s">
        <v>20</v>
      </c>
      <c r="Q167" s="221">
        <v>1</v>
      </c>
    </row>
    <row r="168" spans="1:17" ht="15" customHeight="1" x14ac:dyDescent="0.2">
      <c r="A168" s="125" t="s">
        <v>693</v>
      </c>
      <c r="B168" s="113" t="s">
        <v>694</v>
      </c>
      <c r="C168" s="114">
        <v>42508.569444444445</v>
      </c>
      <c r="D168" s="116" t="str">
        <f>VLOOKUP($A168,'Phase II Off-site Soils'!$A:$I,6,FALSE)</f>
        <v>&lt;12.2</v>
      </c>
      <c r="E168" s="116" t="str">
        <f>VLOOKUP($A168,'Phase II Off-site Soils'!$A:$I,7,FALSE)</f>
        <v>&lt;12.6</v>
      </c>
      <c r="F168" s="116" t="str">
        <f>VLOOKUP($A168,'Phase II Off-site Soils'!$A:$I,8,FALSE)</f>
        <v>&lt;523</v>
      </c>
      <c r="G168" s="119" t="s">
        <v>20</v>
      </c>
      <c r="Q168" s="221">
        <v>1</v>
      </c>
    </row>
    <row r="169" spans="1:17" ht="15" customHeight="1" x14ac:dyDescent="0.2">
      <c r="A169" s="125" t="s">
        <v>711</v>
      </c>
      <c r="B169" s="113" t="s">
        <v>712</v>
      </c>
      <c r="C169" s="114">
        <v>42509.654861111114</v>
      </c>
      <c r="D169" s="116" t="str">
        <f>VLOOKUP($A169,'Phase II Off-site Soils'!$A:$I,6,FALSE)</f>
        <v>&lt;13.4</v>
      </c>
      <c r="E169" s="116" t="str">
        <f>VLOOKUP($A169,'Phase II Off-site Soils'!$A:$I,7,FALSE)</f>
        <v>&lt;13.8</v>
      </c>
      <c r="F169" s="117">
        <f>VLOOKUP($A169,'Phase II Off-site Soils'!$A:$I,8,FALSE)</f>
        <v>561</v>
      </c>
      <c r="G169" s="119" t="s">
        <v>20</v>
      </c>
      <c r="Q169" s="221">
        <v>1</v>
      </c>
    </row>
    <row r="170" spans="1:17" ht="15" customHeight="1" x14ac:dyDescent="0.2">
      <c r="A170" s="125" t="s">
        <v>585</v>
      </c>
      <c r="B170" s="113" t="s">
        <v>678</v>
      </c>
      <c r="C170" s="114">
        <v>41465.447916666664</v>
      </c>
      <c r="D170" s="135">
        <f>VLOOKUP($A170,'Phase II On-Site Soils'!$A:$G,5,FALSE)</f>
        <v>21</v>
      </c>
      <c r="E170" s="132" t="str">
        <f>VLOOKUP($A170,'Phase II On-Site Soils'!$A:$G,6,FALSE)</f>
        <v>ND</v>
      </c>
      <c r="F170" s="132" t="str">
        <f>VLOOKUP($A170,'Phase II On-Site Soils'!$A:$G,7,FALSE)</f>
        <v>ND</v>
      </c>
      <c r="G170" s="133" t="s">
        <v>20</v>
      </c>
      <c r="Q170" s="221">
        <v>1</v>
      </c>
    </row>
    <row r="171" spans="1:17" ht="15" customHeight="1" x14ac:dyDescent="0.2">
      <c r="A171" s="125" t="s">
        <v>588</v>
      </c>
      <c r="B171" s="113" t="s">
        <v>678</v>
      </c>
      <c r="C171" s="114">
        <v>41465.402777777781</v>
      </c>
      <c r="D171" s="135">
        <f>VLOOKUP($A171,'Phase II On-Site Soils'!$A:$G,5,FALSE)</f>
        <v>152</v>
      </c>
      <c r="E171" s="132" t="str">
        <f>VLOOKUP($A171,'Phase II On-Site Soils'!$A:$G,6,FALSE)</f>
        <v>ND</v>
      </c>
      <c r="F171" s="132" t="str">
        <f>VLOOKUP($A171,'Phase II On-Site Soils'!$A:$G,7,FALSE)</f>
        <v>ND</v>
      </c>
      <c r="G171" s="133" t="s">
        <v>20</v>
      </c>
      <c r="Q171" s="221">
        <v>1</v>
      </c>
    </row>
    <row r="172" spans="1:17" ht="15" customHeight="1" x14ac:dyDescent="0.2">
      <c r="A172" s="125" t="s">
        <v>591</v>
      </c>
      <c r="B172" s="113" t="s">
        <v>678</v>
      </c>
      <c r="C172" s="114">
        <v>41465.371527777781</v>
      </c>
      <c r="D172" s="132" t="str">
        <f>VLOOKUP($A172,'Phase II On-Site Soils'!$A:$G,5,FALSE)</f>
        <v>ND</v>
      </c>
      <c r="E172" s="132" t="str">
        <f>VLOOKUP($A172,'Phase II On-Site Soils'!$A:$G,6,FALSE)</f>
        <v>ND</v>
      </c>
      <c r="F172" s="132" t="str">
        <f>VLOOKUP($A172,'Phase II On-Site Soils'!$A:$G,7,FALSE)</f>
        <v>ND</v>
      </c>
      <c r="G172" s="133" t="s">
        <v>20</v>
      </c>
      <c r="Q172" s="221">
        <v>1</v>
      </c>
    </row>
    <row r="173" spans="1:17" ht="15" customHeight="1" x14ac:dyDescent="0.2">
      <c r="A173" s="125" t="s">
        <v>594</v>
      </c>
      <c r="B173" s="113" t="s">
        <v>678</v>
      </c>
      <c r="C173" s="114">
        <v>41465.34375</v>
      </c>
      <c r="D173" s="132" t="str">
        <f>VLOOKUP($A173,'Phase II On-Site Soils'!$A:$G,5,FALSE)</f>
        <v>ND</v>
      </c>
      <c r="E173" s="132" t="str">
        <f>VLOOKUP($A173,'Phase II On-Site Soils'!$A:$G,6,FALSE)</f>
        <v>ND</v>
      </c>
      <c r="F173" s="132" t="str">
        <f>VLOOKUP($A173,'Phase II On-Site Soils'!$A:$G,7,FALSE)</f>
        <v>ND</v>
      </c>
      <c r="G173" s="133" t="s">
        <v>20</v>
      </c>
      <c r="Q173" s="221">
        <v>1</v>
      </c>
    </row>
    <row r="174" spans="1:17" ht="15" customHeight="1" x14ac:dyDescent="0.2">
      <c r="A174" s="125" t="s">
        <v>598</v>
      </c>
      <c r="B174" s="113" t="s">
        <v>678</v>
      </c>
      <c r="C174" s="114">
        <v>41464.673611111109</v>
      </c>
      <c r="D174" s="132" t="str">
        <f>VLOOKUP($A174,'Phase II On-Site Soils'!$A:$G,5,FALSE)</f>
        <v>ND</v>
      </c>
      <c r="E174" s="132" t="str">
        <f>VLOOKUP($A174,'Phase II On-Site Soils'!$A:$G,6,FALSE)</f>
        <v>ND</v>
      </c>
      <c r="F174" s="132" t="str">
        <f>VLOOKUP($A174,'Phase II On-Site Soils'!$A:$G,7,FALSE)</f>
        <v>ND</v>
      </c>
      <c r="G174" s="133" t="s">
        <v>20</v>
      </c>
      <c r="Q174" s="221">
        <v>1</v>
      </c>
    </row>
    <row r="175" spans="1:17" ht="15" customHeight="1" x14ac:dyDescent="0.2">
      <c r="A175" s="125" t="s">
        <v>602</v>
      </c>
      <c r="B175" s="113" t="s">
        <v>678</v>
      </c>
      <c r="C175" s="114">
        <v>41464.604166666664</v>
      </c>
      <c r="D175" s="132" t="str">
        <f>VLOOKUP($A175,'Phase II On-Site Soils'!$A:$G,5,FALSE)</f>
        <v>ND</v>
      </c>
      <c r="E175" s="132" t="str">
        <f>VLOOKUP($A175,'Phase II On-Site Soils'!$A:$G,6,FALSE)</f>
        <v>ND</v>
      </c>
      <c r="F175" s="132" t="str">
        <f>VLOOKUP($A175,'Phase II On-Site Soils'!$A:$G,7,FALSE)</f>
        <v>ND</v>
      </c>
      <c r="G175" s="133" t="s">
        <v>20</v>
      </c>
      <c r="Q175" s="221">
        <v>1</v>
      </c>
    </row>
    <row r="176" spans="1:17" ht="15" customHeight="1" x14ac:dyDescent="0.2">
      <c r="A176" s="125" t="s">
        <v>605</v>
      </c>
      <c r="B176" s="113" t="s">
        <v>678</v>
      </c>
      <c r="C176" s="114">
        <v>41464.583333333336</v>
      </c>
      <c r="D176" s="132" t="str">
        <f>VLOOKUP($A176,'Phase II On-Site Soils'!$A:$G,5,FALSE)</f>
        <v>ND</v>
      </c>
      <c r="E176" s="132" t="str">
        <f>VLOOKUP($A176,'Phase II On-Site Soils'!$A:$G,6,FALSE)</f>
        <v>ND</v>
      </c>
      <c r="F176" s="132" t="str">
        <f>VLOOKUP($A176,'Phase II On-Site Soils'!$A:$G,7,FALSE)</f>
        <v>ND</v>
      </c>
      <c r="G176" s="133" t="s">
        <v>20</v>
      </c>
      <c r="Q176" s="221">
        <v>1</v>
      </c>
    </row>
    <row r="177" spans="1:17" ht="15" customHeight="1" x14ac:dyDescent="0.2">
      <c r="A177" s="125" t="s">
        <v>611</v>
      </c>
      <c r="B177" s="113" t="s">
        <v>678</v>
      </c>
      <c r="C177" s="114">
        <v>41464.555555555555</v>
      </c>
      <c r="D177" s="132" t="str">
        <f>VLOOKUP($A177,'Phase II On-Site Soils'!$A:$G,5,FALSE)</f>
        <v>ND</v>
      </c>
      <c r="E177" s="132" t="str">
        <f>VLOOKUP($A177,'Phase II On-Site Soils'!$A:$G,6,FALSE)</f>
        <v>ND</v>
      </c>
      <c r="F177" s="132" t="str">
        <f>VLOOKUP($A177,'Phase II On-Site Soils'!$A:$G,7,FALSE)</f>
        <v>ND</v>
      </c>
      <c r="G177" s="133" t="s">
        <v>20</v>
      </c>
      <c r="Q177" s="221">
        <v>1</v>
      </c>
    </row>
    <row r="178" spans="1:17" ht="15" customHeight="1" x14ac:dyDescent="0.2">
      <c r="A178" s="125" t="s">
        <v>614</v>
      </c>
      <c r="B178" s="113" t="s">
        <v>678</v>
      </c>
      <c r="C178" s="114">
        <v>41464.482638888891</v>
      </c>
      <c r="D178" s="132" t="str">
        <f>VLOOKUP($A178,'Phase II On-Site Soils'!$A:$G,5,FALSE)</f>
        <v>ND</v>
      </c>
      <c r="E178" s="132" t="str">
        <f>VLOOKUP($A178,'Phase II On-Site Soils'!$A:$G,6,FALSE)</f>
        <v>ND</v>
      </c>
      <c r="F178" s="132" t="str">
        <f>VLOOKUP($A178,'Phase II On-Site Soils'!$A:$G,7,FALSE)</f>
        <v>ND</v>
      </c>
      <c r="G178" s="133" t="s">
        <v>20</v>
      </c>
      <c r="Q178" s="221">
        <v>1</v>
      </c>
    </row>
    <row r="179" spans="1:17" ht="15" customHeight="1" x14ac:dyDescent="0.2">
      <c r="A179" s="125" t="s">
        <v>617</v>
      </c>
      <c r="B179" s="113" t="s">
        <v>678</v>
      </c>
      <c r="C179" s="114">
        <v>41464.444444444445</v>
      </c>
      <c r="D179" s="132" t="str">
        <f>VLOOKUP($A179,'Phase II On-Site Soils'!$A:$G,5,FALSE)</f>
        <v>ND</v>
      </c>
      <c r="E179" s="132" t="str">
        <f>VLOOKUP($A179,'Phase II On-Site Soils'!$A:$G,6,FALSE)</f>
        <v>ND</v>
      </c>
      <c r="F179" s="132" t="str">
        <f>VLOOKUP($A179,'Phase II On-Site Soils'!$A:$G,7,FALSE)</f>
        <v>ND</v>
      </c>
      <c r="G179" s="133" t="s">
        <v>20</v>
      </c>
      <c r="Q179" s="221">
        <v>1</v>
      </c>
    </row>
    <row r="180" spans="1:17" ht="15" customHeight="1" x14ac:dyDescent="0.2">
      <c r="A180" s="125" t="s">
        <v>620</v>
      </c>
      <c r="B180" s="113" t="s">
        <v>678</v>
      </c>
      <c r="C180" s="114">
        <v>41464.409722222219</v>
      </c>
      <c r="D180" s="132" t="str">
        <f>VLOOKUP($A180,'Phase II On-Site Soils'!$A:$G,5,FALSE)</f>
        <v>ND</v>
      </c>
      <c r="E180" s="132" t="str">
        <f>VLOOKUP($A180,'Phase II On-Site Soils'!$A:$G,6,FALSE)</f>
        <v>ND</v>
      </c>
      <c r="F180" s="132" t="str">
        <f>VLOOKUP($A180,'Phase II On-Site Soils'!$A:$G,7,FALSE)</f>
        <v>ND</v>
      </c>
      <c r="G180" s="133" t="s">
        <v>20</v>
      </c>
      <c r="Q180" s="221">
        <v>1</v>
      </c>
    </row>
    <row r="181" spans="1:17" ht="15" customHeight="1" x14ac:dyDescent="0.2">
      <c r="A181" s="125" t="s">
        <v>623</v>
      </c>
      <c r="B181" s="113" t="s">
        <v>678</v>
      </c>
      <c r="C181" s="114">
        <v>41464.364583333336</v>
      </c>
      <c r="D181" s="132" t="str">
        <f>VLOOKUP($A181,'Phase II On-Site Soils'!$A:$G,5,FALSE)</f>
        <v>ND</v>
      </c>
      <c r="E181" s="132" t="str">
        <f>VLOOKUP($A181,'Phase II On-Site Soils'!$A:$G,6,FALSE)</f>
        <v>ND</v>
      </c>
      <c r="F181" s="132" t="str">
        <f>VLOOKUP($A181,'Phase II On-Site Soils'!$A:$G,7,FALSE)</f>
        <v>ND</v>
      </c>
      <c r="G181" s="133" t="s">
        <v>20</v>
      </c>
      <c r="Q181" s="221">
        <v>1</v>
      </c>
    </row>
    <row r="182" spans="1:17" ht="15" customHeight="1" x14ac:dyDescent="0.2">
      <c r="A182" s="125" t="s">
        <v>669</v>
      </c>
      <c r="B182" s="113" t="s">
        <v>678</v>
      </c>
      <c r="C182" s="114">
        <v>41513.336805555555</v>
      </c>
      <c r="D182" s="132" t="str">
        <f>VLOOKUP($A182,'Phase II On-Site Soils'!$A:$G,5,FALSE)</f>
        <v>ND</v>
      </c>
      <c r="E182" s="132" t="str">
        <f>VLOOKUP($A182,'Phase II On-Site Soils'!$A:$G,6,FALSE)</f>
        <v>ND</v>
      </c>
      <c r="F182" s="132" t="str">
        <f>VLOOKUP($A182,'Phase II On-Site Soils'!$A:$G,7,FALSE)</f>
        <v>ND</v>
      </c>
      <c r="G182" s="133" t="s">
        <v>20</v>
      </c>
      <c r="Q182" s="221">
        <v>1</v>
      </c>
    </row>
    <row r="183" spans="1:17" ht="15" customHeight="1" x14ac:dyDescent="0.2">
      <c r="A183" s="125" t="s">
        <v>335</v>
      </c>
      <c r="B183" s="113" t="s">
        <v>494</v>
      </c>
      <c r="C183" s="114">
        <v>42930</v>
      </c>
      <c r="D183" s="117">
        <v>42.4</v>
      </c>
      <c r="E183" s="116" t="s">
        <v>20</v>
      </c>
      <c r="F183" s="116" t="s">
        <v>20</v>
      </c>
      <c r="G183" s="119" t="s">
        <v>20</v>
      </c>
      <c r="Q183" s="221">
        <v>1</v>
      </c>
    </row>
    <row r="184" spans="1:17" ht="15" customHeight="1" x14ac:dyDescent="0.2">
      <c r="A184" s="125" t="s">
        <v>342</v>
      </c>
      <c r="B184" s="113" t="s">
        <v>494</v>
      </c>
      <c r="C184" s="114">
        <v>42930</v>
      </c>
      <c r="D184" s="117">
        <v>12.1</v>
      </c>
      <c r="E184" s="116" t="s">
        <v>10</v>
      </c>
      <c r="F184" s="116" t="s">
        <v>343</v>
      </c>
      <c r="G184" s="119" t="s">
        <v>343</v>
      </c>
      <c r="Q184" s="221">
        <v>1</v>
      </c>
    </row>
    <row r="185" spans="1:17" ht="15" customHeight="1" x14ac:dyDescent="0.2">
      <c r="A185" s="125" t="s">
        <v>342</v>
      </c>
      <c r="B185" s="113" t="s">
        <v>494</v>
      </c>
      <c r="C185" s="114">
        <v>42930</v>
      </c>
      <c r="D185" s="116" t="s">
        <v>20</v>
      </c>
      <c r="E185" s="116" t="s">
        <v>20</v>
      </c>
      <c r="F185" s="116" t="s">
        <v>20</v>
      </c>
      <c r="G185" s="119" t="s">
        <v>20</v>
      </c>
      <c r="Q185" s="221">
        <v>1</v>
      </c>
    </row>
    <row r="186" spans="1:17" ht="15" customHeight="1" x14ac:dyDescent="0.2">
      <c r="A186" s="125" t="s">
        <v>245</v>
      </c>
      <c r="B186" s="113" t="s">
        <v>490</v>
      </c>
      <c r="C186" s="114">
        <v>42928</v>
      </c>
      <c r="D186" s="132" t="s">
        <v>10</v>
      </c>
      <c r="E186" s="132" t="s">
        <v>20</v>
      </c>
      <c r="F186" s="132" t="s">
        <v>20</v>
      </c>
      <c r="G186" s="133" t="s">
        <v>20</v>
      </c>
      <c r="Q186" s="221">
        <v>1</v>
      </c>
    </row>
    <row r="187" spans="1:17" ht="15" customHeight="1" x14ac:dyDescent="0.2">
      <c r="A187" s="125" t="s">
        <v>654</v>
      </c>
      <c r="B187" s="113" t="s">
        <v>684</v>
      </c>
      <c r="C187" s="114">
        <v>41508.489583333336</v>
      </c>
      <c r="D187" s="132" t="str">
        <f>VLOOKUP($A187,'Phase II On-Site Soils'!$A:$G,5,FALSE)</f>
        <v>ND</v>
      </c>
      <c r="E187" s="132" t="str">
        <f>VLOOKUP($A187,'Phase II On-Site Soils'!$A:$G,6,FALSE)</f>
        <v>ND</v>
      </c>
      <c r="F187" s="132" t="str">
        <f>VLOOKUP($A187,'Phase II On-Site Soils'!$A:$G,7,FALSE)</f>
        <v>ND</v>
      </c>
      <c r="G187" s="133" t="s">
        <v>20</v>
      </c>
      <c r="Q187" s="221">
        <v>1</v>
      </c>
    </row>
    <row r="188" spans="1:17" ht="15" customHeight="1" x14ac:dyDescent="0.2">
      <c r="A188" s="125" t="s">
        <v>672</v>
      </c>
      <c r="B188" s="113" t="s">
        <v>684</v>
      </c>
      <c r="C188" s="114">
        <v>41508.364583333336</v>
      </c>
      <c r="D188" s="132" t="str">
        <f>VLOOKUP($A188,'Phase II On-Site Soils'!$A:$G,5,FALSE)</f>
        <v>ND</v>
      </c>
      <c r="E188" s="132" t="str">
        <f>VLOOKUP($A188,'Phase II On-Site Soils'!$A:$G,6,FALSE)</f>
        <v>ND</v>
      </c>
      <c r="F188" s="132" t="str">
        <f>VLOOKUP($A188,'Phase II On-Site Soils'!$A:$G,7,FALSE)</f>
        <v>ND</v>
      </c>
      <c r="G188" s="133" t="s">
        <v>20</v>
      </c>
      <c r="Q188" s="221">
        <v>1</v>
      </c>
    </row>
    <row r="189" spans="1:17" ht="15" customHeight="1" x14ac:dyDescent="0.2">
      <c r="A189" s="125" t="s">
        <v>676</v>
      </c>
      <c r="B189" s="113" t="s">
        <v>684</v>
      </c>
      <c r="C189" s="114">
        <v>41507.607638888891</v>
      </c>
      <c r="D189" s="132" t="str">
        <f>VLOOKUP($A189,'Phase II On-Site Soils'!$A:$G,5,FALSE)</f>
        <v>ND</v>
      </c>
      <c r="E189" s="132" t="str">
        <f>VLOOKUP($A189,'Phase II On-Site Soils'!$A:$G,6,FALSE)</f>
        <v>ND</v>
      </c>
      <c r="F189" s="132" t="str">
        <f>VLOOKUP($A189,'Phase II On-Site Soils'!$A:$G,7,FALSE)</f>
        <v>ND</v>
      </c>
      <c r="G189" s="133" t="s">
        <v>20</v>
      </c>
      <c r="Q189" s="221">
        <v>1</v>
      </c>
    </row>
    <row r="190" spans="1:17" ht="15" customHeight="1" x14ac:dyDescent="0.2">
      <c r="A190" s="125" t="s">
        <v>645</v>
      </c>
      <c r="B190" s="113" t="s">
        <v>684</v>
      </c>
      <c r="C190" s="114">
        <v>41507.557638888888</v>
      </c>
      <c r="D190" s="132" t="str">
        <f>VLOOKUP($A190,'Phase II On-Site Soils'!$A:$G,5,FALSE)</f>
        <v>ND</v>
      </c>
      <c r="E190" s="132" t="str">
        <f>VLOOKUP($A190,'Phase II On-Site Soils'!$A:$G,6,FALSE)</f>
        <v>ND</v>
      </c>
      <c r="F190" s="132" t="str">
        <f>VLOOKUP($A190,'Phase II On-Site Soils'!$A:$G,7,FALSE)</f>
        <v>ND</v>
      </c>
      <c r="G190" s="133" t="s">
        <v>20</v>
      </c>
      <c r="Q190" s="221">
        <v>1</v>
      </c>
    </row>
    <row r="191" spans="1:17" ht="15" customHeight="1" x14ac:dyDescent="0.2">
      <c r="A191" s="125" t="s">
        <v>648</v>
      </c>
      <c r="B191" s="113" t="s">
        <v>684</v>
      </c>
      <c r="C191" s="114">
        <v>41507.4375</v>
      </c>
      <c r="D191" s="132" t="str">
        <f>VLOOKUP($A191,'Phase II On-Site Soils'!$A:$G,5,FALSE)</f>
        <v>ND</v>
      </c>
      <c r="E191" s="132" t="str">
        <f>VLOOKUP($A191,'Phase II On-Site Soils'!$A:$G,6,FALSE)</f>
        <v>ND</v>
      </c>
      <c r="F191" s="132" t="str">
        <f>VLOOKUP($A191,'Phase II On-Site Soils'!$A:$G,7,FALSE)</f>
        <v>ND</v>
      </c>
      <c r="G191" s="133" t="s">
        <v>20</v>
      </c>
      <c r="Q191" s="221">
        <v>1</v>
      </c>
    </row>
    <row r="192" spans="1:17" ht="15" customHeight="1" x14ac:dyDescent="0.2">
      <c r="A192" s="125" t="s">
        <v>695</v>
      </c>
      <c r="B192" s="113" t="s">
        <v>684</v>
      </c>
      <c r="C192" s="114">
        <v>42508.583333333336</v>
      </c>
      <c r="D192" s="135">
        <f>VLOOKUP($A192,'Phase II Off-site Soils'!$A:$I,6,FALSE)</f>
        <v>5.9</v>
      </c>
      <c r="E192" s="132" t="str">
        <f>VLOOKUP($A192,'Phase II Off-site Soils'!$A:$I,7,FALSE)</f>
        <v>&lt;12.2</v>
      </c>
      <c r="F192" s="132" t="str">
        <f>VLOOKUP($A192,'Phase II Off-site Soils'!$A:$I,8,FALSE)</f>
        <v>&lt;484</v>
      </c>
      <c r="G192" s="133" t="s">
        <v>20</v>
      </c>
      <c r="Q192" s="221">
        <v>1</v>
      </c>
    </row>
    <row r="193" spans="1:17" ht="15" customHeight="1" x14ac:dyDescent="0.2">
      <c r="A193" s="125" t="s">
        <v>709</v>
      </c>
      <c r="B193" s="113" t="s">
        <v>684</v>
      </c>
      <c r="C193" s="114">
        <v>42522.415972222225</v>
      </c>
      <c r="D193" s="116" t="str">
        <f>VLOOKUP($A193,'Phase II Off-site Soils'!$A:$I,6,FALSE)</f>
        <v>&lt;12.8</v>
      </c>
      <c r="E193" s="132" t="str">
        <f>VLOOKUP($A193,'Phase II Off-site Soils'!$A:$I,7,FALSE)</f>
        <v>&lt;13</v>
      </c>
      <c r="F193" s="135">
        <f>VLOOKUP($A193,'Phase II Off-site Soils'!$A:$I,8,FALSE)</f>
        <v>394</v>
      </c>
      <c r="G193" s="133" t="s">
        <v>20</v>
      </c>
      <c r="Q193" s="221">
        <v>1</v>
      </c>
    </row>
    <row r="194" spans="1:17" ht="15" customHeight="1" x14ac:dyDescent="0.2">
      <c r="A194" s="125" t="s">
        <v>718</v>
      </c>
      <c r="B194" s="113" t="s">
        <v>684</v>
      </c>
      <c r="C194" s="114">
        <v>42522.552083333336</v>
      </c>
      <c r="D194" s="132" t="str">
        <f>VLOOKUP($A194,'Phase II Off-site Soils'!$A:$I,6,FALSE)</f>
        <v>&lt;12.3</v>
      </c>
      <c r="E194" s="132" t="str">
        <f>VLOOKUP($A194,'Phase II Off-site Soils'!$A:$I,7,FALSE)</f>
        <v>&lt;12.7</v>
      </c>
      <c r="F194" s="135">
        <f>VLOOKUP($A194,'Phase II Off-site Soils'!$A:$I,8,FALSE)</f>
        <v>112</v>
      </c>
      <c r="G194" s="133" t="s">
        <v>20</v>
      </c>
      <c r="Q194" s="221">
        <v>1</v>
      </c>
    </row>
    <row r="195" spans="1:17" ht="15" customHeight="1" x14ac:dyDescent="0.2">
      <c r="A195" s="120" t="s">
        <v>149</v>
      </c>
      <c r="B195" s="113" t="s">
        <v>492</v>
      </c>
      <c r="C195" s="114">
        <v>42926</v>
      </c>
      <c r="D195" s="121">
        <v>28200</v>
      </c>
      <c r="E195" s="116" t="s">
        <v>20</v>
      </c>
      <c r="F195" s="116" t="s">
        <v>20</v>
      </c>
      <c r="G195" s="119" t="s">
        <v>20</v>
      </c>
      <c r="O195" s="221">
        <v>1</v>
      </c>
      <c r="Q195" s="221">
        <v>1</v>
      </c>
    </row>
    <row r="196" spans="1:17" ht="15" customHeight="1" x14ac:dyDescent="0.2">
      <c r="A196" s="125" t="s">
        <v>697</v>
      </c>
      <c r="B196" s="113" t="s">
        <v>698</v>
      </c>
      <c r="C196" s="114">
        <v>42509.368750000001</v>
      </c>
      <c r="D196" s="116">
        <f>VLOOKUP($A196,'Phase II Off-site Soils'!$A:$I,6,FALSE)</f>
        <v>35.200000000000003</v>
      </c>
      <c r="E196" s="116" t="str">
        <f>VLOOKUP($A196,'Phase II Off-site Soils'!$A:$I,7,FALSE)</f>
        <v>&lt;12.5</v>
      </c>
      <c r="F196" s="116" t="str">
        <f>VLOOKUP($A196,'Phase II Off-site Soils'!$A:$I,8,FALSE)</f>
        <v>&lt;508</v>
      </c>
      <c r="G196" s="119" t="s">
        <v>20</v>
      </c>
      <c r="Q196" s="221">
        <v>1</v>
      </c>
    </row>
    <row r="197" spans="1:17" ht="15" customHeight="1" x14ac:dyDescent="0.2">
      <c r="A197" s="112" t="s">
        <v>155</v>
      </c>
      <c r="B197" s="113" t="s">
        <v>489</v>
      </c>
      <c r="C197" s="114">
        <v>42926</v>
      </c>
      <c r="D197" s="137">
        <v>23100</v>
      </c>
      <c r="E197" s="138">
        <v>217</v>
      </c>
      <c r="F197" s="132" t="s">
        <v>20</v>
      </c>
      <c r="G197" s="133" t="s">
        <v>20</v>
      </c>
      <c r="O197" s="221">
        <v>1</v>
      </c>
      <c r="Q197" s="221">
        <v>1</v>
      </c>
    </row>
    <row r="198" spans="1:17" ht="15" customHeight="1" x14ac:dyDescent="0.2">
      <c r="A198" s="112" t="s">
        <v>703</v>
      </c>
      <c r="B198" s="113" t="s">
        <v>704</v>
      </c>
      <c r="C198" s="114">
        <v>42509.510416666664</v>
      </c>
      <c r="D198" s="135">
        <f>VLOOKUP($A198,'Phase II Off-site Soils'!$A:$I,6,FALSE)</f>
        <v>322</v>
      </c>
      <c r="E198" s="132" t="str">
        <f>VLOOKUP($A198,'Phase II Off-site Soils'!$A:$I,7,FALSE)</f>
        <v>&lt;13.2</v>
      </c>
      <c r="F198" s="131">
        <f>VLOOKUP($A198,'Phase II Off-site Soils'!$A:$I,8,FALSE)</f>
        <v>2550</v>
      </c>
      <c r="G198" s="133" t="s">
        <v>20</v>
      </c>
      <c r="Q198" s="221">
        <v>1</v>
      </c>
    </row>
    <row r="199" spans="1:17" ht="15" customHeight="1" x14ac:dyDescent="0.2">
      <c r="A199" s="120" t="s">
        <v>713</v>
      </c>
      <c r="B199" s="113" t="s">
        <v>704</v>
      </c>
      <c r="C199" s="114">
        <v>42510.464583333334</v>
      </c>
      <c r="D199" s="137">
        <f>VLOOKUP($A199,'Phase II Off-site Soils'!$A:$I,6,FALSE)</f>
        <v>5940</v>
      </c>
      <c r="E199" s="135">
        <f>VLOOKUP($A199,'Phase II Off-site Soils'!$A:$I,7,FALSE)</f>
        <v>95.4</v>
      </c>
      <c r="F199" s="137">
        <f>VLOOKUP($A199,'Phase II Off-site Soils'!$A:$I,8,FALSE)</f>
        <v>13600</v>
      </c>
      <c r="G199" s="133" t="s">
        <v>20</v>
      </c>
      <c r="O199" s="221">
        <v>1</v>
      </c>
      <c r="Q199" s="221">
        <v>1</v>
      </c>
    </row>
    <row r="200" spans="1:17" ht="15" customHeight="1" x14ac:dyDescent="0.2">
      <c r="A200" s="125" t="s">
        <v>331</v>
      </c>
      <c r="B200" s="113" t="s">
        <v>483</v>
      </c>
      <c r="C200" s="114">
        <v>42930</v>
      </c>
      <c r="D200" s="117">
        <v>48.9</v>
      </c>
      <c r="E200" s="116" t="s">
        <v>332</v>
      </c>
      <c r="F200" s="117">
        <v>248</v>
      </c>
      <c r="G200" s="118" t="s">
        <v>334</v>
      </c>
      <c r="Q200" s="221">
        <v>1</v>
      </c>
    </row>
    <row r="201" spans="1:17" ht="15" customHeight="1" x14ac:dyDescent="0.2">
      <c r="A201" s="125" t="s">
        <v>432</v>
      </c>
      <c r="B201" s="113" t="s">
        <v>483</v>
      </c>
      <c r="C201" s="127">
        <v>42930</v>
      </c>
      <c r="D201" s="117">
        <v>113</v>
      </c>
      <c r="E201" s="116" t="s">
        <v>441</v>
      </c>
      <c r="F201" s="116" t="s">
        <v>436</v>
      </c>
      <c r="G201" s="119" t="s">
        <v>436</v>
      </c>
      <c r="Q201" s="221">
        <v>1</v>
      </c>
    </row>
    <row r="202" spans="1:17" ht="15" customHeight="1" x14ac:dyDescent="0.2">
      <c r="A202" s="112" t="s">
        <v>157</v>
      </c>
      <c r="B202" s="113" t="s">
        <v>158</v>
      </c>
      <c r="C202" s="114">
        <v>42926</v>
      </c>
      <c r="D202" s="121">
        <v>8810</v>
      </c>
      <c r="E202" s="122">
        <v>237</v>
      </c>
      <c r="F202" s="115">
        <v>4920</v>
      </c>
      <c r="G202" s="124">
        <v>2960</v>
      </c>
      <c r="O202" s="221">
        <v>1</v>
      </c>
      <c r="Q202" s="221">
        <v>1</v>
      </c>
    </row>
    <row r="203" spans="1:17" ht="15" customHeight="1" x14ac:dyDescent="0.2">
      <c r="A203" s="120" t="s">
        <v>181</v>
      </c>
      <c r="B203" s="113" t="s">
        <v>182</v>
      </c>
      <c r="C203" s="114">
        <v>42927</v>
      </c>
      <c r="D203" s="137">
        <v>5310</v>
      </c>
      <c r="E203" s="132" t="s">
        <v>20</v>
      </c>
      <c r="F203" s="132" t="s">
        <v>20</v>
      </c>
      <c r="G203" s="133" t="s">
        <v>20</v>
      </c>
      <c r="O203" s="221">
        <v>1</v>
      </c>
      <c r="Q203" s="221">
        <v>1</v>
      </c>
    </row>
    <row r="204" spans="1:17" ht="15" customHeight="1" x14ac:dyDescent="0.2">
      <c r="A204" s="125" t="s">
        <v>699</v>
      </c>
      <c r="B204" s="113" t="s">
        <v>700</v>
      </c>
      <c r="C204" s="114">
        <v>42509.383333333331</v>
      </c>
      <c r="D204" s="117">
        <f>VLOOKUP($A204,'Phase II Off-site Soils'!$A:$I,6,FALSE)</f>
        <v>20.399999999999999</v>
      </c>
      <c r="E204" s="116" t="str">
        <f>VLOOKUP($A204,'Phase II Off-site Soils'!$A:$I,7,FALSE)</f>
        <v>&lt;11.9</v>
      </c>
      <c r="F204" s="117">
        <f>VLOOKUP($A204,'Phase II Off-site Soils'!$A:$I,8,FALSE)</f>
        <v>206</v>
      </c>
      <c r="G204" s="119" t="s">
        <v>20</v>
      </c>
      <c r="Q204" s="221">
        <v>1</v>
      </c>
    </row>
    <row r="205" spans="1:17" ht="15" customHeight="1" x14ac:dyDescent="0.2">
      <c r="A205" s="125" t="s">
        <v>242</v>
      </c>
      <c r="B205" s="113" t="s">
        <v>491</v>
      </c>
      <c r="C205" s="114">
        <v>42928</v>
      </c>
      <c r="D205" s="116" t="s">
        <v>10</v>
      </c>
      <c r="E205" s="116" t="s">
        <v>243</v>
      </c>
      <c r="F205" s="117">
        <v>38.299999999999997</v>
      </c>
      <c r="G205" s="118">
        <v>38.299999999999997</v>
      </c>
      <c r="Q205" s="221">
        <v>1</v>
      </c>
    </row>
    <row r="206" spans="1:17" ht="15" customHeight="1" x14ac:dyDescent="0.2">
      <c r="A206" s="112" t="s">
        <v>705</v>
      </c>
      <c r="B206" s="113" t="s">
        <v>706</v>
      </c>
      <c r="C206" s="114">
        <v>42509.520138888889</v>
      </c>
      <c r="D206" s="131">
        <f>VLOOKUP($A206,'Phase II Off-site Soils'!$A:$I,6,FALSE)</f>
        <v>1640</v>
      </c>
      <c r="E206" s="135">
        <f>VLOOKUP($A206,'Phase II Off-site Soils'!$A:$I,7,FALSE)</f>
        <v>46.6</v>
      </c>
      <c r="F206" s="131">
        <f>VLOOKUP($A206,'Phase II Off-site Soils'!$A:$I,8,FALSE)</f>
        <v>1700</v>
      </c>
      <c r="G206" s="133" t="s">
        <v>20</v>
      </c>
      <c r="O206" s="221">
        <v>1</v>
      </c>
      <c r="Q206" s="221">
        <v>1</v>
      </c>
    </row>
    <row r="207" spans="1:17" ht="15" customHeight="1" x14ac:dyDescent="0.2">
      <c r="A207" s="112" t="s">
        <v>714</v>
      </c>
      <c r="B207" s="113" t="s">
        <v>706</v>
      </c>
      <c r="C207" s="114">
        <v>42510.474305555559</v>
      </c>
      <c r="D207" s="131">
        <f>VLOOKUP($A207,'Phase II Off-site Soils'!$A:$I,6,FALSE)</f>
        <v>1480</v>
      </c>
      <c r="E207" s="135">
        <f>VLOOKUP($A207,'Phase II Off-site Soils'!$A:$I,7,FALSE)</f>
        <v>83.7</v>
      </c>
      <c r="F207" s="135">
        <f>VLOOKUP($A207,'Phase II Off-site Soils'!$A:$I,8,FALSE)</f>
        <v>312</v>
      </c>
      <c r="G207" s="133" t="s">
        <v>20</v>
      </c>
      <c r="O207" s="221">
        <v>1</v>
      </c>
      <c r="Q207" s="221">
        <v>1</v>
      </c>
    </row>
    <row r="208" spans="1:17" ht="15" customHeight="1" x14ac:dyDescent="0.2">
      <c r="A208" s="125" t="s">
        <v>719</v>
      </c>
      <c r="B208" s="113" t="s">
        <v>706</v>
      </c>
      <c r="C208" s="114">
        <v>42522.565972222219</v>
      </c>
      <c r="D208" s="132" t="str">
        <f>VLOOKUP($A208,'Phase II Off-site Soils'!$A:$I,6,FALSE)</f>
        <v>&lt;12.5</v>
      </c>
      <c r="E208" s="132" t="str">
        <f>VLOOKUP($A208,'Phase II Off-site Soils'!$A:$I,7,FALSE)</f>
        <v>&lt;12.8</v>
      </c>
      <c r="F208" s="139" t="str">
        <f>VLOOKUP($A208,'Phase II Off-site Soils'!$A:$I,8,FALSE)</f>
        <v>&lt;1180</v>
      </c>
      <c r="G208" s="133" t="s">
        <v>20</v>
      </c>
      <c r="Q208" s="221">
        <v>1</v>
      </c>
    </row>
    <row r="209" spans="1:17" ht="15" customHeight="1" x14ac:dyDescent="0.2">
      <c r="A209" s="125" t="s">
        <v>606</v>
      </c>
      <c r="B209" s="113" t="s">
        <v>682</v>
      </c>
      <c r="C209" s="114">
        <v>41464.586805555555</v>
      </c>
      <c r="D209" s="132" t="str">
        <f>VLOOKUP($A209,'Phase II On-Site Soils'!$A:$G,5,FALSE)</f>
        <v>ND</v>
      </c>
      <c r="E209" s="132" t="str">
        <f>VLOOKUP($A209,'Phase II On-Site Soils'!$A:$G,6,FALSE)</f>
        <v>ND</v>
      </c>
      <c r="F209" s="132" t="str">
        <f>VLOOKUP($A209,'Phase II On-Site Soils'!$A:$G,7,FALSE)</f>
        <v>ND</v>
      </c>
      <c r="G209" s="133" t="s">
        <v>20</v>
      </c>
      <c r="Q209" s="221">
        <v>1</v>
      </c>
    </row>
    <row r="210" spans="1:17" ht="15" customHeight="1" x14ac:dyDescent="0.2">
      <c r="A210" s="125" t="s">
        <v>612</v>
      </c>
      <c r="B210" s="113" t="s">
        <v>682</v>
      </c>
      <c r="C210" s="114">
        <v>41464.559027777781</v>
      </c>
      <c r="D210" s="132" t="str">
        <f>VLOOKUP($A210,'Phase II On-Site Soils'!$A:$G,5,FALSE)</f>
        <v>ND</v>
      </c>
      <c r="E210" s="132" t="str">
        <f>VLOOKUP($A210,'Phase II On-Site Soils'!$A:$G,6,FALSE)</f>
        <v>ND</v>
      </c>
      <c r="F210" s="132" t="str">
        <f>VLOOKUP($A210,'Phase II On-Site Soils'!$A:$G,7,FALSE)</f>
        <v>ND</v>
      </c>
      <c r="G210" s="133" t="s">
        <v>20</v>
      </c>
      <c r="Q210" s="221">
        <v>1</v>
      </c>
    </row>
    <row r="211" spans="1:17" ht="15" customHeight="1" x14ac:dyDescent="0.2">
      <c r="A211" s="125" t="s">
        <v>615</v>
      </c>
      <c r="B211" s="113" t="s">
        <v>682</v>
      </c>
      <c r="C211" s="114">
        <v>41464.486111111109</v>
      </c>
      <c r="D211" s="132" t="str">
        <f>VLOOKUP($A211,'Phase II On-Site Soils'!$A:$G,5,FALSE)</f>
        <v>ND</v>
      </c>
      <c r="E211" s="132" t="str">
        <f>VLOOKUP($A211,'Phase II On-Site Soils'!$A:$G,6,FALSE)</f>
        <v>ND</v>
      </c>
      <c r="F211" s="132" t="str">
        <f>VLOOKUP($A211,'Phase II On-Site Soils'!$A:$G,7,FALSE)</f>
        <v>ND</v>
      </c>
      <c r="G211" s="133" t="s">
        <v>20</v>
      </c>
      <c r="Q211" s="221">
        <v>1</v>
      </c>
    </row>
    <row r="212" spans="1:17" ht="15" customHeight="1" x14ac:dyDescent="0.2">
      <c r="A212" s="125" t="s">
        <v>618</v>
      </c>
      <c r="B212" s="113" t="s">
        <v>682</v>
      </c>
      <c r="C212" s="114">
        <v>41464.447916666664</v>
      </c>
      <c r="D212" s="132" t="str">
        <f>VLOOKUP($A212,'Phase II On-Site Soils'!$A:$G,5,FALSE)</f>
        <v>ND</v>
      </c>
      <c r="E212" s="132" t="str">
        <f>VLOOKUP($A212,'Phase II On-Site Soils'!$A:$G,6,FALSE)</f>
        <v>ND</v>
      </c>
      <c r="F212" s="132" t="str">
        <f>VLOOKUP($A212,'Phase II On-Site Soils'!$A:$G,7,FALSE)</f>
        <v>ND</v>
      </c>
      <c r="G212" s="133" t="s">
        <v>20</v>
      </c>
      <c r="Q212" s="221">
        <v>1</v>
      </c>
    </row>
    <row r="213" spans="1:17" ht="15" customHeight="1" x14ac:dyDescent="0.2">
      <c r="A213" s="125" t="s">
        <v>621</v>
      </c>
      <c r="B213" s="113" t="s">
        <v>682</v>
      </c>
      <c r="C213" s="114">
        <v>41464.416666666664</v>
      </c>
      <c r="D213" s="132" t="str">
        <f>VLOOKUP($A213,'Phase II On-Site Soils'!$A:$G,5,FALSE)</f>
        <v>ND</v>
      </c>
      <c r="E213" s="132" t="str">
        <f>VLOOKUP($A213,'Phase II On-Site Soils'!$A:$G,6,FALSE)</f>
        <v>ND</v>
      </c>
      <c r="F213" s="132" t="str">
        <f>VLOOKUP($A213,'Phase II On-Site Soils'!$A:$G,7,FALSE)</f>
        <v>ND</v>
      </c>
      <c r="G213" s="133" t="s">
        <v>20</v>
      </c>
      <c r="Q213" s="221">
        <v>1</v>
      </c>
    </row>
    <row r="214" spans="1:17" ht="15" customHeight="1" x14ac:dyDescent="0.2">
      <c r="A214" s="125" t="s">
        <v>624</v>
      </c>
      <c r="B214" s="113" t="s">
        <v>682</v>
      </c>
      <c r="C214" s="114">
        <v>41464.365277777775</v>
      </c>
      <c r="D214" s="132" t="str">
        <f>VLOOKUP($A214,'Phase II On-Site Soils'!$A:$G,5,FALSE)</f>
        <v>ND</v>
      </c>
      <c r="E214" s="132" t="str">
        <f>VLOOKUP($A214,'Phase II On-Site Soils'!$A:$G,6,FALSE)</f>
        <v>ND</v>
      </c>
      <c r="F214" s="132" t="str">
        <f>VLOOKUP($A214,'Phase II On-Site Soils'!$A:$G,7,FALSE)</f>
        <v>ND</v>
      </c>
      <c r="G214" s="133" t="s">
        <v>20</v>
      </c>
      <c r="Q214" s="221">
        <v>1</v>
      </c>
    </row>
    <row r="215" spans="1:17" ht="15" customHeight="1" x14ac:dyDescent="0.2">
      <c r="A215" s="125" t="s">
        <v>701</v>
      </c>
      <c r="B215" s="113" t="s">
        <v>702</v>
      </c>
      <c r="C215" s="114">
        <v>42509.404166666667</v>
      </c>
      <c r="D215" s="117">
        <f>VLOOKUP($A215,'Phase II Off-site Soils'!$A:$I,6,FALSE)</f>
        <v>757</v>
      </c>
      <c r="E215" s="193">
        <f>VLOOKUP($A215,'Phase II Off-site Soils'!$A:$I,7,FALSE)</f>
        <v>7</v>
      </c>
      <c r="F215" s="117">
        <f>VLOOKUP($A215,'Phase II Off-site Soils'!$A:$I,8,FALSE)</f>
        <v>409</v>
      </c>
      <c r="G215" s="119" t="s">
        <v>20</v>
      </c>
      <c r="Q215" s="221">
        <v>1</v>
      </c>
    </row>
    <row r="216" spans="1:17" ht="15" customHeight="1" x14ac:dyDescent="0.2">
      <c r="A216" s="125" t="s">
        <v>160</v>
      </c>
      <c r="B216" s="113" t="s">
        <v>466</v>
      </c>
      <c r="C216" s="114">
        <v>42926</v>
      </c>
      <c r="D216" s="135">
        <v>301</v>
      </c>
      <c r="E216" s="132" t="s">
        <v>20</v>
      </c>
      <c r="F216" s="132" t="s">
        <v>20</v>
      </c>
      <c r="G216" s="133" t="s">
        <v>20</v>
      </c>
      <c r="Q216" s="221">
        <v>1</v>
      </c>
    </row>
    <row r="217" spans="1:17" ht="15" customHeight="1" x14ac:dyDescent="0.2">
      <c r="A217" s="125" t="s">
        <v>348</v>
      </c>
      <c r="B217" s="113" t="s">
        <v>466</v>
      </c>
      <c r="C217" s="114">
        <v>42930</v>
      </c>
      <c r="D217" s="135">
        <v>86.5</v>
      </c>
      <c r="E217" s="132" t="s">
        <v>20</v>
      </c>
      <c r="F217" s="132" t="s">
        <v>20</v>
      </c>
      <c r="G217" s="133" t="s">
        <v>20</v>
      </c>
      <c r="Q217" s="221">
        <v>1</v>
      </c>
    </row>
    <row r="218" spans="1:17" ht="15" customHeight="1" x14ac:dyDescent="0.2">
      <c r="A218" s="112" t="s">
        <v>146</v>
      </c>
      <c r="B218" s="113" t="s">
        <v>493</v>
      </c>
      <c r="C218" s="114">
        <v>42926</v>
      </c>
      <c r="D218" s="121">
        <v>26200</v>
      </c>
      <c r="E218" s="122">
        <v>864</v>
      </c>
      <c r="F218" s="121">
        <v>16600</v>
      </c>
      <c r="G218" s="124">
        <v>8480</v>
      </c>
      <c r="O218" s="221">
        <v>1</v>
      </c>
      <c r="Q218" s="221">
        <v>1</v>
      </c>
    </row>
    <row r="219" spans="1:17" ht="15" customHeight="1" x14ac:dyDescent="0.2">
      <c r="A219" s="112" t="s">
        <v>177</v>
      </c>
      <c r="B219" s="113" t="s">
        <v>480</v>
      </c>
      <c r="C219" s="114">
        <v>42927</v>
      </c>
      <c r="D219" s="115">
        <v>1620</v>
      </c>
      <c r="E219" s="117">
        <v>58.7</v>
      </c>
      <c r="F219" s="117" t="s">
        <v>179</v>
      </c>
      <c r="G219" s="118">
        <v>323</v>
      </c>
      <c r="P219" s="221">
        <v>1</v>
      </c>
      <c r="Q219" s="221">
        <v>1</v>
      </c>
    </row>
    <row r="220" spans="1:17" ht="15" customHeight="1" x14ac:dyDescent="0.2">
      <c r="A220" s="125" t="s">
        <v>586</v>
      </c>
      <c r="B220" s="113" t="s">
        <v>679</v>
      </c>
      <c r="C220" s="114">
        <v>41465.454861111109</v>
      </c>
      <c r="D220" s="135">
        <f>VLOOKUP($A220,'Phase II On-Site Soils'!$A:$G,5,FALSE)</f>
        <v>85.6</v>
      </c>
      <c r="E220" s="132" t="str">
        <f>VLOOKUP($A220,'Phase II On-Site Soils'!$A:$G,6,FALSE)</f>
        <v>ND</v>
      </c>
      <c r="F220" s="132" t="str">
        <f>VLOOKUP($A220,'Phase II On-Site Soils'!$A:$G,7,FALSE)</f>
        <v>ND</v>
      </c>
      <c r="G220" s="133" t="s">
        <v>20</v>
      </c>
      <c r="Q220" s="221">
        <v>1</v>
      </c>
    </row>
    <row r="221" spans="1:17" ht="15" customHeight="1" x14ac:dyDescent="0.2">
      <c r="A221" s="125" t="s">
        <v>589</v>
      </c>
      <c r="B221" s="113" t="s">
        <v>679</v>
      </c>
      <c r="C221" s="114">
        <v>41465.40625</v>
      </c>
      <c r="D221" s="135">
        <f>VLOOKUP($A221,'Phase II On-Site Soils'!$A:$G,5,FALSE)</f>
        <v>112</v>
      </c>
      <c r="E221" s="132" t="str">
        <f>VLOOKUP($A221,'Phase II On-Site Soils'!$A:$G,6,FALSE)</f>
        <v>ND</v>
      </c>
      <c r="F221" s="132" t="str">
        <f>VLOOKUP($A221,'Phase II On-Site Soils'!$A:$G,7,FALSE)</f>
        <v>ND</v>
      </c>
      <c r="G221" s="133" t="s">
        <v>20</v>
      </c>
      <c r="Q221" s="221">
        <v>1</v>
      </c>
    </row>
    <row r="222" spans="1:17" ht="15" customHeight="1" x14ac:dyDescent="0.2">
      <c r="A222" s="125" t="s">
        <v>592</v>
      </c>
      <c r="B222" s="113" t="s">
        <v>679</v>
      </c>
      <c r="C222" s="114">
        <v>41465.375</v>
      </c>
      <c r="D222" s="132" t="str">
        <f>VLOOKUP($A222,'Phase II On-Site Soils'!$A:$G,5,FALSE)</f>
        <v>ND</v>
      </c>
      <c r="E222" s="132" t="str">
        <f>VLOOKUP($A222,'Phase II On-Site Soils'!$A:$G,6,FALSE)</f>
        <v>ND</v>
      </c>
      <c r="F222" s="132" t="str">
        <f>VLOOKUP($A222,'Phase II On-Site Soils'!$A:$G,7,FALSE)</f>
        <v>ND</v>
      </c>
      <c r="G222" s="133" t="s">
        <v>20</v>
      </c>
      <c r="Q222" s="221">
        <v>1</v>
      </c>
    </row>
    <row r="223" spans="1:17" ht="15" customHeight="1" x14ac:dyDescent="0.2">
      <c r="A223" s="125" t="s">
        <v>595</v>
      </c>
      <c r="B223" s="113" t="s">
        <v>679</v>
      </c>
      <c r="C223" s="114">
        <v>41465.347222222219</v>
      </c>
      <c r="D223" s="132" t="str">
        <f>VLOOKUP($A223,'Phase II On-Site Soils'!$A:$G,5,FALSE)</f>
        <v>ND</v>
      </c>
      <c r="E223" s="132" t="str">
        <f>VLOOKUP($A223,'Phase II On-Site Soils'!$A:$G,6,FALSE)</f>
        <v>ND</v>
      </c>
      <c r="F223" s="132" t="str">
        <f>VLOOKUP($A223,'Phase II On-Site Soils'!$A:$G,7,FALSE)</f>
        <v>ND</v>
      </c>
      <c r="G223" s="133" t="s">
        <v>20</v>
      </c>
      <c r="Q223" s="221">
        <v>1</v>
      </c>
    </row>
    <row r="224" spans="1:17" ht="15" customHeight="1" x14ac:dyDescent="0.2">
      <c r="A224" s="125" t="s">
        <v>599</v>
      </c>
      <c r="B224" s="113" t="s">
        <v>679</v>
      </c>
      <c r="C224" s="114">
        <v>41464.677083333336</v>
      </c>
      <c r="D224" s="132" t="str">
        <f>VLOOKUP($A224,'Phase II On-Site Soils'!$A:$G,5,FALSE)</f>
        <v>ND</v>
      </c>
      <c r="E224" s="132" t="str">
        <f>VLOOKUP($A224,'Phase II On-Site Soils'!$A:$G,6,FALSE)</f>
        <v>ND</v>
      </c>
      <c r="F224" s="132" t="str">
        <f>VLOOKUP($A224,'Phase II On-Site Soils'!$A:$G,7,FALSE)</f>
        <v>ND</v>
      </c>
      <c r="G224" s="133" t="s">
        <v>20</v>
      </c>
      <c r="Q224" s="221">
        <v>1</v>
      </c>
    </row>
    <row r="225" spans="1:17" ht="15" customHeight="1" x14ac:dyDescent="0.2">
      <c r="A225" s="125" t="s">
        <v>663</v>
      </c>
      <c r="B225" s="113" t="s">
        <v>679</v>
      </c>
      <c r="C225" s="114">
        <v>41513.413194444445</v>
      </c>
      <c r="D225" s="135">
        <f>VLOOKUP($A225,'Phase II On-Site Soils'!$A:$G,5,FALSE)</f>
        <v>97.5</v>
      </c>
      <c r="E225" s="132" t="str">
        <f>VLOOKUP($A225,'Phase II On-Site Soils'!$A:$G,6,FALSE)</f>
        <v>ND</v>
      </c>
      <c r="F225" s="132" t="str">
        <f>VLOOKUP($A225,'Phase II On-Site Soils'!$A:$G,7,FALSE)</f>
        <v>ND</v>
      </c>
      <c r="G225" s="133" t="s">
        <v>20</v>
      </c>
      <c r="Q225" s="221">
        <v>1</v>
      </c>
    </row>
    <row r="226" spans="1:17" ht="15" customHeight="1" x14ac:dyDescent="0.2">
      <c r="A226" s="125" t="s">
        <v>670</v>
      </c>
      <c r="B226" s="113" t="s">
        <v>679</v>
      </c>
      <c r="C226" s="114">
        <v>41513.340277777781</v>
      </c>
      <c r="D226" s="135">
        <f>VLOOKUP($A226,'Phase II On-Site Soils'!$A:$G,5,FALSE)</f>
        <v>26.7</v>
      </c>
      <c r="E226" s="132" t="str">
        <f>VLOOKUP($A226,'Phase II On-Site Soils'!$A:$G,6,FALSE)</f>
        <v>ND</v>
      </c>
      <c r="F226" s="116" t="str">
        <f>VLOOKUP($A226,'Phase II On-Site Soils'!$A:$G,7,FALSE)</f>
        <v>ND</v>
      </c>
      <c r="G226" s="133" t="s">
        <v>20</v>
      </c>
      <c r="Q226" s="221">
        <v>1</v>
      </c>
    </row>
    <row r="227" spans="1:17" ht="15" customHeight="1" x14ac:dyDescent="0.2">
      <c r="A227" s="125" t="s">
        <v>677</v>
      </c>
      <c r="B227" s="113" t="s">
        <v>679</v>
      </c>
      <c r="C227" s="114">
        <v>41507.614583333336</v>
      </c>
      <c r="D227" s="135">
        <f>VLOOKUP($A227,'Phase II On-Site Soils'!$A:$G,5,FALSE)</f>
        <v>43.1</v>
      </c>
      <c r="E227" s="132" t="str">
        <f>VLOOKUP($A227,'Phase II On-Site Soils'!$A:$G,6,FALSE)</f>
        <v>ND</v>
      </c>
      <c r="F227" s="132" t="str">
        <f>VLOOKUP($A227,'Phase II On-Site Soils'!$A:$G,7,FALSE)</f>
        <v>ND</v>
      </c>
      <c r="G227" s="133" t="s">
        <v>20</v>
      </c>
      <c r="Q227" s="221">
        <v>1</v>
      </c>
    </row>
    <row r="228" spans="1:17" ht="15" customHeight="1" x14ac:dyDescent="0.2">
      <c r="A228" s="125" t="s">
        <v>337</v>
      </c>
      <c r="B228" s="113" t="s">
        <v>17</v>
      </c>
      <c r="C228" s="114">
        <v>42930</v>
      </c>
      <c r="D228" s="135">
        <v>169</v>
      </c>
      <c r="E228" s="132" t="s">
        <v>20</v>
      </c>
      <c r="F228" s="132" t="s">
        <v>20</v>
      </c>
      <c r="G228" s="133" t="s">
        <v>20</v>
      </c>
      <c r="Q228" s="221">
        <v>1</v>
      </c>
    </row>
    <row r="229" spans="1:17" ht="15" customHeight="1" x14ac:dyDescent="0.2">
      <c r="A229" s="125" t="s">
        <v>655</v>
      </c>
      <c r="B229" s="113" t="s">
        <v>685</v>
      </c>
      <c r="C229" s="114">
        <v>41508.5</v>
      </c>
      <c r="D229" s="132" t="str">
        <f>VLOOKUP($A229,'Phase II On-Site Soils'!$A:$G,5,FALSE)</f>
        <v>ND</v>
      </c>
      <c r="E229" s="132" t="str">
        <f>VLOOKUP($A229,'Phase II On-Site Soils'!$A:$G,6,FALSE)</f>
        <v>ND</v>
      </c>
      <c r="F229" s="132" t="str">
        <f>VLOOKUP($A229,'Phase II On-Site Soils'!$A:$G,7,FALSE)</f>
        <v>ND</v>
      </c>
      <c r="G229" s="133" t="s">
        <v>20</v>
      </c>
      <c r="Q229" s="221">
        <v>1</v>
      </c>
    </row>
    <row r="230" spans="1:17" ht="15" customHeight="1" x14ac:dyDescent="0.2">
      <c r="A230" s="125" t="s">
        <v>673</v>
      </c>
      <c r="B230" s="113" t="s">
        <v>685</v>
      </c>
      <c r="C230" s="114">
        <v>41508.371527777781</v>
      </c>
      <c r="D230" s="132" t="str">
        <f>VLOOKUP($A230,'Phase II On-Site Soils'!$A:$G,5,FALSE)</f>
        <v>ND</v>
      </c>
      <c r="E230" s="132" t="str">
        <f>VLOOKUP($A230,'Phase II On-Site Soils'!$A:$G,6,FALSE)</f>
        <v>ND</v>
      </c>
      <c r="F230" s="132" t="str">
        <f>VLOOKUP($A230,'Phase II On-Site Soils'!$A:$G,7,FALSE)</f>
        <v>ND</v>
      </c>
      <c r="G230" s="133" t="s">
        <v>20</v>
      </c>
      <c r="Q230" s="221">
        <v>1</v>
      </c>
    </row>
    <row r="231" spans="1:17" ht="15" customHeight="1" x14ac:dyDescent="0.2">
      <c r="A231" s="125" t="s">
        <v>646</v>
      </c>
      <c r="B231" s="113" t="s">
        <v>685</v>
      </c>
      <c r="C231" s="114">
        <v>41507.5625</v>
      </c>
      <c r="D231" s="132" t="str">
        <f>VLOOKUP($A231,'Phase II On-Site Soils'!$A:$G,5,FALSE)</f>
        <v>ND</v>
      </c>
      <c r="E231" s="132" t="str">
        <f>VLOOKUP($A231,'Phase II On-Site Soils'!$A:$G,6,FALSE)</f>
        <v>ND</v>
      </c>
      <c r="F231" s="132" t="str">
        <f>VLOOKUP($A231,'Phase II On-Site Soils'!$A:$G,7,FALSE)</f>
        <v>ND</v>
      </c>
      <c r="G231" s="133" t="s">
        <v>20</v>
      </c>
      <c r="Q231" s="221">
        <v>1</v>
      </c>
    </row>
    <row r="232" spans="1:17" ht="15" customHeight="1" x14ac:dyDescent="0.2">
      <c r="A232" s="125" t="s">
        <v>649</v>
      </c>
      <c r="B232" s="113" t="s">
        <v>685</v>
      </c>
      <c r="C232" s="114">
        <v>41507.444444444445</v>
      </c>
      <c r="D232" s="132" t="str">
        <f>VLOOKUP($A232,'Phase II On-Site Soils'!$A:$G,5,FALSE)</f>
        <v>ND</v>
      </c>
      <c r="E232" s="132" t="str">
        <f>VLOOKUP($A232,'Phase II On-Site Soils'!$A:$G,6,FALSE)</f>
        <v>ND</v>
      </c>
      <c r="F232" s="132" t="str">
        <f>VLOOKUP($A232,'Phase II On-Site Soils'!$A:$G,7,FALSE)</f>
        <v>ND</v>
      </c>
      <c r="G232" s="133" t="s">
        <v>20</v>
      </c>
      <c r="Q232" s="221">
        <v>1</v>
      </c>
    </row>
    <row r="233" spans="1:17" ht="15" customHeight="1" x14ac:dyDescent="0.2">
      <c r="A233" s="112" t="s">
        <v>233</v>
      </c>
      <c r="B233" s="113" t="s">
        <v>488</v>
      </c>
      <c r="C233" s="114">
        <v>42928</v>
      </c>
      <c r="D233" s="115">
        <v>1310</v>
      </c>
      <c r="E233" s="117">
        <v>74.900000000000006</v>
      </c>
      <c r="F233" s="115">
        <v>3430</v>
      </c>
      <c r="G233" s="124">
        <v>1790</v>
      </c>
      <c r="P233" s="221">
        <v>1</v>
      </c>
      <c r="Q233" s="221">
        <v>1</v>
      </c>
    </row>
    <row r="234" spans="1:17" ht="15" customHeight="1" x14ac:dyDescent="0.2">
      <c r="A234" s="125" t="s">
        <v>171</v>
      </c>
      <c r="B234" s="113" t="s">
        <v>488</v>
      </c>
      <c r="C234" s="114">
        <v>42927</v>
      </c>
      <c r="D234" s="116" t="s">
        <v>172</v>
      </c>
      <c r="E234" s="116" t="s">
        <v>20</v>
      </c>
      <c r="F234" s="116" t="s">
        <v>20</v>
      </c>
      <c r="G234" s="119" t="s">
        <v>20</v>
      </c>
      <c r="Q234" s="221">
        <v>1</v>
      </c>
    </row>
    <row r="235" spans="1:17" ht="15" customHeight="1" x14ac:dyDescent="0.2">
      <c r="A235" s="125" t="s">
        <v>720</v>
      </c>
      <c r="B235" s="113" t="s">
        <v>77</v>
      </c>
      <c r="C235" s="114">
        <v>42522.592361111114</v>
      </c>
      <c r="D235" s="116" t="str">
        <f>VLOOKUP($A235,'Phase II Off-site Soils'!$A:$I,6,FALSE)</f>
        <v>&lt;12.7</v>
      </c>
      <c r="E235" s="116" t="str">
        <f>VLOOKUP($A235,'Phase II Off-site Soils'!$A:$I,7,FALSE)</f>
        <v>&lt;12.9</v>
      </c>
      <c r="F235" s="116" t="str">
        <f>VLOOKUP($A235,'Phase II Off-site Soils'!$A:$I,8,FALSE)</f>
        <v>&lt;670</v>
      </c>
      <c r="G235" s="119" t="s">
        <v>20</v>
      </c>
      <c r="Q235" s="221">
        <v>1</v>
      </c>
    </row>
    <row r="236" spans="1:17" ht="15" customHeight="1" x14ac:dyDescent="0.2">
      <c r="A236" s="125" t="s">
        <v>162</v>
      </c>
      <c r="B236" s="113" t="s">
        <v>142</v>
      </c>
      <c r="C236" s="114">
        <v>42926</v>
      </c>
      <c r="D236" s="117">
        <v>255</v>
      </c>
      <c r="E236" s="116" t="s">
        <v>20</v>
      </c>
      <c r="F236" s="116" t="s">
        <v>20</v>
      </c>
      <c r="G236" s="119" t="s">
        <v>20</v>
      </c>
      <c r="Q236" s="221">
        <v>1</v>
      </c>
    </row>
    <row r="237" spans="1:17" ht="15" customHeight="1" x14ac:dyDescent="0.2">
      <c r="A237" s="125" t="s">
        <v>246</v>
      </c>
      <c r="B237" s="113" t="s">
        <v>142</v>
      </c>
      <c r="C237" s="114">
        <v>42928</v>
      </c>
      <c r="D237" s="132" t="s">
        <v>247</v>
      </c>
      <c r="E237" s="132" t="s">
        <v>20</v>
      </c>
      <c r="F237" s="132" t="s">
        <v>20</v>
      </c>
      <c r="G237" s="133" t="s">
        <v>20</v>
      </c>
      <c r="Q237" s="221">
        <v>1</v>
      </c>
    </row>
    <row r="238" spans="1:17" ht="15" customHeight="1" x14ac:dyDescent="0.2">
      <c r="A238" s="125" t="s">
        <v>344</v>
      </c>
      <c r="B238" s="113" t="s">
        <v>142</v>
      </c>
      <c r="C238" s="114">
        <v>42930</v>
      </c>
      <c r="D238" s="135">
        <v>60.1</v>
      </c>
      <c r="E238" s="132" t="s">
        <v>20</v>
      </c>
      <c r="F238" s="132" t="s">
        <v>20</v>
      </c>
      <c r="G238" s="133" t="s">
        <v>20</v>
      </c>
      <c r="Q238" s="221">
        <v>1</v>
      </c>
    </row>
    <row r="239" spans="1:17" ht="15" customHeight="1" x14ac:dyDescent="0.2">
      <c r="A239" s="125" t="s">
        <v>689</v>
      </c>
      <c r="B239" s="113" t="s">
        <v>690</v>
      </c>
      <c r="C239" s="114">
        <v>42508.645833333336</v>
      </c>
      <c r="D239" s="132" t="str">
        <f>VLOOKUP($A239,'Phase II Off-site Soils'!$A:$I,6,FALSE)</f>
        <v>&lt;38.4</v>
      </c>
      <c r="E239" s="132" t="str">
        <f>VLOOKUP($A239,'Phase II Off-site Soils'!$A:$I,7,FALSE)</f>
        <v>&lt;13.5</v>
      </c>
      <c r="F239" s="139" t="str">
        <f>VLOOKUP($A239,'Phase II Off-site Soils'!$A:$I,8,FALSE)</f>
        <v>&lt;1060</v>
      </c>
      <c r="G239" s="133" t="s">
        <v>20</v>
      </c>
      <c r="Q239" s="221">
        <v>1</v>
      </c>
    </row>
    <row r="240" spans="1:17" ht="15" customHeight="1" x14ac:dyDescent="0.2">
      <c r="A240" s="125" t="s">
        <v>235</v>
      </c>
      <c r="B240" s="113" t="s">
        <v>64</v>
      </c>
      <c r="C240" s="114">
        <v>42928</v>
      </c>
      <c r="D240" s="135">
        <v>259</v>
      </c>
      <c r="E240" s="132" t="s">
        <v>20</v>
      </c>
      <c r="F240" s="116" t="s">
        <v>20</v>
      </c>
      <c r="G240" s="133" t="s">
        <v>20</v>
      </c>
      <c r="Q240" s="221">
        <v>1</v>
      </c>
    </row>
    <row r="241" spans="1:17" ht="15" customHeight="1" x14ac:dyDescent="0.2">
      <c r="A241" s="125" t="s">
        <v>715</v>
      </c>
      <c r="B241" s="113" t="s">
        <v>716</v>
      </c>
      <c r="C241" s="114">
        <v>42522.604166666664</v>
      </c>
      <c r="D241" s="132" t="str">
        <f>VLOOKUP($A241,'Phase II Off-site Soils'!$A:$I,6,FALSE)</f>
        <v>&lt;14.7</v>
      </c>
      <c r="E241" s="132" t="str">
        <f>VLOOKUP($A241,'Phase II Off-site Soils'!$A:$I,7,FALSE)</f>
        <v>&lt;14.8</v>
      </c>
      <c r="F241" s="117">
        <f>VLOOKUP($A241,'Phase II Off-site Soils'!$A:$I,8,FALSE)</f>
        <v>295</v>
      </c>
      <c r="G241" s="133" t="s">
        <v>20</v>
      </c>
      <c r="Q241" s="221">
        <v>1</v>
      </c>
    </row>
    <row r="242" spans="1:17" ht="15" customHeight="1" x14ac:dyDescent="0.2">
      <c r="A242" s="125" t="s">
        <v>164</v>
      </c>
      <c r="B242" s="113" t="s">
        <v>127</v>
      </c>
      <c r="C242" s="114">
        <v>42926</v>
      </c>
      <c r="D242" s="135">
        <v>116</v>
      </c>
      <c r="E242" s="132" t="s">
        <v>20</v>
      </c>
      <c r="F242" s="132" t="s">
        <v>20</v>
      </c>
      <c r="G242" s="133" t="s">
        <v>20</v>
      </c>
      <c r="Q242" s="221">
        <v>1</v>
      </c>
    </row>
    <row r="243" spans="1:17" ht="15" customHeight="1" x14ac:dyDescent="0.2">
      <c r="A243" s="125" t="s">
        <v>183</v>
      </c>
      <c r="B243" s="113" t="s">
        <v>127</v>
      </c>
      <c r="C243" s="114">
        <v>42927</v>
      </c>
      <c r="D243" s="135">
        <v>182</v>
      </c>
      <c r="E243" s="132" t="s">
        <v>20</v>
      </c>
      <c r="F243" s="132" t="s">
        <v>20</v>
      </c>
      <c r="G243" s="133" t="s">
        <v>20</v>
      </c>
      <c r="Q243" s="221">
        <v>1</v>
      </c>
    </row>
    <row r="244" spans="1:17" ht="15" customHeight="1" x14ac:dyDescent="0.2">
      <c r="A244" s="125" t="s">
        <v>248</v>
      </c>
      <c r="B244" s="113" t="s">
        <v>127</v>
      </c>
      <c r="C244" s="114">
        <v>42928</v>
      </c>
      <c r="D244" s="135">
        <v>8.1999999999999993</v>
      </c>
      <c r="E244" s="132" t="s">
        <v>20</v>
      </c>
      <c r="F244" s="132" t="s">
        <v>20</v>
      </c>
      <c r="G244" s="133" t="s">
        <v>20</v>
      </c>
      <c r="Q244" s="221">
        <v>1</v>
      </c>
    </row>
    <row r="245" spans="1:17" ht="15" customHeight="1" x14ac:dyDescent="0.2">
      <c r="A245" s="125" t="s">
        <v>150</v>
      </c>
      <c r="B245" s="113" t="s">
        <v>127</v>
      </c>
      <c r="C245" s="114">
        <v>42926</v>
      </c>
      <c r="D245" s="135">
        <v>147</v>
      </c>
      <c r="E245" s="132" t="s">
        <v>20</v>
      </c>
      <c r="F245" s="132" t="s">
        <v>20</v>
      </c>
      <c r="G245" s="133" t="s">
        <v>20</v>
      </c>
      <c r="Q245" s="221">
        <v>1</v>
      </c>
    </row>
    <row r="246" spans="1:17" ht="15" customHeight="1" x14ac:dyDescent="0.2">
      <c r="A246" s="125" t="s">
        <v>604</v>
      </c>
      <c r="B246" s="113" t="s">
        <v>683</v>
      </c>
      <c r="C246" s="114">
        <v>41464.590277777781</v>
      </c>
      <c r="D246" s="116" t="str">
        <f>VLOOKUP($A246,'Phase II On-Site Soils'!$A:$G,5,FALSE)</f>
        <v>ND</v>
      </c>
      <c r="E246" s="132" t="str">
        <f>VLOOKUP($A246,'Phase II On-Site Soils'!$A:$G,6,FALSE)</f>
        <v>ND</v>
      </c>
      <c r="F246" s="116" t="str">
        <f>VLOOKUP($A246,'Phase II On-Site Soils'!$A:$G,7,FALSE)</f>
        <v>ND</v>
      </c>
      <c r="G246" s="133" t="s">
        <v>20</v>
      </c>
      <c r="Q246" s="221">
        <v>1</v>
      </c>
    </row>
    <row r="247" spans="1:17" ht="15" customHeight="1" x14ac:dyDescent="0.2">
      <c r="A247" s="125" t="s">
        <v>610</v>
      </c>
      <c r="B247" s="113" t="s">
        <v>683</v>
      </c>
      <c r="C247" s="114">
        <v>41464.5625</v>
      </c>
      <c r="D247" s="132" t="str">
        <f>VLOOKUP($A247,'Phase II On-Site Soils'!$A:$G,5,FALSE)</f>
        <v>ND</v>
      </c>
      <c r="E247" s="132" t="str">
        <f>VLOOKUP($A247,'Phase II On-Site Soils'!$A:$G,6,FALSE)</f>
        <v>ND</v>
      </c>
      <c r="F247" s="132" t="str">
        <f>VLOOKUP($A247,'Phase II On-Site Soils'!$A:$G,7,FALSE)</f>
        <v>ND</v>
      </c>
      <c r="G247" s="133" t="s">
        <v>20</v>
      </c>
      <c r="Q247" s="221">
        <v>1</v>
      </c>
    </row>
    <row r="248" spans="1:17" ht="15" customHeight="1" x14ac:dyDescent="0.2">
      <c r="A248" s="125" t="s">
        <v>613</v>
      </c>
      <c r="B248" s="113" t="s">
        <v>683</v>
      </c>
      <c r="C248" s="114">
        <v>41464.489583333336</v>
      </c>
      <c r="D248" s="132" t="str">
        <f>VLOOKUP($A248,'Phase II On-Site Soils'!$A:$G,5,FALSE)</f>
        <v>ND</v>
      </c>
      <c r="E248" s="132" t="str">
        <f>VLOOKUP($A248,'Phase II On-Site Soils'!$A:$G,6,FALSE)</f>
        <v>ND</v>
      </c>
      <c r="F248" s="132" t="str">
        <f>VLOOKUP($A248,'Phase II On-Site Soils'!$A:$G,7,FALSE)</f>
        <v>ND</v>
      </c>
      <c r="G248" s="133" t="s">
        <v>20</v>
      </c>
      <c r="Q248" s="221">
        <v>1</v>
      </c>
    </row>
    <row r="249" spans="1:17" ht="15" customHeight="1" x14ac:dyDescent="0.2">
      <c r="A249" s="125" t="s">
        <v>616</v>
      </c>
      <c r="B249" s="113" t="s">
        <v>683</v>
      </c>
      <c r="C249" s="114">
        <v>41464.451388888891</v>
      </c>
      <c r="D249" s="132" t="str">
        <f>VLOOKUP($A249,'Phase II On-Site Soils'!$A:$G,5,FALSE)</f>
        <v>ND</v>
      </c>
      <c r="E249" s="132" t="str">
        <f>VLOOKUP($A249,'Phase II On-Site Soils'!$A:$G,6,FALSE)</f>
        <v>ND</v>
      </c>
      <c r="F249" s="132" t="str">
        <f>VLOOKUP($A249,'Phase II On-Site Soils'!$A:$G,7,FALSE)</f>
        <v>ND</v>
      </c>
      <c r="G249" s="133" t="s">
        <v>20</v>
      </c>
      <c r="Q249" s="221">
        <v>1</v>
      </c>
    </row>
    <row r="250" spans="1:17" ht="15" customHeight="1" x14ac:dyDescent="0.2">
      <c r="A250" s="125" t="s">
        <v>619</v>
      </c>
      <c r="B250" s="113" t="s">
        <v>683</v>
      </c>
      <c r="C250" s="114">
        <v>41464.423611111109</v>
      </c>
      <c r="D250" s="132" t="str">
        <f>VLOOKUP($A250,'Phase II On-Site Soils'!$A:$G,5,FALSE)</f>
        <v>ND</v>
      </c>
      <c r="E250" s="132" t="str">
        <f>VLOOKUP($A250,'Phase II On-Site Soils'!$A:$G,6,FALSE)</f>
        <v>ND</v>
      </c>
      <c r="F250" s="132" t="str">
        <f>VLOOKUP($A250,'Phase II On-Site Soils'!$A:$G,7,FALSE)</f>
        <v>ND</v>
      </c>
      <c r="G250" s="133" t="s">
        <v>20</v>
      </c>
      <c r="Q250" s="221">
        <v>1</v>
      </c>
    </row>
    <row r="251" spans="1:17" ht="15" customHeight="1" x14ac:dyDescent="0.2">
      <c r="A251" s="125" t="s">
        <v>622</v>
      </c>
      <c r="B251" s="113" t="s">
        <v>683</v>
      </c>
      <c r="C251" s="114">
        <v>41464.368055555555</v>
      </c>
      <c r="D251" s="116" t="str">
        <f>VLOOKUP($A251,'Phase II On-Site Soils'!$A:$G,5,FALSE)</f>
        <v>ND</v>
      </c>
      <c r="E251" s="132" t="str">
        <f>VLOOKUP($A251,'Phase II On-Site Soils'!$A:$G,6,FALSE)</f>
        <v>ND</v>
      </c>
      <c r="F251" s="116" t="str">
        <f>VLOOKUP($A251,'Phase II On-Site Soils'!$A:$G,7,FALSE)</f>
        <v>ND</v>
      </c>
      <c r="G251" s="133" t="s">
        <v>20</v>
      </c>
      <c r="Q251" s="221">
        <v>1</v>
      </c>
    </row>
    <row r="252" spans="1:17" ht="15" customHeight="1" x14ac:dyDescent="0.2">
      <c r="A252" s="112" t="s">
        <v>166</v>
      </c>
      <c r="B252" s="113" t="s">
        <v>167</v>
      </c>
      <c r="C252" s="114">
        <v>42927</v>
      </c>
      <c r="D252" s="131">
        <v>2980</v>
      </c>
      <c r="E252" s="138">
        <v>605</v>
      </c>
      <c r="F252" s="135">
        <v>265</v>
      </c>
      <c r="G252" s="140">
        <v>311</v>
      </c>
      <c r="P252" s="221">
        <v>1</v>
      </c>
      <c r="Q252" s="221">
        <v>1</v>
      </c>
    </row>
    <row r="253" spans="1:17" ht="15" customHeight="1" x14ac:dyDescent="0.2">
      <c r="A253" s="125" t="s">
        <v>339</v>
      </c>
      <c r="B253" s="113" t="s">
        <v>340</v>
      </c>
      <c r="C253" s="114">
        <v>42930</v>
      </c>
      <c r="D253" s="132" t="s">
        <v>341</v>
      </c>
      <c r="E253" s="132" t="s">
        <v>20</v>
      </c>
      <c r="F253" s="132" t="s">
        <v>20</v>
      </c>
      <c r="G253" s="133" t="s">
        <v>20</v>
      </c>
      <c r="Q253" s="221">
        <v>1</v>
      </c>
    </row>
    <row r="254" spans="1:17" ht="15" customHeight="1" x14ac:dyDescent="0.2">
      <c r="A254" s="125" t="s">
        <v>584</v>
      </c>
      <c r="B254" s="113" t="s">
        <v>680</v>
      </c>
      <c r="C254" s="114">
        <v>41465.461805555555</v>
      </c>
      <c r="D254" s="116" t="str">
        <f>VLOOKUP($A254,'Phase II On-Site Soils'!$A:$G,5,FALSE)</f>
        <v>ND</v>
      </c>
      <c r="E254" s="116" t="str">
        <f>VLOOKUP($A254,'Phase II On-Site Soils'!$A:$G,6,FALSE)</f>
        <v>ND</v>
      </c>
      <c r="F254" s="116" t="str">
        <f>VLOOKUP($A254,'Phase II On-Site Soils'!$A:$G,7,FALSE)</f>
        <v>ND</v>
      </c>
      <c r="G254" s="119" t="s">
        <v>20</v>
      </c>
      <c r="Q254" s="221">
        <v>1</v>
      </c>
    </row>
    <row r="255" spans="1:17" ht="15" customHeight="1" x14ac:dyDescent="0.2">
      <c r="A255" s="125" t="s">
        <v>587</v>
      </c>
      <c r="B255" s="113" t="s">
        <v>680</v>
      </c>
      <c r="C255" s="114">
        <v>41465.413194444445</v>
      </c>
      <c r="D255" s="117">
        <f>VLOOKUP($A255,'Phase II On-Site Soils'!$A:$G,5,FALSE)</f>
        <v>18.5</v>
      </c>
      <c r="E255" s="116" t="str">
        <f>VLOOKUP($A255,'Phase II On-Site Soils'!$A:$G,6,FALSE)</f>
        <v>ND</v>
      </c>
      <c r="F255" s="116" t="str">
        <f>VLOOKUP($A255,'Phase II On-Site Soils'!$A:$G,7,FALSE)</f>
        <v>ND</v>
      </c>
      <c r="G255" s="119" t="s">
        <v>20</v>
      </c>
      <c r="Q255" s="221">
        <v>1</v>
      </c>
    </row>
    <row r="256" spans="1:17" ht="15" customHeight="1" x14ac:dyDescent="0.2">
      <c r="A256" s="125" t="s">
        <v>590</v>
      </c>
      <c r="B256" s="113" t="s">
        <v>680</v>
      </c>
      <c r="C256" s="114">
        <v>41465.381944444445</v>
      </c>
      <c r="D256" s="116" t="str">
        <f>VLOOKUP($A256,'Phase II On-Site Soils'!$A:$G,5,FALSE)</f>
        <v>ND</v>
      </c>
      <c r="E256" s="116" t="str">
        <f>VLOOKUP($A256,'Phase II On-Site Soils'!$A:$G,6,FALSE)</f>
        <v>ND</v>
      </c>
      <c r="F256" s="116" t="str">
        <f>VLOOKUP($A256,'Phase II On-Site Soils'!$A:$G,7,FALSE)</f>
        <v>ND</v>
      </c>
      <c r="G256" s="119" t="s">
        <v>20</v>
      </c>
      <c r="Q256" s="221">
        <v>1</v>
      </c>
    </row>
    <row r="257" spans="1:17" ht="15" customHeight="1" x14ac:dyDescent="0.2">
      <c r="A257" s="125" t="s">
        <v>593</v>
      </c>
      <c r="B257" s="113" t="s">
        <v>680</v>
      </c>
      <c r="C257" s="114">
        <v>41465.350694444445</v>
      </c>
      <c r="D257" s="116" t="str">
        <f>VLOOKUP($A257,'Phase II On-Site Soils'!$A:$G,5,FALSE)</f>
        <v>ND</v>
      </c>
      <c r="E257" s="116" t="str">
        <f>VLOOKUP($A257,'Phase II On-Site Soils'!$A:$G,6,FALSE)</f>
        <v>ND</v>
      </c>
      <c r="F257" s="116" t="str">
        <f>VLOOKUP($A257,'Phase II On-Site Soils'!$A:$G,7,FALSE)</f>
        <v>ND</v>
      </c>
      <c r="G257" s="119" t="s">
        <v>20</v>
      </c>
      <c r="Q257" s="221">
        <v>1</v>
      </c>
    </row>
    <row r="258" spans="1:17" ht="15" customHeight="1" x14ac:dyDescent="0.2">
      <c r="A258" s="125" t="s">
        <v>596</v>
      </c>
      <c r="B258" s="113" t="s">
        <v>680</v>
      </c>
      <c r="C258" s="114">
        <v>41464.680555555555</v>
      </c>
      <c r="D258" s="116" t="str">
        <f>VLOOKUP($A258,'Phase II On-Site Soils'!$A:$G,5,FALSE)</f>
        <v>ND</v>
      </c>
      <c r="E258" s="116" t="str">
        <f>VLOOKUP($A258,'Phase II On-Site Soils'!$A:$G,6,FALSE)</f>
        <v>ND</v>
      </c>
      <c r="F258" s="117">
        <f>VLOOKUP($A258,'Phase II On-Site Soils'!$A:$G,7,FALSE)</f>
        <v>421</v>
      </c>
      <c r="G258" s="119" t="s">
        <v>20</v>
      </c>
      <c r="Q258" s="221">
        <v>1</v>
      </c>
    </row>
    <row r="259" spans="1:17" ht="15" customHeight="1" x14ac:dyDescent="0.2">
      <c r="A259" s="125" t="s">
        <v>600</v>
      </c>
      <c r="B259" s="113" t="s">
        <v>680</v>
      </c>
      <c r="C259" s="114">
        <v>41464.611111111109</v>
      </c>
      <c r="D259" s="116" t="str">
        <f>VLOOKUP($A259,'Phase II On-Site Soils'!$A:$G,5,FALSE)</f>
        <v>ND</v>
      </c>
      <c r="E259" s="116" t="str">
        <f>VLOOKUP($A259,'Phase II On-Site Soils'!$A:$G,6,FALSE)</f>
        <v>ND</v>
      </c>
      <c r="F259" s="116" t="str">
        <f>VLOOKUP($A259,'Phase II On-Site Soils'!$A:$G,7,FALSE)</f>
        <v>ND</v>
      </c>
      <c r="G259" s="119" t="s">
        <v>20</v>
      </c>
      <c r="Q259" s="221">
        <v>1</v>
      </c>
    </row>
    <row r="260" spans="1:17" ht="15" customHeight="1" x14ac:dyDescent="0.2">
      <c r="A260" s="112" t="s">
        <v>661</v>
      </c>
      <c r="B260" s="113" t="s">
        <v>680</v>
      </c>
      <c r="C260" s="114">
        <v>41513.420138888891</v>
      </c>
      <c r="D260" s="115">
        <f>VLOOKUP($A260,'Phase II On-Site Soils'!$A:$G,5,FALSE)</f>
        <v>577</v>
      </c>
      <c r="E260" s="116" t="str">
        <f>VLOOKUP($A260,'Phase II On-Site Soils'!$A:$G,6,FALSE)</f>
        <v>ND</v>
      </c>
      <c r="F260" s="116" t="str">
        <f>VLOOKUP($A260,'Phase II On-Site Soils'!$A:$G,7,FALSE)</f>
        <v>ND</v>
      </c>
      <c r="G260" s="119" t="s">
        <v>20</v>
      </c>
      <c r="P260" s="221">
        <v>1</v>
      </c>
      <c r="Q260" s="221">
        <v>1</v>
      </c>
    </row>
    <row r="261" spans="1:17" ht="15" customHeight="1" x14ac:dyDescent="0.2">
      <c r="A261" s="125" t="s">
        <v>668</v>
      </c>
      <c r="B261" s="113" t="s">
        <v>680</v>
      </c>
      <c r="C261" s="114">
        <v>41513.347222222219</v>
      </c>
      <c r="D261" s="116" t="str">
        <f>VLOOKUP($A261,'Phase II On-Site Soils'!$A:$G,5,FALSE)</f>
        <v>ND</v>
      </c>
      <c r="E261" s="116" t="str">
        <f>VLOOKUP($A261,'Phase II On-Site Soils'!$A:$G,6,FALSE)</f>
        <v>ND</v>
      </c>
      <c r="F261" s="116" t="str">
        <f>VLOOKUP($A261,'Phase II On-Site Soils'!$A:$G,7,FALSE)</f>
        <v>ND</v>
      </c>
      <c r="G261" s="119" t="s">
        <v>20</v>
      </c>
      <c r="Q261" s="221">
        <v>1</v>
      </c>
    </row>
    <row r="262" spans="1:17" ht="15" customHeight="1" x14ac:dyDescent="0.2">
      <c r="A262" s="125" t="s">
        <v>237</v>
      </c>
      <c r="B262" s="113" t="s">
        <v>196</v>
      </c>
      <c r="C262" s="114">
        <v>42928</v>
      </c>
      <c r="D262" s="135">
        <v>7.5</v>
      </c>
      <c r="E262" s="132" t="s">
        <v>20</v>
      </c>
      <c r="F262" s="132" t="s">
        <v>20</v>
      </c>
      <c r="G262" s="133" t="s">
        <v>20</v>
      </c>
      <c r="Q262" s="221">
        <v>1</v>
      </c>
    </row>
    <row r="263" spans="1:17" ht="15" customHeight="1" x14ac:dyDescent="0.2">
      <c r="A263" s="125" t="s">
        <v>653</v>
      </c>
      <c r="B263" s="113" t="s">
        <v>43</v>
      </c>
      <c r="C263" s="114">
        <v>41508.510416666664</v>
      </c>
      <c r="D263" s="116" t="str">
        <f>VLOOKUP($A263,'Phase II On-Site Soils'!$A:$G,5,FALSE)</f>
        <v>ND</v>
      </c>
      <c r="E263" s="116" t="str">
        <f>VLOOKUP($A263,'Phase II On-Site Soils'!$A:$G,6,FALSE)</f>
        <v>ND</v>
      </c>
      <c r="F263" s="116" t="str">
        <f>VLOOKUP($A263,'Phase II On-Site Soils'!$A:$G,7,FALSE)</f>
        <v>ND</v>
      </c>
      <c r="G263" s="119" t="s">
        <v>20</v>
      </c>
      <c r="Q263" s="221">
        <v>1</v>
      </c>
    </row>
    <row r="264" spans="1:17" ht="15" customHeight="1" x14ac:dyDescent="0.2">
      <c r="A264" s="125" t="s">
        <v>671</v>
      </c>
      <c r="B264" s="113" t="s">
        <v>43</v>
      </c>
      <c r="C264" s="114">
        <v>41508.375</v>
      </c>
      <c r="D264" s="116" t="str">
        <f>VLOOKUP($A264,'Phase II On-Site Soils'!$A:$G,5,FALSE)</f>
        <v>ND</v>
      </c>
      <c r="E264" s="116" t="str">
        <f>VLOOKUP($A264,'Phase II On-Site Soils'!$A:$G,6,FALSE)</f>
        <v>ND</v>
      </c>
      <c r="F264" s="116" t="str">
        <f>VLOOKUP($A264,'Phase II On-Site Soils'!$A:$G,7,FALSE)</f>
        <v>ND</v>
      </c>
      <c r="G264" s="119" t="s">
        <v>20</v>
      </c>
      <c r="Q264" s="221">
        <v>1</v>
      </c>
    </row>
    <row r="265" spans="1:17" ht="15" customHeight="1" x14ac:dyDescent="0.2">
      <c r="A265" s="125" t="s">
        <v>674</v>
      </c>
      <c r="B265" s="113" t="s">
        <v>43</v>
      </c>
      <c r="C265" s="114">
        <v>41507.621527777781</v>
      </c>
      <c r="D265" s="116" t="str">
        <f>VLOOKUP($A265,'Phase II On-Site Soils'!$A:$G,5,FALSE)</f>
        <v>ND</v>
      </c>
      <c r="E265" s="116" t="str">
        <f>VLOOKUP($A265,'Phase II On-Site Soils'!$A:$G,6,FALSE)</f>
        <v>ND</v>
      </c>
      <c r="F265" s="116" t="str">
        <f>VLOOKUP($A265,'Phase II On-Site Soils'!$A:$G,7,FALSE)</f>
        <v>ND</v>
      </c>
      <c r="G265" s="119" t="s">
        <v>20</v>
      </c>
      <c r="Q265" s="221">
        <v>1</v>
      </c>
    </row>
    <row r="266" spans="1:17" ht="15" customHeight="1" x14ac:dyDescent="0.2">
      <c r="A266" s="125" t="s">
        <v>644</v>
      </c>
      <c r="B266" s="113" t="s">
        <v>43</v>
      </c>
      <c r="C266" s="114">
        <v>41507.569444444445</v>
      </c>
      <c r="D266" s="116" t="str">
        <f>VLOOKUP($A266,'Phase II On-Site Soils'!$A:$G,5,FALSE)</f>
        <v>ND</v>
      </c>
      <c r="E266" s="116" t="str">
        <f>VLOOKUP($A266,'Phase II On-Site Soils'!$A:$G,6,FALSE)</f>
        <v>ND</v>
      </c>
      <c r="F266" s="116" t="str">
        <f>VLOOKUP($A266,'Phase II On-Site Soils'!$A:$G,7,FALSE)</f>
        <v>ND</v>
      </c>
      <c r="G266" s="119" t="s">
        <v>20</v>
      </c>
      <c r="Q266" s="221">
        <v>1</v>
      </c>
    </row>
    <row r="267" spans="1:17" ht="15" customHeight="1" x14ac:dyDescent="0.2">
      <c r="A267" s="125" t="s">
        <v>647</v>
      </c>
      <c r="B267" s="113" t="s">
        <v>43</v>
      </c>
      <c r="C267" s="114">
        <v>41507.447916666664</v>
      </c>
      <c r="D267" s="116" t="str">
        <f>VLOOKUP($A267,'Phase II On-Site Soils'!$A:$G,5,FALSE)</f>
        <v>ND</v>
      </c>
      <c r="E267" s="116" t="str">
        <f>VLOOKUP($A267,'Phase II On-Site Soils'!$A:$G,6,FALSE)</f>
        <v>ND</v>
      </c>
      <c r="F267" s="116" t="str">
        <f>VLOOKUP($A267,'Phase II On-Site Soils'!$A:$G,7,FALSE)</f>
        <v>ND</v>
      </c>
      <c r="G267" s="119" t="s">
        <v>20</v>
      </c>
      <c r="Q267" s="221">
        <v>1</v>
      </c>
    </row>
    <row r="268" spans="1:17" ht="15" customHeight="1" x14ac:dyDescent="0.2">
      <c r="A268" s="112" t="s">
        <v>173</v>
      </c>
      <c r="B268" s="113" t="s">
        <v>174</v>
      </c>
      <c r="C268" s="114">
        <v>42927</v>
      </c>
      <c r="D268" s="131">
        <v>1320</v>
      </c>
      <c r="E268" s="132" t="s">
        <v>20</v>
      </c>
      <c r="F268" s="132" t="s">
        <v>20</v>
      </c>
      <c r="G268" s="133" t="s">
        <v>20</v>
      </c>
      <c r="P268" s="221">
        <v>1</v>
      </c>
      <c r="Q268" s="221">
        <v>1</v>
      </c>
    </row>
    <row r="269" spans="1:17" ht="15" customHeight="1" x14ac:dyDescent="0.2">
      <c r="A269" s="125" t="s">
        <v>185</v>
      </c>
      <c r="B269" s="113" t="s">
        <v>186</v>
      </c>
      <c r="C269" s="114">
        <v>42927</v>
      </c>
      <c r="D269" s="132" t="s">
        <v>187</v>
      </c>
      <c r="E269" s="132" t="s">
        <v>20</v>
      </c>
      <c r="F269" s="132" t="s">
        <v>20</v>
      </c>
      <c r="G269" s="133" t="s">
        <v>20</v>
      </c>
      <c r="Q269" s="221">
        <v>1</v>
      </c>
    </row>
    <row r="270" spans="1:17" ht="15" customHeight="1" x14ac:dyDescent="0.2">
      <c r="A270" s="125" t="s">
        <v>662</v>
      </c>
      <c r="B270" s="113" t="s">
        <v>84</v>
      </c>
      <c r="C270" s="114">
        <v>41513.427083333336</v>
      </c>
      <c r="D270" s="117">
        <f>VLOOKUP($A270,'Phase II On-Site Soils'!$A:$G,5,FALSE)</f>
        <v>150</v>
      </c>
      <c r="E270" s="116" t="str">
        <f>VLOOKUP($A270,'Phase II On-Site Soils'!$A:$G,6,FALSE)</f>
        <v>ND</v>
      </c>
      <c r="F270" s="116" t="str">
        <f>VLOOKUP($A270,'Phase II On-Site Soils'!$A:$G,7,FALSE)</f>
        <v>ND</v>
      </c>
      <c r="G270" s="119" t="s">
        <v>20</v>
      </c>
      <c r="Q270" s="221">
        <v>1</v>
      </c>
    </row>
    <row r="271" spans="1:17" ht="15" customHeight="1" x14ac:dyDescent="0.2">
      <c r="A271" s="125" t="s">
        <v>239</v>
      </c>
      <c r="B271" s="113" t="s">
        <v>231</v>
      </c>
      <c r="C271" s="114">
        <v>42928</v>
      </c>
      <c r="D271" s="132" t="s">
        <v>241</v>
      </c>
      <c r="E271" s="132" t="s">
        <v>20</v>
      </c>
      <c r="F271" s="132" t="s">
        <v>20</v>
      </c>
      <c r="G271" s="133" t="s">
        <v>20</v>
      </c>
      <c r="Q271" s="221">
        <v>1</v>
      </c>
    </row>
    <row r="272" spans="1:17" ht="15" customHeight="1" x14ac:dyDescent="0.2">
      <c r="A272" s="125" t="s">
        <v>597</v>
      </c>
      <c r="B272" s="113" t="s">
        <v>681</v>
      </c>
      <c r="C272" s="114">
        <v>41464.6875</v>
      </c>
      <c r="D272" s="116" t="str">
        <f>VLOOKUP($A272,'Phase II On-Site Soils'!$A:$G,5,FALSE)</f>
        <v>ND</v>
      </c>
      <c r="E272" s="116" t="str">
        <f>VLOOKUP($A272,'Phase II On-Site Soils'!$A:$G,6,FALSE)</f>
        <v>ND</v>
      </c>
      <c r="F272" s="116" t="str">
        <f>VLOOKUP($A272,'Phase II On-Site Soils'!$A:$G,7,FALSE)</f>
        <v>ND</v>
      </c>
      <c r="G272" s="119" t="s">
        <v>20</v>
      </c>
      <c r="Q272" s="221">
        <v>1</v>
      </c>
    </row>
    <row r="273" spans="1:17" ht="15" customHeight="1" x14ac:dyDescent="0.2">
      <c r="A273" s="125" t="s">
        <v>152</v>
      </c>
      <c r="B273" s="113" t="s">
        <v>153</v>
      </c>
      <c r="C273" s="114">
        <v>42926</v>
      </c>
      <c r="D273" s="135">
        <v>90.7</v>
      </c>
      <c r="E273" s="132" t="s">
        <v>20</v>
      </c>
      <c r="F273" s="132" t="s">
        <v>20</v>
      </c>
      <c r="G273" s="133" t="s">
        <v>20</v>
      </c>
      <c r="Q273" s="221">
        <v>1</v>
      </c>
    </row>
    <row r="274" spans="1:17" ht="15" customHeight="1" x14ac:dyDescent="0.2">
      <c r="A274" s="125" t="s">
        <v>175</v>
      </c>
      <c r="B274" s="113" t="s">
        <v>153</v>
      </c>
      <c r="C274" s="114">
        <v>42927</v>
      </c>
      <c r="D274" s="135">
        <v>277</v>
      </c>
      <c r="E274" s="132" t="s">
        <v>20</v>
      </c>
      <c r="F274" s="132" t="s">
        <v>20</v>
      </c>
      <c r="G274" s="133" t="s">
        <v>20</v>
      </c>
      <c r="Q274" s="221">
        <v>1</v>
      </c>
    </row>
    <row r="275" spans="1:17" ht="15" customHeight="1" x14ac:dyDescent="0.2">
      <c r="A275" s="125" t="s">
        <v>800</v>
      </c>
      <c r="B275" s="113" t="s">
        <v>717</v>
      </c>
      <c r="C275" s="114">
        <v>42522.652777777781</v>
      </c>
      <c r="D275" s="116" t="str">
        <f>VLOOKUP($A275,'Phase II Off-site Soils'!$A:$I,6,FALSE)</f>
        <v>&lt;13.4</v>
      </c>
      <c r="E275" s="116" t="str">
        <f>VLOOKUP($A275,'Phase II Off-site Soils'!$A:$I,7,FALSE)</f>
        <v>&lt;13.6</v>
      </c>
      <c r="F275" s="116" t="str">
        <f>VLOOKUP($A275,'Phase II Off-site Soils'!$A:$I,8,FALSE)</f>
        <v>&lt;1600</v>
      </c>
      <c r="G275" s="119" t="s">
        <v>20</v>
      </c>
      <c r="Q275" s="221">
        <v>1</v>
      </c>
    </row>
    <row r="276" spans="1:17" ht="15" customHeight="1" thickBot="1" x14ac:dyDescent="0.25">
      <c r="A276" s="125" t="s">
        <v>675</v>
      </c>
      <c r="B276" s="113" t="s">
        <v>46</v>
      </c>
      <c r="C276" s="114">
        <v>41507.628472222219</v>
      </c>
      <c r="D276" s="116" t="str">
        <f>VLOOKUP($A276,'Phase II On-Site Soils'!$A:$G,5,FALSE)</f>
        <v>ND</v>
      </c>
      <c r="E276" s="116" t="str">
        <f>VLOOKUP($A276,'Phase II On-Site Soils'!$A:$G,6,FALSE)</f>
        <v>ND</v>
      </c>
      <c r="F276" s="116" t="str">
        <f>VLOOKUP($A276,'Phase II On-Site Soils'!$A:$G,7,FALSE)</f>
        <v>ND</v>
      </c>
      <c r="G276" s="119" t="s">
        <v>20</v>
      </c>
      <c r="Q276" s="221">
        <v>1</v>
      </c>
    </row>
    <row r="277" spans="1:17" ht="15" customHeight="1" x14ac:dyDescent="0.2">
      <c r="A277" s="271" t="s">
        <v>455</v>
      </c>
      <c r="B277" s="272"/>
      <c r="C277" s="272"/>
      <c r="D277" s="272"/>
      <c r="E277" s="272"/>
      <c r="F277" s="272"/>
      <c r="G277" s="273"/>
    </row>
    <row r="278" spans="1:17" ht="15" customHeight="1" x14ac:dyDescent="0.2">
      <c r="A278" s="125" t="s">
        <v>131</v>
      </c>
      <c r="B278" s="113" t="s">
        <v>499</v>
      </c>
      <c r="C278" s="114">
        <v>42860</v>
      </c>
      <c r="D278" s="135">
        <v>100</v>
      </c>
      <c r="E278" s="132" t="s">
        <v>20</v>
      </c>
      <c r="F278" s="132" t="s">
        <v>20</v>
      </c>
      <c r="G278" s="133" t="s">
        <v>20</v>
      </c>
      <c r="Q278" s="221">
        <v>1</v>
      </c>
    </row>
    <row r="279" spans="1:17" ht="15" customHeight="1" x14ac:dyDescent="0.2">
      <c r="A279" s="125" t="s">
        <v>303</v>
      </c>
      <c r="B279" s="113" t="s">
        <v>500</v>
      </c>
      <c r="C279" s="114">
        <v>42929</v>
      </c>
      <c r="D279" s="132" t="s">
        <v>20</v>
      </c>
      <c r="E279" s="132" t="s">
        <v>20</v>
      </c>
      <c r="F279" s="132" t="s">
        <v>20</v>
      </c>
      <c r="G279" s="133" t="s">
        <v>20</v>
      </c>
      <c r="Q279" s="221">
        <v>1</v>
      </c>
    </row>
    <row r="280" spans="1:17" ht="15" customHeight="1" x14ac:dyDescent="0.2">
      <c r="A280" s="112" t="s">
        <v>121</v>
      </c>
      <c r="B280" s="113" t="s">
        <v>498</v>
      </c>
      <c r="C280" s="114">
        <v>42860</v>
      </c>
      <c r="D280" s="115">
        <v>2630</v>
      </c>
      <c r="E280" s="116" t="s">
        <v>122</v>
      </c>
      <c r="F280" s="115">
        <v>1340</v>
      </c>
      <c r="G280" s="118">
        <v>724</v>
      </c>
      <c r="O280" s="221">
        <v>1</v>
      </c>
      <c r="Q280" s="221">
        <v>1</v>
      </c>
    </row>
    <row r="281" spans="1:17" ht="15" customHeight="1" x14ac:dyDescent="0.2">
      <c r="A281" s="125" t="s">
        <v>113</v>
      </c>
      <c r="B281" s="113" t="s">
        <v>467</v>
      </c>
      <c r="C281" s="114">
        <v>42859</v>
      </c>
      <c r="D281" s="116" t="s">
        <v>20</v>
      </c>
      <c r="E281" s="116" t="s">
        <v>20</v>
      </c>
      <c r="F281" s="116" t="s">
        <v>20</v>
      </c>
      <c r="G281" s="119" t="s">
        <v>20</v>
      </c>
      <c r="Q281" s="221">
        <v>1</v>
      </c>
    </row>
    <row r="282" spans="1:17" ht="15" customHeight="1" x14ac:dyDescent="0.2">
      <c r="A282" s="125" t="s">
        <v>319</v>
      </c>
      <c r="B282" s="113" t="s">
        <v>495</v>
      </c>
      <c r="C282" s="114">
        <v>42929</v>
      </c>
      <c r="D282" s="116" t="s">
        <v>20</v>
      </c>
      <c r="E282" s="116" t="s">
        <v>20</v>
      </c>
      <c r="F282" s="116" t="s">
        <v>20</v>
      </c>
      <c r="G282" s="119" t="s">
        <v>20</v>
      </c>
      <c r="Q282" s="221">
        <v>1</v>
      </c>
    </row>
    <row r="283" spans="1:17" ht="15" customHeight="1" x14ac:dyDescent="0.2">
      <c r="A283" s="112" t="s">
        <v>314</v>
      </c>
      <c r="B283" s="113" t="s">
        <v>502</v>
      </c>
      <c r="C283" s="114">
        <v>42929</v>
      </c>
      <c r="D283" s="122">
        <v>821</v>
      </c>
      <c r="E283" s="116" t="s">
        <v>316</v>
      </c>
      <c r="F283" s="121">
        <v>42400</v>
      </c>
      <c r="G283" s="124">
        <v>5500</v>
      </c>
      <c r="O283" s="221">
        <v>1</v>
      </c>
      <c r="Q283" s="221">
        <v>1</v>
      </c>
    </row>
    <row r="284" spans="1:17" ht="15" customHeight="1" x14ac:dyDescent="0.2">
      <c r="A284" s="125" t="s">
        <v>329</v>
      </c>
      <c r="B284" s="113" t="s">
        <v>470</v>
      </c>
      <c r="C284" s="114">
        <v>42929</v>
      </c>
      <c r="D284" s="116" t="s">
        <v>267</v>
      </c>
      <c r="E284" s="116" t="s">
        <v>313</v>
      </c>
      <c r="F284" s="116" t="s">
        <v>330</v>
      </c>
      <c r="G284" s="119" t="s">
        <v>330</v>
      </c>
      <c r="Q284" s="221">
        <v>1</v>
      </c>
    </row>
    <row r="285" spans="1:17" ht="15" customHeight="1" x14ac:dyDescent="0.2">
      <c r="A285" s="112" t="s">
        <v>309</v>
      </c>
      <c r="B285" s="113" t="s">
        <v>501</v>
      </c>
      <c r="C285" s="114">
        <v>42929</v>
      </c>
      <c r="D285" s="115">
        <v>3760</v>
      </c>
      <c r="E285" s="116" t="s">
        <v>310</v>
      </c>
      <c r="F285" s="115">
        <v>6720</v>
      </c>
      <c r="G285" s="124">
        <v>2180</v>
      </c>
      <c r="O285" s="221">
        <v>1</v>
      </c>
      <c r="Q285" s="221">
        <v>1</v>
      </c>
    </row>
    <row r="286" spans="1:17" ht="15" customHeight="1" x14ac:dyDescent="0.2">
      <c r="A286" s="112" t="s">
        <v>640</v>
      </c>
      <c r="B286" s="113" t="s">
        <v>678</v>
      </c>
      <c r="C286" s="114">
        <v>41506.340277777781</v>
      </c>
      <c r="D286" s="121">
        <f>VLOOKUP($A286,'Phase II On-Site Soils'!$A:$G,5,FALSE)</f>
        <v>10700</v>
      </c>
      <c r="E286" s="135">
        <f>VLOOKUP($A286,'Phase II On-Site Soils'!$A:$G,6,FALSE)</f>
        <v>147</v>
      </c>
      <c r="F286" s="115">
        <f>VLOOKUP($A286,'Phase II On-Site Soils'!$A:$G,7,FALSE)</f>
        <v>7830</v>
      </c>
      <c r="G286" s="133" t="s">
        <v>20</v>
      </c>
      <c r="O286" s="221">
        <v>1</v>
      </c>
      <c r="Q286" s="221">
        <v>1</v>
      </c>
    </row>
    <row r="287" spans="1:17" ht="15" customHeight="1" x14ac:dyDescent="0.2">
      <c r="A287" s="112" t="s">
        <v>540</v>
      </c>
      <c r="B287" s="113" t="s">
        <v>678</v>
      </c>
      <c r="C287" s="114">
        <v>41505.555555555555</v>
      </c>
      <c r="D287" s="131">
        <f>VLOOKUP($A287,'Phase II On-Site Soils'!$A:$G,5,FALSE)</f>
        <v>1690</v>
      </c>
      <c r="E287" s="132" t="str">
        <f>VLOOKUP($A287,'Phase II On-Site Soils'!$A:$G,6,FALSE)</f>
        <v>ND</v>
      </c>
      <c r="F287" s="131">
        <f>VLOOKUP($A287,'Phase II On-Site Soils'!$A:$G,7,FALSE)</f>
        <v>1310</v>
      </c>
      <c r="G287" s="133" t="s">
        <v>20</v>
      </c>
      <c r="O287" s="221">
        <v>1</v>
      </c>
      <c r="Q287" s="221">
        <v>1</v>
      </c>
    </row>
    <row r="288" spans="1:17" ht="15" customHeight="1" x14ac:dyDescent="0.2">
      <c r="A288" s="112" t="s">
        <v>568</v>
      </c>
      <c r="B288" s="113" t="s">
        <v>678</v>
      </c>
      <c r="C288" s="114">
        <v>41505.489583333336</v>
      </c>
      <c r="D288" s="131">
        <f>VLOOKUP($A288,'Phase II On-Site Soils'!$A:$G,5,FALSE)</f>
        <v>4240</v>
      </c>
      <c r="E288" s="132" t="str">
        <f>VLOOKUP($A288,'Phase II On-Site Soils'!$A:$G,6,FALSE)</f>
        <v>ND</v>
      </c>
      <c r="F288" s="137">
        <f>VLOOKUP($A288,'Phase II On-Site Soils'!$A:$G,7,FALSE)</f>
        <v>70900</v>
      </c>
      <c r="G288" s="133" t="s">
        <v>20</v>
      </c>
      <c r="O288" s="221">
        <v>1</v>
      </c>
      <c r="Q288" s="221">
        <v>1</v>
      </c>
    </row>
    <row r="289" spans="1:17" ht="15" customHeight="1" x14ac:dyDescent="0.2">
      <c r="A289" s="125" t="s">
        <v>320</v>
      </c>
      <c r="B289" s="113" t="s">
        <v>321</v>
      </c>
      <c r="C289" s="114">
        <v>42929</v>
      </c>
      <c r="D289" s="122">
        <v>607</v>
      </c>
      <c r="E289" s="116" t="s">
        <v>323</v>
      </c>
      <c r="F289" s="117">
        <v>268</v>
      </c>
      <c r="G289" s="118">
        <v>102</v>
      </c>
      <c r="O289" s="221">
        <v>1</v>
      </c>
      <c r="Q289" s="221">
        <v>1</v>
      </c>
    </row>
    <row r="290" spans="1:17" ht="15" customHeight="1" x14ac:dyDescent="0.2">
      <c r="A290" s="125" t="s">
        <v>114</v>
      </c>
      <c r="B290" s="113" t="s">
        <v>464</v>
      </c>
      <c r="C290" s="114">
        <v>42859</v>
      </c>
      <c r="D290" s="116" t="s">
        <v>20</v>
      </c>
      <c r="E290" s="116" t="s">
        <v>20</v>
      </c>
      <c r="F290" s="116" t="s">
        <v>20</v>
      </c>
      <c r="G290" s="119" t="s">
        <v>20</v>
      </c>
      <c r="Q290" s="221">
        <v>1</v>
      </c>
    </row>
    <row r="291" spans="1:17" ht="15" customHeight="1" x14ac:dyDescent="0.2">
      <c r="A291" s="125" t="s">
        <v>117</v>
      </c>
      <c r="B291" s="113" t="s">
        <v>464</v>
      </c>
      <c r="C291" s="114">
        <v>42860</v>
      </c>
      <c r="D291" s="116" t="s">
        <v>20</v>
      </c>
      <c r="E291" s="116" t="s">
        <v>20</v>
      </c>
      <c r="F291" s="116" t="s">
        <v>20</v>
      </c>
      <c r="G291" s="119" t="s">
        <v>20</v>
      </c>
      <c r="Q291" s="221">
        <v>1</v>
      </c>
    </row>
    <row r="292" spans="1:17" ht="15" customHeight="1" x14ac:dyDescent="0.2">
      <c r="A292" s="112" t="s">
        <v>304</v>
      </c>
      <c r="B292" s="113" t="s">
        <v>464</v>
      </c>
      <c r="C292" s="114">
        <v>42929</v>
      </c>
      <c r="D292" s="115">
        <v>2470</v>
      </c>
      <c r="E292" s="117">
        <v>139</v>
      </c>
      <c r="F292" s="121">
        <v>17200</v>
      </c>
      <c r="G292" s="124">
        <v>2670</v>
      </c>
      <c r="O292" s="221">
        <v>1</v>
      </c>
      <c r="Q292" s="221">
        <v>1</v>
      </c>
    </row>
    <row r="293" spans="1:17" ht="15" customHeight="1" x14ac:dyDescent="0.2">
      <c r="A293" s="125" t="s">
        <v>629</v>
      </c>
      <c r="B293" s="113" t="s">
        <v>684</v>
      </c>
      <c r="C293" s="114">
        <v>41505.600694444445</v>
      </c>
      <c r="D293" s="116" t="str">
        <f>VLOOKUP($A293,'Phase II On-Site Soils'!$A:$G,5,FALSE)</f>
        <v>ND</v>
      </c>
      <c r="E293" s="132" t="str">
        <f>VLOOKUP($A293,'Phase II On-Site Soils'!$A:$G,6,FALSE)</f>
        <v>ND</v>
      </c>
      <c r="F293" s="116" t="str">
        <f>VLOOKUP($A293,'Phase II On-Site Soils'!$A:$G,7,FALSE)</f>
        <v>ND</v>
      </c>
      <c r="G293" s="133" t="s">
        <v>20</v>
      </c>
      <c r="Q293" s="221">
        <v>1</v>
      </c>
    </row>
    <row r="294" spans="1:17" ht="15" customHeight="1" x14ac:dyDescent="0.2">
      <c r="A294" s="125" t="s">
        <v>582</v>
      </c>
      <c r="B294" s="113" t="s">
        <v>684</v>
      </c>
      <c r="C294" s="114">
        <v>41505.407638888886</v>
      </c>
      <c r="D294" s="132" t="str">
        <f>VLOOKUP($A294,'Phase II On-Site Soils'!$A:$G,5,FALSE)</f>
        <v>ND</v>
      </c>
      <c r="E294" s="132" t="str">
        <f>VLOOKUP($A294,'Phase II On-Site Soils'!$A:$G,6,FALSE)</f>
        <v>ND</v>
      </c>
      <c r="F294" s="132" t="str">
        <f>VLOOKUP($A294,'Phase II On-Site Soils'!$A:$G,7,FALSE)</f>
        <v>ND</v>
      </c>
      <c r="G294" s="133" t="s">
        <v>20</v>
      </c>
      <c r="Q294" s="221">
        <v>1</v>
      </c>
    </row>
    <row r="295" spans="1:17" ht="15" customHeight="1" x14ac:dyDescent="0.2">
      <c r="A295" s="125" t="s">
        <v>666</v>
      </c>
      <c r="B295" s="113" t="s">
        <v>684</v>
      </c>
      <c r="C295" s="114">
        <v>41508.430555555555</v>
      </c>
      <c r="D295" s="116" t="str">
        <f>VLOOKUP($A295,'Phase II On-Site Soils'!$A:$G,5,FALSE)</f>
        <v>ND</v>
      </c>
      <c r="E295" s="132" t="str">
        <f>VLOOKUP($A295,'Phase II On-Site Soils'!$A:$G,6,FALSE)</f>
        <v>ND</v>
      </c>
      <c r="F295" s="116" t="str">
        <f>VLOOKUP($A295,'Phase II On-Site Soils'!$A:$G,7,FALSE)</f>
        <v>ND</v>
      </c>
      <c r="G295" s="133" t="s">
        <v>20</v>
      </c>
      <c r="Q295" s="221">
        <v>1</v>
      </c>
    </row>
    <row r="296" spans="1:17" ht="15" customHeight="1" x14ac:dyDescent="0.2">
      <c r="A296" s="125" t="s">
        <v>626</v>
      </c>
      <c r="B296" s="113" t="s">
        <v>684</v>
      </c>
      <c r="C296" s="114">
        <v>41505.628472222219</v>
      </c>
      <c r="D296" s="132" t="str">
        <f>VLOOKUP($A296,'Phase II On-Site Soils'!$A:$G,5,FALSE)</f>
        <v>ND</v>
      </c>
      <c r="E296" s="132" t="str">
        <f>VLOOKUP($A296,'Phase II On-Site Soils'!$A:$G,6,FALSE)</f>
        <v>ND</v>
      </c>
      <c r="F296" s="132" t="str">
        <f>VLOOKUP($A296,'Phase II On-Site Soils'!$A:$G,7,FALSE)</f>
        <v>ND</v>
      </c>
      <c r="G296" s="133" t="s">
        <v>20</v>
      </c>
      <c r="Q296" s="221">
        <v>1</v>
      </c>
    </row>
    <row r="297" spans="1:17" ht="15" customHeight="1" x14ac:dyDescent="0.2">
      <c r="A297" s="112" t="s">
        <v>129</v>
      </c>
      <c r="B297" s="113" t="s">
        <v>130</v>
      </c>
      <c r="C297" s="114">
        <v>42860</v>
      </c>
      <c r="D297" s="115">
        <v>2430</v>
      </c>
      <c r="E297" s="117">
        <v>23.9</v>
      </c>
      <c r="F297" s="115">
        <v>9100</v>
      </c>
      <c r="G297" s="124">
        <v>3290</v>
      </c>
      <c r="O297" s="221">
        <v>1</v>
      </c>
      <c r="Q297" s="221">
        <v>1</v>
      </c>
    </row>
    <row r="298" spans="1:17" ht="15" customHeight="1" x14ac:dyDescent="0.2">
      <c r="A298" s="112" t="s">
        <v>110</v>
      </c>
      <c r="B298" s="113" t="s">
        <v>496</v>
      </c>
      <c r="C298" s="114">
        <v>42859</v>
      </c>
      <c r="D298" s="115">
        <v>3460</v>
      </c>
      <c r="E298" s="117">
        <v>13.4</v>
      </c>
      <c r="F298" s="121">
        <v>12000</v>
      </c>
      <c r="G298" s="124">
        <v>2750</v>
      </c>
      <c r="O298" s="221">
        <v>1</v>
      </c>
      <c r="Q298" s="221">
        <v>1</v>
      </c>
    </row>
    <row r="299" spans="1:17" ht="15" customHeight="1" x14ac:dyDescent="0.2">
      <c r="A299" s="120" t="s">
        <v>306</v>
      </c>
      <c r="B299" s="113" t="s">
        <v>483</v>
      </c>
      <c r="C299" s="114">
        <v>42929</v>
      </c>
      <c r="D299" s="121">
        <v>8240</v>
      </c>
      <c r="E299" s="116" t="s">
        <v>20</v>
      </c>
      <c r="F299" s="116" t="s">
        <v>20</v>
      </c>
      <c r="G299" s="119" t="s">
        <v>20</v>
      </c>
      <c r="O299" s="221">
        <v>1</v>
      </c>
      <c r="Q299" s="221">
        <v>1</v>
      </c>
    </row>
    <row r="300" spans="1:17" ht="15" customHeight="1" x14ac:dyDescent="0.2">
      <c r="A300" s="125" t="s">
        <v>627</v>
      </c>
      <c r="B300" s="113" t="s">
        <v>704</v>
      </c>
      <c r="C300" s="114">
        <v>41505.635416666664</v>
      </c>
      <c r="D300" s="132" t="str">
        <f>VLOOKUP($A300,'Phase II On-Site Soils'!$A:$G,5,FALSE)</f>
        <v>ND</v>
      </c>
      <c r="E300" s="132" t="str">
        <f>VLOOKUP($A300,'Phase II On-Site Soils'!$A:$G,6,FALSE)</f>
        <v>ND</v>
      </c>
      <c r="F300" s="132" t="str">
        <f>VLOOKUP($A300,'Phase II On-Site Soils'!$A:$G,7,FALSE)</f>
        <v>ND</v>
      </c>
      <c r="G300" s="133" t="s">
        <v>20</v>
      </c>
      <c r="Q300" s="221">
        <v>1</v>
      </c>
    </row>
    <row r="301" spans="1:17" ht="15" customHeight="1" x14ac:dyDescent="0.2">
      <c r="A301" s="112" t="s">
        <v>115</v>
      </c>
      <c r="B301" s="113" t="s">
        <v>497</v>
      </c>
      <c r="C301" s="114">
        <v>42860</v>
      </c>
      <c r="D301" s="121">
        <v>20000</v>
      </c>
      <c r="E301" s="117" t="s">
        <v>116</v>
      </c>
      <c r="F301" s="121">
        <v>11700</v>
      </c>
      <c r="G301" s="124">
        <v>3840</v>
      </c>
      <c r="O301" s="221">
        <v>1</v>
      </c>
      <c r="Q301" s="221">
        <v>1</v>
      </c>
    </row>
    <row r="302" spans="1:17" ht="15" customHeight="1" x14ac:dyDescent="0.2">
      <c r="A302" s="125" t="s">
        <v>311</v>
      </c>
      <c r="B302" s="113" t="s">
        <v>361</v>
      </c>
      <c r="C302" s="114">
        <v>42929</v>
      </c>
      <c r="D302" s="132" t="s">
        <v>20</v>
      </c>
      <c r="E302" s="132" t="s">
        <v>20</v>
      </c>
      <c r="F302" s="132" t="s">
        <v>20</v>
      </c>
      <c r="G302" s="133" t="s">
        <v>20</v>
      </c>
      <c r="Q302" s="221">
        <v>1</v>
      </c>
    </row>
    <row r="303" spans="1:17" ht="15" customHeight="1" x14ac:dyDescent="0.2">
      <c r="A303" s="125" t="s">
        <v>630</v>
      </c>
      <c r="B303" s="113" t="s">
        <v>721</v>
      </c>
      <c r="C303" s="114">
        <v>41505.604166666664</v>
      </c>
      <c r="D303" s="132" t="str">
        <f>VLOOKUP($A303,'Phase II On-Site Soils'!$A:$G,5,FALSE)</f>
        <v>ND</v>
      </c>
      <c r="E303" s="132" t="str">
        <f>VLOOKUP($A303,'Phase II On-Site Soils'!$A:$G,6,FALSE)</f>
        <v>ND</v>
      </c>
      <c r="F303" s="132" t="str">
        <f>VLOOKUP($A303,'Phase II On-Site Soils'!$A:$G,7,FALSE)</f>
        <v>ND</v>
      </c>
      <c r="G303" s="133" t="s">
        <v>20</v>
      </c>
      <c r="Q303" s="221">
        <v>1</v>
      </c>
    </row>
    <row r="304" spans="1:17" ht="15" customHeight="1" x14ac:dyDescent="0.2">
      <c r="A304" s="125" t="s">
        <v>133</v>
      </c>
      <c r="B304" s="113" t="s">
        <v>134</v>
      </c>
      <c r="C304" s="114">
        <v>42860</v>
      </c>
      <c r="D304" s="117" t="s">
        <v>135</v>
      </c>
      <c r="E304" s="116" t="s">
        <v>20</v>
      </c>
      <c r="F304" s="116" t="s">
        <v>20</v>
      </c>
      <c r="G304" s="119" t="s">
        <v>20</v>
      </c>
      <c r="Q304" s="221">
        <v>1</v>
      </c>
    </row>
    <row r="305" spans="1:17" ht="15" customHeight="1" x14ac:dyDescent="0.2">
      <c r="A305" s="125" t="s">
        <v>307</v>
      </c>
      <c r="B305" s="113" t="s">
        <v>17</v>
      </c>
      <c r="C305" s="114">
        <v>42929</v>
      </c>
      <c r="D305" s="135">
        <v>11.5</v>
      </c>
      <c r="E305" s="132" t="s">
        <v>20</v>
      </c>
      <c r="F305" s="132" t="s">
        <v>20</v>
      </c>
      <c r="G305" s="133" t="s">
        <v>20</v>
      </c>
      <c r="Q305" s="221">
        <v>1</v>
      </c>
    </row>
    <row r="306" spans="1:17" ht="15" customHeight="1" x14ac:dyDescent="0.2">
      <c r="A306" s="125" t="s">
        <v>312</v>
      </c>
      <c r="B306" s="113" t="s">
        <v>17</v>
      </c>
      <c r="C306" s="114">
        <v>42929</v>
      </c>
      <c r="D306" s="132" t="s">
        <v>313</v>
      </c>
      <c r="E306" s="132" t="s">
        <v>20</v>
      </c>
      <c r="F306" s="132" t="s">
        <v>20</v>
      </c>
      <c r="G306" s="133" t="s">
        <v>20</v>
      </c>
      <c r="Q306" s="221">
        <v>1</v>
      </c>
    </row>
    <row r="307" spans="1:17" ht="15" customHeight="1" x14ac:dyDescent="0.2">
      <c r="A307" s="125" t="s">
        <v>317</v>
      </c>
      <c r="B307" s="113" t="s">
        <v>17</v>
      </c>
      <c r="C307" s="114">
        <v>42929</v>
      </c>
      <c r="D307" s="132" t="s">
        <v>310</v>
      </c>
      <c r="E307" s="132" t="s">
        <v>20</v>
      </c>
      <c r="F307" s="132" t="s">
        <v>20</v>
      </c>
      <c r="G307" s="133" t="s">
        <v>20</v>
      </c>
      <c r="Q307" s="221">
        <v>1</v>
      </c>
    </row>
    <row r="308" spans="1:17" ht="15" customHeight="1" x14ac:dyDescent="0.2">
      <c r="A308" s="125" t="s">
        <v>119</v>
      </c>
      <c r="B308" s="113" t="s">
        <v>488</v>
      </c>
      <c r="C308" s="114">
        <v>42860</v>
      </c>
      <c r="D308" s="117" t="s">
        <v>120</v>
      </c>
      <c r="E308" s="116" t="s">
        <v>20</v>
      </c>
      <c r="F308" s="116" t="s">
        <v>20</v>
      </c>
      <c r="G308" s="119" t="s">
        <v>20</v>
      </c>
      <c r="Q308" s="221">
        <v>1</v>
      </c>
    </row>
    <row r="309" spans="1:17" ht="15" customHeight="1" x14ac:dyDescent="0.2">
      <c r="A309" s="125" t="s">
        <v>124</v>
      </c>
      <c r="B309" s="113" t="s">
        <v>488</v>
      </c>
      <c r="C309" s="114">
        <v>42860</v>
      </c>
      <c r="D309" s="116" t="s">
        <v>125</v>
      </c>
      <c r="E309" s="116" t="s">
        <v>20</v>
      </c>
      <c r="F309" s="116" t="s">
        <v>20</v>
      </c>
      <c r="G309" s="119" t="s">
        <v>20</v>
      </c>
      <c r="Q309" s="221">
        <v>1</v>
      </c>
    </row>
    <row r="310" spans="1:17" ht="15" customHeight="1" x14ac:dyDescent="0.2">
      <c r="A310" s="125" t="s">
        <v>569</v>
      </c>
      <c r="B310" s="113" t="s">
        <v>685</v>
      </c>
      <c r="C310" s="114">
        <v>41505.5</v>
      </c>
      <c r="D310" s="135">
        <f>VLOOKUP($A310,'Phase II On-Site Soils'!$A:$G,5,FALSE)</f>
        <v>434</v>
      </c>
      <c r="E310" s="132" t="str">
        <f>VLOOKUP($A310,'Phase II On-Site Soils'!$A:$G,6,FALSE)</f>
        <v>ND</v>
      </c>
      <c r="F310" s="132" t="str">
        <f>VLOOKUP($A310,'Phase II On-Site Soils'!$A:$G,7,FALSE)</f>
        <v>ND</v>
      </c>
      <c r="G310" s="133" t="s">
        <v>20</v>
      </c>
      <c r="Q310" s="221">
        <v>1</v>
      </c>
    </row>
    <row r="311" spans="1:17" ht="15" customHeight="1" x14ac:dyDescent="0.2">
      <c r="A311" s="125" t="s">
        <v>667</v>
      </c>
      <c r="B311" s="113" t="s">
        <v>685</v>
      </c>
      <c r="C311" s="114">
        <v>41508.4375</v>
      </c>
      <c r="D311" s="132" t="str">
        <f>VLOOKUP($A311,'Phase II On-Site Soils'!$A:$G,5,FALSE)</f>
        <v>ND</v>
      </c>
      <c r="E311" s="132" t="str">
        <f>VLOOKUP($A311,'Phase II On-Site Soils'!$A:$G,6,FALSE)</f>
        <v>ND</v>
      </c>
      <c r="F311" s="132" t="str">
        <f>VLOOKUP($A311,'Phase II On-Site Soils'!$A:$G,7,FALSE)</f>
        <v>ND</v>
      </c>
      <c r="G311" s="133" t="s">
        <v>20</v>
      </c>
      <c r="Q311" s="221">
        <v>1</v>
      </c>
    </row>
    <row r="312" spans="1:17" ht="15" customHeight="1" x14ac:dyDescent="0.2">
      <c r="A312" s="125" t="s">
        <v>126</v>
      </c>
      <c r="B312" s="113" t="s">
        <v>127</v>
      </c>
      <c r="C312" s="114">
        <v>42860</v>
      </c>
      <c r="D312" s="132" t="s">
        <v>128</v>
      </c>
      <c r="E312" s="132" t="s">
        <v>20</v>
      </c>
      <c r="F312" s="132" t="s">
        <v>20</v>
      </c>
      <c r="G312" s="133" t="s">
        <v>20</v>
      </c>
      <c r="Q312" s="221">
        <v>1</v>
      </c>
    </row>
    <row r="313" spans="1:17" ht="15" customHeight="1" x14ac:dyDescent="0.2">
      <c r="A313" s="125" t="s">
        <v>301</v>
      </c>
      <c r="B313" s="113" t="s">
        <v>302</v>
      </c>
      <c r="C313" s="114">
        <v>42929</v>
      </c>
      <c r="D313" s="132" t="s">
        <v>20</v>
      </c>
      <c r="E313" s="132" t="s">
        <v>20</v>
      </c>
      <c r="F313" s="132" t="s">
        <v>20</v>
      </c>
      <c r="G313" s="133" t="s">
        <v>20</v>
      </c>
      <c r="Q313" s="221">
        <v>1</v>
      </c>
    </row>
    <row r="314" spans="1:17" ht="15" customHeight="1" x14ac:dyDescent="0.2">
      <c r="A314" s="125" t="s">
        <v>625</v>
      </c>
      <c r="B314" s="113" t="s">
        <v>683</v>
      </c>
      <c r="C314" s="114">
        <v>41505.642361111109</v>
      </c>
      <c r="D314" s="132" t="str">
        <f>VLOOKUP($A314,'Phase II On-Site Soils'!$A:$G,5,FALSE)</f>
        <v>ND</v>
      </c>
      <c r="E314" s="132" t="str">
        <f>VLOOKUP($A314,'Phase II On-Site Soils'!$A:$G,6,FALSE)</f>
        <v>ND</v>
      </c>
      <c r="F314" s="132" t="str">
        <f>VLOOKUP($A314,'Phase II On-Site Soils'!$A:$G,7,FALSE)</f>
        <v>ND</v>
      </c>
      <c r="G314" s="133" t="s">
        <v>20</v>
      </c>
      <c r="Q314" s="221">
        <v>1</v>
      </c>
    </row>
    <row r="315" spans="1:17" ht="15" customHeight="1" x14ac:dyDescent="0.2">
      <c r="A315" s="125" t="s">
        <v>326</v>
      </c>
      <c r="B315" s="113" t="s">
        <v>327</v>
      </c>
      <c r="C315" s="114">
        <v>42929</v>
      </c>
      <c r="D315" s="116" t="s">
        <v>328</v>
      </c>
      <c r="E315" s="116" t="s">
        <v>20</v>
      </c>
      <c r="F315" s="116" t="s">
        <v>20</v>
      </c>
      <c r="G315" s="119" t="s">
        <v>20</v>
      </c>
      <c r="Q315" s="221">
        <v>1</v>
      </c>
    </row>
    <row r="316" spans="1:17" ht="15" customHeight="1" x14ac:dyDescent="0.2">
      <c r="A316" s="112" t="s">
        <v>566</v>
      </c>
      <c r="B316" s="113" t="s">
        <v>722</v>
      </c>
      <c r="C316" s="114">
        <v>41505.506944444445</v>
      </c>
      <c r="D316" s="115">
        <f>VLOOKUP($A316,'Phase II On-Site Soils'!$A:$G,5,FALSE)</f>
        <v>1360</v>
      </c>
      <c r="E316" s="116" t="str">
        <f>VLOOKUP($A316,'Phase II On-Site Soils'!$A:$G,6,FALSE)</f>
        <v>ND</v>
      </c>
      <c r="F316" s="115">
        <f>VLOOKUP($A316,'Phase II On-Site Soils'!$A:$G,7,FALSE)</f>
        <v>1490</v>
      </c>
      <c r="G316" s="119" t="s">
        <v>20</v>
      </c>
      <c r="P316" s="221">
        <v>1</v>
      </c>
      <c r="Q316" s="221">
        <v>1</v>
      </c>
    </row>
    <row r="317" spans="1:17" ht="15" customHeight="1" x14ac:dyDescent="0.2">
      <c r="A317" s="125" t="s">
        <v>628</v>
      </c>
      <c r="B317" s="113" t="s">
        <v>680</v>
      </c>
      <c r="C317" s="114">
        <v>41505.611111111109</v>
      </c>
      <c r="D317" s="116" t="str">
        <f>VLOOKUP($A317,'Phase II On-Site Soils'!$A:$G,5,FALSE)</f>
        <v>ND</v>
      </c>
      <c r="E317" s="116" t="str">
        <f>VLOOKUP($A317,'Phase II On-Site Soils'!$A:$G,6,FALSE)</f>
        <v>ND</v>
      </c>
      <c r="F317" s="116" t="str">
        <f>VLOOKUP($A317,'Phase II On-Site Soils'!$A:$G,7,FALSE)</f>
        <v>ND</v>
      </c>
      <c r="G317" s="119" t="s">
        <v>20</v>
      </c>
      <c r="Q317" s="221">
        <v>1</v>
      </c>
    </row>
    <row r="318" spans="1:17" ht="15" customHeight="1" x14ac:dyDescent="0.2">
      <c r="A318" s="125" t="s">
        <v>639</v>
      </c>
      <c r="B318" s="113" t="s">
        <v>680</v>
      </c>
      <c r="C318" s="114">
        <v>41506.347222222219</v>
      </c>
      <c r="D318" s="116" t="str">
        <f>VLOOKUP($A318,'Phase II On-Site Soils'!$A:$G,5,FALSE)</f>
        <v>ND</v>
      </c>
      <c r="E318" s="116" t="str">
        <f>VLOOKUP($A318,'Phase II On-Site Soils'!$A:$G,6,FALSE)</f>
        <v>ND</v>
      </c>
      <c r="F318" s="116" t="str">
        <f>VLOOKUP($A318,'Phase II On-Site Soils'!$A:$G,7,FALSE)</f>
        <v>ND</v>
      </c>
      <c r="G318" s="119" t="s">
        <v>20</v>
      </c>
      <c r="Q318" s="221">
        <v>1</v>
      </c>
    </row>
    <row r="319" spans="1:17" ht="15" customHeight="1" x14ac:dyDescent="0.2">
      <c r="A319" s="125" t="s">
        <v>538</v>
      </c>
      <c r="B319" s="113" t="s">
        <v>680</v>
      </c>
      <c r="C319" s="114">
        <v>41505.565972222219</v>
      </c>
      <c r="D319" s="116" t="str">
        <f>VLOOKUP($A319,'Phase II On-Site Soils'!$A:$G,5,FALSE)</f>
        <v>ND</v>
      </c>
      <c r="E319" s="116" t="str">
        <f>VLOOKUP($A319,'Phase II On-Site Soils'!$A:$G,6,FALSE)</f>
        <v>ND</v>
      </c>
      <c r="F319" s="116" t="str">
        <f>VLOOKUP($A319,'Phase II On-Site Soils'!$A:$G,7,FALSE)</f>
        <v>ND</v>
      </c>
      <c r="G319" s="119" t="s">
        <v>20</v>
      </c>
      <c r="Q319" s="221">
        <v>1</v>
      </c>
    </row>
    <row r="320" spans="1:17" ht="15" customHeight="1" x14ac:dyDescent="0.2">
      <c r="A320" s="125" t="s">
        <v>580</v>
      </c>
      <c r="B320" s="113" t="s">
        <v>680</v>
      </c>
      <c r="C320" s="114">
        <v>41505.423611111109</v>
      </c>
      <c r="D320" s="116" t="str">
        <f>VLOOKUP($A320,'Phase II On-Site Soils'!$A:$G,5,FALSE)</f>
        <v>ND</v>
      </c>
      <c r="E320" s="116" t="str">
        <f>VLOOKUP($A320,'Phase II On-Site Soils'!$A:$G,6,FALSE)</f>
        <v>ND</v>
      </c>
      <c r="F320" s="116" t="str">
        <f>VLOOKUP($A320,'Phase II On-Site Soils'!$A:$G,7,FALSE)</f>
        <v>ND</v>
      </c>
      <c r="G320" s="119" t="s">
        <v>20</v>
      </c>
      <c r="Q320" s="221">
        <v>1</v>
      </c>
    </row>
    <row r="321" spans="1:17" ht="15" customHeight="1" x14ac:dyDescent="0.2">
      <c r="A321" s="125" t="s">
        <v>581</v>
      </c>
      <c r="B321" s="113" t="s">
        <v>723</v>
      </c>
      <c r="C321" s="114">
        <v>41505.423611111109</v>
      </c>
      <c r="D321" s="116" t="str">
        <f>VLOOKUP($A321,'Phase II On-Site Soils'!$A:$G,5,FALSE)</f>
        <v>ND</v>
      </c>
      <c r="E321" s="116" t="str">
        <f>VLOOKUP($A321,'Phase II On-Site Soils'!$A:$G,6,FALSE)</f>
        <v>ND</v>
      </c>
      <c r="F321" s="116" t="str">
        <f>VLOOKUP($A321,'Phase II On-Site Soils'!$A:$G,7,FALSE)</f>
        <v>ND</v>
      </c>
      <c r="G321" s="119" t="s">
        <v>20</v>
      </c>
      <c r="Q321" s="221">
        <v>1</v>
      </c>
    </row>
    <row r="322" spans="1:17" ht="15" customHeight="1" x14ac:dyDescent="0.2">
      <c r="A322" s="125" t="s">
        <v>567</v>
      </c>
      <c r="B322" s="113" t="s">
        <v>43</v>
      </c>
      <c r="C322" s="114">
        <v>41505.510416666664</v>
      </c>
      <c r="D322" s="116" t="str">
        <f>VLOOKUP($A322,'Phase II On-Site Soils'!$A:$G,5,FALSE)</f>
        <v>ND</v>
      </c>
      <c r="E322" s="116" t="str">
        <f>VLOOKUP($A322,'Phase II On-Site Soils'!$A:$G,6,FALSE)</f>
        <v>ND</v>
      </c>
      <c r="F322" s="116" t="str">
        <f>VLOOKUP($A322,'Phase II On-Site Soils'!$A:$G,7,FALSE)</f>
        <v>ND</v>
      </c>
      <c r="G322" s="119" t="s">
        <v>20</v>
      </c>
      <c r="Q322" s="221">
        <v>1</v>
      </c>
    </row>
    <row r="323" spans="1:17" ht="15" customHeight="1" x14ac:dyDescent="0.2">
      <c r="A323" s="125" t="s">
        <v>664</v>
      </c>
      <c r="B323" s="113" t="s">
        <v>43</v>
      </c>
      <c r="C323" s="114">
        <v>41508.440972222219</v>
      </c>
      <c r="D323" s="116" t="str">
        <f>VLOOKUP($A323,'Phase II On-Site Soils'!$A:$G,5,FALSE)</f>
        <v>ND</v>
      </c>
      <c r="E323" s="116" t="str">
        <f>VLOOKUP($A323,'Phase II On-Site Soils'!$A:$G,6,FALSE)</f>
        <v>ND</v>
      </c>
      <c r="F323" s="116" t="str">
        <f>VLOOKUP($A323,'Phase II On-Site Soils'!$A:$G,7,FALSE)</f>
        <v>ND</v>
      </c>
      <c r="G323" s="119" t="s">
        <v>20</v>
      </c>
      <c r="Q323" s="221">
        <v>1</v>
      </c>
    </row>
    <row r="324" spans="1:17" ht="15" customHeight="1" x14ac:dyDescent="0.2">
      <c r="A324" s="125" t="s">
        <v>318</v>
      </c>
      <c r="B324" s="113" t="s">
        <v>186</v>
      </c>
      <c r="C324" s="114">
        <v>42929</v>
      </c>
      <c r="D324" s="116" t="s">
        <v>20</v>
      </c>
      <c r="E324" s="132" t="s">
        <v>20</v>
      </c>
      <c r="F324" s="116" t="s">
        <v>20</v>
      </c>
      <c r="G324" s="133" t="s">
        <v>20</v>
      </c>
      <c r="Q324" s="221">
        <v>1</v>
      </c>
    </row>
    <row r="325" spans="1:17" ht="15" customHeight="1" x14ac:dyDescent="0.2">
      <c r="A325" s="125" t="s">
        <v>346</v>
      </c>
      <c r="B325" s="113" t="s">
        <v>231</v>
      </c>
      <c r="C325" s="114">
        <v>42930</v>
      </c>
      <c r="D325" s="132" t="s">
        <v>347</v>
      </c>
      <c r="E325" s="132" t="s">
        <v>20</v>
      </c>
      <c r="F325" s="132" t="s">
        <v>20</v>
      </c>
      <c r="G325" s="133" t="s">
        <v>20</v>
      </c>
      <c r="Q325" s="221">
        <v>1</v>
      </c>
    </row>
    <row r="326" spans="1:17" ht="15" customHeight="1" x14ac:dyDescent="0.2">
      <c r="A326" s="125" t="s">
        <v>665</v>
      </c>
      <c r="B326" s="113" t="s">
        <v>724</v>
      </c>
      <c r="C326" s="114">
        <v>41508.447916666664</v>
      </c>
      <c r="D326" s="116" t="str">
        <f>VLOOKUP($A326,'Phase II On-Site Soils'!$A:$G,5,FALSE)</f>
        <v>ND</v>
      </c>
      <c r="E326" s="116" t="str">
        <f>VLOOKUP($A326,'Phase II On-Site Soils'!$A:$G,6,FALSE)</f>
        <v>ND</v>
      </c>
      <c r="F326" s="116" t="str">
        <f>VLOOKUP($A326,'Phase II On-Site Soils'!$A:$G,7,FALSE)</f>
        <v>ND</v>
      </c>
      <c r="G326" s="119" t="s">
        <v>20</v>
      </c>
      <c r="Q326" s="221">
        <v>1</v>
      </c>
    </row>
    <row r="327" spans="1:17" ht="15" customHeight="1" thickBot="1" x14ac:dyDescent="0.25">
      <c r="A327" s="125" t="s">
        <v>539</v>
      </c>
      <c r="B327" s="113" t="s">
        <v>46</v>
      </c>
      <c r="C327" s="114">
        <v>41505.572916666664</v>
      </c>
      <c r="D327" s="116" t="str">
        <f>VLOOKUP($A327,'Phase II On-Site Soils'!$A:$G,5,FALSE)</f>
        <v>ND</v>
      </c>
      <c r="E327" s="116" t="str">
        <f>VLOOKUP($A327,'Phase II On-Site Soils'!$A:$G,6,FALSE)</f>
        <v>ND</v>
      </c>
      <c r="F327" s="116" t="str">
        <f>VLOOKUP($A327,'Phase II On-Site Soils'!$A:$G,7,FALSE)</f>
        <v>ND</v>
      </c>
      <c r="G327" s="119" t="s">
        <v>20</v>
      </c>
      <c r="Q327" s="221">
        <v>1</v>
      </c>
    </row>
    <row r="328" spans="1:17" ht="15" customHeight="1" x14ac:dyDescent="0.2">
      <c r="A328" s="271" t="s">
        <v>456</v>
      </c>
      <c r="B328" s="272"/>
      <c r="C328" s="272"/>
      <c r="D328" s="272"/>
      <c r="E328" s="272"/>
      <c r="F328" s="272"/>
      <c r="G328" s="273"/>
    </row>
    <row r="329" spans="1:17" ht="15" customHeight="1" x14ac:dyDescent="0.2">
      <c r="A329" s="125" t="s">
        <v>350</v>
      </c>
      <c r="B329" s="113" t="s">
        <v>20</v>
      </c>
      <c r="C329" s="114">
        <v>42950</v>
      </c>
      <c r="D329" s="117" t="s">
        <v>351</v>
      </c>
      <c r="E329" s="116" t="s">
        <v>352</v>
      </c>
      <c r="F329" s="117">
        <v>353</v>
      </c>
      <c r="G329" s="118">
        <v>58</v>
      </c>
    </row>
    <row r="330" spans="1:17" ht="15" customHeight="1" x14ac:dyDescent="0.2">
      <c r="A330" s="125" t="s">
        <v>355</v>
      </c>
      <c r="B330" s="113" t="s">
        <v>20</v>
      </c>
      <c r="C330" s="114">
        <v>42950</v>
      </c>
      <c r="D330" s="117" t="s">
        <v>356</v>
      </c>
      <c r="E330" s="116" t="s">
        <v>357</v>
      </c>
      <c r="F330" s="117" t="s">
        <v>358</v>
      </c>
      <c r="G330" s="118" t="s">
        <v>359</v>
      </c>
    </row>
    <row r="331" spans="1:17" ht="15" customHeight="1" x14ac:dyDescent="0.2">
      <c r="A331" s="112" t="s">
        <v>360</v>
      </c>
      <c r="B331" s="113" t="s">
        <v>20</v>
      </c>
      <c r="C331" s="114">
        <v>42950</v>
      </c>
      <c r="D331" s="122" t="s">
        <v>362</v>
      </c>
      <c r="E331" s="116" t="s">
        <v>352</v>
      </c>
      <c r="F331" s="115">
        <v>2260</v>
      </c>
      <c r="G331" s="124">
        <v>1600</v>
      </c>
    </row>
    <row r="332" spans="1:17" ht="15" customHeight="1" x14ac:dyDescent="0.2">
      <c r="A332" s="125" t="s">
        <v>363</v>
      </c>
      <c r="B332" s="113" t="s">
        <v>20</v>
      </c>
      <c r="C332" s="114">
        <v>42950</v>
      </c>
      <c r="D332" s="117" t="s">
        <v>364</v>
      </c>
      <c r="E332" s="117" t="s">
        <v>111</v>
      </c>
      <c r="F332" s="117">
        <v>115</v>
      </c>
      <c r="G332" s="118">
        <v>120</v>
      </c>
    </row>
    <row r="333" spans="1:17" ht="15" customHeight="1" x14ac:dyDescent="0.2">
      <c r="A333" s="112" t="s">
        <v>367</v>
      </c>
      <c r="B333" s="113" t="s">
        <v>20</v>
      </c>
      <c r="C333" s="114">
        <v>42950</v>
      </c>
      <c r="D333" s="117" t="s">
        <v>368</v>
      </c>
      <c r="E333" s="116" t="s">
        <v>310</v>
      </c>
      <c r="F333" s="115">
        <v>1770</v>
      </c>
      <c r="G333" s="124">
        <v>1390</v>
      </c>
    </row>
    <row r="334" spans="1:17" ht="15" customHeight="1" thickBot="1" x14ac:dyDescent="0.25">
      <c r="A334" s="141" t="s">
        <v>369</v>
      </c>
      <c r="B334" s="113" t="s">
        <v>20</v>
      </c>
      <c r="C334" s="142">
        <v>42950</v>
      </c>
      <c r="D334" s="143" t="s">
        <v>370</v>
      </c>
      <c r="E334" s="144" t="s">
        <v>243</v>
      </c>
      <c r="F334" s="143" t="s">
        <v>251</v>
      </c>
      <c r="G334" s="145">
        <v>302</v>
      </c>
    </row>
    <row r="335" spans="1:17" ht="15" customHeight="1" x14ac:dyDescent="0.2">
      <c r="A335" s="271" t="s">
        <v>506</v>
      </c>
      <c r="B335" s="272"/>
      <c r="C335" s="272"/>
      <c r="D335" s="272"/>
      <c r="E335" s="272"/>
      <c r="F335" s="272"/>
      <c r="G335" s="273"/>
    </row>
    <row r="336" spans="1:17" ht="15" customHeight="1" x14ac:dyDescent="0.2">
      <c r="A336" s="112" t="s">
        <v>372</v>
      </c>
      <c r="B336" s="113" t="s">
        <v>470</v>
      </c>
      <c r="C336" s="114">
        <v>42951</v>
      </c>
      <c r="D336" s="122" t="s">
        <v>373</v>
      </c>
      <c r="E336" s="116" t="s">
        <v>20</v>
      </c>
      <c r="F336" s="116" t="s">
        <v>20</v>
      </c>
      <c r="G336" s="119" t="s">
        <v>20</v>
      </c>
      <c r="O336" s="221">
        <v>1</v>
      </c>
      <c r="Q336" s="221">
        <v>1</v>
      </c>
    </row>
    <row r="337" spans="1:17" ht="15" customHeight="1" x14ac:dyDescent="0.2">
      <c r="A337" s="112" t="s">
        <v>374</v>
      </c>
      <c r="B337" s="113" t="s">
        <v>470</v>
      </c>
      <c r="C337" s="114">
        <v>42951</v>
      </c>
      <c r="D337" s="115">
        <v>3680</v>
      </c>
      <c r="E337" s="116" t="s">
        <v>20</v>
      </c>
      <c r="F337" s="116" t="s">
        <v>20</v>
      </c>
      <c r="G337" s="119" t="s">
        <v>20</v>
      </c>
      <c r="O337" s="221">
        <v>1</v>
      </c>
      <c r="Q337" s="221">
        <v>1</v>
      </c>
    </row>
    <row r="338" spans="1:17" ht="15" customHeight="1" x14ac:dyDescent="0.2">
      <c r="A338" s="112" t="s">
        <v>375</v>
      </c>
      <c r="B338" s="113" t="s">
        <v>470</v>
      </c>
      <c r="C338" s="114">
        <v>42951</v>
      </c>
      <c r="D338" s="115">
        <v>3370</v>
      </c>
      <c r="E338" s="116" t="s">
        <v>20</v>
      </c>
      <c r="F338" s="116" t="s">
        <v>20</v>
      </c>
      <c r="G338" s="119" t="s">
        <v>20</v>
      </c>
      <c r="O338" s="221">
        <v>1</v>
      </c>
      <c r="Q338" s="221">
        <v>1</v>
      </c>
    </row>
    <row r="339" spans="1:17" ht="15" customHeight="1" x14ac:dyDescent="0.2">
      <c r="A339" s="120" t="s">
        <v>411</v>
      </c>
      <c r="B339" s="113" t="s">
        <v>490</v>
      </c>
      <c r="C339" s="114">
        <v>42956</v>
      </c>
      <c r="D339" s="121">
        <v>7210</v>
      </c>
      <c r="E339" s="116" t="s">
        <v>20</v>
      </c>
      <c r="F339" s="116" t="s">
        <v>20</v>
      </c>
      <c r="G339" s="119" t="s">
        <v>20</v>
      </c>
      <c r="O339" s="221">
        <v>1</v>
      </c>
      <c r="Q339" s="221">
        <v>1</v>
      </c>
    </row>
    <row r="340" spans="1:17" ht="15" customHeight="1" x14ac:dyDescent="0.2">
      <c r="A340" s="112" t="s">
        <v>376</v>
      </c>
      <c r="B340" s="113" t="s">
        <v>503</v>
      </c>
      <c r="C340" s="114">
        <v>42951</v>
      </c>
      <c r="D340" s="121">
        <v>5580</v>
      </c>
      <c r="E340" s="122" t="s">
        <v>377</v>
      </c>
      <c r="F340" s="117">
        <v>408</v>
      </c>
      <c r="G340" s="118">
        <v>457</v>
      </c>
      <c r="O340" s="221">
        <v>1</v>
      </c>
      <c r="Q340" s="221">
        <v>1</v>
      </c>
    </row>
    <row r="341" spans="1:17" ht="15" customHeight="1" x14ac:dyDescent="0.2">
      <c r="A341" s="112" t="s">
        <v>380</v>
      </c>
      <c r="B341" s="113" t="s">
        <v>503</v>
      </c>
      <c r="C341" s="114">
        <v>42951</v>
      </c>
      <c r="D341" s="121">
        <v>26800</v>
      </c>
      <c r="E341" s="122" t="s">
        <v>381</v>
      </c>
      <c r="F341" s="121">
        <v>17900</v>
      </c>
      <c r="G341" s="124">
        <v>9500</v>
      </c>
      <c r="O341" s="221">
        <v>1</v>
      </c>
      <c r="Q341" s="221">
        <v>1</v>
      </c>
    </row>
    <row r="342" spans="1:17" ht="15" customHeight="1" x14ac:dyDescent="0.2">
      <c r="A342" s="112" t="s">
        <v>382</v>
      </c>
      <c r="B342" s="113" t="s">
        <v>503</v>
      </c>
      <c r="C342" s="114">
        <v>42951</v>
      </c>
      <c r="D342" s="121">
        <v>19000</v>
      </c>
      <c r="E342" s="122" t="s">
        <v>383</v>
      </c>
      <c r="F342" s="115">
        <v>5220</v>
      </c>
      <c r="G342" s="124">
        <v>3100</v>
      </c>
      <c r="O342" s="221">
        <v>1</v>
      </c>
      <c r="Q342" s="221">
        <v>1</v>
      </c>
    </row>
    <row r="343" spans="1:17" ht="15" customHeight="1" x14ac:dyDescent="0.2">
      <c r="A343" s="112" t="s">
        <v>384</v>
      </c>
      <c r="B343" s="113" t="s">
        <v>468</v>
      </c>
      <c r="C343" s="114">
        <v>42955</v>
      </c>
      <c r="D343" s="121">
        <v>9310</v>
      </c>
      <c r="E343" s="122" t="s">
        <v>385</v>
      </c>
      <c r="F343" s="115">
        <v>8300</v>
      </c>
      <c r="G343" s="124">
        <v>4820</v>
      </c>
      <c r="O343" s="221">
        <v>1</v>
      </c>
      <c r="Q343" s="221">
        <v>1</v>
      </c>
    </row>
    <row r="344" spans="1:17" ht="15" customHeight="1" x14ac:dyDescent="0.2">
      <c r="A344" s="112" t="s">
        <v>460</v>
      </c>
      <c r="B344" s="113" t="s">
        <v>468</v>
      </c>
      <c r="C344" s="114">
        <v>42955</v>
      </c>
      <c r="D344" s="121">
        <v>9470</v>
      </c>
      <c r="E344" s="115">
        <v>1280</v>
      </c>
      <c r="F344" s="115">
        <v>5440</v>
      </c>
      <c r="G344" s="124">
        <v>3370</v>
      </c>
      <c r="O344" s="221">
        <v>1</v>
      </c>
      <c r="Q344" s="221">
        <v>1</v>
      </c>
    </row>
    <row r="345" spans="1:17" ht="15" customHeight="1" x14ac:dyDescent="0.2">
      <c r="A345" s="112" t="s">
        <v>386</v>
      </c>
      <c r="B345" s="113" t="s">
        <v>468</v>
      </c>
      <c r="C345" s="114">
        <v>42955</v>
      </c>
      <c r="D345" s="121">
        <v>6780</v>
      </c>
      <c r="E345" s="122" t="s">
        <v>387</v>
      </c>
      <c r="F345" s="115">
        <v>5610</v>
      </c>
      <c r="G345" s="124">
        <v>4100</v>
      </c>
      <c r="O345" s="221">
        <v>1</v>
      </c>
      <c r="Q345" s="221">
        <v>1</v>
      </c>
    </row>
    <row r="346" spans="1:17" ht="15" customHeight="1" x14ac:dyDescent="0.2">
      <c r="A346" s="112" t="s">
        <v>388</v>
      </c>
      <c r="B346" s="113" t="s">
        <v>468</v>
      </c>
      <c r="C346" s="114">
        <v>42955</v>
      </c>
      <c r="D346" s="121">
        <v>20900</v>
      </c>
      <c r="E346" s="115">
        <v>1420</v>
      </c>
      <c r="F346" s="121">
        <v>19800</v>
      </c>
      <c r="G346" s="123">
        <v>11200</v>
      </c>
      <c r="O346" s="221">
        <v>1</v>
      </c>
      <c r="Q346" s="221">
        <v>1</v>
      </c>
    </row>
    <row r="347" spans="1:17" ht="15" customHeight="1" x14ac:dyDescent="0.2">
      <c r="A347" s="125" t="s">
        <v>389</v>
      </c>
      <c r="B347" s="113" t="s">
        <v>504</v>
      </c>
      <c r="C347" s="114">
        <v>42955</v>
      </c>
      <c r="D347" s="117">
        <v>80.2</v>
      </c>
      <c r="E347" s="116" t="s">
        <v>20</v>
      </c>
      <c r="F347" s="116" t="s">
        <v>20</v>
      </c>
      <c r="G347" s="119" t="s">
        <v>20</v>
      </c>
      <c r="Q347" s="221">
        <v>1</v>
      </c>
    </row>
    <row r="348" spans="1:17" ht="15" customHeight="1" x14ac:dyDescent="0.2">
      <c r="A348" s="134" t="s">
        <v>391</v>
      </c>
      <c r="B348" s="129" t="s">
        <v>504</v>
      </c>
      <c r="C348" s="114">
        <v>42955</v>
      </c>
      <c r="D348" s="135">
        <v>337</v>
      </c>
      <c r="E348" s="132" t="s">
        <v>20</v>
      </c>
      <c r="F348" s="132" t="s">
        <v>20</v>
      </c>
      <c r="G348" s="133" t="s">
        <v>20</v>
      </c>
      <c r="Q348" s="221">
        <v>1</v>
      </c>
    </row>
    <row r="349" spans="1:17" ht="15" customHeight="1" x14ac:dyDescent="0.2">
      <c r="A349" s="125" t="s">
        <v>392</v>
      </c>
      <c r="B349" s="113" t="s">
        <v>504</v>
      </c>
      <c r="C349" s="114">
        <v>42955</v>
      </c>
      <c r="D349" s="117">
        <v>211</v>
      </c>
      <c r="E349" s="116" t="s">
        <v>20</v>
      </c>
      <c r="F349" s="116" t="s">
        <v>20</v>
      </c>
      <c r="G349" s="119" t="s">
        <v>20</v>
      </c>
      <c r="Q349" s="221">
        <v>1</v>
      </c>
    </row>
    <row r="350" spans="1:17" ht="15" customHeight="1" x14ac:dyDescent="0.2">
      <c r="A350" s="125" t="s">
        <v>394</v>
      </c>
      <c r="B350" s="113" t="s">
        <v>395</v>
      </c>
      <c r="C350" s="114">
        <v>42955</v>
      </c>
      <c r="D350" s="117">
        <v>244</v>
      </c>
      <c r="E350" s="116" t="s">
        <v>20</v>
      </c>
      <c r="F350" s="116" t="s">
        <v>20</v>
      </c>
      <c r="G350" s="119" t="s">
        <v>20</v>
      </c>
      <c r="Q350" s="221">
        <v>1</v>
      </c>
    </row>
    <row r="351" spans="1:17" ht="16.149999999999999" customHeight="1" x14ac:dyDescent="0.2">
      <c r="A351" s="125" t="s">
        <v>397</v>
      </c>
      <c r="B351" s="113" t="s">
        <v>395</v>
      </c>
      <c r="C351" s="114">
        <v>42955</v>
      </c>
      <c r="D351" s="117">
        <v>228</v>
      </c>
      <c r="E351" s="116" t="s">
        <v>20</v>
      </c>
      <c r="F351" s="116" t="s">
        <v>20</v>
      </c>
      <c r="G351" s="119" t="s">
        <v>20</v>
      </c>
      <c r="Q351" s="221">
        <v>1</v>
      </c>
    </row>
    <row r="352" spans="1:17" ht="15" customHeight="1" x14ac:dyDescent="0.2">
      <c r="A352" s="125" t="s">
        <v>399</v>
      </c>
      <c r="B352" s="113">
        <v>11</v>
      </c>
      <c r="C352" s="114">
        <v>42955</v>
      </c>
      <c r="D352" s="117">
        <v>72.5</v>
      </c>
      <c r="E352" s="116" t="s">
        <v>20</v>
      </c>
      <c r="F352" s="116" t="s">
        <v>20</v>
      </c>
      <c r="G352" s="119" t="s">
        <v>20</v>
      </c>
      <c r="Q352" s="221">
        <v>1</v>
      </c>
    </row>
    <row r="353" spans="1:17" ht="15" customHeight="1" x14ac:dyDescent="0.2">
      <c r="A353" s="112" t="s">
        <v>412</v>
      </c>
      <c r="B353" s="113">
        <v>11</v>
      </c>
      <c r="C353" s="114">
        <v>42956</v>
      </c>
      <c r="D353" s="122">
        <v>578</v>
      </c>
      <c r="E353" s="116" t="s">
        <v>20</v>
      </c>
      <c r="F353" s="116" t="s">
        <v>20</v>
      </c>
      <c r="G353" s="119" t="s">
        <v>20</v>
      </c>
      <c r="P353" s="221">
        <v>1</v>
      </c>
      <c r="Q353" s="221">
        <v>1</v>
      </c>
    </row>
    <row r="354" spans="1:17" ht="15" customHeight="1" x14ac:dyDescent="0.2">
      <c r="A354" s="125" t="s">
        <v>414</v>
      </c>
      <c r="B354" s="113">
        <v>12</v>
      </c>
      <c r="C354" s="114">
        <v>42956</v>
      </c>
      <c r="D354" s="117">
        <v>287</v>
      </c>
      <c r="E354" s="116" t="s">
        <v>20</v>
      </c>
      <c r="F354" s="116" t="s">
        <v>20</v>
      </c>
      <c r="G354" s="119" t="s">
        <v>20</v>
      </c>
      <c r="Q354" s="221">
        <v>1</v>
      </c>
    </row>
    <row r="355" spans="1:17" ht="15" customHeight="1" x14ac:dyDescent="0.2">
      <c r="A355" s="125" t="s">
        <v>401</v>
      </c>
      <c r="B355" s="113">
        <v>13</v>
      </c>
      <c r="C355" s="114">
        <v>42955</v>
      </c>
      <c r="D355" s="117">
        <v>248</v>
      </c>
      <c r="E355" s="116" t="s">
        <v>20</v>
      </c>
      <c r="F355" s="116" t="s">
        <v>20</v>
      </c>
      <c r="G355" s="119" t="s">
        <v>20</v>
      </c>
      <c r="Q355" s="221">
        <v>1</v>
      </c>
    </row>
    <row r="356" spans="1:17" ht="15" customHeight="1" x14ac:dyDescent="0.2">
      <c r="A356" s="125" t="s">
        <v>403</v>
      </c>
      <c r="B356" s="113">
        <v>13</v>
      </c>
      <c r="C356" s="114">
        <v>42955</v>
      </c>
      <c r="D356" s="117">
        <v>176</v>
      </c>
      <c r="E356" s="116" t="s">
        <v>20</v>
      </c>
      <c r="F356" s="116" t="s">
        <v>20</v>
      </c>
      <c r="G356" s="119" t="s">
        <v>20</v>
      </c>
      <c r="Q356" s="221">
        <v>1</v>
      </c>
    </row>
    <row r="357" spans="1:17" ht="15" customHeight="1" x14ac:dyDescent="0.2">
      <c r="A357" s="125" t="s">
        <v>405</v>
      </c>
      <c r="B357" s="113">
        <v>13</v>
      </c>
      <c r="C357" s="114">
        <v>42955</v>
      </c>
      <c r="D357" s="117">
        <v>153</v>
      </c>
      <c r="E357" s="116" t="s">
        <v>20</v>
      </c>
      <c r="F357" s="116" t="s">
        <v>20</v>
      </c>
      <c r="G357" s="119" t="s">
        <v>20</v>
      </c>
      <c r="Q357" s="221">
        <v>1</v>
      </c>
    </row>
    <row r="358" spans="1:17" ht="15" customHeight="1" x14ac:dyDescent="0.2">
      <c r="A358" s="125" t="s">
        <v>416</v>
      </c>
      <c r="B358" s="113">
        <v>13.5</v>
      </c>
      <c r="C358" s="114">
        <v>42956</v>
      </c>
      <c r="D358" s="117">
        <v>72.900000000000006</v>
      </c>
      <c r="E358" s="116" t="s">
        <v>20</v>
      </c>
      <c r="F358" s="116" t="s">
        <v>20</v>
      </c>
      <c r="G358" s="119" t="s">
        <v>20</v>
      </c>
      <c r="Q358" s="221">
        <v>1</v>
      </c>
    </row>
    <row r="359" spans="1:17" ht="15" customHeight="1" x14ac:dyDescent="0.2">
      <c r="A359" s="125" t="s">
        <v>406</v>
      </c>
      <c r="B359" s="113">
        <v>14.5</v>
      </c>
      <c r="C359" s="114">
        <v>42955</v>
      </c>
      <c r="D359" s="117">
        <v>27.5</v>
      </c>
      <c r="E359" s="116" t="s">
        <v>20</v>
      </c>
      <c r="F359" s="116" t="s">
        <v>20</v>
      </c>
      <c r="G359" s="119" t="s">
        <v>20</v>
      </c>
      <c r="Q359" s="221">
        <v>1</v>
      </c>
    </row>
    <row r="360" spans="1:17" ht="15" customHeight="1" x14ac:dyDescent="0.2">
      <c r="A360" s="125" t="s">
        <v>408</v>
      </c>
      <c r="B360" s="113">
        <v>14.5</v>
      </c>
      <c r="C360" s="114">
        <v>42955</v>
      </c>
      <c r="D360" s="117">
        <v>33.700000000000003</v>
      </c>
      <c r="E360" s="116" t="s">
        <v>20</v>
      </c>
      <c r="F360" s="116" t="s">
        <v>20</v>
      </c>
      <c r="G360" s="119" t="s">
        <v>20</v>
      </c>
      <c r="Q360" s="221">
        <v>1</v>
      </c>
    </row>
    <row r="361" spans="1:17" ht="15" customHeight="1" thickBot="1" x14ac:dyDescent="0.25">
      <c r="A361" s="125" t="s">
        <v>409</v>
      </c>
      <c r="B361" s="113">
        <v>14.5</v>
      </c>
      <c r="C361" s="114">
        <v>42955</v>
      </c>
      <c r="D361" s="117">
        <v>30.2</v>
      </c>
      <c r="E361" s="116" t="s">
        <v>20</v>
      </c>
      <c r="F361" s="116" t="s">
        <v>20</v>
      </c>
      <c r="G361" s="119" t="s">
        <v>20</v>
      </c>
      <c r="Q361" s="221">
        <v>1</v>
      </c>
    </row>
    <row r="362" spans="1:17" ht="15" customHeight="1" x14ac:dyDescent="0.2">
      <c r="A362" s="274" t="s">
        <v>457</v>
      </c>
      <c r="B362" s="275"/>
      <c r="C362" s="275"/>
      <c r="D362" s="275"/>
      <c r="E362" s="275"/>
      <c r="F362" s="275"/>
      <c r="G362" s="276"/>
    </row>
    <row r="363" spans="1:17" ht="15" customHeight="1" x14ac:dyDescent="0.2">
      <c r="A363" s="146" t="s">
        <v>442</v>
      </c>
      <c r="B363" s="147" t="s">
        <v>505</v>
      </c>
      <c r="C363" s="148">
        <v>42940</v>
      </c>
      <c r="D363" s="149" t="s">
        <v>449</v>
      </c>
      <c r="E363" s="149" t="s">
        <v>20</v>
      </c>
      <c r="F363" s="149" t="s">
        <v>20</v>
      </c>
      <c r="G363" s="150" t="s">
        <v>20</v>
      </c>
      <c r="Q363" s="221">
        <v>1</v>
      </c>
    </row>
    <row r="364" spans="1:17" ht="15" customHeight="1" x14ac:dyDescent="0.2">
      <c r="A364" s="146" t="s">
        <v>443</v>
      </c>
      <c r="B364" s="147" t="s">
        <v>505</v>
      </c>
      <c r="C364" s="148">
        <v>42940</v>
      </c>
      <c r="D364" s="149" t="s">
        <v>461</v>
      </c>
      <c r="E364" s="149" t="s">
        <v>20</v>
      </c>
      <c r="F364" s="149" t="s">
        <v>20</v>
      </c>
      <c r="G364" s="150" t="s">
        <v>20</v>
      </c>
      <c r="Q364" s="221">
        <v>1</v>
      </c>
    </row>
    <row r="365" spans="1:17" ht="15" customHeight="1" x14ac:dyDescent="0.2">
      <c r="A365" s="151" t="s">
        <v>445</v>
      </c>
      <c r="B365" s="152" t="s">
        <v>505</v>
      </c>
      <c r="C365" s="153">
        <v>42940</v>
      </c>
      <c r="D365" s="154" t="s">
        <v>462</v>
      </c>
      <c r="E365" s="154" t="s">
        <v>20</v>
      </c>
      <c r="F365" s="154" t="s">
        <v>20</v>
      </c>
      <c r="G365" s="155" t="s">
        <v>20</v>
      </c>
      <c r="Q365" s="221">
        <v>1</v>
      </c>
    </row>
    <row r="366" spans="1:17" s="5" customFormat="1" ht="15" customHeight="1" x14ac:dyDescent="0.2">
      <c r="A366" s="156" t="s">
        <v>448</v>
      </c>
      <c r="B366" s="157" t="s">
        <v>447</v>
      </c>
      <c r="C366" s="158">
        <v>42940</v>
      </c>
      <c r="D366" s="159">
        <v>21.6</v>
      </c>
      <c r="E366" s="160" t="s">
        <v>20</v>
      </c>
      <c r="F366" s="160" t="s">
        <v>20</v>
      </c>
      <c r="G366" s="161" t="s">
        <v>20</v>
      </c>
      <c r="I366" s="225"/>
      <c r="J366" s="225"/>
      <c r="K366" s="225"/>
      <c r="L366" s="225"/>
      <c r="M366" s="225"/>
      <c r="N366" s="225"/>
      <c r="O366" s="226"/>
      <c r="P366" s="226"/>
      <c r="Q366" s="221">
        <v>1</v>
      </c>
    </row>
    <row r="367" spans="1:17" s="5" customFormat="1" ht="15" customHeight="1" x14ac:dyDescent="0.2">
      <c r="A367" s="146" t="s">
        <v>444</v>
      </c>
      <c r="B367" s="147" t="s">
        <v>447</v>
      </c>
      <c r="C367" s="148">
        <v>42940</v>
      </c>
      <c r="D367" s="162">
        <v>95.6</v>
      </c>
      <c r="E367" s="149" t="s">
        <v>20</v>
      </c>
      <c r="F367" s="149" t="s">
        <v>20</v>
      </c>
      <c r="G367" s="150" t="s">
        <v>20</v>
      </c>
      <c r="I367" s="225"/>
      <c r="J367" s="225"/>
      <c r="K367" s="225"/>
      <c r="L367" s="225"/>
      <c r="M367" s="225"/>
      <c r="N367" s="225"/>
      <c r="O367" s="226"/>
      <c r="P367" s="226"/>
      <c r="Q367" s="221">
        <v>1</v>
      </c>
    </row>
    <row r="368" spans="1:17" ht="15" customHeight="1" thickBot="1" x14ac:dyDescent="0.25">
      <c r="A368" s="170" t="s">
        <v>446</v>
      </c>
      <c r="B368" s="171" t="s">
        <v>447</v>
      </c>
      <c r="C368" s="172">
        <v>42940</v>
      </c>
      <c r="D368" s="173" t="s">
        <v>463</v>
      </c>
      <c r="E368" s="173" t="s">
        <v>20</v>
      </c>
      <c r="F368" s="173" t="s">
        <v>20</v>
      </c>
      <c r="G368" s="174" t="s">
        <v>20</v>
      </c>
      <c r="Q368" s="221">
        <v>1</v>
      </c>
    </row>
    <row r="369" spans="1:19" ht="18" customHeight="1" thickTop="1" thickBot="1" x14ac:dyDescent="0.25">
      <c r="A369" s="277" t="s">
        <v>422</v>
      </c>
      <c r="B369" s="278"/>
      <c r="C369" s="278"/>
      <c r="D369" s="175">
        <v>500</v>
      </c>
      <c r="E369" s="176">
        <v>150</v>
      </c>
      <c r="F369" s="177">
        <v>1000</v>
      </c>
      <c r="G369" s="178">
        <v>1000</v>
      </c>
      <c r="O369" s="222"/>
      <c r="P369" s="222"/>
    </row>
    <row r="370" spans="1:19" ht="18" customHeight="1" thickTop="1" thickBot="1" x14ac:dyDescent="0.25">
      <c r="A370" s="269" t="s">
        <v>423</v>
      </c>
      <c r="B370" s="270"/>
      <c r="C370" s="270"/>
      <c r="D370" s="163">
        <v>5000</v>
      </c>
      <c r="E370" s="164">
        <v>1500</v>
      </c>
      <c r="F370" s="164">
        <v>10000</v>
      </c>
      <c r="G370" s="165">
        <v>10000</v>
      </c>
      <c r="I370" s="294" t="s">
        <v>843</v>
      </c>
      <c r="J370" s="295"/>
      <c r="K370" s="295"/>
      <c r="L370" s="296"/>
      <c r="M370" s="108"/>
      <c r="N370" s="294" t="s">
        <v>844</v>
      </c>
      <c r="O370" s="295"/>
      <c r="P370" s="295"/>
      <c r="Q370" s="296"/>
    </row>
    <row r="371" spans="1:19" ht="18" customHeight="1" x14ac:dyDescent="0.2">
      <c r="A371" s="179"/>
      <c r="B371" s="180"/>
      <c r="C371" s="194" t="s">
        <v>808</v>
      </c>
      <c r="D371" s="195">
        <f>MAX(D3:D368)</f>
        <v>153000</v>
      </c>
      <c r="E371" s="196">
        <f t="shared" ref="E371:G371" si="0">MAX(E3:E368)</f>
        <v>2710</v>
      </c>
      <c r="F371" s="196">
        <f t="shared" si="0"/>
        <v>70900</v>
      </c>
      <c r="G371" s="197">
        <f t="shared" si="0"/>
        <v>19400</v>
      </c>
      <c r="I371" s="301" t="s">
        <v>835</v>
      </c>
      <c r="J371" s="303" t="s">
        <v>838</v>
      </c>
      <c r="K371" s="299" t="s">
        <v>834</v>
      </c>
      <c r="L371" s="305" t="s">
        <v>818</v>
      </c>
      <c r="M371" s="108"/>
      <c r="N371" s="297" t="s">
        <v>824</v>
      </c>
      <c r="O371" s="307" t="s">
        <v>832</v>
      </c>
      <c r="P371" s="307"/>
      <c r="Q371" s="308" t="s">
        <v>823</v>
      </c>
      <c r="R371" s="222"/>
      <c r="S371" s="222"/>
    </row>
    <row r="372" spans="1:19" ht="18" customHeight="1" thickBot="1" x14ac:dyDescent="0.25">
      <c r="A372" s="181"/>
      <c r="B372" s="182"/>
      <c r="C372" s="198" t="s">
        <v>809</v>
      </c>
      <c r="D372" s="199">
        <f>AVERAGE(D3:D368)</f>
        <v>6873.577990430621</v>
      </c>
      <c r="E372" s="200">
        <f t="shared" ref="E372:G372" si="1">AVERAGE(E3:E368)</f>
        <v>533.61428571428576</v>
      </c>
      <c r="F372" s="200">
        <f t="shared" si="1"/>
        <v>8976.8033333333333</v>
      </c>
      <c r="G372" s="201">
        <f t="shared" si="1"/>
        <v>4545.842372881355</v>
      </c>
      <c r="I372" s="302"/>
      <c r="J372" s="304"/>
      <c r="K372" s="300"/>
      <c r="L372" s="306"/>
      <c r="M372" s="108"/>
      <c r="N372" s="298"/>
      <c r="O372" s="258" t="s">
        <v>821</v>
      </c>
      <c r="P372" s="258" t="s">
        <v>822</v>
      </c>
      <c r="Q372" s="309"/>
      <c r="R372" s="222"/>
      <c r="S372" s="222"/>
    </row>
    <row r="373" spans="1:19" ht="18" customHeight="1" x14ac:dyDescent="0.2">
      <c r="A373" s="183"/>
      <c r="B373" s="184"/>
      <c r="C373" s="202" t="s">
        <v>845</v>
      </c>
      <c r="D373" s="203">
        <f>IF(MAX(D4:D42)=0,"ND",MAX(D4:D42))</f>
        <v>127000</v>
      </c>
      <c r="E373" s="204">
        <f t="shared" ref="E373:G373" si="2">IF(MAX(E4:E42)=0,"ND",MAX(E4:E42))</f>
        <v>1090</v>
      </c>
      <c r="F373" s="203">
        <f t="shared" si="2"/>
        <v>48500</v>
      </c>
      <c r="G373" s="205">
        <f t="shared" si="2"/>
        <v>19400</v>
      </c>
      <c r="I373" s="291" t="s">
        <v>814</v>
      </c>
      <c r="J373" s="262" t="s">
        <v>847</v>
      </c>
      <c r="K373" s="229">
        <f>IF(SUM(D4:D36)=0,"ND",SUM(D4:D36))</f>
        <v>551281.9</v>
      </c>
      <c r="L373" s="231">
        <f>K373/SUM(K373:K374)</f>
        <v>0.99328658204685016</v>
      </c>
      <c r="M373" s="238"/>
      <c r="N373" s="245" t="s">
        <v>814</v>
      </c>
      <c r="O373" s="241">
        <f>SUM(O4:O79)</f>
        <v>31</v>
      </c>
      <c r="P373" s="241">
        <f>SUM(P4:P79)</f>
        <v>0</v>
      </c>
      <c r="Q373" s="246">
        <f>SUM(Q4:Q79)</f>
        <v>76</v>
      </c>
      <c r="R373" s="222"/>
      <c r="S373" s="222"/>
    </row>
    <row r="374" spans="1:19" ht="18" customHeight="1" thickBot="1" x14ac:dyDescent="0.25">
      <c r="A374" s="185"/>
      <c r="B374" s="186"/>
      <c r="C374" s="206" t="s">
        <v>846</v>
      </c>
      <c r="D374" s="268">
        <f>IF(MAX(D43:D79)=0,"ND",MAX(D43:D79))</f>
        <v>322</v>
      </c>
      <c r="E374" s="207" t="str">
        <f t="shared" ref="E374:G374" si="3">IF(MAX(E43:E79)=0,"ND",MAX(E43:E79))</f>
        <v>ND</v>
      </c>
      <c r="F374" s="207" t="str">
        <f t="shared" si="3"/>
        <v>ND</v>
      </c>
      <c r="G374" s="208" t="str">
        <f t="shared" si="3"/>
        <v>ND</v>
      </c>
      <c r="I374" s="292"/>
      <c r="J374" s="263" t="s">
        <v>848</v>
      </c>
      <c r="K374" s="232">
        <f>IF(SUM(D37:D79)=0,"ND",SUM(D37:D79))</f>
        <v>3726</v>
      </c>
      <c r="L374" s="233">
        <f>1-L373</f>
        <v>6.7134179531498361E-3</v>
      </c>
      <c r="M374" s="239"/>
      <c r="N374" s="247" t="s">
        <v>812</v>
      </c>
      <c r="O374" s="240">
        <f>SUM(O81:O161)+SUM(O336:O361)</f>
        <v>33</v>
      </c>
      <c r="P374" s="240">
        <f>SUM(P81:P161)+SUM(P336:P361)</f>
        <v>5</v>
      </c>
      <c r="Q374" s="248">
        <f>SUM(Q81:Q161)+SUM(Q336:Q361)</f>
        <v>107</v>
      </c>
      <c r="R374" s="222"/>
      <c r="S374" s="222"/>
    </row>
    <row r="375" spans="1:19" ht="18" customHeight="1" x14ac:dyDescent="0.2">
      <c r="A375" s="183"/>
      <c r="B375" s="184"/>
      <c r="C375" s="202" t="s">
        <v>815</v>
      </c>
      <c r="D375" s="203">
        <f>IF(MAX(D81:D134)=0,"ND",MAX(D81:D134))</f>
        <v>153000</v>
      </c>
      <c r="E375" s="203">
        <f t="shared" ref="E375:G375" si="4">IF(MAX(E81:E134)=0,"ND",MAX(E81:E134))</f>
        <v>2710</v>
      </c>
      <c r="F375" s="203">
        <f t="shared" si="4"/>
        <v>54500</v>
      </c>
      <c r="G375" s="205">
        <f t="shared" si="4"/>
        <v>18200</v>
      </c>
      <c r="I375" s="293" t="s">
        <v>812</v>
      </c>
      <c r="J375" s="263" t="s">
        <v>841</v>
      </c>
      <c r="K375" s="232">
        <f>IF(SUM(D81:D134)=0,"ND",SUM(D34:II81))</f>
        <v>30410</v>
      </c>
      <c r="L375" s="234">
        <f>K375/SUM(K375:K376)</f>
        <v>0.97678960318123131</v>
      </c>
      <c r="M375" s="238"/>
      <c r="N375" s="247" t="s">
        <v>811</v>
      </c>
      <c r="O375" s="240">
        <f>SUM(O278:O327)</f>
        <v>12</v>
      </c>
      <c r="P375" s="240">
        <f>SUM(P278:P327)</f>
        <v>1</v>
      </c>
      <c r="Q375" s="248">
        <f>SUM(Q278:Q327)</f>
        <v>50</v>
      </c>
      <c r="R375" s="222"/>
      <c r="S375" s="222"/>
    </row>
    <row r="376" spans="1:19" ht="18" customHeight="1" thickBot="1" x14ac:dyDescent="0.25">
      <c r="A376" s="187"/>
      <c r="B376" s="188"/>
      <c r="C376" s="209" t="s">
        <v>816</v>
      </c>
      <c r="D376" s="210">
        <f>IF(MAX(D135:D161)=0,"ND",MAX(D135:D161))</f>
        <v>161</v>
      </c>
      <c r="E376" s="210" t="str">
        <f t="shared" ref="E376:G376" si="5">IF(MAX(E135:E161)=0,"ND",MAX(E135:E161))</f>
        <v>ND</v>
      </c>
      <c r="F376" s="210" t="str">
        <f t="shared" si="5"/>
        <v>ND</v>
      </c>
      <c r="G376" s="211" t="str">
        <f t="shared" si="5"/>
        <v>ND</v>
      </c>
      <c r="I376" s="292"/>
      <c r="J376" s="263" t="s">
        <v>842</v>
      </c>
      <c r="K376" s="232">
        <f>IF(SUM(D135:D161)=0,"ND",SUM(D135:D161))</f>
        <v>722.6</v>
      </c>
      <c r="L376" s="233">
        <f>1-L375</f>
        <v>2.3210396818768686E-2</v>
      </c>
      <c r="M376" s="239"/>
      <c r="N376" s="249" t="s">
        <v>829</v>
      </c>
      <c r="O376" s="242">
        <f>SUM(O163:O276)</f>
        <v>8</v>
      </c>
      <c r="P376" s="242">
        <f>SUM(P163:P276)</f>
        <v>5</v>
      </c>
      <c r="Q376" s="250">
        <f>SUM(Q163:Q276)</f>
        <v>114</v>
      </c>
      <c r="R376" s="222"/>
      <c r="S376" s="222"/>
    </row>
    <row r="377" spans="1:19" ht="18" customHeight="1" x14ac:dyDescent="0.2">
      <c r="A377" s="189"/>
      <c r="B377" s="190"/>
      <c r="C377" s="212" t="s">
        <v>849</v>
      </c>
      <c r="D377" s="213">
        <f>IF(MAX(D163:D227)=0,"ND",MAX(D163:D227))</f>
        <v>28200</v>
      </c>
      <c r="E377" s="213">
        <f t="shared" ref="E377:G377" si="6">IF(MAX(E163:E227)=0,"ND",MAX(E163:E227))</f>
        <v>864</v>
      </c>
      <c r="F377" s="213">
        <f t="shared" si="6"/>
        <v>16600</v>
      </c>
      <c r="G377" s="214">
        <f t="shared" si="6"/>
        <v>8480</v>
      </c>
      <c r="I377" s="293" t="s">
        <v>817</v>
      </c>
      <c r="J377" s="263" t="s">
        <v>839</v>
      </c>
      <c r="K377" s="232">
        <f>IF(SUM(D163:D228)=0,"ND",SUM(D163:D228))</f>
        <v>104917.50000000001</v>
      </c>
      <c r="L377" s="234">
        <f>K377/SUM(K377:K378)</f>
        <v>0.93114741004033708</v>
      </c>
      <c r="M377" s="238"/>
      <c r="N377" s="245" t="s">
        <v>813</v>
      </c>
      <c r="O377" s="227">
        <f>SUM(O3:O370)</f>
        <v>84</v>
      </c>
      <c r="P377" s="227">
        <f>SUM(P3:P368)</f>
        <v>11</v>
      </c>
      <c r="Q377" s="251">
        <f>SUM(Q3:Q368)</f>
        <v>353</v>
      </c>
      <c r="R377" s="222"/>
      <c r="S377" s="222"/>
    </row>
    <row r="378" spans="1:19" ht="18" customHeight="1" thickBot="1" x14ac:dyDescent="0.25">
      <c r="A378" s="187"/>
      <c r="B378" s="188"/>
      <c r="C378" s="209" t="s">
        <v>850</v>
      </c>
      <c r="D378" s="215">
        <f>IF(MAX(D228:D276)=0,"ND",MAX(D228:D276))</f>
        <v>2980</v>
      </c>
      <c r="E378" s="210">
        <f t="shared" ref="E378:G378" si="7">IF(MAX(E228:E276)=0,"ND",MAX(E228:E276))</f>
        <v>605</v>
      </c>
      <c r="F378" s="215">
        <f t="shared" si="7"/>
        <v>3430</v>
      </c>
      <c r="G378" s="211">
        <f t="shared" si="7"/>
        <v>1790</v>
      </c>
      <c r="I378" s="292"/>
      <c r="J378" s="263" t="s">
        <v>840</v>
      </c>
      <c r="K378" s="232">
        <f>IF(SUM(D229:D276)=0,"ND",SUM(D229:D276))</f>
        <v>7757.9999999999991</v>
      </c>
      <c r="L378" s="233">
        <f>1-L377</f>
        <v>6.8852589959662924E-2</v>
      </c>
      <c r="M378" s="239"/>
      <c r="N378" s="247" t="s">
        <v>825</v>
      </c>
      <c r="O378" s="243">
        <f>O377/$Q$377</f>
        <v>0.23796033994334279</v>
      </c>
      <c r="P378" s="243">
        <f>P377/$Q$377</f>
        <v>3.1161473087818695E-2</v>
      </c>
      <c r="Q378" s="252">
        <f>SUM(O377:P377)/$Q$377</f>
        <v>0.26912181303116145</v>
      </c>
      <c r="S378" s="222"/>
    </row>
    <row r="379" spans="1:19" ht="18" customHeight="1" thickBot="1" x14ac:dyDescent="0.25">
      <c r="A379" s="189"/>
      <c r="B379" s="190"/>
      <c r="C379" s="212" t="s">
        <v>819</v>
      </c>
      <c r="D379" s="213">
        <f>IF(MAX(D278:D304)=0,"ND",MAX(D278:D304))</f>
        <v>20000</v>
      </c>
      <c r="E379" s="213">
        <f t="shared" ref="E379:G379" si="8">IF(MAX(E278:E304)=0,"ND",MAX(E278:E304))</f>
        <v>147</v>
      </c>
      <c r="F379" s="213">
        <f t="shared" si="8"/>
        <v>70900</v>
      </c>
      <c r="G379" s="214">
        <f t="shared" si="8"/>
        <v>5500</v>
      </c>
      <c r="I379" s="293" t="s">
        <v>811</v>
      </c>
      <c r="J379" s="263" t="s">
        <v>839</v>
      </c>
      <c r="K379" s="232">
        <f>IF(SUM(D278:D301)=0,"ND",SUM(D278:D301))</f>
        <v>61148</v>
      </c>
      <c r="L379" s="234">
        <f>K379/SUM(K379:K380)</f>
        <v>0.97132010134464331</v>
      </c>
      <c r="M379" s="238"/>
      <c r="N379" s="253" t="s">
        <v>833</v>
      </c>
      <c r="O379" s="260">
        <f>O378/$Q$378</f>
        <v>0.88421052631578956</v>
      </c>
      <c r="P379" s="244">
        <f>P378/$Q$378</f>
        <v>0.11578947368421053</v>
      </c>
      <c r="Q379" s="254">
        <f>Q378/$Q$378</f>
        <v>1</v>
      </c>
      <c r="R379" s="222"/>
      <c r="S379" s="222"/>
    </row>
    <row r="380" spans="1:19" ht="18" customHeight="1" thickBot="1" x14ac:dyDescent="0.25">
      <c r="A380" s="191"/>
      <c r="B380" s="192"/>
      <c r="C380" s="216" t="s">
        <v>820</v>
      </c>
      <c r="D380" s="217">
        <f>IF(MAX(D305:D327)=0,"ND",MAX(D305:D327))</f>
        <v>1360</v>
      </c>
      <c r="E380" s="218" t="str">
        <f t="shared" ref="E380:G380" si="9">IF(MAX(E305:E327)=0,"ND",MAX(E305:E327))</f>
        <v>ND</v>
      </c>
      <c r="F380" s="219">
        <f t="shared" si="9"/>
        <v>1490</v>
      </c>
      <c r="G380" s="220" t="str">
        <f t="shared" si="9"/>
        <v>ND</v>
      </c>
      <c r="I380" s="291"/>
      <c r="J380" s="264" t="s">
        <v>840</v>
      </c>
      <c r="K380" s="230">
        <f>IF(SUM(D302:D327)=0,"ND",SUM(D302:D327))</f>
        <v>1805.5</v>
      </c>
      <c r="L380" s="235">
        <f>1-L379</f>
        <v>2.8679898655356695E-2</v>
      </c>
      <c r="M380" s="239"/>
      <c r="N380" s="245" t="s">
        <v>826</v>
      </c>
      <c r="O380" s="227">
        <f>SUM(O373:O374)+O376</f>
        <v>72</v>
      </c>
      <c r="P380" s="227">
        <f>SUM(P373:P374)+P376</f>
        <v>10</v>
      </c>
      <c r="Q380" s="251">
        <f>SUM(Q373:Q374)+Q376</f>
        <v>297</v>
      </c>
      <c r="S380" s="222"/>
    </row>
    <row r="381" spans="1:19" ht="18" customHeight="1" thickTop="1" x14ac:dyDescent="0.2">
      <c r="A381" s="106"/>
      <c r="B381" s="106"/>
      <c r="C381" s="107"/>
      <c r="D381" s="108"/>
      <c r="E381" s="108"/>
      <c r="F381" s="108"/>
      <c r="G381" s="108"/>
      <c r="I381" s="289" t="s">
        <v>836</v>
      </c>
      <c r="J381" s="265" t="s">
        <v>837</v>
      </c>
      <c r="K381" s="228">
        <f>K373+K375+K377+K379</f>
        <v>747757.4</v>
      </c>
      <c r="L381" s="259">
        <f>K381/SUM(K381:K382)</f>
        <v>0.98160585321412841</v>
      </c>
      <c r="M381" s="238"/>
      <c r="N381" s="247" t="s">
        <v>825</v>
      </c>
      <c r="O381" s="243">
        <f>O380/$Q$377</f>
        <v>0.20396600566572237</v>
      </c>
      <c r="P381" s="243">
        <f>P380/$Q$377</f>
        <v>2.8328611898016998E-2</v>
      </c>
      <c r="Q381" s="252">
        <f>SUM(O380:P380)/$Q$377</f>
        <v>0.23229461756373937</v>
      </c>
      <c r="R381" s="222"/>
      <c r="S381" s="222"/>
    </row>
    <row r="382" spans="1:19" ht="18" customHeight="1" thickBot="1" x14ac:dyDescent="0.25">
      <c r="A382" s="166" t="s">
        <v>418</v>
      </c>
      <c r="B382" s="6"/>
      <c r="C382" s="7"/>
      <c r="D382" s="12"/>
      <c r="E382" s="10"/>
      <c r="F382" s="10"/>
      <c r="G382" s="10"/>
      <c r="I382" s="290"/>
      <c r="J382" s="266" t="s">
        <v>851</v>
      </c>
      <c r="K382" s="236">
        <f>K374+K376+K378+K380</f>
        <v>14012.099999999999</v>
      </c>
      <c r="L382" s="237">
        <f>1-L381</f>
        <v>1.839414678587159E-2</v>
      </c>
      <c r="M382" s="239"/>
      <c r="N382" s="253" t="s">
        <v>833</v>
      </c>
      <c r="O382" s="260">
        <f>O380/O377*O379</f>
        <v>0.75789473684210529</v>
      </c>
      <c r="P382" s="244">
        <f>P380/P377*P379</f>
        <v>0.10526315789473684</v>
      </c>
      <c r="Q382" s="254">
        <f>Q380/Q377*Q379</f>
        <v>0.84135977337110479</v>
      </c>
      <c r="S382" s="222"/>
    </row>
    <row r="383" spans="1:19" ht="18" customHeight="1" thickTop="1" x14ac:dyDescent="0.2">
      <c r="A383" s="167" t="s">
        <v>426</v>
      </c>
      <c r="B383" s="36"/>
      <c r="C383" s="36"/>
      <c r="D383" s="12"/>
      <c r="E383" s="10"/>
      <c r="F383" s="10"/>
      <c r="G383" s="10"/>
      <c r="N383" s="245" t="s">
        <v>811</v>
      </c>
      <c r="O383" s="227">
        <f>+O375</f>
        <v>12</v>
      </c>
      <c r="P383" s="227">
        <f>+P375</f>
        <v>1</v>
      </c>
      <c r="Q383" s="251">
        <f>+Q375</f>
        <v>50</v>
      </c>
      <c r="R383" s="222"/>
      <c r="S383" s="222"/>
    </row>
    <row r="384" spans="1:19" ht="18" customHeight="1" x14ac:dyDescent="0.2">
      <c r="A384" s="167" t="s">
        <v>525</v>
      </c>
      <c r="B384" s="37"/>
      <c r="C384" s="37"/>
      <c r="D384" s="12"/>
      <c r="E384" s="10"/>
      <c r="F384" s="10"/>
      <c r="G384" s="10"/>
      <c r="N384" s="247" t="s">
        <v>825</v>
      </c>
      <c r="O384" s="243">
        <f>O383/$Q$377</f>
        <v>3.39943342776204E-2</v>
      </c>
      <c r="P384" s="243">
        <f>P383/$Q$377</f>
        <v>2.8328611898016999E-3</v>
      </c>
      <c r="Q384" s="252">
        <f>SUM(O383:P383)/$Q$377</f>
        <v>3.6827195467422094E-2</v>
      </c>
      <c r="S384" s="222"/>
    </row>
    <row r="385" spans="1:19" ht="18" customHeight="1" thickBot="1" x14ac:dyDescent="0.25">
      <c r="A385" s="168" t="s">
        <v>522</v>
      </c>
      <c r="B385" s="6"/>
      <c r="C385" s="37"/>
      <c r="D385" s="12"/>
      <c r="E385" s="10"/>
      <c r="F385" s="10"/>
      <c r="G385" s="10"/>
      <c r="N385" s="255" t="s">
        <v>833</v>
      </c>
      <c r="O385" s="261">
        <f>O383/O377*O379</f>
        <v>0.12631578947368421</v>
      </c>
      <c r="P385" s="256">
        <f>P383/P377*P379</f>
        <v>1.0526315789473684E-2</v>
      </c>
      <c r="Q385" s="257">
        <f>Q383/Q377*Q379</f>
        <v>0.14164305949008499</v>
      </c>
      <c r="R385" s="222"/>
      <c r="S385" s="222"/>
    </row>
    <row r="386" spans="1:19" ht="18" customHeight="1" thickTop="1" x14ac:dyDescent="0.2">
      <c r="A386" s="168" t="s">
        <v>523</v>
      </c>
      <c r="B386" s="6"/>
      <c r="C386" s="37"/>
      <c r="D386" s="12"/>
      <c r="E386" s="10"/>
      <c r="F386" s="10"/>
      <c r="G386" s="10"/>
      <c r="S386" s="222"/>
    </row>
    <row r="387" spans="1:19" ht="18" customHeight="1" x14ac:dyDescent="0.2">
      <c r="A387" s="168" t="s">
        <v>831</v>
      </c>
      <c r="B387" s="6"/>
      <c r="C387" s="7"/>
      <c r="D387" s="12"/>
      <c r="E387" s="10"/>
      <c r="F387" s="10"/>
      <c r="G387" s="10"/>
      <c r="R387" s="224"/>
      <c r="S387" s="222"/>
    </row>
    <row r="388" spans="1:19" ht="18" customHeight="1" x14ac:dyDescent="0.2">
      <c r="A388" s="168" t="s">
        <v>427</v>
      </c>
      <c r="B388" s="6"/>
      <c r="C388" s="7"/>
      <c r="D388" s="12"/>
      <c r="E388" s="10"/>
      <c r="F388" s="10"/>
      <c r="G388" s="10"/>
      <c r="S388" s="222"/>
    </row>
    <row r="389" spans="1:19" ht="18" customHeight="1" x14ac:dyDescent="0.2">
      <c r="A389" s="168" t="s">
        <v>431</v>
      </c>
      <c r="B389" s="6"/>
      <c r="C389" s="7"/>
      <c r="D389" s="12"/>
      <c r="E389" s="10"/>
      <c r="F389" s="10"/>
      <c r="G389" s="10"/>
      <c r="S389" s="222"/>
    </row>
    <row r="390" spans="1:19" ht="18" customHeight="1" x14ac:dyDescent="0.2">
      <c r="A390" s="168" t="s">
        <v>425</v>
      </c>
      <c r="B390" s="6"/>
      <c r="C390" s="7"/>
      <c r="D390" s="12"/>
      <c r="E390" s="10"/>
      <c r="F390" s="10"/>
      <c r="G390" s="10"/>
      <c r="S390" s="222"/>
    </row>
    <row r="391" spans="1:19" ht="18" customHeight="1" x14ac:dyDescent="0.2">
      <c r="A391" s="168" t="s">
        <v>429</v>
      </c>
      <c r="B391" s="6"/>
      <c r="C391" s="7"/>
      <c r="D391" s="12"/>
      <c r="E391" s="10"/>
      <c r="F391" s="10"/>
      <c r="G391" s="10"/>
      <c r="L391" s="223"/>
      <c r="M391" s="223"/>
      <c r="N391" s="223"/>
      <c r="S391" s="222"/>
    </row>
    <row r="392" spans="1:19" ht="18" customHeight="1" x14ac:dyDescent="0.2">
      <c r="A392" s="168" t="s">
        <v>430</v>
      </c>
      <c r="B392" s="6"/>
      <c r="C392" s="7"/>
      <c r="D392" s="12"/>
      <c r="E392" s="10"/>
      <c r="F392" s="10"/>
      <c r="G392" s="10"/>
      <c r="L392" s="223"/>
      <c r="M392" s="223"/>
      <c r="N392" s="223"/>
      <c r="S392" s="222"/>
    </row>
    <row r="393" spans="1:19" ht="18" customHeight="1" x14ac:dyDescent="0.2">
      <c r="A393" s="168" t="s">
        <v>524</v>
      </c>
      <c r="B393" s="6"/>
      <c r="C393" s="7"/>
      <c r="D393" s="12"/>
      <c r="E393" s="10"/>
      <c r="F393" s="10"/>
      <c r="G393" s="10"/>
      <c r="L393" s="223"/>
      <c r="M393" s="223"/>
      <c r="N393" s="223"/>
      <c r="S393" s="222"/>
    </row>
    <row r="394" spans="1:19" ht="18" customHeight="1" x14ac:dyDescent="0.2">
      <c r="A394" s="168" t="s">
        <v>451</v>
      </c>
      <c r="B394" s="6"/>
      <c r="C394" s="7"/>
      <c r="D394" s="12"/>
      <c r="E394" s="10"/>
      <c r="F394" s="10"/>
      <c r="G394" s="10"/>
      <c r="L394" s="223"/>
      <c r="M394" s="223"/>
      <c r="N394" s="223"/>
      <c r="S394" s="222"/>
    </row>
    <row r="395" spans="1:19" ht="18" customHeight="1" x14ac:dyDescent="0.2">
      <c r="A395" s="168"/>
      <c r="B395" s="6"/>
      <c r="C395" s="7"/>
      <c r="D395" s="12"/>
      <c r="E395" s="10"/>
      <c r="F395" s="10"/>
      <c r="G395" s="10"/>
      <c r="L395" s="223"/>
      <c r="M395" s="223"/>
      <c r="N395" s="223"/>
    </row>
    <row r="396" spans="1:19" ht="18" customHeight="1" x14ac:dyDescent="0.2">
      <c r="A396" s="166" t="s">
        <v>419</v>
      </c>
      <c r="B396" s="6"/>
      <c r="C396" s="7"/>
      <c r="D396" s="12"/>
      <c r="E396" s="10"/>
      <c r="F396" s="10"/>
      <c r="G396" s="10"/>
      <c r="L396" s="223"/>
      <c r="M396" s="223"/>
      <c r="N396" s="223"/>
    </row>
    <row r="397" spans="1:19" ht="18" customHeight="1" x14ac:dyDescent="0.2">
      <c r="A397" s="168" t="s">
        <v>420</v>
      </c>
      <c r="B397" s="6"/>
      <c r="C397" s="7"/>
      <c r="D397" s="12"/>
      <c r="E397" s="10"/>
      <c r="F397" s="10"/>
      <c r="G397" s="10"/>
    </row>
    <row r="398" spans="1:19" ht="18" customHeight="1" x14ac:dyDescent="0.2">
      <c r="A398" s="169" t="s">
        <v>439</v>
      </c>
      <c r="B398" s="11"/>
      <c r="C398" s="10"/>
      <c r="D398" s="12"/>
      <c r="E398" s="10"/>
      <c r="F398" s="10"/>
      <c r="G398" s="10"/>
      <c r="L398" s="223"/>
      <c r="M398" s="223"/>
      <c r="N398" s="223"/>
    </row>
    <row r="399" spans="1:19" ht="18" customHeight="1" x14ac:dyDescent="0.2">
      <c r="A399" s="169" t="s">
        <v>440</v>
      </c>
      <c r="B399" s="11"/>
      <c r="C399" s="10"/>
      <c r="D399" s="12"/>
      <c r="E399" s="10"/>
      <c r="F399" s="10"/>
      <c r="G399" s="10"/>
      <c r="L399" s="223"/>
      <c r="M399" s="223"/>
      <c r="N399" s="223"/>
    </row>
    <row r="400" spans="1:19" ht="18" customHeight="1" x14ac:dyDescent="0.2"/>
    <row r="401" spans="1:14" x14ac:dyDescent="0.2">
      <c r="A401" s="9"/>
      <c r="B401" s="11"/>
      <c r="C401" s="10"/>
      <c r="D401" s="12"/>
      <c r="E401" s="10"/>
      <c r="F401" s="10"/>
      <c r="G401" s="10"/>
      <c r="L401" s="223"/>
      <c r="M401" s="223"/>
      <c r="N401" s="223"/>
    </row>
    <row r="402" spans="1:14" x14ac:dyDescent="0.2">
      <c r="A402" s="9"/>
      <c r="B402" s="11"/>
      <c r="C402" s="10"/>
      <c r="D402" s="12"/>
      <c r="E402" s="10"/>
      <c r="F402" s="10"/>
      <c r="G402" s="10"/>
      <c r="K402" s="223"/>
      <c r="L402" s="223"/>
      <c r="M402" s="223"/>
      <c r="N402" s="223"/>
    </row>
    <row r="403" spans="1:14" x14ac:dyDescent="0.2">
      <c r="A403" s="9"/>
      <c r="B403" s="11"/>
      <c r="C403" s="10"/>
      <c r="D403" s="12"/>
      <c r="E403" s="10"/>
      <c r="F403" s="10"/>
      <c r="G403" s="10"/>
    </row>
    <row r="404" spans="1:14" x14ac:dyDescent="0.2">
      <c r="A404" s="9"/>
      <c r="B404" s="11"/>
      <c r="C404" s="10"/>
      <c r="D404" s="12"/>
      <c r="E404" s="10"/>
      <c r="F404" s="10"/>
      <c r="G404" s="10"/>
    </row>
    <row r="405" spans="1:14" x14ac:dyDescent="0.2">
      <c r="A405" s="9"/>
      <c r="B405" s="11"/>
      <c r="C405" s="10"/>
      <c r="D405" s="12"/>
      <c r="E405" s="10"/>
      <c r="F405" s="10"/>
      <c r="G405" s="10"/>
    </row>
    <row r="406" spans="1:14" x14ac:dyDescent="0.2">
      <c r="A406" s="9"/>
      <c r="B406" s="11"/>
      <c r="C406" s="10"/>
      <c r="D406" s="12"/>
      <c r="E406" s="10"/>
      <c r="F406" s="10"/>
      <c r="G406" s="10"/>
    </row>
    <row r="407" spans="1:14" x14ac:dyDescent="0.2">
      <c r="A407" s="9"/>
      <c r="B407" s="11"/>
      <c r="C407" s="10"/>
      <c r="D407" s="12"/>
      <c r="E407" s="10"/>
      <c r="F407" s="10"/>
      <c r="G407" s="10"/>
    </row>
    <row r="408" spans="1:14" x14ac:dyDescent="0.2">
      <c r="A408" s="9"/>
      <c r="B408" s="11"/>
      <c r="C408" s="10"/>
      <c r="D408" s="12"/>
      <c r="E408" s="10"/>
      <c r="F408" s="10"/>
      <c r="G408" s="10"/>
    </row>
    <row r="409" spans="1:14" x14ac:dyDescent="0.2">
      <c r="A409" s="9"/>
      <c r="B409" s="11"/>
      <c r="C409" s="10"/>
      <c r="D409" s="12"/>
      <c r="E409" s="10"/>
      <c r="F409" s="10"/>
      <c r="G409" s="10"/>
    </row>
  </sheetData>
  <autoFilter ref="A2:S380" xr:uid="{BCA8CB32-E437-4C59-B95C-FDDDCEB923F8}"/>
  <sortState xmlns:xlrd2="http://schemas.microsoft.com/office/spreadsheetml/2017/richdata2" ref="A288:R327">
    <sortCondition ref="B366:B368"/>
  </sortState>
  <mergeCells count="27">
    <mergeCell ref="N370:Q370"/>
    <mergeCell ref="N371:N372"/>
    <mergeCell ref="K371:K372"/>
    <mergeCell ref="I370:L370"/>
    <mergeCell ref="I371:I372"/>
    <mergeCell ref="J371:J372"/>
    <mergeCell ref="L371:L372"/>
    <mergeCell ref="O371:P371"/>
    <mergeCell ref="Q371:Q372"/>
    <mergeCell ref="I381:I382"/>
    <mergeCell ref="I373:I374"/>
    <mergeCell ref="I375:I376"/>
    <mergeCell ref="I377:I378"/>
    <mergeCell ref="I379:I380"/>
    <mergeCell ref="A80:G80"/>
    <mergeCell ref="A1:A2"/>
    <mergeCell ref="B1:B2"/>
    <mergeCell ref="C1:C2"/>
    <mergeCell ref="D1:E1"/>
    <mergeCell ref="A3:G3"/>
    <mergeCell ref="A370:C370"/>
    <mergeCell ref="A162:G162"/>
    <mergeCell ref="A277:G277"/>
    <mergeCell ref="A328:G328"/>
    <mergeCell ref="A335:G335"/>
    <mergeCell ref="A362:G362"/>
    <mergeCell ref="A369:C369"/>
  </mergeCells>
  <printOptions horizontalCentered="1"/>
  <pageMargins left="0.25" right="0.25" top="0.75" bottom="0.5" header="0.25" footer="0.25"/>
  <pageSetup scale="70" firstPageNumber="0" fitToWidth="0" fitToHeight="0" pageOrder="overThenDown" orientation="portrait" horizontalDpi="300" verticalDpi="300" r:id="rId1"/>
  <headerFooter alignWithMargins="0">
    <oddHeader>&amp;C&amp;G</oddHeader>
    <oddFooter>&amp;L&amp;F&amp;RPage &amp;P of &amp;N</oddFooter>
  </headerFooter>
  <rowBreaks count="5" manualBreakCount="5">
    <brk id="161" max="16383" man="1"/>
    <brk id="214" max="7" man="1"/>
    <brk id="276" max="16383" man="1"/>
    <brk id="327" max="16383" man="1"/>
    <brk id="361" max="16383" man="1"/>
  </rowBreaks>
  <ignoredErrors>
    <ignoredError sqref="B350:B351 D330:G331 D336:G339 B339 B324:B325 D301:E304 B302:B312 B268:B274 B253:B262 B228:B245 B197:B203 B186 B216:B217 D306:E316 E305 D329:E329 D333:G333 D332:E332 D334:F334 D341:G360 D340:E340" numberStoredAsText="1"/>
    <ignoredError sqref="L374:L384" formula="1"/>
  </ignoredError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G398"/>
  <sheetViews>
    <sheetView topLeftCell="A346" zoomScale="90" zoomScaleNormal="90" zoomScaleSheetLayoutView="100" workbookViewId="0">
      <selection activeCell="M339" sqref="M339"/>
    </sheetView>
  </sheetViews>
  <sheetFormatPr defaultColWidth="8.85546875" defaultRowHeight="12.75" x14ac:dyDescent="0.2"/>
  <cols>
    <col min="1" max="1" width="31.5703125" style="2" customWidth="1"/>
    <col min="2" max="2" width="10.7109375" style="3" customWidth="1"/>
    <col min="3" max="3" width="10.7109375" style="1" customWidth="1"/>
    <col min="4" max="4" width="12.7109375" style="4" customWidth="1"/>
    <col min="5" max="7" width="12.7109375" style="1" customWidth="1"/>
    <col min="8" max="16384" width="8.85546875" style="1"/>
  </cols>
  <sheetData>
    <row r="1" spans="1:7" ht="33" customHeight="1" thickTop="1" x14ac:dyDescent="0.2">
      <c r="A1" s="316" t="s">
        <v>0</v>
      </c>
      <c r="B1" s="318" t="s">
        <v>428</v>
      </c>
      <c r="C1" s="320" t="s">
        <v>1</v>
      </c>
      <c r="D1" s="322" t="s">
        <v>2</v>
      </c>
      <c r="E1" s="322"/>
      <c r="F1" s="86" t="s">
        <v>3</v>
      </c>
      <c r="G1" s="87" t="s">
        <v>4</v>
      </c>
    </row>
    <row r="2" spans="1:7" ht="42" customHeight="1" thickBot="1" x14ac:dyDescent="0.25">
      <c r="A2" s="317"/>
      <c r="B2" s="319"/>
      <c r="C2" s="321"/>
      <c r="D2" s="13" t="s">
        <v>5</v>
      </c>
      <c r="E2" s="13" t="s">
        <v>6</v>
      </c>
      <c r="F2" s="13" t="s">
        <v>7</v>
      </c>
      <c r="G2" s="88" t="s">
        <v>421</v>
      </c>
    </row>
    <row r="3" spans="1:7" ht="15" customHeight="1" x14ac:dyDescent="0.2">
      <c r="A3" s="310" t="s">
        <v>452</v>
      </c>
      <c r="B3" s="311"/>
      <c r="C3" s="311"/>
      <c r="D3" s="311"/>
      <c r="E3" s="311"/>
      <c r="F3" s="311"/>
      <c r="G3" s="312"/>
    </row>
    <row r="4" spans="1:7" ht="15" customHeight="1" x14ac:dyDescent="0.2">
      <c r="A4" s="14" t="s">
        <v>534</v>
      </c>
      <c r="B4" s="16" t="s">
        <v>684</v>
      </c>
      <c r="C4" s="17">
        <v>41512.538194444445</v>
      </c>
      <c r="D4" s="44">
        <f>VLOOKUP($A4,'Phase II On-Site Soils'!$A:$G,5,FALSE)</f>
        <v>5010</v>
      </c>
      <c r="E4" s="26">
        <f>VLOOKUP($A4,'Phase II On-Site Soils'!$A:$G,6,FALSE)</f>
        <v>231</v>
      </c>
      <c r="F4" s="26">
        <f>VLOOKUP($A4,'Phase II On-Site Soils'!$A:$G,7,FALSE)</f>
        <v>2930</v>
      </c>
      <c r="G4" s="89" t="s">
        <v>20</v>
      </c>
    </row>
    <row r="5" spans="1:7" ht="15" customHeight="1" x14ac:dyDescent="0.2">
      <c r="A5" s="14" t="s">
        <v>535</v>
      </c>
      <c r="B5" s="16" t="s">
        <v>685</v>
      </c>
      <c r="C5" s="17">
        <v>41512.552083333336</v>
      </c>
      <c r="D5" s="20">
        <f>VLOOKUP($A5,'Phase II On-Site Soils'!$A:$G,5,FALSE)</f>
        <v>22.7</v>
      </c>
      <c r="E5" s="15" t="str">
        <f>VLOOKUP($A5,'Phase II On-Site Soils'!$A:$G,6,FALSE)</f>
        <v>ND</v>
      </c>
      <c r="F5" s="15" t="str">
        <f>VLOOKUP($A5,'Phase II On-Site Soils'!$A:$G,7,FALSE)</f>
        <v>ND</v>
      </c>
      <c r="G5" s="89" t="s">
        <v>20</v>
      </c>
    </row>
    <row r="6" spans="1:7" ht="15" customHeight="1" x14ac:dyDescent="0.2">
      <c r="A6" s="14" t="s">
        <v>530</v>
      </c>
      <c r="B6" s="16" t="s">
        <v>680</v>
      </c>
      <c r="C6" s="17">
        <v>41512.559027777781</v>
      </c>
      <c r="D6" s="20">
        <f>VLOOKUP($A6,'Phase II On-Site Soils'!$A:$G,5,FALSE)</f>
        <v>86.5</v>
      </c>
      <c r="E6" s="15" t="str">
        <f>VLOOKUP($A6,'Phase II On-Site Soils'!$A:$G,6,FALSE)</f>
        <v>ND</v>
      </c>
      <c r="F6" s="15" t="str">
        <f>VLOOKUP($A6,'Phase II On-Site Soils'!$A:$G,7,FALSE)</f>
        <v>ND</v>
      </c>
      <c r="G6" s="89" t="s">
        <v>20</v>
      </c>
    </row>
    <row r="7" spans="1:7" ht="15" customHeight="1" x14ac:dyDescent="0.2">
      <c r="A7" s="14" t="s">
        <v>570</v>
      </c>
      <c r="B7" s="16" t="s">
        <v>679</v>
      </c>
      <c r="C7" s="17">
        <v>41506.666666666664</v>
      </c>
      <c r="D7" s="20">
        <f>VLOOKUP($A7,'Phase II On-Site Soils'!$A:$G,5,FALSE)</f>
        <v>40.5</v>
      </c>
      <c r="E7" s="15" t="str">
        <f>VLOOKUP($A7,'Phase II On-Site Soils'!$A:$G,6,FALSE)</f>
        <v>ND</v>
      </c>
      <c r="F7" s="15" t="str">
        <f>VLOOKUP($A7,'Phase II On-Site Soils'!$A:$G,7,FALSE)</f>
        <v>ND</v>
      </c>
      <c r="G7" s="89" t="s">
        <v>20</v>
      </c>
    </row>
    <row r="8" spans="1:7" ht="15" customHeight="1" x14ac:dyDescent="0.2">
      <c r="A8" s="14" t="s">
        <v>571</v>
      </c>
      <c r="B8" s="16" t="s">
        <v>680</v>
      </c>
      <c r="C8" s="17">
        <v>41514.423611111109</v>
      </c>
      <c r="D8" s="20">
        <f>VLOOKUP($A8,'Phase II On-Site Soils'!$A:$G,5,FALSE)</f>
        <v>27.1</v>
      </c>
      <c r="E8" s="15" t="str">
        <f>VLOOKUP($A8,'Phase II On-Site Soils'!$A:$G,6,FALSE)</f>
        <v>ND</v>
      </c>
      <c r="F8" s="15" t="str">
        <f>VLOOKUP($A8,'Phase II On-Site Soils'!$A:$G,7,FALSE)</f>
        <v>ND</v>
      </c>
      <c r="G8" s="89" t="s">
        <v>20</v>
      </c>
    </row>
    <row r="9" spans="1:7" ht="15" customHeight="1" x14ac:dyDescent="0.2">
      <c r="A9" s="14" t="s">
        <v>608</v>
      </c>
      <c r="B9" s="16" t="s">
        <v>684</v>
      </c>
      <c r="C9" s="17">
        <v>41512.46875</v>
      </c>
      <c r="D9" s="44">
        <f>VLOOKUP($A9,'Phase II On-Site Soils'!$A:$G,5,FALSE)</f>
        <v>5030</v>
      </c>
      <c r="E9" s="26">
        <f>VLOOKUP($A9,'Phase II On-Site Soils'!$A:$G,6,FALSE)</f>
        <v>162</v>
      </c>
      <c r="F9" s="20">
        <f>VLOOKUP($A9,'Phase II On-Site Soils'!$A:$G,7,FALSE)</f>
        <v>886</v>
      </c>
      <c r="G9" s="89" t="s">
        <v>20</v>
      </c>
    </row>
    <row r="10" spans="1:7" ht="15" customHeight="1" x14ac:dyDescent="0.2">
      <c r="A10" s="14" t="s">
        <v>609</v>
      </c>
      <c r="B10" s="16" t="s">
        <v>679</v>
      </c>
      <c r="C10" s="17">
        <v>41512.472222222219</v>
      </c>
      <c r="D10" s="15" t="str">
        <f>VLOOKUP($A10,'Phase II On-Site Soils'!$A:$G,5,FALSE)</f>
        <v>ND</v>
      </c>
      <c r="E10" s="15" t="str">
        <f>VLOOKUP($A10,'Phase II On-Site Soils'!$A:$G,6,FALSE)</f>
        <v>ND</v>
      </c>
      <c r="F10" s="15" t="str">
        <f>VLOOKUP($A10,'Phase II On-Site Soils'!$A:$G,7,FALSE)</f>
        <v>ND</v>
      </c>
      <c r="G10" s="89" t="s">
        <v>20</v>
      </c>
    </row>
    <row r="11" spans="1:7" ht="15" customHeight="1" x14ac:dyDescent="0.2">
      <c r="A11" s="14" t="s">
        <v>607</v>
      </c>
      <c r="B11" s="16" t="s">
        <v>680</v>
      </c>
      <c r="C11" s="17">
        <v>41512.479166666664</v>
      </c>
      <c r="D11" s="15" t="str">
        <f>VLOOKUP($A11,'Phase II On-Site Soils'!$A:$G,5,FALSE)</f>
        <v>ND</v>
      </c>
      <c r="E11" s="15" t="str">
        <f>VLOOKUP($A11,'Phase II On-Site Soils'!$A:$G,6,FALSE)</f>
        <v>ND</v>
      </c>
      <c r="F11" s="15" t="str">
        <f>VLOOKUP($A11,'Phase II On-Site Soils'!$A:$G,7,FALSE)</f>
        <v>ND</v>
      </c>
      <c r="G11" s="89" t="s">
        <v>20</v>
      </c>
    </row>
    <row r="12" spans="1:7" ht="15" customHeight="1" x14ac:dyDescent="0.2">
      <c r="A12" s="14" t="s">
        <v>631</v>
      </c>
      <c r="B12" s="16" t="s">
        <v>43</v>
      </c>
      <c r="C12" s="17">
        <v>41512.59375</v>
      </c>
      <c r="D12" s="20">
        <f>VLOOKUP($A12,'Phase II On-Site Soils'!$A:$G,5,FALSE)</f>
        <v>27.4</v>
      </c>
      <c r="E12" s="15" t="str">
        <f>VLOOKUP($A12,'Phase II On-Site Soils'!$A:$G,6,FALSE)</f>
        <v>ND</v>
      </c>
      <c r="F12" s="15" t="str">
        <f>VLOOKUP($A12,'Phase II On-Site Soils'!$A:$G,7,FALSE)</f>
        <v>ND</v>
      </c>
      <c r="G12" s="89" t="s">
        <v>20</v>
      </c>
    </row>
    <row r="13" spans="1:7" ht="15" customHeight="1" x14ac:dyDescent="0.2">
      <c r="A13" s="14" t="s">
        <v>633</v>
      </c>
      <c r="B13" s="16" t="s">
        <v>43</v>
      </c>
      <c r="C13" s="17">
        <v>41505.684027777781</v>
      </c>
      <c r="D13" s="15" t="str">
        <f>VLOOKUP($A13,'Phase II On-Site Soils'!$A:$G,5,FALSE)</f>
        <v>ND</v>
      </c>
      <c r="E13" s="15" t="str">
        <f>VLOOKUP($A13,'Phase II On-Site Soils'!$A:$G,6,FALSE)</f>
        <v>ND</v>
      </c>
      <c r="F13" s="15" t="str">
        <f>VLOOKUP($A13,'Phase II On-Site Soils'!$A:$G,7,FALSE)</f>
        <v>ND</v>
      </c>
      <c r="G13" s="89" t="s">
        <v>20</v>
      </c>
    </row>
    <row r="14" spans="1:7" ht="15" customHeight="1" x14ac:dyDescent="0.2">
      <c r="A14" s="14" t="s">
        <v>634</v>
      </c>
      <c r="B14" s="16" t="s">
        <v>682</v>
      </c>
      <c r="C14" s="17">
        <v>41505.670138888891</v>
      </c>
      <c r="D14" s="26">
        <f>VLOOKUP($A14,'Phase II On-Site Soils'!$A:$G,5,FALSE)</f>
        <v>1110</v>
      </c>
      <c r="E14" s="20">
        <f>VLOOKUP($A14,'Phase II On-Site Soils'!$A:$G,6,FALSE)</f>
        <v>78</v>
      </c>
      <c r="F14" s="26">
        <f>VLOOKUP($A14,'Phase II On-Site Soils'!$A:$G,7,FALSE)</f>
        <v>1200</v>
      </c>
      <c r="G14" s="89" t="s">
        <v>20</v>
      </c>
    </row>
    <row r="15" spans="1:7" ht="15" customHeight="1" x14ac:dyDescent="0.2">
      <c r="A15" s="14" t="s">
        <v>635</v>
      </c>
      <c r="B15" s="16" t="s">
        <v>732</v>
      </c>
      <c r="C15" s="17">
        <v>41505.670138888891</v>
      </c>
      <c r="D15" s="44">
        <f>VLOOKUP($A15,'Phase II On-Site Soils'!$A:$G,5,FALSE)</f>
        <v>22400</v>
      </c>
      <c r="E15" s="20">
        <f>VLOOKUP($A15,'Phase II On-Site Soils'!$A:$G,6,FALSE)</f>
        <v>101</v>
      </c>
      <c r="F15" s="20">
        <f>VLOOKUP($A15,'Phase II On-Site Soils'!$A:$G,7,FALSE)</f>
        <v>559</v>
      </c>
      <c r="G15" s="89" t="s">
        <v>20</v>
      </c>
    </row>
    <row r="16" spans="1:7" ht="15" customHeight="1" x14ac:dyDescent="0.2">
      <c r="A16" s="14" t="s">
        <v>637</v>
      </c>
      <c r="B16" s="16" t="s">
        <v>678</v>
      </c>
      <c r="C16" s="17">
        <v>41506.368055555555</v>
      </c>
      <c r="D16" s="15" t="str">
        <f>VLOOKUP($A16,'Phase II On-Site Soils'!$A:$G,5,FALSE)</f>
        <v>ND</v>
      </c>
      <c r="E16" s="15" t="str">
        <f>VLOOKUP($A16,'Phase II On-Site Soils'!$A:$G,6,FALSE)</f>
        <v>ND</v>
      </c>
      <c r="F16" s="15" t="str">
        <f>VLOOKUP($A16,'Phase II On-Site Soils'!$A:$G,7,FALSE)</f>
        <v>ND</v>
      </c>
      <c r="G16" s="89" t="s">
        <v>20</v>
      </c>
    </row>
    <row r="17" spans="1:7" ht="15" customHeight="1" x14ac:dyDescent="0.2">
      <c r="A17" s="14" t="s">
        <v>638</v>
      </c>
      <c r="B17" s="16" t="s">
        <v>679</v>
      </c>
      <c r="C17" s="17">
        <v>41506.375</v>
      </c>
      <c r="D17" s="15" t="str">
        <f>VLOOKUP($A17,'Phase II On-Site Soils'!$A:$G,5,FALSE)</f>
        <v>ND</v>
      </c>
      <c r="E17" s="15" t="str">
        <f>VLOOKUP($A17,'Phase II On-Site Soils'!$A:$G,6,FALSE)</f>
        <v>ND</v>
      </c>
      <c r="F17" s="15" t="str">
        <f>VLOOKUP($A17,'Phase II On-Site Soils'!$A:$G,7,FALSE)</f>
        <v>ND</v>
      </c>
      <c r="G17" s="89" t="s">
        <v>20</v>
      </c>
    </row>
    <row r="18" spans="1:7" ht="15" customHeight="1" x14ac:dyDescent="0.2">
      <c r="A18" s="14" t="s">
        <v>636</v>
      </c>
      <c r="B18" s="16" t="s">
        <v>680</v>
      </c>
      <c r="C18" s="17">
        <v>41506.381944444445</v>
      </c>
      <c r="D18" s="15" t="str">
        <f>VLOOKUP($A18,'Phase II On-Site Soils'!$A:$G,5,FALSE)</f>
        <v>ND</v>
      </c>
      <c r="E18" s="15" t="str">
        <f>VLOOKUP($A18,'Phase II On-Site Soils'!$A:$G,6,FALSE)</f>
        <v>ND</v>
      </c>
      <c r="F18" s="15" t="str">
        <f>VLOOKUP($A18,'Phase II On-Site Soils'!$A:$G,7,FALSE)</f>
        <v>ND</v>
      </c>
      <c r="G18" s="89" t="s">
        <v>20</v>
      </c>
    </row>
    <row r="19" spans="1:7" ht="15" customHeight="1" x14ac:dyDescent="0.2">
      <c r="A19" s="14" t="s">
        <v>537</v>
      </c>
      <c r="B19" s="16" t="s">
        <v>684</v>
      </c>
      <c r="C19" s="17">
        <v>41506.618055555555</v>
      </c>
      <c r="D19" s="15" t="str">
        <f>VLOOKUP($A19,'Phase II On-Site Soils'!$A:$G,5,FALSE)</f>
        <v>ND</v>
      </c>
      <c r="E19" s="15" t="str">
        <f>VLOOKUP($A19,'Phase II On-Site Soils'!$A:$G,6,FALSE)</f>
        <v>ND</v>
      </c>
      <c r="F19" s="15" t="str">
        <f>VLOOKUP($A19,'Phase II On-Site Soils'!$A:$G,7,FALSE)</f>
        <v>ND</v>
      </c>
      <c r="G19" s="89" t="s">
        <v>20</v>
      </c>
    </row>
    <row r="20" spans="1:7" ht="15" customHeight="1" x14ac:dyDescent="0.2">
      <c r="A20" s="14" t="s">
        <v>536</v>
      </c>
      <c r="B20" s="16" t="s">
        <v>680</v>
      </c>
      <c r="C20" s="17">
        <v>41506.638888888891</v>
      </c>
      <c r="D20" s="20">
        <f>VLOOKUP($A20,'Phase II On-Site Soils'!$A:$G,5,FALSE)</f>
        <v>35</v>
      </c>
      <c r="E20" s="15" t="str">
        <f>VLOOKUP($A20,'Phase II On-Site Soils'!$A:$G,6,FALSE)</f>
        <v>ND</v>
      </c>
      <c r="F20" s="15" t="str">
        <f>VLOOKUP($A20,'Phase II On-Site Soils'!$A:$G,7,FALSE)</f>
        <v>ND</v>
      </c>
      <c r="G20" s="89" t="s">
        <v>20</v>
      </c>
    </row>
    <row r="21" spans="1:7" ht="15" customHeight="1" x14ac:dyDescent="0.2">
      <c r="A21" s="14" t="s">
        <v>643</v>
      </c>
      <c r="B21" s="16" t="s">
        <v>678</v>
      </c>
      <c r="C21" s="17">
        <v>41513.479166666664</v>
      </c>
      <c r="D21" s="20">
        <f>VLOOKUP($A21,'Phase II On-Site Soils'!$A:$G,5,FALSE)</f>
        <v>11.9</v>
      </c>
      <c r="E21" s="15" t="str">
        <f>VLOOKUP($A21,'Phase II On-Site Soils'!$A:$G,6,FALSE)</f>
        <v>ND</v>
      </c>
      <c r="F21" s="15" t="str">
        <f>VLOOKUP($A21,'Phase II On-Site Soils'!$A:$G,7,FALSE)</f>
        <v>ND</v>
      </c>
      <c r="G21" s="89" t="s">
        <v>20</v>
      </c>
    </row>
    <row r="22" spans="1:7" ht="15" customHeight="1" x14ac:dyDescent="0.2">
      <c r="A22" s="14" t="s">
        <v>641</v>
      </c>
      <c r="B22" s="16" t="s">
        <v>727</v>
      </c>
      <c r="C22" s="17">
        <v>41513.493055555555</v>
      </c>
      <c r="D22" s="20">
        <f>VLOOKUP($A22,'Phase II On-Site Soils'!$A:$G,5,FALSE)</f>
        <v>80.7</v>
      </c>
      <c r="E22" s="15" t="str">
        <f>VLOOKUP($A22,'Phase II On-Site Soils'!$A:$G,6,FALSE)</f>
        <v>ND</v>
      </c>
      <c r="F22" s="15" t="str">
        <f>VLOOKUP($A22,'Phase II On-Site Soils'!$A:$G,7,FALSE)</f>
        <v>ND</v>
      </c>
      <c r="G22" s="89" t="s">
        <v>20</v>
      </c>
    </row>
    <row r="23" spans="1:7" ht="15" customHeight="1" x14ac:dyDescent="0.2">
      <c r="A23" s="14" t="s">
        <v>642</v>
      </c>
      <c r="B23" s="16" t="s">
        <v>733</v>
      </c>
      <c r="C23" s="17">
        <v>41513.5</v>
      </c>
      <c r="D23" s="20">
        <f>VLOOKUP($A23,'Phase II On-Site Soils'!$A:$G,5,FALSE)</f>
        <v>95</v>
      </c>
      <c r="E23" s="15" t="str">
        <f>VLOOKUP($A23,'Phase II On-Site Soils'!$A:$G,6,FALSE)</f>
        <v>ND</v>
      </c>
      <c r="F23" s="15" t="str">
        <f>VLOOKUP($A23,'Phase II On-Site Soils'!$A:$G,7,FALSE)</f>
        <v>ND</v>
      </c>
      <c r="G23" s="89" t="s">
        <v>20</v>
      </c>
    </row>
    <row r="24" spans="1:7" ht="15" customHeight="1" x14ac:dyDescent="0.2">
      <c r="A24" s="14" t="s">
        <v>657</v>
      </c>
      <c r="B24" s="16" t="s">
        <v>704</v>
      </c>
      <c r="C24" s="17">
        <v>41513.586805555555</v>
      </c>
      <c r="D24" s="44">
        <f>VLOOKUP($A24,'Phase II On-Site Soils'!$A:$G,5,FALSE)</f>
        <v>8990</v>
      </c>
      <c r="E24" s="26">
        <f>VLOOKUP($A24,'Phase II On-Site Soils'!$A:$G,6,FALSE)</f>
        <v>821</v>
      </c>
      <c r="F24" s="26">
        <f>VLOOKUP($A24,'Phase II On-Site Soils'!$A:$G,7,FALSE)</f>
        <v>4970</v>
      </c>
      <c r="G24" s="89" t="s">
        <v>20</v>
      </c>
    </row>
    <row r="25" spans="1:7" ht="15" customHeight="1" x14ac:dyDescent="0.2">
      <c r="A25" s="14" t="s">
        <v>658</v>
      </c>
      <c r="B25" s="16" t="s">
        <v>679</v>
      </c>
      <c r="C25" s="17">
        <v>41513.59375</v>
      </c>
      <c r="D25" s="15" t="str">
        <f>VLOOKUP($A25,'Phase II On-Site Soils'!$A:$G,5,FALSE)</f>
        <v>ND</v>
      </c>
      <c r="E25" s="15" t="str">
        <f>VLOOKUP($A25,'Phase II On-Site Soils'!$A:$G,6,FALSE)</f>
        <v>ND</v>
      </c>
      <c r="F25" s="15" t="str">
        <f>VLOOKUP($A25,'Phase II On-Site Soils'!$A:$G,7,FALSE)</f>
        <v>ND</v>
      </c>
      <c r="G25" s="89" t="s">
        <v>20</v>
      </c>
    </row>
    <row r="26" spans="1:7" ht="15" customHeight="1" x14ac:dyDescent="0.2">
      <c r="A26" s="14" t="s">
        <v>656</v>
      </c>
      <c r="B26" s="16" t="s">
        <v>734</v>
      </c>
      <c r="C26" s="17">
        <v>41513.600694444445</v>
      </c>
      <c r="D26" s="15" t="str">
        <f>VLOOKUP($A26,'Phase II On-Site Soils'!$A:$G,5,FALSE)</f>
        <v>ND</v>
      </c>
      <c r="E26" s="15" t="str">
        <f>VLOOKUP($A26,'Phase II On-Site Soils'!$A:$G,6,FALSE)</f>
        <v>ND</v>
      </c>
      <c r="F26" s="15" t="str">
        <f>VLOOKUP($A26,'Phase II On-Site Soils'!$A:$G,7,FALSE)</f>
        <v>ND</v>
      </c>
      <c r="G26" s="89" t="s">
        <v>20</v>
      </c>
    </row>
    <row r="27" spans="1:7" ht="15" customHeight="1" x14ac:dyDescent="0.2">
      <c r="A27" s="14" t="s">
        <v>660</v>
      </c>
      <c r="B27" s="16" t="s">
        <v>679</v>
      </c>
      <c r="C27" s="17">
        <v>41513.670138888891</v>
      </c>
      <c r="D27" s="20">
        <f>VLOOKUP($A27,'Phase II On-Site Soils'!$A:$G,5,FALSE)</f>
        <v>31.7</v>
      </c>
      <c r="E27" s="15" t="str">
        <f>VLOOKUP($A27,'Phase II On-Site Soils'!$A:$G,6,FALSE)</f>
        <v>ND</v>
      </c>
      <c r="F27" s="15" t="str">
        <f>VLOOKUP($A27,'Phase II On-Site Soils'!$A:$G,7,FALSE)</f>
        <v>ND</v>
      </c>
      <c r="G27" s="89" t="s">
        <v>20</v>
      </c>
    </row>
    <row r="28" spans="1:7" ht="15" customHeight="1" x14ac:dyDescent="0.2">
      <c r="A28" s="14" t="s">
        <v>136</v>
      </c>
      <c r="B28" s="16" t="s">
        <v>464</v>
      </c>
      <c r="C28" s="17">
        <v>42926</v>
      </c>
      <c r="D28" s="44">
        <v>80700</v>
      </c>
      <c r="E28" s="20" t="s">
        <v>137</v>
      </c>
      <c r="F28" s="44">
        <v>48500</v>
      </c>
      <c r="G28" s="90">
        <v>19400</v>
      </c>
    </row>
    <row r="29" spans="1:7" ht="15" customHeight="1" x14ac:dyDescent="0.2">
      <c r="A29" s="14" t="s">
        <v>138</v>
      </c>
      <c r="B29" s="16" t="s">
        <v>465</v>
      </c>
      <c r="C29" s="17">
        <v>42926</v>
      </c>
      <c r="D29" s="44">
        <v>12000</v>
      </c>
      <c r="E29" s="20" t="s">
        <v>139</v>
      </c>
      <c r="F29" s="26">
        <v>7460</v>
      </c>
      <c r="G29" s="91">
        <v>4830</v>
      </c>
    </row>
    <row r="30" spans="1:7" ht="15" customHeight="1" x14ac:dyDescent="0.2">
      <c r="A30" s="14" t="s">
        <v>140</v>
      </c>
      <c r="B30" s="16" t="s">
        <v>466</v>
      </c>
      <c r="C30" s="17">
        <v>42926</v>
      </c>
      <c r="D30" s="26">
        <v>1220</v>
      </c>
      <c r="E30" s="15" t="s">
        <v>20</v>
      </c>
      <c r="F30" s="15" t="s">
        <v>20</v>
      </c>
      <c r="G30" s="89" t="s">
        <v>20</v>
      </c>
    </row>
    <row r="31" spans="1:7" ht="15" customHeight="1" x14ac:dyDescent="0.2">
      <c r="A31" s="14" t="s">
        <v>141</v>
      </c>
      <c r="B31" s="16" t="s">
        <v>142</v>
      </c>
      <c r="C31" s="17">
        <v>42926</v>
      </c>
      <c r="D31" s="20" t="s">
        <v>143</v>
      </c>
      <c r="E31" s="15" t="s">
        <v>20</v>
      </c>
      <c r="F31" s="15" t="s">
        <v>20</v>
      </c>
      <c r="G31" s="89" t="s">
        <v>20</v>
      </c>
    </row>
    <row r="32" spans="1:7" ht="15" customHeight="1" x14ac:dyDescent="0.2">
      <c r="A32" s="14" t="s">
        <v>144</v>
      </c>
      <c r="B32" s="16" t="s">
        <v>127</v>
      </c>
      <c r="C32" s="17">
        <v>42926</v>
      </c>
      <c r="D32" s="20" t="s">
        <v>145</v>
      </c>
      <c r="E32" s="15" t="s">
        <v>20</v>
      </c>
      <c r="F32" s="15" t="s">
        <v>20</v>
      </c>
      <c r="G32" s="89" t="s">
        <v>20</v>
      </c>
    </row>
    <row r="33" spans="1:7" ht="15" customHeight="1" x14ac:dyDescent="0.2">
      <c r="A33" s="14" t="s">
        <v>225</v>
      </c>
      <c r="B33" s="16" t="s">
        <v>467</v>
      </c>
      <c r="C33" s="17">
        <v>42927</v>
      </c>
      <c r="D33" s="26">
        <v>1870</v>
      </c>
      <c r="E33" s="15" t="s">
        <v>20</v>
      </c>
      <c r="F33" s="15" t="s">
        <v>20</v>
      </c>
      <c r="G33" s="89" t="s">
        <v>20</v>
      </c>
    </row>
    <row r="34" spans="1:7" ht="15" customHeight="1" x14ac:dyDescent="0.2">
      <c r="A34" s="14" t="s">
        <v>221</v>
      </c>
      <c r="B34" s="16" t="s">
        <v>222</v>
      </c>
      <c r="C34" s="17">
        <v>42927</v>
      </c>
      <c r="D34" s="44">
        <v>18500</v>
      </c>
      <c r="E34" s="19" t="s">
        <v>161</v>
      </c>
      <c r="F34" s="44">
        <v>43000</v>
      </c>
      <c r="G34" s="90">
        <v>11200</v>
      </c>
    </row>
    <row r="35" spans="1:7" ht="15" customHeight="1" x14ac:dyDescent="0.2">
      <c r="A35" s="14" t="s">
        <v>223</v>
      </c>
      <c r="B35" s="16" t="s">
        <v>468</v>
      </c>
      <c r="C35" s="17">
        <v>42927</v>
      </c>
      <c r="D35" s="44">
        <v>5610</v>
      </c>
      <c r="E35" s="19" t="s">
        <v>224</v>
      </c>
      <c r="F35" s="26">
        <v>3040</v>
      </c>
      <c r="G35" s="91">
        <v>1570</v>
      </c>
    </row>
    <row r="36" spans="1:7" ht="15" customHeight="1" x14ac:dyDescent="0.2">
      <c r="A36" s="14" t="s">
        <v>226</v>
      </c>
      <c r="B36" s="16" t="s">
        <v>17</v>
      </c>
      <c r="C36" s="17">
        <v>42927</v>
      </c>
      <c r="D36" s="20" t="s">
        <v>227</v>
      </c>
      <c r="E36" s="15" t="s">
        <v>20</v>
      </c>
      <c r="F36" s="15" t="s">
        <v>20</v>
      </c>
      <c r="G36" s="89" t="s">
        <v>20</v>
      </c>
    </row>
    <row r="37" spans="1:7" ht="15" customHeight="1" x14ac:dyDescent="0.2">
      <c r="A37" s="14" t="s">
        <v>228</v>
      </c>
      <c r="B37" s="16" t="s">
        <v>196</v>
      </c>
      <c r="C37" s="17">
        <v>42927</v>
      </c>
      <c r="D37" s="20" t="s">
        <v>229</v>
      </c>
      <c r="E37" s="15" t="s">
        <v>20</v>
      </c>
      <c r="F37" s="15" t="s">
        <v>20</v>
      </c>
      <c r="G37" s="89" t="s">
        <v>20</v>
      </c>
    </row>
    <row r="38" spans="1:7" ht="15" customHeight="1" x14ac:dyDescent="0.2">
      <c r="A38" s="14" t="s">
        <v>230</v>
      </c>
      <c r="B38" s="16" t="s">
        <v>231</v>
      </c>
      <c r="C38" s="17">
        <v>42927</v>
      </c>
      <c r="D38" s="15" t="s">
        <v>232</v>
      </c>
      <c r="E38" s="15" t="s">
        <v>20</v>
      </c>
      <c r="F38" s="15" t="s">
        <v>20</v>
      </c>
      <c r="G38" s="89" t="s">
        <v>20</v>
      </c>
    </row>
    <row r="39" spans="1:7" ht="15" customHeight="1" x14ac:dyDescent="0.2">
      <c r="A39" s="14" t="s">
        <v>266</v>
      </c>
      <c r="B39" s="16" t="s">
        <v>469</v>
      </c>
      <c r="C39" s="17">
        <v>42928</v>
      </c>
      <c r="D39" s="26">
        <v>3800</v>
      </c>
      <c r="E39" s="15" t="s">
        <v>267</v>
      </c>
      <c r="F39" s="20" t="s">
        <v>268</v>
      </c>
      <c r="G39" s="92" t="s">
        <v>269</v>
      </c>
    </row>
    <row r="40" spans="1:7" ht="15" customHeight="1" x14ac:dyDescent="0.2">
      <c r="A40" s="14" t="s">
        <v>270</v>
      </c>
      <c r="B40" s="16" t="s">
        <v>271</v>
      </c>
      <c r="C40" s="17">
        <v>42928</v>
      </c>
      <c r="D40" s="44">
        <v>51700</v>
      </c>
      <c r="E40" s="19" t="s">
        <v>272</v>
      </c>
      <c r="F40" s="44">
        <v>23300</v>
      </c>
      <c r="G40" s="90">
        <v>11500</v>
      </c>
    </row>
    <row r="41" spans="1:7" ht="15" customHeight="1" x14ac:dyDescent="0.2">
      <c r="A41" s="14" t="s">
        <v>273</v>
      </c>
      <c r="B41" s="16" t="s">
        <v>274</v>
      </c>
      <c r="C41" s="17">
        <v>42928</v>
      </c>
      <c r="D41" s="44">
        <v>7800</v>
      </c>
      <c r="E41" s="19" t="s">
        <v>275</v>
      </c>
      <c r="F41" s="26">
        <v>4140</v>
      </c>
      <c r="G41" s="91">
        <v>2570</v>
      </c>
    </row>
    <row r="42" spans="1:7" ht="15" customHeight="1" x14ac:dyDescent="0.2">
      <c r="A42" s="14" t="s">
        <v>433</v>
      </c>
      <c r="B42" s="15" t="s">
        <v>274</v>
      </c>
      <c r="C42" s="25">
        <v>42928</v>
      </c>
      <c r="D42" s="18" t="s">
        <v>507</v>
      </c>
      <c r="E42" s="26">
        <v>212</v>
      </c>
      <c r="F42" s="26" t="s">
        <v>510</v>
      </c>
      <c r="G42" s="92" t="s">
        <v>438</v>
      </c>
    </row>
    <row r="43" spans="1:7" ht="15" customHeight="1" x14ac:dyDescent="0.2">
      <c r="A43" s="14" t="s">
        <v>276</v>
      </c>
      <c r="B43" s="16" t="s">
        <v>17</v>
      </c>
      <c r="C43" s="17">
        <v>42928</v>
      </c>
      <c r="D43" s="20" t="s">
        <v>277</v>
      </c>
      <c r="E43" s="15" t="s">
        <v>20</v>
      </c>
      <c r="F43" s="15" t="s">
        <v>20</v>
      </c>
      <c r="G43" s="89" t="s">
        <v>20</v>
      </c>
    </row>
    <row r="44" spans="1:7" ht="15" customHeight="1" x14ac:dyDescent="0.2">
      <c r="A44" s="14" t="s">
        <v>278</v>
      </c>
      <c r="B44" s="16" t="s">
        <v>127</v>
      </c>
      <c r="C44" s="17">
        <v>42928</v>
      </c>
      <c r="D44" s="20" t="s">
        <v>279</v>
      </c>
      <c r="E44" s="15" t="s">
        <v>20</v>
      </c>
      <c r="F44" s="15" t="s">
        <v>20</v>
      </c>
      <c r="G44" s="89" t="s">
        <v>20</v>
      </c>
    </row>
    <row r="45" spans="1:7" ht="15" customHeight="1" x14ac:dyDescent="0.2">
      <c r="A45" s="14" t="s">
        <v>280</v>
      </c>
      <c r="B45" s="16" t="s">
        <v>196</v>
      </c>
      <c r="C45" s="17">
        <v>42928</v>
      </c>
      <c r="D45" s="20" t="s">
        <v>281</v>
      </c>
      <c r="E45" s="15" t="s">
        <v>20</v>
      </c>
      <c r="F45" s="15" t="s">
        <v>20</v>
      </c>
      <c r="G45" s="89" t="s">
        <v>20</v>
      </c>
    </row>
    <row r="46" spans="1:7" ht="15" customHeight="1" x14ac:dyDescent="0.2">
      <c r="A46" s="14" t="s">
        <v>282</v>
      </c>
      <c r="B46" s="16" t="s">
        <v>283</v>
      </c>
      <c r="C46" s="17">
        <v>42928</v>
      </c>
      <c r="D46" s="44">
        <v>28700</v>
      </c>
      <c r="E46" s="19" t="s">
        <v>192</v>
      </c>
      <c r="F46" s="44">
        <v>34200</v>
      </c>
      <c r="G46" s="90">
        <v>16800</v>
      </c>
    </row>
    <row r="47" spans="1:7" ht="15" customHeight="1" x14ac:dyDescent="0.2">
      <c r="A47" s="14" t="s">
        <v>284</v>
      </c>
      <c r="B47" s="16" t="s">
        <v>468</v>
      </c>
      <c r="C47" s="17">
        <v>42928</v>
      </c>
      <c r="D47" s="26">
        <v>2830</v>
      </c>
      <c r="E47" s="20" t="s">
        <v>285</v>
      </c>
      <c r="F47" s="26">
        <v>1820</v>
      </c>
      <c r="G47" s="92" t="s">
        <v>286</v>
      </c>
    </row>
    <row r="48" spans="1:7" ht="15" customHeight="1" x14ac:dyDescent="0.2">
      <c r="A48" s="14" t="s">
        <v>287</v>
      </c>
      <c r="B48" s="16" t="s">
        <v>17</v>
      </c>
      <c r="C48" s="17">
        <v>42928</v>
      </c>
      <c r="D48" s="20" t="s">
        <v>288</v>
      </c>
      <c r="E48" s="15" t="s">
        <v>20</v>
      </c>
      <c r="F48" s="15" t="s">
        <v>20</v>
      </c>
      <c r="G48" s="89" t="s">
        <v>20</v>
      </c>
    </row>
    <row r="49" spans="1:7" ht="15" customHeight="1" x14ac:dyDescent="0.2">
      <c r="A49" s="14" t="s">
        <v>289</v>
      </c>
      <c r="B49" s="16" t="s">
        <v>127</v>
      </c>
      <c r="C49" s="17">
        <v>42928</v>
      </c>
      <c r="D49" s="20" t="s">
        <v>290</v>
      </c>
      <c r="E49" s="15" t="s">
        <v>20</v>
      </c>
      <c r="F49" s="15" t="s">
        <v>20</v>
      </c>
      <c r="G49" s="89" t="s">
        <v>20</v>
      </c>
    </row>
    <row r="50" spans="1:7" ht="15" customHeight="1" x14ac:dyDescent="0.2">
      <c r="A50" s="14" t="s">
        <v>291</v>
      </c>
      <c r="B50" s="16" t="s">
        <v>196</v>
      </c>
      <c r="C50" s="17">
        <v>42928</v>
      </c>
      <c r="D50" s="15" t="s">
        <v>292</v>
      </c>
      <c r="E50" s="15" t="s">
        <v>20</v>
      </c>
      <c r="F50" s="15" t="s">
        <v>20</v>
      </c>
      <c r="G50" s="89" t="s">
        <v>20</v>
      </c>
    </row>
    <row r="51" spans="1:7" ht="15" customHeight="1" x14ac:dyDescent="0.2">
      <c r="A51" s="14" t="s">
        <v>293</v>
      </c>
      <c r="B51" s="16" t="s">
        <v>470</v>
      </c>
      <c r="C51" s="17">
        <v>42928</v>
      </c>
      <c r="D51" s="26">
        <v>2170</v>
      </c>
      <c r="E51" s="19" t="s">
        <v>294</v>
      </c>
      <c r="F51" s="26">
        <v>6850</v>
      </c>
      <c r="G51" s="91">
        <v>2710</v>
      </c>
    </row>
    <row r="52" spans="1:7" ht="15" customHeight="1" x14ac:dyDescent="0.2">
      <c r="A52" s="14" t="s">
        <v>295</v>
      </c>
      <c r="B52" s="16" t="s">
        <v>471</v>
      </c>
      <c r="C52" s="17">
        <v>42928</v>
      </c>
      <c r="D52" s="44">
        <v>20000</v>
      </c>
      <c r="E52" s="26">
        <v>1080</v>
      </c>
      <c r="F52" s="26">
        <v>7810</v>
      </c>
      <c r="G52" s="91">
        <v>4670</v>
      </c>
    </row>
    <row r="53" spans="1:7" ht="15" customHeight="1" x14ac:dyDescent="0.2">
      <c r="A53" s="14" t="s">
        <v>296</v>
      </c>
      <c r="B53" s="16" t="s">
        <v>142</v>
      </c>
      <c r="C53" s="17">
        <v>42928</v>
      </c>
      <c r="D53" s="20" t="s">
        <v>74</v>
      </c>
      <c r="E53" s="15" t="s">
        <v>20</v>
      </c>
      <c r="F53" s="15" t="s">
        <v>20</v>
      </c>
      <c r="G53" s="89" t="s">
        <v>20</v>
      </c>
    </row>
    <row r="54" spans="1:7" ht="15" customHeight="1" x14ac:dyDescent="0.2">
      <c r="A54" s="14" t="s">
        <v>297</v>
      </c>
      <c r="B54" s="16" t="s">
        <v>127</v>
      </c>
      <c r="C54" s="17">
        <v>42928</v>
      </c>
      <c r="D54" s="15" t="s">
        <v>298</v>
      </c>
      <c r="E54" s="15" t="s">
        <v>20</v>
      </c>
      <c r="F54" s="15" t="s">
        <v>20</v>
      </c>
      <c r="G54" s="89" t="s">
        <v>20</v>
      </c>
    </row>
    <row r="55" spans="1:7" ht="15" customHeight="1" x14ac:dyDescent="0.2">
      <c r="A55" s="14" t="s">
        <v>299</v>
      </c>
      <c r="B55" s="16" t="s">
        <v>186</v>
      </c>
      <c r="C55" s="17">
        <v>42928</v>
      </c>
      <c r="D55" s="15" t="s">
        <v>300</v>
      </c>
      <c r="E55" s="15" t="s">
        <v>20</v>
      </c>
      <c r="F55" s="15" t="s">
        <v>20</v>
      </c>
      <c r="G55" s="89" t="s">
        <v>20</v>
      </c>
    </row>
    <row r="56" spans="1:7" ht="15" customHeight="1" x14ac:dyDescent="0.2">
      <c r="A56" s="14" t="s">
        <v>210</v>
      </c>
      <c r="B56" s="16" t="s">
        <v>472</v>
      </c>
      <c r="C56" s="17">
        <v>42927</v>
      </c>
      <c r="D56" s="44">
        <v>18700</v>
      </c>
      <c r="E56" s="19" t="s">
        <v>211</v>
      </c>
      <c r="F56" s="26">
        <v>5680</v>
      </c>
      <c r="G56" s="91">
        <v>2970</v>
      </c>
    </row>
    <row r="57" spans="1:7" ht="15" customHeight="1" x14ac:dyDescent="0.2">
      <c r="A57" s="14" t="s">
        <v>212</v>
      </c>
      <c r="B57" s="16" t="s">
        <v>213</v>
      </c>
      <c r="C57" s="17">
        <v>42927</v>
      </c>
      <c r="D57" s="44">
        <v>10800</v>
      </c>
      <c r="E57" s="19" t="s">
        <v>89</v>
      </c>
      <c r="F57" s="26">
        <v>7730</v>
      </c>
      <c r="G57" s="91">
        <v>4030</v>
      </c>
    </row>
    <row r="58" spans="1:7" ht="15" customHeight="1" x14ac:dyDescent="0.2">
      <c r="A58" s="14" t="s">
        <v>219</v>
      </c>
      <c r="B58" s="16" t="s">
        <v>220</v>
      </c>
      <c r="C58" s="17">
        <v>42927</v>
      </c>
      <c r="D58" s="26">
        <v>1000</v>
      </c>
      <c r="E58" s="15" t="s">
        <v>20</v>
      </c>
      <c r="F58" s="15" t="s">
        <v>20</v>
      </c>
      <c r="G58" s="89" t="s">
        <v>20</v>
      </c>
    </row>
    <row r="59" spans="1:7" ht="15" customHeight="1" x14ac:dyDescent="0.2">
      <c r="A59" s="14" t="s">
        <v>216</v>
      </c>
      <c r="B59" s="16" t="s">
        <v>127</v>
      </c>
      <c r="C59" s="17">
        <v>42927</v>
      </c>
      <c r="D59" s="20" t="s">
        <v>184</v>
      </c>
      <c r="E59" s="15" t="s">
        <v>20</v>
      </c>
      <c r="F59" s="15" t="s">
        <v>20</v>
      </c>
      <c r="G59" s="89" t="s">
        <v>20</v>
      </c>
    </row>
    <row r="60" spans="1:7" ht="15" customHeight="1" x14ac:dyDescent="0.2">
      <c r="A60" s="14" t="s">
        <v>217</v>
      </c>
      <c r="B60" s="16" t="s">
        <v>196</v>
      </c>
      <c r="C60" s="17">
        <v>42927</v>
      </c>
      <c r="D60" s="15" t="s">
        <v>218</v>
      </c>
      <c r="E60" s="15" t="s">
        <v>20</v>
      </c>
      <c r="F60" s="15" t="s">
        <v>20</v>
      </c>
      <c r="G60" s="89" t="s">
        <v>20</v>
      </c>
    </row>
    <row r="61" spans="1:7" ht="15" customHeight="1" x14ac:dyDescent="0.2">
      <c r="A61" s="14" t="s">
        <v>214</v>
      </c>
      <c r="B61" s="16" t="s">
        <v>153</v>
      </c>
      <c r="C61" s="17">
        <v>42927</v>
      </c>
      <c r="D61" s="15" t="s">
        <v>215</v>
      </c>
      <c r="E61" s="15" t="s">
        <v>20</v>
      </c>
      <c r="F61" s="15" t="s">
        <v>20</v>
      </c>
      <c r="G61" s="89" t="s">
        <v>20</v>
      </c>
    </row>
    <row r="62" spans="1:7" ht="15" customHeight="1" x14ac:dyDescent="0.2">
      <c r="A62" s="14" t="s">
        <v>189</v>
      </c>
      <c r="B62" s="16" t="s">
        <v>473</v>
      </c>
      <c r="C62" s="17">
        <v>42927</v>
      </c>
      <c r="D62" s="44">
        <v>38600</v>
      </c>
      <c r="E62" s="19" t="s">
        <v>190</v>
      </c>
      <c r="F62" s="44">
        <v>32300</v>
      </c>
      <c r="G62" s="90">
        <v>10400</v>
      </c>
    </row>
    <row r="63" spans="1:7" ht="15" customHeight="1" x14ac:dyDescent="0.2">
      <c r="A63" s="14" t="s">
        <v>188</v>
      </c>
      <c r="B63" s="16" t="s">
        <v>158</v>
      </c>
      <c r="C63" s="17">
        <v>42927</v>
      </c>
      <c r="D63" s="44">
        <v>20200</v>
      </c>
      <c r="E63" s="26">
        <v>1050</v>
      </c>
      <c r="F63" s="44">
        <v>10700</v>
      </c>
      <c r="G63" s="91">
        <v>4880</v>
      </c>
    </row>
    <row r="64" spans="1:7" ht="15" customHeight="1" x14ac:dyDescent="0.2">
      <c r="A64" s="14" t="s">
        <v>434</v>
      </c>
      <c r="B64" s="15" t="s">
        <v>158</v>
      </c>
      <c r="C64" s="25">
        <v>42927</v>
      </c>
      <c r="D64" s="18" t="s">
        <v>508</v>
      </c>
      <c r="E64" s="26">
        <v>1090</v>
      </c>
      <c r="F64" s="19" t="s">
        <v>511</v>
      </c>
      <c r="G64" s="93" t="s">
        <v>516</v>
      </c>
    </row>
    <row r="65" spans="1:7" ht="15" customHeight="1" x14ac:dyDescent="0.2">
      <c r="A65" s="14" t="s">
        <v>191</v>
      </c>
      <c r="B65" s="16" t="s">
        <v>142</v>
      </c>
      <c r="C65" s="17">
        <v>42927</v>
      </c>
      <c r="D65" s="20" t="s">
        <v>192</v>
      </c>
      <c r="E65" s="15" t="s">
        <v>20</v>
      </c>
      <c r="F65" s="15" t="s">
        <v>20</v>
      </c>
      <c r="G65" s="89" t="s">
        <v>20</v>
      </c>
    </row>
    <row r="66" spans="1:7" ht="15" customHeight="1" x14ac:dyDescent="0.2">
      <c r="A66" s="14" t="s">
        <v>193</v>
      </c>
      <c r="B66" s="16" t="s">
        <v>127</v>
      </c>
      <c r="C66" s="17">
        <v>42927</v>
      </c>
      <c r="D66" s="20" t="s">
        <v>194</v>
      </c>
      <c r="E66" s="15" t="s">
        <v>20</v>
      </c>
      <c r="F66" s="15" t="s">
        <v>20</v>
      </c>
      <c r="G66" s="89" t="s">
        <v>20</v>
      </c>
    </row>
    <row r="67" spans="1:7" ht="15" customHeight="1" x14ac:dyDescent="0.2">
      <c r="A67" s="14" t="s">
        <v>195</v>
      </c>
      <c r="B67" s="16" t="s">
        <v>196</v>
      </c>
      <c r="C67" s="17">
        <v>42927</v>
      </c>
      <c r="D67" s="15" t="s">
        <v>197</v>
      </c>
      <c r="E67" s="15" t="s">
        <v>20</v>
      </c>
      <c r="F67" s="15" t="s">
        <v>20</v>
      </c>
      <c r="G67" s="89" t="s">
        <v>20</v>
      </c>
    </row>
    <row r="68" spans="1:7" ht="15" customHeight="1" x14ac:dyDescent="0.2">
      <c r="A68" s="14" t="s">
        <v>250</v>
      </c>
      <c r="B68" s="16" t="s">
        <v>474</v>
      </c>
      <c r="C68" s="17">
        <v>42928</v>
      </c>
      <c r="D68" s="44">
        <v>127000</v>
      </c>
      <c r="E68" s="19" t="s">
        <v>251</v>
      </c>
      <c r="F68" s="44">
        <v>28800</v>
      </c>
      <c r="G68" s="90">
        <v>13800</v>
      </c>
    </row>
    <row r="69" spans="1:7" ht="15" customHeight="1" x14ac:dyDescent="0.2">
      <c r="A69" s="14" t="s">
        <v>258</v>
      </c>
      <c r="B69" s="16" t="s">
        <v>475</v>
      </c>
      <c r="C69" s="17">
        <v>42928</v>
      </c>
      <c r="D69" s="44">
        <v>24400</v>
      </c>
      <c r="E69" s="20" t="s">
        <v>259</v>
      </c>
      <c r="F69" s="15" t="s">
        <v>20</v>
      </c>
      <c r="G69" s="89" t="s">
        <v>20</v>
      </c>
    </row>
    <row r="70" spans="1:7" ht="15" customHeight="1" x14ac:dyDescent="0.2">
      <c r="A70" s="14" t="s">
        <v>252</v>
      </c>
      <c r="B70" s="16" t="s">
        <v>476</v>
      </c>
      <c r="C70" s="17">
        <v>42928</v>
      </c>
      <c r="D70" s="26">
        <v>3330</v>
      </c>
      <c r="E70" s="19" t="s">
        <v>94</v>
      </c>
      <c r="F70" s="20" t="s">
        <v>253</v>
      </c>
      <c r="G70" s="92" t="s">
        <v>254</v>
      </c>
    </row>
    <row r="71" spans="1:7" ht="28.15" customHeight="1" x14ac:dyDescent="0.2">
      <c r="A71" s="14" t="s">
        <v>458</v>
      </c>
      <c r="B71" s="16" t="s">
        <v>476</v>
      </c>
      <c r="C71" s="17">
        <v>42928</v>
      </c>
      <c r="D71" s="26">
        <v>1090</v>
      </c>
      <c r="E71" s="20" t="s">
        <v>255</v>
      </c>
      <c r="F71" s="20" t="s">
        <v>256</v>
      </c>
      <c r="G71" s="93" t="s">
        <v>257</v>
      </c>
    </row>
    <row r="72" spans="1:7" ht="15" customHeight="1" x14ac:dyDescent="0.2">
      <c r="A72" s="14" t="s">
        <v>260</v>
      </c>
      <c r="B72" s="16" t="s">
        <v>17</v>
      </c>
      <c r="C72" s="17">
        <v>42928</v>
      </c>
      <c r="D72" s="20" t="s">
        <v>261</v>
      </c>
      <c r="E72" s="15" t="s">
        <v>20</v>
      </c>
      <c r="F72" s="15" t="s">
        <v>20</v>
      </c>
      <c r="G72" s="89" t="s">
        <v>20</v>
      </c>
    </row>
    <row r="73" spans="1:7" ht="15" customHeight="1" x14ac:dyDescent="0.2">
      <c r="A73" s="14" t="s">
        <v>262</v>
      </c>
      <c r="B73" s="16" t="s">
        <v>142</v>
      </c>
      <c r="C73" s="17">
        <v>42928</v>
      </c>
      <c r="D73" s="20" t="s">
        <v>263</v>
      </c>
      <c r="E73" s="15" t="s">
        <v>20</v>
      </c>
      <c r="F73" s="15" t="s">
        <v>20</v>
      </c>
      <c r="G73" s="89" t="s">
        <v>20</v>
      </c>
    </row>
    <row r="74" spans="1:7" ht="15" customHeight="1" x14ac:dyDescent="0.2">
      <c r="A74" s="14" t="s">
        <v>264</v>
      </c>
      <c r="B74" s="16" t="s">
        <v>231</v>
      </c>
      <c r="C74" s="17">
        <v>42928</v>
      </c>
      <c r="D74" s="15" t="s">
        <v>265</v>
      </c>
      <c r="E74" s="15" t="s">
        <v>20</v>
      </c>
      <c r="F74" s="15" t="s">
        <v>20</v>
      </c>
      <c r="G74" s="89" t="s">
        <v>20</v>
      </c>
    </row>
    <row r="75" spans="1:7" ht="15" customHeight="1" x14ac:dyDescent="0.2">
      <c r="A75" s="14" t="s">
        <v>201</v>
      </c>
      <c r="B75" s="16" t="s">
        <v>477</v>
      </c>
      <c r="C75" s="17">
        <v>42927</v>
      </c>
      <c r="D75" s="26">
        <v>1050</v>
      </c>
      <c r="E75" s="15" t="s">
        <v>202</v>
      </c>
      <c r="F75" s="20" t="s">
        <v>169</v>
      </c>
      <c r="G75" s="92" t="s">
        <v>203</v>
      </c>
    </row>
    <row r="76" spans="1:7" ht="15" customHeight="1" x14ac:dyDescent="0.2">
      <c r="A76" s="14" t="s">
        <v>198</v>
      </c>
      <c r="B76" s="16" t="s">
        <v>199</v>
      </c>
      <c r="C76" s="17">
        <v>42927</v>
      </c>
      <c r="D76" s="44">
        <v>5880</v>
      </c>
      <c r="E76" s="20" t="s">
        <v>200</v>
      </c>
      <c r="F76" s="26">
        <v>3530</v>
      </c>
      <c r="G76" s="91">
        <v>2240</v>
      </c>
    </row>
    <row r="77" spans="1:7" ht="15" customHeight="1" x14ac:dyDescent="0.2">
      <c r="A77" s="14" t="s">
        <v>204</v>
      </c>
      <c r="B77" s="16" t="s">
        <v>17</v>
      </c>
      <c r="C77" s="17">
        <v>42927</v>
      </c>
      <c r="D77" s="20" t="s">
        <v>205</v>
      </c>
      <c r="E77" s="15" t="s">
        <v>20</v>
      </c>
      <c r="F77" s="15" t="s">
        <v>20</v>
      </c>
      <c r="G77" s="89" t="s">
        <v>20</v>
      </c>
    </row>
    <row r="78" spans="1:7" ht="15" customHeight="1" x14ac:dyDescent="0.2">
      <c r="A78" s="21" t="s">
        <v>206</v>
      </c>
      <c r="B78" s="23" t="s">
        <v>127</v>
      </c>
      <c r="C78" s="28">
        <v>42927</v>
      </c>
      <c r="D78" s="24" t="s">
        <v>207</v>
      </c>
      <c r="E78" s="22" t="s">
        <v>20</v>
      </c>
      <c r="F78" s="22" t="s">
        <v>20</v>
      </c>
      <c r="G78" s="94" t="s">
        <v>20</v>
      </c>
    </row>
    <row r="79" spans="1:7" ht="15" customHeight="1" thickBot="1" x14ac:dyDescent="0.25">
      <c r="A79" s="38" t="s">
        <v>208</v>
      </c>
      <c r="B79" s="40" t="s">
        <v>196</v>
      </c>
      <c r="C79" s="41">
        <v>42927</v>
      </c>
      <c r="D79" s="39" t="s">
        <v>209</v>
      </c>
      <c r="E79" s="39" t="s">
        <v>20</v>
      </c>
      <c r="F79" s="39" t="s">
        <v>20</v>
      </c>
      <c r="G79" s="95" t="s">
        <v>20</v>
      </c>
    </row>
    <row r="80" spans="1:7" ht="15" customHeight="1" x14ac:dyDescent="0.2">
      <c r="A80" s="313" t="s">
        <v>453</v>
      </c>
      <c r="B80" s="314"/>
      <c r="C80" s="314"/>
      <c r="D80" s="314"/>
      <c r="E80" s="314"/>
      <c r="F80" s="314"/>
      <c r="G80" s="315"/>
    </row>
    <row r="81" spans="1:7" ht="15" customHeight="1" x14ac:dyDescent="0.2">
      <c r="A81" s="21" t="s">
        <v>542</v>
      </c>
      <c r="B81" s="23" t="s">
        <v>725</v>
      </c>
      <c r="C81" s="28">
        <v>41512.614583333336</v>
      </c>
      <c r="D81" s="104">
        <f>VLOOKUP($A81,'Phase II On-Site Soils'!$A:$G,5,FALSE)</f>
        <v>1640</v>
      </c>
      <c r="E81" s="22" t="str">
        <f>VLOOKUP($A81,'Phase II On-Site Soils'!$A:$G,6,FALSE)</f>
        <v>ND</v>
      </c>
      <c r="F81" s="104">
        <f>VLOOKUP($A81,'Phase II On-Site Soils'!$A:$G,7,FALSE)</f>
        <v>5720</v>
      </c>
      <c r="G81" s="94" t="s">
        <v>20</v>
      </c>
    </row>
    <row r="82" spans="1:7" ht="15" customHeight="1" x14ac:dyDescent="0.2">
      <c r="A82" s="21" t="s">
        <v>543</v>
      </c>
      <c r="B82" s="23" t="s">
        <v>685</v>
      </c>
      <c r="C82" s="28">
        <v>41512.621527777781</v>
      </c>
      <c r="D82" s="24">
        <f>VLOOKUP($A82,'Phase II On-Site Soils'!$A:$G,5,FALSE)</f>
        <v>77.599999999999994</v>
      </c>
      <c r="E82" s="22" t="str">
        <f>VLOOKUP($A82,'Phase II On-Site Soils'!$A:$G,6,FALSE)</f>
        <v>ND</v>
      </c>
      <c r="F82" s="22" t="str">
        <f>VLOOKUP($A82,'Phase II On-Site Soils'!$A:$G,7,FALSE)</f>
        <v>ND</v>
      </c>
      <c r="G82" s="94" t="s">
        <v>20</v>
      </c>
    </row>
    <row r="83" spans="1:7" ht="15" customHeight="1" x14ac:dyDescent="0.2">
      <c r="A83" s="21" t="s">
        <v>541</v>
      </c>
      <c r="B83" s="23" t="s">
        <v>680</v>
      </c>
      <c r="C83" s="28">
        <v>41512.628472222219</v>
      </c>
      <c r="D83" s="24">
        <f>VLOOKUP($A83,'Phase II On-Site Soils'!$A:$G,5,FALSE)</f>
        <v>61.6</v>
      </c>
      <c r="E83" s="22" t="str">
        <f>VLOOKUP($A83,'Phase II On-Site Soils'!$A:$G,6,FALSE)</f>
        <v>ND</v>
      </c>
      <c r="F83" s="22" t="str">
        <f>VLOOKUP($A83,'Phase II On-Site Soils'!$A:$G,7,FALSE)</f>
        <v>ND</v>
      </c>
      <c r="G83" s="94" t="s">
        <v>20</v>
      </c>
    </row>
    <row r="84" spans="1:7" ht="15" customHeight="1" x14ac:dyDescent="0.2">
      <c r="A84" s="21" t="s">
        <v>547</v>
      </c>
      <c r="B84" s="23" t="s">
        <v>726</v>
      </c>
      <c r="C84" s="28">
        <v>41506.545138888891</v>
      </c>
      <c r="D84" s="24">
        <f>VLOOKUP($A84,'Phase II On-Site Soils'!$A:$G,5,FALSE)</f>
        <v>762</v>
      </c>
      <c r="E84" s="22" t="str">
        <f>VLOOKUP($A84,'Phase II On-Site Soils'!$A:$G,6,FALSE)</f>
        <v>ND</v>
      </c>
      <c r="F84" s="104">
        <f>VLOOKUP($A84,'Phase II On-Site Soils'!$A:$G,7,FALSE)</f>
        <v>6790</v>
      </c>
      <c r="G84" s="94" t="s">
        <v>20</v>
      </c>
    </row>
    <row r="85" spans="1:7" ht="15" customHeight="1" x14ac:dyDescent="0.2">
      <c r="A85" s="21" t="s">
        <v>544</v>
      </c>
      <c r="B85" s="23" t="s">
        <v>727</v>
      </c>
      <c r="C85" s="28">
        <v>41506.552083333336</v>
      </c>
      <c r="D85" s="79">
        <f>VLOOKUP($A85,'Phase II On-Site Soils'!$A:$G,5,FALSE)</f>
        <v>587</v>
      </c>
      <c r="E85" s="24">
        <f>VLOOKUP($A85,'Phase II On-Site Soils'!$A:$G,6,FALSE)</f>
        <v>30.7</v>
      </c>
      <c r="F85" s="22" t="str">
        <f>VLOOKUP($A85,'Phase II On-Site Soils'!$A:$G,7,FALSE)</f>
        <v>ND</v>
      </c>
      <c r="G85" s="94" t="s">
        <v>20</v>
      </c>
    </row>
    <row r="86" spans="1:7" ht="15" customHeight="1" x14ac:dyDescent="0.2">
      <c r="A86" s="21" t="s">
        <v>545</v>
      </c>
      <c r="B86" s="23" t="s">
        <v>680</v>
      </c>
      <c r="C86" s="28">
        <v>41506.572916666664</v>
      </c>
      <c r="D86" s="24">
        <f>VLOOKUP($A86,'Phase II On-Site Soils'!$A:$G,5,FALSE)</f>
        <v>39.799999999999997</v>
      </c>
      <c r="E86" s="22" t="str">
        <f>VLOOKUP($A86,'Phase II On-Site Soils'!$A:$G,6,FALSE)</f>
        <v>ND</v>
      </c>
      <c r="F86" s="22" t="str">
        <f>VLOOKUP($A86,'Phase II On-Site Soils'!$A:$G,7,FALSE)</f>
        <v>ND</v>
      </c>
      <c r="G86" s="94" t="s">
        <v>20</v>
      </c>
    </row>
    <row r="87" spans="1:7" ht="15" customHeight="1" x14ac:dyDescent="0.2">
      <c r="A87" s="21" t="s">
        <v>546</v>
      </c>
      <c r="B87" s="23" t="s">
        <v>46</v>
      </c>
      <c r="C87" s="28">
        <v>41506.607638888891</v>
      </c>
      <c r="D87" s="22" t="str">
        <f>VLOOKUP($A87,'Phase II On-Site Soils'!$A:$G,5,FALSE)</f>
        <v>ND</v>
      </c>
      <c r="E87" s="22" t="str">
        <f>VLOOKUP($A87,'Phase II On-Site Soils'!$A:$G,6,FALSE)</f>
        <v>ND</v>
      </c>
      <c r="F87" s="22" t="str">
        <f>VLOOKUP($A87,'Phase II On-Site Soils'!$A:$G,7,FALSE)</f>
        <v>ND</v>
      </c>
      <c r="G87" s="94" t="s">
        <v>20</v>
      </c>
    </row>
    <row r="88" spans="1:7" ht="15" customHeight="1" x14ac:dyDescent="0.2">
      <c r="A88" s="21" t="s">
        <v>549</v>
      </c>
      <c r="B88" s="23" t="s">
        <v>728</v>
      </c>
      <c r="C88" s="28">
        <v>41512.409722222219</v>
      </c>
      <c r="D88" s="24">
        <f>VLOOKUP($A88,'Phase II On-Site Soils'!$A:$G,5,FALSE)</f>
        <v>104</v>
      </c>
      <c r="E88" s="22" t="str">
        <f>VLOOKUP($A88,'Phase II On-Site Soils'!$A:$G,6,FALSE)</f>
        <v>ND</v>
      </c>
      <c r="F88" s="22" t="str">
        <f>VLOOKUP($A88,'Phase II On-Site Soils'!$A:$G,7,FALSE)</f>
        <v>ND</v>
      </c>
      <c r="G88" s="94" t="s">
        <v>20</v>
      </c>
    </row>
    <row r="89" spans="1:7" ht="15" customHeight="1" x14ac:dyDescent="0.2">
      <c r="A89" s="21" t="s">
        <v>550</v>
      </c>
      <c r="B89" s="23" t="s">
        <v>685</v>
      </c>
      <c r="C89" s="28">
        <v>41512.413194444445</v>
      </c>
      <c r="D89" s="24">
        <f>VLOOKUP($A89,'Phase II On-Site Soils'!$A:$G,5,FALSE)</f>
        <v>15.4</v>
      </c>
      <c r="E89" s="22" t="str">
        <f>VLOOKUP($A89,'Phase II On-Site Soils'!$A:$G,6,FALSE)</f>
        <v>ND</v>
      </c>
      <c r="F89" s="22" t="str">
        <f>VLOOKUP($A89,'Phase II On-Site Soils'!$A:$G,7,FALSE)</f>
        <v>ND</v>
      </c>
      <c r="G89" s="94" t="s">
        <v>20</v>
      </c>
    </row>
    <row r="90" spans="1:7" ht="15" customHeight="1" x14ac:dyDescent="0.2">
      <c r="A90" s="21" t="s">
        <v>548</v>
      </c>
      <c r="B90" s="23" t="s">
        <v>680</v>
      </c>
      <c r="C90" s="28">
        <v>41512.420138888891</v>
      </c>
      <c r="D90" s="22" t="str">
        <f>VLOOKUP($A90,'Phase II On-Site Soils'!$A:$G,5,FALSE)</f>
        <v>ND</v>
      </c>
      <c r="E90" s="22" t="str">
        <f>VLOOKUP($A90,'Phase II On-Site Soils'!$A:$G,6,FALSE)</f>
        <v>ND</v>
      </c>
      <c r="F90" s="22" t="str">
        <f>VLOOKUP($A90,'Phase II On-Site Soils'!$A:$G,7,FALSE)</f>
        <v>ND</v>
      </c>
      <c r="G90" s="94" t="s">
        <v>20</v>
      </c>
    </row>
    <row r="91" spans="1:7" ht="15" customHeight="1" x14ac:dyDescent="0.2">
      <c r="A91" s="21" t="s">
        <v>552</v>
      </c>
      <c r="B91" s="23" t="s">
        <v>678</v>
      </c>
      <c r="C91" s="28">
        <v>41505.451388888891</v>
      </c>
      <c r="D91" s="24">
        <f>VLOOKUP($A91,'Phase II On-Site Soils'!$A:$G,5,FALSE)</f>
        <v>36.1</v>
      </c>
      <c r="E91" s="22" t="str">
        <f>VLOOKUP($A91,'Phase II On-Site Soils'!$A:$G,6,FALSE)</f>
        <v>ND</v>
      </c>
      <c r="F91" s="24">
        <f>VLOOKUP($A91,'Phase II On-Site Soils'!$A:$G,7,FALSE)</f>
        <v>732</v>
      </c>
      <c r="G91" s="94" t="s">
        <v>20</v>
      </c>
    </row>
    <row r="92" spans="1:7" ht="15" customHeight="1" x14ac:dyDescent="0.2">
      <c r="A92" s="21" t="s">
        <v>553</v>
      </c>
      <c r="B92" s="23" t="s">
        <v>679</v>
      </c>
      <c r="C92" s="28">
        <v>41505.458333333336</v>
      </c>
      <c r="D92" s="24">
        <f>VLOOKUP($A92,'Phase II On-Site Soils'!$A:$G,5,FALSE)</f>
        <v>291</v>
      </c>
      <c r="E92" s="22" t="str">
        <f>VLOOKUP($A92,'Phase II On-Site Soils'!$A:$G,6,FALSE)</f>
        <v>ND</v>
      </c>
      <c r="F92" s="24">
        <f>VLOOKUP($A92,'Phase II On-Site Soils'!$A:$G,7,FALSE)</f>
        <v>406</v>
      </c>
      <c r="G92" s="94" t="s">
        <v>20</v>
      </c>
    </row>
    <row r="93" spans="1:7" ht="15" customHeight="1" x14ac:dyDescent="0.2">
      <c r="A93" s="21" t="s">
        <v>551</v>
      </c>
      <c r="B93" s="23" t="s">
        <v>43</v>
      </c>
      <c r="C93" s="28">
        <v>41505.465277777781</v>
      </c>
      <c r="D93" s="22" t="str">
        <f>VLOOKUP($A93,'Phase II On-Site Soils'!$A:$G,5,FALSE)</f>
        <v>ND</v>
      </c>
      <c r="E93" s="22" t="str">
        <f>VLOOKUP($A93,'Phase II On-Site Soils'!$A:$G,6,FALSE)</f>
        <v>ND</v>
      </c>
      <c r="F93" s="22" t="str">
        <f>VLOOKUP($A93,'Phase II On-Site Soils'!$A:$G,7,FALSE)</f>
        <v>ND</v>
      </c>
      <c r="G93" s="94" t="s">
        <v>20</v>
      </c>
    </row>
    <row r="94" spans="1:7" ht="15" customHeight="1" x14ac:dyDescent="0.2">
      <c r="A94" s="21" t="s">
        <v>555</v>
      </c>
      <c r="B94" s="23" t="s">
        <v>684</v>
      </c>
      <c r="C94" s="28">
        <v>41512.65625</v>
      </c>
      <c r="D94" s="24">
        <f>VLOOKUP($A94,'Phase II On-Site Soils'!$A:$G,5,FALSE)</f>
        <v>11.8</v>
      </c>
      <c r="E94" s="22" t="str">
        <f>VLOOKUP($A94,'Phase II On-Site Soils'!$A:$G,6,FALSE)</f>
        <v>ND</v>
      </c>
      <c r="F94" s="22" t="str">
        <f>VLOOKUP($A94,'Phase II On-Site Soils'!$A:$G,7,FALSE)</f>
        <v>ND</v>
      </c>
      <c r="G94" s="94" t="s">
        <v>20</v>
      </c>
    </row>
    <row r="95" spans="1:7" ht="15" customHeight="1" x14ac:dyDescent="0.2">
      <c r="A95" s="21" t="s">
        <v>556</v>
      </c>
      <c r="B95" s="23" t="s">
        <v>685</v>
      </c>
      <c r="C95" s="28">
        <v>41512.659722222219</v>
      </c>
      <c r="D95" s="24">
        <f>VLOOKUP($A95,'Phase II On-Site Soils'!$A:$G,5,FALSE)</f>
        <v>225</v>
      </c>
      <c r="E95" s="22" t="str">
        <f>VLOOKUP($A95,'Phase II On-Site Soils'!$A:$G,6,FALSE)</f>
        <v>ND</v>
      </c>
      <c r="F95" s="22" t="str">
        <f>VLOOKUP($A95,'Phase II On-Site Soils'!$A:$G,7,FALSE)</f>
        <v>ND</v>
      </c>
      <c r="G95" s="94" t="s">
        <v>20</v>
      </c>
    </row>
    <row r="96" spans="1:7" ht="15" customHeight="1" x14ac:dyDescent="0.2">
      <c r="A96" s="21" t="s">
        <v>554</v>
      </c>
      <c r="B96" s="23" t="s">
        <v>680</v>
      </c>
      <c r="C96" s="28">
        <v>41512.670138888891</v>
      </c>
      <c r="D96" s="24">
        <f>VLOOKUP($A96,'Phase II On-Site Soils'!$A:$G,5,FALSE)</f>
        <v>17</v>
      </c>
      <c r="E96" s="22" t="str">
        <f>VLOOKUP($A96,'Phase II On-Site Soils'!$A:$G,6,FALSE)</f>
        <v>ND</v>
      </c>
      <c r="F96" s="22" t="str">
        <f>VLOOKUP($A96,'Phase II On-Site Soils'!$A:$G,7,FALSE)</f>
        <v>ND</v>
      </c>
      <c r="G96" s="94" t="s">
        <v>20</v>
      </c>
    </row>
    <row r="97" spans="1:7" ht="15" customHeight="1" x14ac:dyDescent="0.2">
      <c r="A97" s="21" t="s">
        <v>560</v>
      </c>
      <c r="B97" s="23" t="s">
        <v>678</v>
      </c>
      <c r="C97" s="28">
        <v>41506.513888888891</v>
      </c>
      <c r="D97" s="104">
        <f>VLOOKUP($A97,'Phase II On-Site Soils'!$A:$G,5,FALSE)</f>
        <v>1590</v>
      </c>
      <c r="E97" s="22" t="str">
        <f>VLOOKUP($A97,'Phase II On-Site Soils'!$A:$G,6,FALSE)</f>
        <v>ND</v>
      </c>
      <c r="F97" s="104">
        <f>VLOOKUP($A97,'Phase II On-Site Soils'!$A:$G,7,FALSE)</f>
        <v>5140</v>
      </c>
      <c r="G97" s="94" t="s">
        <v>20</v>
      </c>
    </row>
    <row r="98" spans="1:7" ht="15" customHeight="1" x14ac:dyDescent="0.2">
      <c r="A98" s="21" t="s">
        <v>561</v>
      </c>
      <c r="B98" s="23" t="s">
        <v>679</v>
      </c>
      <c r="C98" s="28">
        <v>41506.524305555555</v>
      </c>
      <c r="D98" s="24">
        <f>VLOOKUP($A98,'Phase II On-Site Soils'!$A:$G,5,FALSE)</f>
        <v>434</v>
      </c>
      <c r="E98" s="22" t="str">
        <f>VLOOKUP($A98,'Phase II On-Site Soils'!$A:$G,6,FALSE)</f>
        <v>ND</v>
      </c>
      <c r="F98" s="22" t="str">
        <f>VLOOKUP($A98,'Phase II On-Site Soils'!$A:$G,7,FALSE)</f>
        <v>ND</v>
      </c>
      <c r="G98" s="94" t="s">
        <v>20</v>
      </c>
    </row>
    <row r="99" spans="1:7" ht="15" customHeight="1" x14ac:dyDescent="0.2">
      <c r="A99" s="21" t="s">
        <v>557</v>
      </c>
      <c r="B99" s="23" t="s">
        <v>729</v>
      </c>
      <c r="C99" s="28">
        <v>41506.53125</v>
      </c>
      <c r="D99" s="24">
        <f>VLOOKUP($A99,'Phase II On-Site Soils'!$A:$G,5,FALSE)</f>
        <v>166</v>
      </c>
      <c r="E99" s="22" t="str">
        <f>VLOOKUP($A99,'Phase II On-Site Soils'!$A:$G,6,FALSE)</f>
        <v>ND</v>
      </c>
      <c r="F99" s="22" t="str">
        <f>VLOOKUP($A99,'Phase II On-Site Soils'!$A:$G,7,FALSE)</f>
        <v>ND</v>
      </c>
      <c r="G99" s="94" t="s">
        <v>20</v>
      </c>
    </row>
    <row r="100" spans="1:7" ht="15" customHeight="1" x14ac:dyDescent="0.2">
      <c r="A100" s="21" t="s">
        <v>558</v>
      </c>
      <c r="B100" s="23" t="s">
        <v>730</v>
      </c>
      <c r="C100" s="28">
        <v>41506.53125</v>
      </c>
      <c r="D100" s="24">
        <f>VLOOKUP($A100,'Phase II On-Site Soils'!$A:$G,5,FALSE)</f>
        <v>161</v>
      </c>
      <c r="E100" s="22" t="str">
        <f>VLOOKUP($A100,'Phase II On-Site Soils'!$A:$G,6,FALSE)</f>
        <v>ND</v>
      </c>
      <c r="F100" s="22" t="str">
        <f>VLOOKUP($A100,'Phase II On-Site Soils'!$A:$G,7,FALSE)</f>
        <v>ND</v>
      </c>
      <c r="G100" s="94" t="s">
        <v>20</v>
      </c>
    </row>
    <row r="101" spans="1:7" ht="15" customHeight="1" x14ac:dyDescent="0.2">
      <c r="A101" s="21" t="s">
        <v>559</v>
      </c>
      <c r="B101" s="23" t="s">
        <v>680</v>
      </c>
      <c r="C101" s="28">
        <v>41506.538194444445</v>
      </c>
      <c r="D101" s="24">
        <f>VLOOKUP($A101,'Phase II On-Site Soils'!$A:$G,5,FALSE)</f>
        <v>42.6</v>
      </c>
      <c r="E101" s="22" t="str">
        <f>VLOOKUP($A101,'Phase II On-Site Soils'!$A:$G,6,FALSE)</f>
        <v>ND</v>
      </c>
      <c r="F101" s="22" t="str">
        <f>VLOOKUP($A101,'Phase II On-Site Soils'!$A:$G,7,FALSE)</f>
        <v>ND</v>
      </c>
      <c r="G101" s="94" t="s">
        <v>20</v>
      </c>
    </row>
    <row r="102" spans="1:7" ht="15" customHeight="1" x14ac:dyDescent="0.2">
      <c r="A102" s="21" t="s">
        <v>564</v>
      </c>
      <c r="B102" s="23" t="s">
        <v>728</v>
      </c>
      <c r="C102" s="28">
        <v>41512.354166666664</v>
      </c>
      <c r="D102" s="44">
        <f>VLOOKUP($A102,'Phase II On-Site Soils'!$A:$G,5,FALSE)</f>
        <v>23300</v>
      </c>
      <c r="E102" s="44">
        <f>VLOOKUP($A102,'Phase II On-Site Soils'!$A:$G,6,FALSE)</f>
        <v>1570</v>
      </c>
      <c r="F102" s="44">
        <f>VLOOKUP($A102,'Phase II On-Site Soils'!$A:$G,7,FALSE)</f>
        <v>21800</v>
      </c>
      <c r="G102" s="94" t="s">
        <v>20</v>
      </c>
    </row>
    <row r="103" spans="1:7" ht="15" customHeight="1" x14ac:dyDescent="0.2">
      <c r="A103" s="21" t="s">
        <v>565</v>
      </c>
      <c r="B103" s="23" t="s">
        <v>685</v>
      </c>
      <c r="C103" s="28">
        <v>41512.361111111109</v>
      </c>
      <c r="D103" s="24">
        <f>VLOOKUP($A103,'Phase II On-Site Soils'!$A:$G,5,FALSE)</f>
        <v>64</v>
      </c>
      <c r="E103" s="22" t="str">
        <f>VLOOKUP($A103,'Phase II On-Site Soils'!$A:$G,6,FALSE)</f>
        <v>ND</v>
      </c>
      <c r="F103" s="22" t="str">
        <f>VLOOKUP($A103,'Phase II On-Site Soils'!$A:$G,7,FALSE)</f>
        <v>ND</v>
      </c>
      <c r="G103" s="94" t="s">
        <v>20</v>
      </c>
    </row>
    <row r="104" spans="1:7" ht="15" customHeight="1" x14ac:dyDescent="0.2">
      <c r="A104" s="21" t="s">
        <v>562</v>
      </c>
      <c r="B104" s="23" t="s">
        <v>680</v>
      </c>
      <c r="C104" s="28">
        <v>41512.364583333336</v>
      </c>
      <c r="D104" s="22" t="str">
        <f>VLOOKUP($A104,'Phase II On-Site Soils'!$A:$G,5,FALSE)</f>
        <v>ND</v>
      </c>
      <c r="E104" s="22" t="str">
        <f>VLOOKUP($A104,'Phase II On-Site Soils'!$A:$G,6,FALSE)</f>
        <v>ND</v>
      </c>
      <c r="F104" s="22" t="str">
        <f>VLOOKUP($A104,'Phase II On-Site Soils'!$A:$G,7,FALSE)</f>
        <v>ND</v>
      </c>
      <c r="G104" s="94" t="s">
        <v>20</v>
      </c>
    </row>
    <row r="105" spans="1:7" ht="15" customHeight="1" x14ac:dyDescent="0.2">
      <c r="A105" s="21" t="s">
        <v>563</v>
      </c>
      <c r="B105" s="23" t="s">
        <v>724</v>
      </c>
      <c r="C105" s="28">
        <v>41512.368055555555</v>
      </c>
      <c r="D105" s="22" t="str">
        <f>VLOOKUP($A105,'Phase II On-Site Soils'!$A:$G,5,FALSE)</f>
        <v>ND</v>
      </c>
      <c r="E105" s="22" t="str">
        <f>VLOOKUP($A105,'Phase II On-Site Soils'!$A:$G,6,FALSE)</f>
        <v>ND</v>
      </c>
      <c r="F105" s="22" t="str">
        <f>VLOOKUP($A105,'Phase II On-Site Soils'!$A:$G,7,FALSE)</f>
        <v>ND</v>
      </c>
      <c r="G105" s="94" t="s">
        <v>20</v>
      </c>
    </row>
    <row r="106" spans="1:7" ht="15" customHeight="1" x14ac:dyDescent="0.2">
      <c r="A106" s="21" t="s">
        <v>573</v>
      </c>
      <c r="B106" s="23" t="s">
        <v>678</v>
      </c>
      <c r="C106" s="28">
        <v>41506.395833333336</v>
      </c>
      <c r="D106" s="22" t="str">
        <f>VLOOKUP($A106,'Phase II On-Site Soils'!$A:$G,5,FALSE)</f>
        <v>ND</v>
      </c>
      <c r="E106" s="22" t="str">
        <f>VLOOKUP($A106,'Phase II On-Site Soils'!$A:$G,6,FALSE)</f>
        <v>ND</v>
      </c>
      <c r="F106" s="22" t="str">
        <f>VLOOKUP($A106,'Phase II On-Site Soils'!$A:$G,7,FALSE)</f>
        <v>ND</v>
      </c>
      <c r="G106" s="94" t="s">
        <v>20</v>
      </c>
    </row>
    <row r="107" spans="1:7" ht="15" customHeight="1" x14ac:dyDescent="0.2">
      <c r="A107" s="21" t="s">
        <v>574</v>
      </c>
      <c r="B107" s="23" t="s">
        <v>679</v>
      </c>
      <c r="C107" s="28">
        <v>41506.399305555555</v>
      </c>
      <c r="D107" s="22" t="str">
        <f>VLOOKUP($A107,'Phase II On-Site Soils'!$A:$G,5,FALSE)</f>
        <v>ND</v>
      </c>
      <c r="E107" s="22" t="str">
        <f>VLOOKUP($A107,'Phase II On-Site Soils'!$A:$G,6,FALSE)</f>
        <v>ND</v>
      </c>
      <c r="F107" s="22" t="str">
        <f>VLOOKUP($A107,'Phase II On-Site Soils'!$A:$G,7,FALSE)</f>
        <v>ND</v>
      </c>
      <c r="G107" s="94" t="s">
        <v>20</v>
      </c>
    </row>
    <row r="108" spans="1:7" ht="15" customHeight="1" x14ac:dyDescent="0.2">
      <c r="A108" s="21" t="s">
        <v>572</v>
      </c>
      <c r="B108" s="23" t="s">
        <v>680</v>
      </c>
      <c r="C108" s="28">
        <v>41506.40625</v>
      </c>
      <c r="D108" s="24">
        <f>VLOOKUP($A108,'Phase II On-Site Soils'!$A:$G,5,FALSE)</f>
        <v>23.9</v>
      </c>
      <c r="E108" s="22" t="str">
        <f>VLOOKUP($A108,'Phase II On-Site Soils'!$A:$G,6,FALSE)</f>
        <v>ND</v>
      </c>
      <c r="F108" s="22" t="str">
        <f>VLOOKUP($A108,'Phase II On-Site Soils'!$A:$G,7,FALSE)</f>
        <v>ND</v>
      </c>
      <c r="G108" s="94" t="s">
        <v>20</v>
      </c>
    </row>
    <row r="109" spans="1:7" ht="15" customHeight="1" x14ac:dyDescent="0.2">
      <c r="A109" s="21" t="s">
        <v>578</v>
      </c>
      <c r="B109" s="23" t="s">
        <v>678</v>
      </c>
      <c r="C109" s="28">
        <v>41506.423611111109</v>
      </c>
      <c r="D109" s="24">
        <f>VLOOKUP($A109,'Phase II On-Site Soils'!$A:$G,5,FALSE)</f>
        <v>29.1</v>
      </c>
      <c r="E109" s="22" t="str">
        <f>VLOOKUP($A109,'Phase II On-Site Soils'!$A:$G,6,FALSE)</f>
        <v>ND</v>
      </c>
      <c r="F109" s="22" t="str">
        <f>VLOOKUP($A109,'Phase II On-Site Soils'!$A:$G,7,FALSE)</f>
        <v>ND</v>
      </c>
      <c r="G109" s="94" t="s">
        <v>20</v>
      </c>
    </row>
    <row r="110" spans="1:7" ht="15" customHeight="1" x14ac:dyDescent="0.2">
      <c r="A110" s="21" t="s">
        <v>579</v>
      </c>
      <c r="B110" s="23" t="s">
        <v>679</v>
      </c>
      <c r="C110" s="28">
        <v>41506.434027777781</v>
      </c>
      <c r="D110" s="24">
        <f>VLOOKUP($A110,'Phase II On-Site Soils'!$A:$G,5,FALSE)</f>
        <v>183</v>
      </c>
      <c r="E110" s="22" t="str">
        <f>VLOOKUP($A110,'Phase II On-Site Soils'!$A:$G,6,FALSE)</f>
        <v>ND</v>
      </c>
      <c r="F110" s="22" t="str">
        <f>VLOOKUP($A110,'Phase II On-Site Soils'!$A:$G,7,FALSE)</f>
        <v>ND</v>
      </c>
      <c r="G110" s="94" t="s">
        <v>20</v>
      </c>
    </row>
    <row r="111" spans="1:7" ht="15" customHeight="1" x14ac:dyDescent="0.2">
      <c r="A111" s="21" t="s">
        <v>575</v>
      </c>
      <c r="B111" s="23" t="s">
        <v>731</v>
      </c>
      <c r="C111" s="28">
        <v>41506.4375</v>
      </c>
      <c r="D111" s="24">
        <f>VLOOKUP($A111,'Phase II On-Site Soils'!$A:$G,5,FALSE)</f>
        <v>85.9</v>
      </c>
      <c r="E111" s="22" t="str">
        <f>VLOOKUP($A111,'Phase II On-Site Soils'!$A:$G,6,FALSE)</f>
        <v>ND</v>
      </c>
      <c r="F111" s="22" t="str">
        <f>VLOOKUP($A111,'Phase II On-Site Soils'!$A:$G,7,FALSE)</f>
        <v>ND</v>
      </c>
      <c r="G111" s="94" t="s">
        <v>20</v>
      </c>
    </row>
    <row r="112" spans="1:7" ht="15" customHeight="1" x14ac:dyDescent="0.2">
      <c r="A112" s="21" t="s">
        <v>576</v>
      </c>
      <c r="B112" s="23" t="s">
        <v>680</v>
      </c>
      <c r="C112" s="28">
        <v>41506.440972222219</v>
      </c>
      <c r="D112" s="24">
        <f>VLOOKUP($A112,'Phase II On-Site Soils'!$A:$G,5,FALSE)</f>
        <v>64.099999999999994</v>
      </c>
      <c r="E112" s="22" t="str">
        <f>VLOOKUP($A112,'Phase II On-Site Soils'!$A:$G,6,FALSE)</f>
        <v>ND</v>
      </c>
      <c r="F112" s="22" t="str">
        <f>VLOOKUP($A112,'Phase II On-Site Soils'!$A:$G,7,FALSE)</f>
        <v>ND</v>
      </c>
      <c r="G112" s="94" t="s">
        <v>20</v>
      </c>
    </row>
    <row r="113" spans="1:7" ht="15" customHeight="1" x14ac:dyDescent="0.2">
      <c r="A113" s="21" t="s">
        <v>577</v>
      </c>
      <c r="B113" s="23" t="s">
        <v>724</v>
      </c>
      <c r="C113" s="28">
        <v>41506.447916666664</v>
      </c>
      <c r="D113" s="22" t="str">
        <f>VLOOKUP($A113,'Phase II On-Site Soils'!$A:$G,5,FALSE)</f>
        <v>ND</v>
      </c>
      <c r="E113" s="22" t="str">
        <f>VLOOKUP($A113,'Phase II On-Site Soils'!$A:$G,6,FALSE)</f>
        <v>ND</v>
      </c>
      <c r="F113" s="22" t="str">
        <f>VLOOKUP($A113,'Phase II On-Site Soils'!$A:$G,7,FALSE)</f>
        <v>ND</v>
      </c>
      <c r="G113" s="94" t="s">
        <v>20</v>
      </c>
    </row>
    <row r="114" spans="1:7" ht="15" customHeight="1" x14ac:dyDescent="0.2">
      <c r="A114" s="21" t="s">
        <v>651</v>
      </c>
      <c r="B114" s="23" t="s">
        <v>725</v>
      </c>
      <c r="C114" s="28">
        <v>41514.333333333336</v>
      </c>
      <c r="D114" s="24">
        <f>VLOOKUP($A114,'Phase II On-Site Soils'!$A:$G,5,FALSE)</f>
        <v>111</v>
      </c>
      <c r="E114" s="22" t="str">
        <f>VLOOKUP($A114,'Phase II On-Site Soils'!$A:$G,6,FALSE)</f>
        <v>ND</v>
      </c>
      <c r="F114" s="24">
        <f>VLOOKUP($A114,'Phase II On-Site Soils'!$A:$G,7,FALSE)</f>
        <v>458</v>
      </c>
      <c r="G114" s="94" t="s">
        <v>20</v>
      </c>
    </row>
    <row r="115" spans="1:7" ht="15" customHeight="1" x14ac:dyDescent="0.2">
      <c r="A115" s="21" t="s">
        <v>652</v>
      </c>
      <c r="B115" s="23" t="s">
        <v>679</v>
      </c>
      <c r="C115" s="28">
        <v>41514.34375</v>
      </c>
      <c r="D115" s="24">
        <f>VLOOKUP($A115,'Phase II On-Site Soils'!$A:$G,5,FALSE)</f>
        <v>437</v>
      </c>
      <c r="E115" s="22" t="str">
        <f>VLOOKUP($A115,'Phase II On-Site Soils'!$A:$G,6,FALSE)</f>
        <v>ND</v>
      </c>
      <c r="F115" s="22" t="str">
        <f>VLOOKUP($A115,'Phase II On-Site Soils'!$A:$G,7,FALSE)</f>
        <v>ND</v>
      </c>
      <c r="G115" s="94" t="s">
        <v>20</v>
      </c>
    </row>
    <row r="116" spans="1:7" ht="15" customHeight="1" x14ac:dyDescent="0.2">
      <c r="A116" s="21" t="s">
        <v>650</v>
      </c>
      <c r="B116" s="23" t="s">
        <v>680</v>
      </c>
      <c r="C116" s="28">
        <v>41514.354166666664</v>
      </c>
      <c r="D116" s="24">
        <f>VLOOKUP($A116,'Phase II On-Site Soils'!$A:$G,5,FALSE)</f>
        <v>137</v>
      </c>
      <c r="E116" s="22" t="str">
        <f>VLOOKUP($A116,'Phase II On-Site Soils'!$A:$G,6,FALSE)</f>
        <v>ND</v>
      </c>
      <c r="F116" s="22" t="str">
        <f>VLOOKUP($A116,'Phase II On-Site Soils'!$A:$G,7,FALSE)</f>
        <v>ND</v>
      </c>
      <c r="G116" s="94" t="s">
        <v>20</v>
      </c>
    </row>
    <row r="117" spans="1:7" ht="15" customHeight="1" x14ac:dyDescent="0.2">
      <c r="A117" s="14" t="s">
        <v>37</v>
      </c>
      <c r="B117" s="16" t="s">
        <v>478</v>
      </c>
      <c r="C117" s="17">
        <v>42858</v>
      </c>
      <c r="D117" s="20" t="s">
        <v>38</v>
      </c>
      <c r="E117" s="15" t="s">
        <v>20</v>
      </c>
      <c r="F117" s="15" t="s">
        <v>20</v>
      </c>
      <c r="G117" s="89" t="s">
        <v>20</v>
      </c>
    </row>
    <row r="118" spans="1:7" ht="15" customHeight="1" x14ac:dyDescent="0.2">
      <c r="A118" s="14" t="s">
        <v>34</v>
      </c>
      <c r="B118" s="16" t="s">
        <v>479</v>
      </c>
      <c r="C118" s="17">
        <v>42858</v>
      </c>
      <c r="D118" s="26">
        <v>1210</v>
      </c>
      <c r="E118" s="19" t="s">
        <v>35</v>
      </c>
      <c r="F118" s="19" t="s">
        <v>512</v>
      </c>
      <c r="G118" s="92" t="s">
        <v>36</v>
      </c>
    </row>
    <row r="119" spans="1:7" ht="15" customHeight="1" x14ac:dyDescent="0.2">
      <c r="A119" s="14" t="s">
        <v>39</v>
      </c>
      <c r="B119" s="16" t="s">
        <v>40</v>
      </c>
      <c r="C119" s="17">
        <v>42858</v>
      </c>
      <c r="D119" s="19" t="s">
        <v>41</v>
      </c>
      <c r="E119" s="15" t="s">
        <v>20</v>
      </c>
      <c r="F119" s="15" t="s">
        <v>20</v>
      </c>
      <c r="G119" s="89" t="s">
        <v>20</v>
      </c>
    </row>
    <row r="120" spans="1:7" ht="15" customHeight="1" x14ac:dyDescent="0.2">
      <c r="A120" s="14" t="s">
        <v>42</v>
      </c>
      <c r="B120" s="16" t="s">
        <v>43</v>
      </c>
      <c r="C120" s="17">
        <v>42858</v>
      </c>
      <c r="D120" s="20" t="s">
        <v>44</v>
      </c>
      <c r="E120" s="15" t="s">
        <v>20</v>
      </c>
      <c r="F120" s="15" t="s">
        <v>20</v>
      </c>
      <c r="G120" s="89" t="s">
        <v>20</v>
      </c>
    </row>
    <row r="121" spans="1:7" ht="15" customHeight="1" x14ac:dyDescent="0.2">
      <c r="A121" s="14" t="s">
        <v>45</v>
      </c>
      <c r="B121" s="16" t="s">
        <v>46</v>
      </c>
      <c r="C121" s="17">
        <v>42858</v>
      </c>
      <c r="D121" s="15" t="s">
        <v>47</v>
      </c>
      <c r="E121" s="15" t="s">
        <v>20</v>
      </c>
      <c r="F121" s="15" t="s">
        <v>20</v>
      </c>
      <c r="G121" s="89" t="s">
        <v>20</v>
      </c>
    </row>
    <row r="122" spans="1:7" ht="15" customHeight="1" x14ac:dyDescent="0.2">
      <c r="A122" s="14" t="s">
        <v>8</v>
      </c>
      <c r="B122" s="16" t="s">
        <v>478</v>
      </c>
      <c r="C122" s="17">
        <v>42858</v>
      </c>
      <c r="D122" s="20" t="s">
        <v>9</v>
      </c>
      <c r="E122" s="15" t="s">
        <v>10</v>
      </c>
      <c r="F122" s="20" t="s">
        <v>11</v>
      </c>
      <c r="G122" s="89" t="s">
        <v>12</v>
      </c>
    </row>
    <row r="123" spans="1:7" ht="15" customHeight="1" x14ac:dyDescent="0.2">
      <c r="A123" s="14" t="s">
        <v>13</v>
      </c>
      <c r="B123" s="16" t="s">
        <v>464</v>
      </c>
      <c r="C123" s="17">
        <v>42858</v>
      </c>
      <c r="D123" s="44">
        <v>101000</v>
      </c>
      <c r="E123" s="19" t="s">
        <v>15</v>
      </c>
      <c r="F123" s="44">
        <v>54500</v>
      </c>
      <c r="G123" s="90">
        <v>18200</v>
      </c>
    </row>
    <row r="124" spans="1:7" ht="15" customHeight="1" x14ac:dyDescent="0.2">
      <c r="A124" s="14" t="s">
        <v>16</v>
      </c>
      <c r="B124" s="16" t="s">
        <v>468</v>
      </c>
      <c r="C124" s="17">
        <v>42858</v>
      </c>
      <c r="D124" s="44">
        <v>16100</v>
      </c>
      <c r="E124" s="26">
        <v>1130</v>
      </c>
      <c r="F124" s="44">
        <v>11800</v>
      </c>
      <c r="G124" s="91">
        <v>4560</v>
      </c>
    </row>
    <row r="125" spans="1:7" ht="15" customHeight="1" x14ac:dyDescent="0.2">
      <c r="A125" s="14" t="s">
        <v>18</v>
      </c>
      <c r="B125" s="16" t="s">
        <v>480</v>
      </c>
      <c r="C125" s="17">
        <v>42858</v>
      </c>
      <c r="D125" s="20" t="s">
        <v>19</v>
      </c>
      <c r="E125" s="15" t="s">
        <v>20</v>
      </c>
      <c r="F125" s="15" t="s">
        <v>20</v>
      </c>
      <c r="G125" s="89" t="s">
        <v>20</v>
      </c>
    </row>
    <row r="126" spans="1:7" ht="15" customHeight="1" x14ac:dyDescent="0.2">
      <c r="A126" s="14" t="s">
        <v>21</v>
      </c>
      <c r="B126" s="16" t="s">
        <v>22</v>
      </c>
      <c r="C126" s="17">
        <v>42858</v>
      </c>
      <c r="D126" s="20" t="s">
        <v>23</v>
      </c>
      <c r="E126" s="15" t="s">
        <v>20</v>
      </c>
      <c r="F126" s="15" t="s">
        <v>20</v>
      </c>
      <c r="G126" s="89" t="s">
        <v>20</v>
      </c>
    </row>
    <row r="127" spans="1:7" ht="15" customHeight="1" x14ac:dyDescent="0.2">
      <c r="A127" s="14" t="s">
        <v>24</v>
      </c>
      <c r="B127" s="16" t="s">
        <v>25</v>
      </c>
      <c r="C127" s="17">
        <v>42858</v>
      </c>
      <c r="D127" s="15" t="s">
        <v>26</v>
      </c>
      <c r="E127" s="15" t="s">
        <v>20</v>
      </c>
      <c r="F127" s="15" t="s">
        <v>20</v>
      </c>
      <c r="G127" s="89" t="s">
        <v>20</v>
      </c>
    </row>
    <row r="128" spans="1:7" ht="15" customHeight="1" x14ac:dyDescent="0.2">
      <c r="A128" s="14" t="s">
        <v>27</v>
      </c>
      <c r="B128" s="16" t="s">
        <v>28</v>
      </c>
      <c r="C128" s="17">
        <v>42858</v>
      </c>
      <c r="D128" s="15" t="s">
        <v>29</v>
      </c>
      <c r="E128" s="15" t="s">
        <v>20</v>
      </c>
      <c r="F128" s="15" t="s">
        <v>20</v>
      </c>
      <c r="G128" s="89" t="s">
        <v>20</v>
      </c>
    </row>
    <row r="129" spans="1:7" ht="15" customHeight="1" x14ac:dyDescent="0.2">
      <c r="A129" s="14" t="s">
        <v>30</v>
      </c>
      <c r="B129" s="16" t="s">
        <v>31</v>
      </c>
      <c r="C129" s="17">
        <v>42858</v>
      </c>
      <c r="D129" s="15" t="s">
        <v>33</v>
      </c>
      <c r="E129" s="15" t="s">
        <v>20</v>
      </c>
      <c r="F129" s="15" t="s">
        <v>20</v>
      </c>
      <c r="G129" s="89" t="s">
        <v>20</v>
      </c>
    </row>
    <row r="130" spans="1:7" ht="15" customHeight="1" x14ac:dyDescent="0.2">
      <c r="A130" s="14" t="s">
        <v>90</v>
      </c>
      <c r="B130" s="16" t="s">
        <v>481</v>
      </c>
      <c r="C130" s="17">
        <v>42859</v>
      </c>
      <c r="D130" s="44">
        <v>52600</v>
      </c>
      <c r="E130" s="15" t="s">
        <v>20</v>
      </c>
      <c r="F130" s="15" t="s">
        <v>20</v>
      </c>
      <c r="G130" s="89" t="s">
        <v>20</v>
      </c>
    </row>
    <row r="131" spans="1:7" ht="15" customHeight="1" x14ac:dyDescent="0.2">
      <c r="A131" s="14" t="s">
        <v>91</v>
      </c>
      <c r="B131" s="16" t="s">
        <v>482</v>
      </c>
      <c r="C131" s="17">
        <v>42859</v>
      </c>
      <c r="D131" s="44">
        <v>34100</v>
      </c>
      <c r="E131" s="15" t="s">
        <v>20</v>
      </c>
      <c r="F131" s="15" t="s">
        <v>20</v>
      </c>
      <c r="G131" s="89" t="s">
        <v>20</v>
      </c>
    </row>
    <row r="132" spans="1:7" ht="15" customHeight="1" x14ac:dyDescent="0.2">
      <c r="A132" s="14" t="s">
        <v>88</v>
      </c>
      <c r="B132" s="16" t="s">
        <v>483</v>
      </c>
      <c r="C132" s="17">
        <v>42859</v>
      </c>
      <c r="D132" s="26">
        <v>4690</v>
      </c>
      <c r="E132" s="19" t="s">
        <v>89</v>
      </c>
      <c r="F132" s="26">
        <v>4530</v>
      </c>
      <c r="G132" s="91">
        <v>2100</v>
      </c>
    </row>
    <row r="133" spans="1:7" ht="15" customHeight="1" x14ac:dyDescent="0.2">
      <c r="A133" s="14" t="s">
        <v>92</v>
      </c>
      <c r="B133" s="16" t="s">
        <v>93</v>
      </c>
      <c r="C133" s="17">
        <v>42859</v>
      </c>
      <c r="D133" s="20" t="s">
        <v>94</v>
      </c>
      <c r="E133" s="15" t="s">
        <v>20</v>
      </c>
      <c r="F133" s="15" t="s">
        <v>20</v>
      </c>
      <c r="G133" s="89" t="s">
        <v>20</v>
      </c>
    </row>
    <row r="134" spans="1:7" ht="15" customHeight="1" x14ac:dyDescent="0.2">
      <c r="A134" s="14" t="s">
        <v>95</v>
      </c>
      <c r="B134" s="16" t="s">
        <v>43</v>
      </c>
      <c r="C134" s="17">
        <v>42859</v>
      </c>
      <c r="D134" s="20" t="s">
        <v>96</v>
      </c>
      <c r="E134" s="15" t="s">
        <v>20</v>
      </c>
      <c r="F134" s="15" t="s">
        <v>20</v>
      </c>
      <c r="G134" s="89" t="s">
        <v>20</v>
      </c>
    </row>
    <row r="135" spans="1:7" ht="15" customHeight="1" x14ac:dyDescent="0.2">
      <c r="A135" s="14" t="s">
        <v>97</v>
      </c>
      <c r="B135" s="16" t="s">
        <v>84</v>
      </c>
      <c r="C135" s="17">
        <v>42859</v>
      </c>
      <c r="D135" s="20" t="s">
        <v>98</v>
      </c>
      <c r="E135" s="15" t="s">
        <v>20</v>
      </c>
      <c r="F135" s="15" t="s">
        <v>20</v>
      </c>
      <c r="G135" s="89" t="s">
        <v>20</v>
      </c>
    </row>
    <row r="136" spans="1:7" ht="15" customHeight="1" x14ac:dyDescent="0.2">
      <c r="A136" s="14" t="s">
        <v>62</v>
      </c>
      <c r="B136" s="16" t="s">
        <v>484</v>
      </c>
      <c r="C136" s="17">
        <v>42858</v>
      </c>
      <c r="D136" s="20" t="s">
        <v>63</v>
      </c>
      <c r="E136" s="15" t="s">
        <v>20</v>
      </c>
      <c r="F136" s="15" t="s">
        <v>20</v>
      </c>
      <c r="G136" s="89" t="s">
        <v>20</v>
      </c>
    </row>
    <row r="137" spans="1:7" ht="15" customHeight="1" x14ac:dyDescent="0.2">
      <c r="A137" s="14" t="s">
        <v>61</v>
      </c>
      <c r="B137" s="16" t="s">
        <v>471</v>
      </c>
      <c r="C137" s="17">
        <v>42858</v>
      </c>
      <c r="D137" s="44">
        <v>33000</v>
      </c>
      <c r="E137" s="44">
        <v>2430</v>
      </c>
      <c r="F137" s="44">
        <v>25300</v>
      </c>
      <c r="G137" s="91">
        <v>7170</v>
      </c>
    </row>
    <row r="138" spans="1:7" ht="27.6" customHeight="1" x14ac:dyDescent="0.2">
      <c r="A138" s="14" t="s">
        <v>459</v>
      </c>
      <c r="B138" s="16" t="s">
        <v>471</v>
      </c>
      <c r="C138" s="17">
        <v>42858</v>
      </c>
      <c r="D138" s="44">
        <v>46000</v>
      </c>
      <c r="E138" s="44">
        <v>2710</v>
      </c>
      <c r="F138" s="44">
        <v>15700</v>
      </c>
      <c r="G138" s="91">
        <v>5680</v>
      </c>
    </row>
    <row r="139" spans="1:7" ht="15" customHeight="1" x14ac:dyDescent="0.2">
      <c r="A139" s="14" t="s">
        <v>424</v>
      </c>
      <c r="B139" s="16" t="s">
        <v>64</v>
      </c>
      <c r="C139" s="17">
        <v>42858</v>
      </c>
      <c r="D139" s="20" t="s">
        <v>65</v>
      </c>
      <c r="E139" s="15" t="s">
        <v>20</v>
      </c>
      <c r="F139" s="15" t="s">
        <v>20</v>
      </c>
      <c r="G139" s="89" t="s">
        <v>20</v>
      </c>
    </row>
    <row r="140" spans="1:7" ht="15" customHeight="1" x14ac:dyDescent="0.2">
      <c r="A140" s="14" t="s">
        <v>66</v>
      </c>
      <c r="B140" s="16" t="s">
        <v>67</v>
      </c>
      <c r="C140" s="17">
        <v>42858</v>
      </c>
      <c r="D140" s="15" t="s">
        <v>68</v>
      </c>
      <c r="E140" s="15" t="s">
        <v>20</v>
      </c>
      <c r="F140" s="15" t="s">
        <v>20</v>
      </c>
      <c r="G140" s="89" t="s">
        <v>20</v>
      </c>
    </row>
    <row r="141" spans="1:7" ht="15" customHeight="1" x14ac:dyDescent="0.2">
      <c r="A141" s="14" t="s">
        <v>101</v>
      </c>
      <c r="B141" s="16" t="s">
        <v>478</v>
      </c>
      <c r="C141" s="17">
        <v>42859</v>
      </c>
      <c r="D141" s="20" t="s">
        <v>102</v>
      </c>
      <c r="E141" s="15" t="s">
        <v>20</v>
      </c>
      <c r="F141" s="15" t="s">
        <v>20</v>
      </c>
      <c r="G141" s="89" t="s">
        <v>20</v>
      </c>
    </row>
    <row r="142" spans="1:7" ht="15" customHeight="1" x14ac:dyDescent="0.2">
      <c r="A142" s="14" t="s">
        <v>103</v>
      </c>
      <c r="B142" s="16" t="s">
        <v>464</v>
      </c>
      <c r="C142" s="17">
        <v>42859</v>
      </c>
      <c r="D142" s="44">
        <v>9870</v>
      </c>
      <c r="E142" s="15" t="s">
        <v>20</v>
      </c>
      <c r="F142" s="15" t="s">
        <v>20</v>
      </c>
      <c r="G142" s="89" t="s">
        <v>20</v>
      </c>
    </row>
    <row r="143" spans="1:7" ht="15" customHeight="1" x14ac:dyDescent="0.2">
      <c r="A143" s="14" t="s">
        <v>104</v>
      </c>
      <c r="B143" s="16" t="s">
        <v>485</v>
      </c>
      <c r="C143" s="17">
        <v>42859</v>
      </c>
      <c r="D143" s="44">
        <v>45800</v>
      </c>
      <c r="E143" s="15" t="s">
        <v>20</v>
      </c>
      <c r="F143" s="15" t="s">
        <v>20</v>
      </c>
      <c r="G143" s="89" t="s">
        <v>20</v>
      </c>
    </row>
    <row r="144" spans="1:7" ht="15" customHeight="1" x14ac:dyDescent="0.2">
      <c r="A144" s="14" t="s">
        <v>99</v>
      </c>
      <c r="B144" s="16" t="s">
        <v>486</v>
      </c>
      <c r="C144" s="17">
        <v>42859</v>
      </c>
      <c r="D144" s="44">
        <v>9190</v>
      </c>
      <c r="E144" s="19" t="s">
        <v>100</v>
      </c>
      <c r="F144" s="26">
        <v>3110</v>
      </c>
      <c r="G144" s="93" t="s">
        <v>517</v>
      </c>
    </row>
    <row r="145" spans="1:7" ht="15" customHeight="1" x14ac:dyDescent="0.2">
      <c r="A145" s="14" t="s">
        <v>435</v>
      </c>
      <c r="B145" s="15" t="s">
        <v>486</v>
      </c>
      <c r="C145" s="25">
        <v>42859</v>
      </c>
      <c r="D145" s="18" t="s">
        <v>509</v>
      </c>
      <c r="E145" s="19">
        <v>210</v>
      </c>
      <c r="F145" s="18" t="s">
        <v>513</v>
      </c>
      <c r="G145" s="93" t="s">
        <v>518</v>
      </c>
    </row>
    <row r="146" spans="1:7" ht="15" customHeight="1" x14ac:dyDescent="0.2">
      <c r="A146" s="14" t="s">
        <v>105</v>
      </c>
      <c r="B146" s="16" t="s">
        <v>79</v>
      </c>
      <c r="C146" s="17">
        <v>42859</v>
      </c>
      <c r="D146" s="15" t="s">
        <v>106</v>
      </c>
      <c r="E146" s="15" t="s">
        <v>20</v>
      </c>
      <c r="F146" s="15" t="s">
        <v>20</v>
      </c>
      <c r="G146" s="89" t="s">
        <v>20</v>
      </c>
    </row>
    <row r="147" spans="1:7" ht="15" customHeight="1" x14ac:dyDescent="0.2">
      <c r="A147" s="14" t="s">
        <v>107</v>
      </c>
      <c r="B147" s="16" t="s">
        <v>108</v>
      </c>
      <c r="C147" s="17">
        <v>42859</v>
      </c>
      <c r="D147" s="15" t="s">
        <v>109</v>
      </c>
      <c r="E147" s="15" t="s">
        <v>20</v>
      </c>
      <c r="F147" s="15" t="s">
        <v>20</v>
      </c>
      <c r="G147" s="89" t="s">
        <v>20</v>
      </c>
    </row>
    <row r="148" spans="1:7" ht="15" customHeight="1" x14ac:dyDescent="0.2">
      <c r="A148" s="14" t="s">
        <v>70</v>
      </c>
      <c r="B148" s="16" t="s">
        <v>478</v>
      </c>
      <c r="C148" s="17">
        <v>42859</v>
      </c>
      <c r="D148" s="20" t="s">
        <v>71</v>
      </c>
      <c r="E148" s="15" t="s">
        <v>20</v>
      </c>
      <c r="F148" s="15" t="s">
        <v>20</v>
      </c>
      <c r="G148" s="89" t="s">
        <v>20</v>
      </c>
    </row>
    <row r="149" spans="1:7" ht="15" customHeight="1" x14ac:dyDescent="0.2">
      <c r="A149" s="14" t="s">
        <v>72</v>
      </c>
      <c r="B149" s="16" t="s">
        <v>73</v>
      </c>
      <c r="C149" s="17">
        <v>42859</v>
      </c>
      <c r="D149" s="20" t="s">
        <v>75</v>
      </c>
      <c r="E149" s="15" t="s">
        <v>20</v>
      </c>
      <c r="F149" s="15" t="s">
        <v>20</v>
      </c>
      <c r="G149" s="89" t="s">
        <v>20</v>
      </c>
    </row>
    <row r="150" spans="1:7" ht="15" customHeight="1" x14ac:dyDescent="0.2">
      <c r="A150" s="14" t="s">
        <v>69</v>
      </c>
      <c r="B150" s="16" t="s">
        <v>476</v>
      </c>
      <c r="C150" s="17">
        <v>42859</v>
      </c>
      <c r="D150" s="44">
        <v>9470</v>
      </c>
      <c r="E150" s="44">
        <v>2110</v>
      </c>
      <c r="F150" s="26">
        <v>7860</v>
      </c>
      <c r="G150" s="93" t="s">
        <v>519</v>
      </c>
    </row>
    <row r="151" spans="1:7" ht="15" customHeight="1" x14ac:dyDescent="0.2">
      <c r="A151" s="14" t="s">
        <v>76</v>
      </c>
      <c r="B151" s="16" t="s">
        <v>77</v>
      </c>
      <c r="C151" s="17">
        <v>42859</v>
      </c>
      <c r="D151" s="26">
        <v>1770</v>
      </c>
      <c r="E151" s="15" t="s">
        <v>20</v>
      </c>
      <c r="F151" s="15" t="s">
        <v>20</v>
      </c>
      <c r="G151" s="89" t="s">
        <v>20</v>
      </c>
    </row>
    <row r="152" spans="1:7" ht="15" customHeight="1" x14ac:dyDescent="0.2">
      <c r="A152" s="14" t="s">
        <v>78</v>
      </c>
      <c r="B152" s="16" t="s">
        <v>79</v>
      </c>
      <c r="C152" s="17">
        <v>42859</v>
      </c>
      <c r="D152" s="19" t="s">
        <v>80</v>
      </c>
      <c r="E152" s="15" t="s">
        <v>20</v>
      </c>
      <c r="F152" s="15" t="s">
        <v>20</v>
      </c>
      <c r="G152" s="89" t="s">
        <v>20</v>
      </c>
    </row>
    <row r="153" spans="1:7" ht="15" customHeight="1" x14ac:dyDescent="0.2">
      <c r="A153" s="14" t="s">
        <v>81</v>
      </c>
      <c r="B153" s="16" t="s">
        <v>43</v>
      </c>
      <c r="C153" s="17">
        <v>42859</v>
      </c>
      <c r="D153" s="20" t="s">
        <v>82</v>
      </c>
      <c r="E153" s="15" t="s">
        <v>20</v>
      </c>
      <c r="F153" s="15" t="s">
        <v>20</v>
      </c>
      <c r="G153" s="89" t="s">
        <v>20</v>
      </c>
    </row>
    <row r="154" spans="1:7" ht="15" customHeight="1" x14ac:dyDescent="0.2">
      <c r="A154" s="14" t="s">
        <v>83</v>
      </c>
      <c r="B154" s="16" t="s">
        <v>84</v>
      </c>
      <c r="C154" s="17">
        <v>42859</v>
      </c>
      <c r="D154" s="15" t="s">
        <v>85</v>
      </c>
      <c r="E154" s="15" t="s">
        <v>20</v>
      </c>
      <c r="F154" s="15" t="s">
        <v>20</v>
      </c>
      <c r="G154" s="89" t="s">
        <v>20</v>
      </c>
    </row>
    <row r="155" spans="1:7" ht="15" customHeight="1" x14ac:dyDescent="0.2">
      <c r="A155" s="14" t="s">
        <v>86</v>
      </c>
      <c r="B155" s="16" t="s">
        <v>46</v>
      </c>
      <c r="C155" s="17">
        <v>42859</v>
      </c>
      <c r="D155" s="15" t="s">
        <v>87</v>
      </c>
      <c r="E155" s="15" t="s">
        <v>20</v>
      </c>
      <c r="F155" s="15" t="s">
        <v>20</v>
      </c>
      <c r="G155" s="89" t="s">
        <v>20</v>
      </c>
    </row>
    <row r="156" spans="1:7" ht="15" customHeight="1" x14ac:dyDescent="0.2">
      <c r="A156" s="14" t="s">
        <v>48</v>
      </c>
      <c r="B156" s="16" t="s">
        <v>478</v>
      </c>
      <c r="C156" s="17">
        <v>42858</v>
      </c>
      <c r="D156" s="20" t="s">
        <v>49</v>
      </c>
      <c r="E156" s="20" t="s">
        <v>50</v>
      </c>
      <c r="F156" s="18" t="s">
        <v>514</v>
      </c>
      <c r="G156" s="89" t="s">
        <v>51</v>
      </c>
    </row>
    <row r="157" spans="1:7" ht="15" customHeight="1" x14ac:dyDescent="0.2">
      <c r="A157" s="14" t="s">
        <v>52</v>
      </c>
      <c r="B157" s="16" t="s">
        <v>464</v>
      </c>
      <c r="C157" s="17">
        <v>42858</v>
      </c>
      <c r="D157" s="44">
        <v>153000</v>
      </c>
      <c r="E157" s="44">
        <v>2360</v>
      </c>
      <c r="F157" s="44">
        <v>33700</v>
      </c>
      <c r="G157" s="90">
        <v>14200</v>
      </c>
    </row>
    <row r="158" spans="1:7" ht="15" customHeight="1" x14ac:dyDescent="0.2">
      <c r="A158" s="14" t="s">
        <v>53</v>
      </c>
      <c r="B158" s="16" t="s">
        <v>487</v>
      </c>
      <c r="C158" s="17">
        <v>42858</v>
      </c>
      <c r="D158" s="44">
        <v>33400</v>
      </c>
      <c r="E158" s="44">
        <v>1560</v>
      </c>
      <c r="F158" s="26">
        <v>4640</v>
      </c>
      <c r="G158" s="93" t="s">
        <v>520</v>
      </c>
    </row>
    <row r="159" spans="1:7" ht="15" customHeight="1" x14ac:dyDescent="0.2">
      <c r="A159" s="14" t="s">
        <v>54</v>
      </c>
      <c r="B159" s="16" t="s">
        <v>488</v>
      </c>
      <c r="C159" s="17">
        <v>42858</v>
      </c>
      <c r="D159" s="20" t="s">
        <v>55</v>
      </c>
      <c r="E159" s="15" t="s">
        <v>20</v>
      </c>
      <c r="F159" s="15" t="s">
        <v>20</v>
      </c>
      <c r="G159" s="89" t="s">
        <v>20</v>
      </c>
    </row>
    <row r="160" spans="1:7" ht="15" customHeight="1" x14ac:dyDescent="0.2">
      <c r="A160" s="14" t="s">
        <v>56</v>
      </c>
      <c r="B160" s="16" t="s">
        <v>57</v>
      </c>
      <c r="C160" s="17">
        <v>42858</v>
      </c>
      <c r="D160" s="20" t="s">
        <v>58</v>
      </c>
      <c r="E160" s="15" t="s">
        <v>20</v>
      </c>
      <c r="F160" s="15" t="s">
        <v>20</v>
      </c>
      <c r="G160" s="89" t="s">
        <v>20</v>
      </c>
    </row>
    <row r="161" spans="1:7" ht="15" customHeight="1" thickBot="1" x14ac:dyDescent="0.25">
      <c r="A161" s="38" t="s">
        <v>59</v>
      </c>
      <c r="B161" s="40" t="s">
        <v>46</v>
      </c>
      <c r="C161" s="41">
        <v>42858</v>
      </c>
      <c r="D161" s="39" t="s">
        <v>60</v>
      </c>
      <c r="E161" s="39" t="s">
        <v>20</v>
      </c>
      <c r="F161" s="39" t="s">
        <v>20</v>
      </c>
      <c r="G161" s="95" t="s">
        <v>20</v>
      </c>
    </row>
    <row r="162" spans="1:7" ht="15" customHeight="1" x14ac:dyDescent="0.2">
      <c r="A162" s="313" t="s">
        <v>454</v>
      </c>
      <c r="B162" s="314"/>
      <c r="C162" s="314"/>
      <c r="D162" s="314"/>
      <c r="E162" s="314"/>
      <c r="F162" s="314"/>
      <c r="G162" s="315"/>
    </row>
    <row r="163" spans="1:7" ht="15" customHeight="1" x14ac:dyDescent="0.2">
      <c r="A163" s="14" t="s">
        <v>585</v>
      </c>
      <c r="B163" s="16" t="s">
        <v>678</v>
      </c>
      <c r="C163" s="17">
        <v>41465.447916666664</v>
      </c>
      <c r="D163" s="24">
        <f>VLOOKUP($A163,'Phase II On-Site Soils'!$A:$G,5,FALSE)</f>
        <v>21</v>
      </c>
      <c r="E163" s="22" t="str">
        <f>VLOOKUP($A163,'Phase II On-Site Soils'!$A:$G,6,FALSE)</f>
        <v>ND</v>
      </c>
      <c r="F163" s="22" t="str">
        <f>VLOOKUP($A163,'Phase II On-Site Soils'!$A:$G,7,FALSE)</f>
        <v>ND</v>
      </c>
      <c r="G163" s="94" t="s">
        <v>20</v>
      </c>
    </row>
    <row r="164" spans="1:7" ht="15" customHeight="1" x14ac:dyDescent="0.2">
      <c r="A164" s="14" t="s">
        <v>586</v>
      </c>
      <c r="B164" s="16" t="s">
        <v>679</v>
      </c>
      <c r="C164" s="17">
        <v>41465.454861111109</v>
      </c>
      <c r="D164" s="24">
        <f>VLOOKUP($A164,'Phase II On-Site Soils'!$A:$G,5,FALSE)</f>
        <v>85.6</v>
      </c>
      <c r="E164" s="22" t="str">
        <f>VLOOKUP($A164,'Phase II On-Site Soils'!$A:$G,6,FALSE)</f>
        <v>ND</v>
      </c>
      <c r="F164" s="22" t="str">
        <f>VLOOKUP($A164,'Phase II On-Site Soils'!$A:$G,7,FALSE)</f>
        <v>ND</v>
      </c>
      <c r="G164" s="94" t="s">
        <v>20</v>
      </c>
    </row>
    <row r="165" spans="1:7" ht="15" customHeight="1" x14ac:dyDescent="0.2">
      <c r="A165" s="14" t="s">
        <v>584</v>
      </c>
      <c r="B165" s="16" t="s">
        <v>680</v>
      </c>
      <c r="C165" s="17">
        <v>41465.461805555555</v>
      </c>
      <c r="D165" s="22" t="str">
        <f>VLOOKUP($A165,'Phase II On-Site Soils'!$A:$G,5,FALSE)</f>
        <v>ND</v>
      </c>
      <c r="E165" s="22" t="str">
        <f>VLOOKUP($A165,'Phase II On-Site Soils'!$A:$G,6,FALSE)</f>
        <v>ND</v>
      </c>
      <c r="F165" s="22" t="str">
        <f>VLOOKUP($A165,'Phase II On-Site Soils'!$A:$G,7,FALSE)</f>
        <v>ND</v>
      </c>
      <c r="G165" s="94" t="s">
        <v>20</v>
      </c>
    </row>
    <row r="166" spans="1:7" ht="15" customHeight="1" x14ac:dyDescent="0.2">
      <c r="A166" s="14" t="s">
        <v>588</v>
      </c>
      <c r="B166" s="16" t="s">
        <v>678</v>
      </c>
      <c r="C166" s="17">
        <v>41465.402777777781</v>
      </c>
      <c r="D166" s="24">
        <f>VLOOKUP($A166,'Phase II On-Site Soils'!$A:$G,5,FALSE)</f>
        <v>152</v>
      </c>
      <c r="E166" s="22" t="str">
        <f>VLOOKUP($A166,'Phase II On-Site Soils'!$A:$G,6,FALSE)</f>
        <v>ND</v>
      </c>
      <c r="F166" s="22" t="str">
        <f>VLOOKUP($A166,'Phase II On-Site Soils'!$A:$G,7,FALSE)</f>
        <v>ND</v>
      </c>
      <c r="G166" s="94" t="s">
        <v>20</v>
      </c>
    </row>
    <row r="167" spans="1:7" ht="15" customHeight="1" x14ac:dyDescent="0.2">
      <c r="A167" s="14" t="s">
        <v>589</v>
      </c>
      <c r="B167" s="16" t="s">
        <v>679</v>
      </c>
      <c r="C167" s="17">
        <v>41465.40625</v>
      </c>
      <c r="D167" s="24">
        <f>VLOOKUP($A167,'Phase II On-Site Soils'!$A:$G,5,FALSE)</f>
        <v>112</v>
      </c>
      <c r="E167" s="22" t="str">
        <f>VLOOKUP($A167,'Phase II On-Site Soils'!$A:$G,6,FALSE)</f>
        <v>ND</v>
      </c>
      <c r="F167" s="22" t="str">
        <f>VLOOKUP($A167,'Phase II On-Site Soils'!$A:$G,7,FALSE)</f>
        <v>ND</v>
      </c>
      <c r="G167" s="94" t="s">
        <v>20</v>
      </c>
    </row>
    <row r="168" spans="1:7" ht="15" customHeight="1" x14ac:dyDescent="0.2">
      <c r="A168" s="14" t="s">
        <v>587</v>
      </c>
      <c r="B168" s="16" t="s">
        <v>680</v>
      </c>
      <c r="C168" s="17">
        <v>41465.413194444445</v>
      </c>
      <c r="D168" s="24">
        <f>VLOOKUP($A168,'Phase II On-Site Soils'!$A:$G,5,FALSE)</f>
        <v>18.5</v>
      </c>
      <c r="E168" s="22" t="str">
        <f>VLOOKUP($A168,'Phase II On-Site Soils'!$A:$G,6,FALSE)</f>
        <v>ND</v>
      </c>
      <c r="F168" s="22" t="str">
        <f>VLOOKUP($A168,'Phase II On-Site Soils'!$A:$G,7,FALSE)</f>
        <v>ND</v>
      </c>
      <c r="G168" s="94" t="s">
        <v>20</v>
      </c>
    </row>
    <row r="169" spans="1:7" ht="15" customHeight="1" x14ac:dyDescent="0.2">
      <c r="A169" s="14" t="s">
        <v>591</v>
      </c>
      <c r="B169" s="16" t="s">
        <v>678</v>
      </c>
      <c r="C169" s="17">
        <v>41465.371527777781</v>
      </c>
      <c r="D169" s="22" t="str">
        <f>VLOOKUP($A169,'Phase II On-Site Soils'!$A:$G,5,FALSE)</f>
        <v>ND</v>
      </c>
      <c r="E169" s="22" t="str">
        <f>VLOOKUP($A169,'Phase II On-Site Soils'!$A:$G,6,FALSE)</f>
        <v>ND</v>
      </c>
      <c r="F169" s="22" t="str">
        <f>VLOOKUP($A169,'Phase II On-Site Soils'!$A:$G,7,FALSE)</f>
        <v>ND</v>
      </c>
      <c r="G169" s="94" t="s">
        <v>20</v>
      </c>
    </row>
    <row r="170" spans="1:7" ht="15" customHeight="1" x14ac:dyDescent="0.2">
      <c r="A170" s="14" t="s">
        <v>592</v>
      </c>
      <c r="B170" s="16" t="s">
        <v>679</v>
      </c>
      <c r="C170" s="17">
        <v>41465.375</v>
      </c>
      <c r="D170" s="22" t="str">
        <f>VLOOKUP($A170,'Phase II On-Site Soils'!$A:$G,5,FALSE)</f>
        <v>ND</v>
      </c>
      <c r="E170" s="22" t="str">
        <f>VLOOKUP($A170,'Phase II On-Site Soils'!$A:$G,6,FALSE)</f>
        <v>ND</v>
      </c>
      <c r="F170" s="22" t="str">
        <f>VLOOKUP($A170,'Phase II On-Site Soils'!$A:$G,7,FALSE)</f>
        <v>ND</v>
      </c>
      <c r="G170" s="94" t="s">
        <v>20</v>
      </c>
    </row>
    <row r="171" spans="1:7" ht="15" customHeight="1" x14ac:dyDescent="0.2">
      <c r="A171" s="14" t="s">
        <v>590</v>
      </c>
      <c r="B171" s="16" t="s">
        <v>680</v>
      </c>
      <c r="C171" s="17">
        <v>41465.381944444445</v>
      </c>
      <c r="D171" s="22" t="str">
        <f>VLOOKUP($A171,'Phase II On-Site Soils'!$A:$G,5,FALSE)</f>
        <v>ND</v>
      </c>
      <c r="E171" s="22" t="str">
        <f>VLOOKUP($A171,'Phase II On-Site Soils'!$A:$G,6,FALSE)</f>
        <v>ND</v>
      </c>
      <c r="F171" s="22" t="str">
        <f>VLOOKUP($A171,'Phase II On-Site Soils'!$A:$G,7,FALSE)</f>
        <v>ND</v>
      </c>
      <c r="G171" s="94" t="s">
        <v>20</v>
      </c>
    </row>
    <row r="172" spans="1:7" ht="15" customHeight="1" x14ac:dyDescent="0.2">
      <c r="A172" s="14" t="s">
        <v>594</v>
      </c>
      <c r="B172" s="16" t="s">
        <v>678</v>
      </c>
      <c r="C172" s="17">
        <v>41465.34375</v>
      </c>
      <c r="D172" s="22" t="str">
        <f>VLOOKUP($A172,'Phase II On-Site Soils'!$A:$G,5,FALSE)</f>
        <v>ND</v>
      </c>
      <c r="E172" s="22" t="str">
        <f>VLOOKUP($A172,'Phase II On-Site Soils'!$A:$G,6,FALSE)</f>
        <v>ND</v>
      </c>
      <c r="F172" s="22" t="str">
        <f>VLOOKUP($A172,'Phase II On-Site Soils'!$A:$G,7,FALSE)</f>
        <v>ND</v>
      </c>
      <c r="G172" s="94" t="s">
        <v>20</v>
      </c>
    </row>
    <row r="173" spans="1:7" ht="15" customHeight="1" x14ac:dyDescent="0.2">
      <c r="A173" s="14" t="s">
        <v>595</v>
      </c>
      <c r="B173" s="16" t="s">
        <v>679</v>
      </c>
      <c r="C173" s="17">
        <v>41465.347222222219</v>
      </c>
      <c r="D173" s="22" t="str">
        <f>VLOOKUP($A173,'Phase II On-Site Soils'!$A:$G,5,FALSE)</f>
        <v>ND</v>
      </c>
      <c r="E173" s="22" t="str">
        <f>VLOOKUP($A173,'Phase II On-Site Soils'!$A:$G,6,FALSE)</f>
        <v>ND</v>
      </c>
      <c r="F173" s="22" t="str">
        <f>VLOOKUP($A173,'Phase II On-Site Soils'!$A:$G,7,FALSE)</f>
        <v>ND</v>
      </c>
      <c r="G173" s="94" t="s">
        <v>20</v>
      </c>
    </row>
    <row r="174" spans="1:7" ht="15" customHeight="1" x14ac:dyDescent="0.2">
      <c r="A174" s="14" t="s">
        <v>593</v>
      </c>
      <c r="B174" s="16" t="s">
        <v>680</v>
      </c>
      <c r="C174" s="17">
        <v>41465.350694444445</v>
      </c>
      <c r="D174" s="22" t="str">
        <f>VLOOKUP($A174,'Phase II On-Site Soils'!$A:$G,5,FALSE)</f>
        <v>ND</v>
      </c>
      <c r="E174" s="22" t="str">
        <f>VLOOKUP($A174,'Phase II On-Site Soils'!$A:$G,6,FALSE)</f>
        <v>ND</v>
      </c>
      <c r="F174" s="22" t="str">
        <f>VLOOKUP($A174,'Phase II On-Site Soils'!$A:$G,7,FALSE)</f>
        <v>ND</v>
      </c>
      <c r="G174" s="94" t="s">
        <v>20</v>
      </c>
    </row>
    <row r="175" spans="1:7" ht="15" customHeight="1" x14ac:dyDescent="0.2">
      <c r="A175" s="14" t="s">
        <v>598</v>
      </c>
      <c r="B175" s="16" t="s">
        <v>678</v>
      </c>
      <c r="C175" s="17">
        <v>41464.673611111109</v>
      </c>
      <c r="D175" s="22" t="str">
        <f>VLOOKUP($A175,'Phase II On-Site Soils'!$A:$G,5,FALSE)</f>
        <v>ND</v>
      </c>
      <c r="E175" s="22" t="str">
        <f>VLOOKUP($A175,'Phase II On-Site Soils'!$A:$G,6,FALSE)</f>
        <v>ND</v>
      </c>
      <c r="F175" s="22" t="str">
        <f>VLOOKUP($A175,'Phase II On-Site Soils'!$A:$G,7,FALSE)</f>
        <v>ND</v>
      </c>
      <c r="G175" s="94" t="s">
        <v>20</v>
      </c>
    </row>
    <row r="176" spans="1:7" ht="15" customHeight="1" x14ac:dyDescent="0.2">
      <c r="A176" s="14" t="s">
        <v>599</v>
      </c>
      <c r="B176" s="16" t="s">
        <v>679</v>
      </c>
      <c r="C176" s="17">
        <v>41464.677083333336</v>
      </c>
      <c r="D176" s="22" t="str">
        <f>VLOOKUP($A176,'Phase II On-Site Soils'!$A:$G,5,FALSE)</f>
        <v>ND</v>
      </c>
      <c r="E176" s="22" t="str">
        <f>VLOOKUP($A176,'Phase II On-Site Soils'!$A:$G,6,FALSE)</f>
        <v>ND</v>
      </c>
      <c r="F176" s="22" t="str">
        <f>VLOOKUP($A176,'Phase II On-Site Soils'!$A:$G,7,FALSE)</f>
        <v>ND</v>
      </c>
      <c r="G176" s="94" t="s">
        <v>20</v>
      </c>
    </row>
    <row r="177" spans="1:7" ht="15" customHeight="1" x14ac:dyDescent="0.2">
      <c r="A177" s="14" t="s">
        <v>596</v>
      </c>
      <c r="B177" s="16" t="s">
        <v>680</v>
      </c>
      <c r="C177" s="17">
        <v>41464.680555555555</v>
      </c>
      <c r="D177" s="22" t="str">
        <f>VLOOKUP($A177,'Phase II On-Site Soils'!$A:$G,5,FALSE)</f>
        <v>ND</v>
      </c>
      <c r="E177" s="22" t="str">
        <f>VLOOKUP($A177,'Phase II On-Site Soils'!$A:$G,6,FALSE)</f>
        <v>ND</v>
      </c>
      <c r="F177" s="22">
        <f>VLOOKUP($A177,'Phase II On-Site Soils'!$A:$G,7,FALSE)</f>
        <v>421</v>
      </c>
      <c r="G177" s="94" t="s">
        <v>20</v>
      </c>
    </row>
    <row r="178" spans="1:7" ht="15" customHeight="1" x14ac:dyDescent="0.2">
      <c r="A178" s="14" t="s">
        <v>597</v>
      </c>
      <c r="B178" s="16" t="s">
        <v>681</v>
      </c>
      <c r="C178" s="17">
        <v>41464.6875</v>
      </c>
      <c r="D178" s="22" t="str">
        <f>VLOOKUP($A178,'Phase II On-Site Soils'!$A:$G,5,FALSE)</f>
        <v>ND</v>
      </c>
      <c r="E178" s="22" t="str">
        <f>VLOOKUP($A178,'Phase II On-Site Soils'!$A:$G,6,FALSE)</f>
        <v>ND</v>
      </c>
      <c r="F178" s="22" t="str">
        <f>VLOOKUP($A178,'Phase II On-Site Soils'!$A:$G,7,FALSE)</f>
        <v>ND</v>
      </c>
      <c r="G178" s="94" t="s">
        <v>20</v>
      </c>
    </row>
    <row r="179" spans="1:7" ht="15" customHeight="1" x14ac:dyDescent="0.2">
      <c r="A179" s="14" t="s">
        <v>602</v>
      </c>
      <c r="B179" s="16" t="s">
        <v>678</v>
      </c>
      <c r="C179" s="17">
        <v>41464.604166666664</v>
      </c>
      <c r="D179" s="22" t="str">
        <f>VLOOKUP($A179,'Phase II On-Site Soils'!$A:$G,5,FALSE)</f>
        <v>ND</v>
      </c>
      <c r="E179" s="22" t="str">
        <f>VLOOKUP($A179,'Phase II On-Site Soils'!$A:$G,6,FALSE)</f>
        <v>ND</v>
      </c>
      <c r="F179" s="22" t="str">
        <f>VLOOKUP($A179,'Phase II On-Site Soils'!$A:$G,7,FALSE)</f>
        <v>ND</v>
      </c>
      <c r="G179" s="94" t="s">
        <v>20</v>
      </c>
    </row>
    <row r="180" spans="1:7" ht="15" customHeight="1" x14ac:dyDescent="0.2">
      <c r="A180" s="14" t="s">
        <v>600</v>
      </c>
      <c r="B180" s="16" t="s">
        <v>680</v>
      </c>
      <c r="C180" s="17">
        <v>41464.611111111109</v>
      </c>
      <c r="D180" s="22" t="str">
        <f>VLOOKUP($A180,'Phase II On-Site Soils'!$A:$G,5,FALSE)</f>
        <v>ND</v>
      </c>
      <c r="E180" s="22" t="str">
        <f>VLOOKUP($A180,'Phase II On-Site Soils'!$A:$G,6,FALSE)</f>
        <v>ND</v>
      </c>
      <c r="F180" s="22" t="str">
        <f>VLOOKUP($A180,'Phase II On-Site Soils'!$A:$G,7,FALSE)</f>
        <v>ND</v>
      </c>
      <c r="G180" s="94" t="s">
        <v>20</v>
      </c>
    </row>
    <row r="181" spans="1:7" ht="15" customHeight="1" x14ac:dyDescent="0.2">
      <c r="A181" s="14" t="s">
        <v>605</v>
      </c>
      <c r="B181" s="16" t="s">
        <v>678</v>
      </c>
      <c r="C181" s="17">
        <v>41464.583333333336</v>
      </c>
      <c r="D181" s="22" t="str">
        <f>VLOOKUP($A181,'Phase II On-Site Soils'!$A:$G,5,FALSE)</f>
        <v>ND</v>
      </c>
      <c r="E181" s="22" t="str">
        <f>VLOOKUP($A181,'Phase II On-Site Soils'!$A:$G,6,FALSE)</f>
        <v>ND</v>
      </c>
      <c r="F181" s="22" t="str">
        <f>VLOOKUP($A181,'Phase II On-Site Soils'!$A:$G,7,FALSE)</f>
        <v>ND</v>
      </c>
      <c r="G181" s="94" t="s">
        <v>20</v>
      </c>
    </row>
    <row r="182" spans="1:7" ht="15" customHeight="1" x14ac:dyDescent="0.2">
      <c r="A182" s="14" t="s">
        <v>606</v>
      </c>
      <c r="B182" s="16" t="s">
        <v>682</v>
      </c>
      <c r="C182" s="17">
        <v>41464.586805555555</v>
      </c>
      <c r="D182" s="22" t="str">
        <f>VLOOKUP($A182,'Phase II On-Site Soils'!$A:$G,5,FALSE)</f>
        <v>ND</v>
      </c>
      <c r="E182" s="22" t="str">
        <f>VLOOKUP($A182,'Phase II On-Site Soils'!$A:$G,6,FALSE)</f>
        <v>ND</v>
      </c>
      <c r="F182" s="22" t="str">
        <f>VLOOKUP($A182,'Phase II On-Site Soils'!$A:$G,7,FALSE)</f>
        <v>ND</v>
      </c>
      <c r="G182" s="94" t="s">
        <v>20</v>
      </c>
    </row>
    <row r="183" spans="1:7" ht="15" customHeight="1" x14ac:dyDescent="0.2">
      <c r="A183" s="14" t="s">
        <v>604</v>
      </c>
      <c r="B183" s="16" t="s">
        <v>683</v>
      </c>
      <c r="C183" s="17">
        <v>41464.590277777781</v>
      </c>
      <c r="D183" s="22" t="str">
        <f>VLOOKUP($A183,'Phase II On-Site Soils'!$A:$G,5,FALSE)</f>
        <v>ND</v>
      </c>
      <c r="E183" s="22" t="str">
        <f>VLOOKUP($A183,'Phase II On-Site Soils'!$A:$G,6,FALSE)</f>
        <v>ND</v>
      </c>
      <c r="F183" s="22" t="str">
        <f>VLOOKUP($A183,'Phase II On-Site Soils'!$A:$G,7,FALSE)</f>
        <v>ND</v>
      </c>
      <c r="G183" s="94" t="s">
        <v>20</v>
      </c>
    </row>
    <row r="184" spans="1:7" ht="15" customHeight="1" x14ac:dyDescent="0.2">
      <c r="A184" s="14" t="s">
        <v>611</v>
      </c>
      <c r="B184" s="16" t="s">
        <v>678</v>
      </c>
      <c r="C184" s="17">
        <v>41464.555555555555</v>
      </c>
      <c r="D184" s="22" t="str">
        <f>VLOOKUP($A184,'Phase II On-Site Soils'!$A:$G,5,FALSE)</f>
        <v>ND</v>
      </c>
      <c r="E184" s="22" t="str">
        <f>VLOOKUP($A184,'Phase II On-Site Soils'!$A:$G,6,FALSE)</f>
        <v>ND</v>
      </c>
      <c r="F184" s="22" t="str">
        <f>VLOOKUP($A184,'Phase II On-Site Soils'!$A:$G,7,FALSE)</f>
        <v>ND</v>
      </c>
      <c r="G184" s="94" t="s">
        <v>20</v>
      </c>
    </row>
    <row r="185" spans="1:7" ht="15" customHeight="1" x14ac:dyDescent="0.2">
      <c r="A185" s="14" t="s">
        <v>612</v>
      </c>
      <c r="B185" s="16" t="s">
        <v>682</v>
      </c>
      <c r="C185" s="17">
        <v>41464.559027777781</v>
      </c>
      <c r="D185" s="22" t="str">
        <f>VLOOKUP($A185,'Phase II On-Site Soils'!$A:$G,5,FALSE)</f>
        <v>ND</v>
      </c>
      <c r="E185" s="22" t="str">
        <f>VLOOKUP($A185,'Phase II On-Site Soils'!$A:$G,6,FALSE)</f>
        <v>ND</v>
      </c>
      <c r="F185" s="22" t="str">
        <f>VLOOKUP($A185,'Phase II On-Site Soils'!$A:$G,7,FALSE)</f>
        <v>ND</v>
      </c>
      <c r="G185" s="94" t="s">
        <v>20</v>
      </c>
    </row>
    <row r="186" spans="1:7" ht="15" customHeight="1" x14ac:dyDescent="0.2">
      <c r="A186" s="14" t="s">
        <v>610</v>
      </c>
      <c r="B186" s="16" t="s">
        <v>683</v>
      </c>
      <c r="C186" s="17">
        <v>41464.5625</v>
      </c>
      <c r="D186" s="22" t="str">
        <f>VLOOKUP($A186,'Phase II On-Site Soils'!$A:$G,5,FALSE)</f>
        <v>ND</v>
      </c>
      <c r="E186" s="22" t="str">
        <f>VLOOKUP($A186,'Phase II On-Site Soils'!$A:$G,6,FALSE)</f>
        <v>ND</v>
      </c>
      <c r="F186" s="22" t="str">
        <f>VLOOKUP($A186,'Phase II On-Site Soils'!$A:$G,7,FALSE)</f>
        <v>ND</v>
      </c>
      <c r="G186" s="94" t="s">
        <v>20</v>
      </c>
    </row>
    <row r="187" spans="1:7" ht="15" customHeight="1" x14ac:dyDescent="0.2">
      <c r="A187" s="14" t="s">
        <v>614</v>
      </c>
      <c r="B187" s="16" t="s">
        <v>678</v>
      </c>
      <c r="C187" s="17">
        <v>41464.482638888891</v>
      </c>
      <c r="D187" s="22" t="str">
        <f>VLOOKUP($A187,'Phase II On-Site Soils'!$A:$G,5,FALSE)</f>
        <v>ND</v>
      </c>
      <c r="E187" s="22" t="str">
        <f>VLOOKUP($A187,'Phase II On-Site Soils'!$A:$G,6,FALSE)</f>
        <v>ND</v>
      </c>
      <c r="F187" s="22" t="str">
        <f>VLOOKUP($A187,'Phase II On-Site Soils'!$A:$G,7,FALSE)</f>
        <v>ND</v>
      </c>
      <c r="G187" s="94" t="s">
        <v>20</v>
      </c>
    </row>
    <row r="188" spans="1:7" ht="15" customHeight="1" x14ac:dyDescent="0.2">
      <c r="A188" s="14" t="s">
        <v>615</v>
      </c>
      <c r="B188" s="16" t="s">
        <v>682</v>
      </c>
      <c r="C188" s="17">
        <v>41464.486111111109</v>
      </c>
      <c r="D188" s="22" t="str">
        <f>VLOOKUP($A188,'Phase II On-Site Soils'!$A:$G,5,FALSE)</f>
        <v>ND</v>
      </c>
      <c r="E188" s="22" t="str">
        <f>VLOOKUP($A188,'Phase II On-Site Soils'!$A:$G,6,FALSE)</f>
        <v>ND</v>
      </c>
      <c r="F188" s="22" t="str">
        <f>VLOOKUP($A188,'Phase II On-Site Soils'!$A:$G,7,FALSE)</f>
        <v>ND</v>
      </c>
      <c r="G188" s="94" t="s">
        <v>20</v>
      </c>
    </row>
    <row r="189" spans="1:7" ht="15" customHeight="1" x14ac:dyDescent="0.2">
      <c r="A189" s="14" t="s">
        <v>613</v>
      </c>
      <c r="B189" s="16" t="s">
        <v>683</v>
      </c>
      <c r="C189" s="17">
        <v>41464.489583333336</v>
      </c>
      <c r="D189" s="22" t="str">
        <f>VLOOKUP($A189,'Phase II On-Site Soils'!$A:$G,5,FALSE)</f>
        <v>ND</v>
      </c>
      <c r="E189" s="22" t="str">
        <f>VLOOKUP($A189,'Phase II On-Site Soils'!$A:$G,6,FALSE)</f>
        <v>ND</v>
      </c>
      <c r="F189" s="22" t="str">
        <f>VLOOKUP($A189,'Phase II On-Site Soils'!$A:$G,7,FALSE)</f>
        <v>ND</v>
      </c>
      <c r="G189" s="94" t="s">
        <v>20</v>
      </c>
    </row>
    <row r="190" spans="1:7" ht="15" customHeight="1" x14ac:dyDescent="0.2">
      <c r="A190" s="14" t="s">
        <v>617</v>
      </c>
      <c r="B190" s="16" t="s">
        <v>678</v>
      </c>
      <c r="C190" s="17">
        <v>41464.444444444445</v>
      </c>
      <c r="D190" s="22" t="str">
        <f>VLOOKUP($A190,'Phase II On-Site Soils'!$A:$G,5,FALSE)</f>
        <v>ND</v>
      </c>
      <c r="E190" s="22" t="str">
        <f>VLOOKUP($A190,'Phase II On-Site Soils'!$A:$G,6,FALSE)</f>
        <v>ND</v>
      </c>
      <c r="F190" s="22" t="str">
        <f>VLOOKUP($A190,'Phase II On-Site Soils'!$A:$G,7,FALSE)</f>
        <v>ND</v>
      </c>
      <c r="G190" s="94" t="s">
        <v>20</v>
      </c>
    </row>
    <row r="191" spans="1:7" ht="15" customHeight="1" x14ac:dyDescent="0.2">
      <c r="A191" s="14" t="s">
        <v>618</v>
      </c>
      <c r="B191" s="16" t="s">
        <v>682</v>
      </c>
      <c r="C191" s="17">
        <v>41464.447916666664</v>
      </c>
      <c r="D191" s="22" t="str">
        <f>VLOOKUP($A191,'Phase II On-Site Soils'!$A:$G,5,FALSE)</f>
        <v>ND</v>
      </c>
      <c r="E191" s="22" t="str">
        <f>VLOOKUP($A191,'Phase II On-Site Soils'!$A:$G,6,FALSE)</f>
        <v>ND</v>
      </c>
      <c r="F191" s="22" t="str">
        <f>VLOOKUP($A191,'Phase II On-Site Soils'!$A:$G,7,FALSE)</f>
        <v>ND</v>
      </c>
      <c r="G191" s="94" t="s">
        <v>20</v>
      </c>
    </row>
    <row r="192" spans="1:7" ht="15" customHeight="1" x14ac:dyDescent="0.2">
      <c r="A192" s="14" t="s">
        <v>616</v>
      </c>
      <c r="B192" s="16" t="s">
        <v>683</v>
      </c>
      <c r="C192" s="17">
        <v>41464.451388888891</v>
      </c>
      <c r="D192" s="22" t="str">
        <f>VLOOKUP($A192,'Phase II On-Site Soils'!$A:$G,5,FALSE)</f>
        <v>ND</v>
      </c>
      <c r="E192" s="22" t="str">
        <f>VLOOKUP($A192,'Phase II On-Site Soils'!$A:$G,6,FALSE)</f>
        <v>ND</v>
      </c>
      <c r="F192" s="22" t="str">
        <f>VLOOKUP($A192,'Phase II On-Site Soils'!$A:$G,7,FALSE)</f>
        <v>ND</v>
      </c>
      <c r="G192" s="94" t="s">
        <v>20</v>
      </c>
    </row>
    <row r="193" spans="1:7" ht="15" customHeight="1" x14ac:dyDescent="0.2">
      <c r="A193" s="14" t="s">
        <v>620</v>
      </c>
      <c r="B193" s="16" t="s">
        <v>678</v>
      </c>
      <c r="C193" s="17">
        <v>41464.409722222219</v>
      </c>
      <c r="D193" s="22" t="str">
        <f>VLOOKUP($A193,'Phase II On-Site Soils'!$A:$G,5,FALSE)</f>
        <v>ND</v>
      </c>
      <c r="E193" s="22" t="str">
        <f>VLOOKUP($A193,'Phase II On-Site Soils'!$A:$G,6,FALSE)</f>
        <v>ND</v>
      </c>
      <c r="F193" s="22" t="str">
        <f>VLOOKUP($A193,'Phase II On-Site Soils'!$A:$G,7,FALSE)</f>
        <v>ND</v>
      </c>
      <c r="G193" s="94" t="s">
        <v>20</v>
      </c>
    </row>
    <row r="194" spans="1:7" ht="15" customHeight="1" x14ac:dyDescent="0.2">
      <c r="A194" s="14" t="s">
        <v>621</v>
      </c>
      <c r="B194" s="16" t="s">
        <v>682</v>
      </c>
      <c r="C194" s="17">
        <v>41464.416666666664</v>
      </c>
      <c r="D194" s="22" t="str">
        <f>VLOOKUP($A194,'Phase II On-Site Soils'!$A:$G,5,FALSE)</f>
        <v>ND</v>
      </c>
      <c r="E194" s="22" t="str">
        <f>VLOOKUP($A194,'Phase II On-Site Soils'!$A:$G,6,FALSE)</f>
        <v>ND</v>
      </c>
      <c r="F194" s="22" t="str">
        <f>VLOOKUP($A194,'Phase II On-Site Soils'!$A:$G,7,FALSE)</f>
        <v>ND</v>
      </c>
      <c r="G194" s="94" t="s">
        <v>20</v>
      </c>
    </row>
    <row r="195" spans="1:7" ht="15" customHeight="1" x14ac:dyDescent="0.2">
      <c r="A195" s="14" t="s">
        <v>619</v>
      </c>
      <c r="B195" s="16" t="s">
        <v>683</v>
      </c>
      <c r="C195" s="17">
        <v>41464.423611111109</v>
      </c>
      <c r="D195" s="22" t="str">
        <f>VLOOKUP($A195,'Phase II On-Site Soils'!$A:$G,5,FALSE)</f>
        <v>ND</v>
      </c>
      <c r="E195" s="22" t="str">
        <f>VLOOKUP($A195,'Phase II On-Site Soils'!$A:$G,6,FALSE)</f>
        <v>ND</v>
      </c>
      <c r="F195" s="22" t="str">
        <f>VLOOKUP($A195,'Phase II On-Site Soils'!$A:$G,7,FALSE)</f>
        <v>ND</v>
      </c>
      <c r="G195" s="94" t="s">
        <v>20</v>
      </c>
    </row>
    <row r="196" spans="1:7" ht="15" customHeight="1" x14ac:dyDescent="0.2">
      <c r="A196" s="14" t="s">
        <v>623</v>
      </c>
      <c r="B196" s="16" t="s">
        <v>678</v>
      </c>
      <c r="C196" s="17">
        <v>41464.364583333336</v>
      </c>
      <c r="D196" s="22" t="str">
        <f>VLOOKUP($A196,'Phase II On-Site Soils'!$A:$G,5,FALSE)</f>
        <v>ND</v>
      </c>
      <c r="E196" s="22" t="str">
        <f>VLOOKUP($A196,'Phase II On-Site Soils'!$A:$G,6,FALSE)</f>
        <v>ND</v>
      </c>
      <c r="F196" s="22" t="str">
        <f>VLOOKUP($A196,'Phase II On-Site Soils'!$A:$G,7,FALSE)</f>
        <v>ND</v>
      </c>
      <c r="G196" s="94" t="s">
        <v>20</v>
      </c>
    </row>
    <row r="197" spans="1:7" ht="15" customHeight="1" x14ac:dyDescent="0.2">
      <c r="A197" s="14" t="s">
        <v>624</v>
      </c>
      <c r="B197" s="16" t="s">
        <v>682</v>
      </c>
      <c r="C197" s="17">
        <v>41464.365277777775</v>
      </c>
      <c r="D197" s="22" t="str">
        <f>VLOOKUP($A197,'Phase II On-Site Soils'!$A:$G,5,FALSE)</f>
        <v>ND</v>
      </c>
      <c r="E197" s="22" t="str">
        <f>VLOOKUP($A197,'Phase II On-Site Soils'!$A:$G,6,FALSE)</f>
        <v>ND</v>
      </c>
      <c r="F197" s="22" t="str">
        <f>VLOOKUP($A197,'Phase II On-Site Soils'!$A:$G,7,FALSE)</f>
        <v>ND</v>
      </c>
      <c r="G197" s="94" t="s">
        <v>20</v>
      </c>
    </row>
    <row r="198" spans="1:7" ht="15" customHeight="1" x14ac:dyDescent="0.2">
      <c r="A198" s="14" t="s">
        <v>622</v>
      </c>
      <c r="B198" s="16" t="s">
        <v>683</v>
      </c>
      <c r="C198" s="17">
        <v>41464.368055555555</v>
      </c>
      <c r="D198" s="22" t="str">
        <f>VLOOKUP($A198,'Phase II On-Site Soils'!$A:$G,5,FALSE)</f>
        <v>ND</v>
      </c>
      <c r="E198" s="22" t="str">
        <f>VLOOKUP($A198,'Phase II On-Site Soils'!$A:$G,6,FALSE)</f>
        <v>ND</v>
      </c>
      <c r="F198" s="22" t="str">
        <f>VLOOKUP($A198,'Phase II On-Site Soils'!$A:$G,7,FALSE)</f>
        <v>ND</v>
      </c>
      <c r="G198" s="94" t="s">
        <v>20</v>
      </c>
    </row>
    <row r="199" spans="1:7" ht="15" customHeight="1" x14ac:dyDescent="0.2">
      <c r="A199" s="14" t="s">
        <v>654</v>
      </c>
      <c r="B199" s="16" t="s">
        <v>684</v>
      </c>
      <c r="C199" s="17">
        <v>41508.489583333336</v>
      </c>
      <c r="D199" s="22" t="str">
        <f>VLOOKUP($A199,'Phase II On-Site Soils'!$A:$G,5,FALSE)</f>
        <v>ND</v>
      </c>
      <c r="E199" s="22" t="str">
        <f>VLOOKUP($A199,'Phase II On-Site Soils'!$A:$G,6,FALSE)</f>
        <v>ND</v>
      </c>
      <c r="F199" s="22" t="str">
        <f>VLOOKUP($A199,'Phase II On-Site Soils'!$A:$G,7,FALSE)</f>
        <v>ND</v>
      </c>
      <c r="G199" s="94" t="s">
        <v>20</v>
      </c>
    </row>
    <row r="200" spans="1:7" ht="15" customHeight="1" x14ac:dyDescent="0.2">
      <c r="A200" s="14" t="s">
        <v>655</v>
      </c>
      <c r="B200" s="16" t="s">
        <v>685</v>
      </c>
      <c r="C200" s="17">
        <v>41508.5</v>
      </c>
      <c r="D200" s="22" t="str">
        <f>VLOOKUP($A200,'Phase II On-Site Soils'!$A:$G,5,FALSE)</f>
        <v>ND</v>
      </c>
      <c r="E200" s="22" t="str">
        <f>VLOOKUP($A200,'Phase II On-Site Soils'!$A:$G,6,FALSE)</f>
        <v>ND</v>
      </c>
      <c r="F200" s="22" t="str">
        <f>VLOOKUP($A200,'Phase II On-Site Soils'!$A:$G,7,FALSE)</f>
        <v>ND</v>
      </c>
      <c r="G200" s="94" t="s">
        <v>20</v>
      </c>
    </row>
    <row r="201" spans="1:7" ht="15" customHeight="1" x14ac:dyDescent="0.2">
      <c r="A201" s="14" t="s">
        <v>653</v>
      </c>
      <c r="B201" s="16" t="s">
        <v>43</v>
      </c>
      <c r="C201" s="17">
        <v>41508.510416666664</v>
      </c>
      <c r="D201" s="22" t="str">
        <f>VLOOKUP($A201,'Phase II On-Site Soils'!$A:$G,5,FALSE)</f>
        <v>ND</v>
      </c>
      <c r="E201" s="22" t="str">
        <f>VLOOKUP($A201,'Phase II On-Site Soils'!$A:$G,6,FALSE)</f>
        <v>ND</v>
      </c>
      <c r="F201" s="22" t="str">
        <f>VLOOKUP($A201,'Phase II On-Site Soils'!$A:$G,7,FALSE)</f>
        <v>ND</v>
      </c>
      <c r="G201" s="94" t="s">
        <v>20</v>
      </c>
    </row>
    <row r="202" spans="1:7" ht="15" customHeight="1" x14ac:dyDescent="0.2">
      <c r="A202" s="14" t="s">
        <v>663</v>
      </c>
      <c r="B202" s="16" t="s">
        <v>679</v>
      </c>
      <c r="C202" s="17">
        <v>41513.413194444445</v>
      </c>
      <c r="D202" s="24">
        <f>VLOOKUP($A202,'Phase II On-Site Soils'!$A:$G,5,FALSE)</f>
        <v>97.5</v>
      </c>
      <c r="E202" s="22" t="str">
        <f>VLOOKUP($A202,'Phase II On-Site Soils'!$A:$G,6,FALSE)</f>
        <v>ND</v>
      </c>
      <c r="F202" s="22" t="str">
        <f>VLOOKUP($A202,'Phase II On-Site Soils'!$A:$G,7,FALSE)</f>
        <v>ND</v>
      </c>
      <c r="G202" s="94" t="s">
        <v>20</v>
      </c>
    </row>
    <row r="203" spans="1:7" ht="15" customHeight="1" x14ac:dyDescent="0.2">
      <c r="A203" s="14" t="s">
        <v>661</v>
      </c>
      <c r="B203" s="16" t="s">
        <v>680</v>
      </c>
      <c r="C203" s="17">
        <v>41513.420138888891</v>
      </c>
      <c r="D203" s="26">
        <f>VLOOKUP($A203,'Phase II On-Site Soils'!$A:$G,5,FALSE)</f>
        <v>577</v>
      </c>
      <c r="E203" s="22" t="str">
        <f>VLOOKUP($A203,'Phase II On-Site Soils'!$A:$G,6,FALSE)</f>
        <v>ND</v>
      </c>
      <c r="F203" s="22" t="str">
        <f>VLOOKUP($A203,'Phase II On-Site Soils'!$A:$G,7,FALSE)</f>
        <v>ND</v>
      </c>
      <c r="G203" s="94" t="s">
        <v>20</v>
      </c>
    </row>
    <row r="204" spans="1:7" ht="15" customHeight="1" x14ac:dyDescent="0.2">
      <c r="A204" s="14" t="s">
        <v>662</v>
      </c>
      <c r="B204" s="16" t="s">
        <v>84</v>
      </c>
      <c r="C204" s="17">
        <v>41513.427083333336</v>
      </c>
      <c r="D204" s="24">
        <f>VLOOKUP($A204,'Phase II On-Site Soils'!$A:$G,5,FALSE)</f>
        <v>150</v>
      </c>
      <c r="E204" s="22" t="str">
        <f>VLOOKUP($A204,'Phase II On-Site Soils'!$A:$G,6,FALSE)</f>
        <v>ND</v>
      </c>
      <c r="F204" s="22" t="str">
        <f>VLOOKUP($A204,'Phase II On-Site Soils'!$A:$G,7,FALSE)</f>
        <v>ND</v>
      </c>
      <c r="G204" s="94" t="s">
        <v>20</v>
      </c>
    </row>
    <row r="205" spans="1:7" ht="15" customHeight="1" x14ac:dyDescent="0.2">
      <c r="A205" s="14" t="s">
        <v>669</v>
      </c>
      <c r="B205" s="16" t="s">
        <v>678</v>
      </c>
      <c r="C205" s="17">
        <v>41513.336805555555</v>
      </c>
      <c r="D205" s="22" t="str">
        <f>VLOOKUP($A205,'Phase II On-Site Soils'!$A:$G,5,FALSE)</f>
        <v>ND</v>
      </c>
      <c r="E205" s="22" t="str">
        <f>VLOOKUP($A205,'Phase II On-Site Soils'!$A:$G,6,FALSE)</f>
        <v>ND</v>
      </c>
      <c r="F205" s="22" t="str">
        <f>VLOOKUP($A205,'Phase II On-Site Soils'!$A:$G,7,FALSE)</f>
        <v>ND</v>
      </c>
      <c r="G205" s="94" t="s">
        <v>20</v>
      </c>
    </row>
    <row r="206" spans="1:7" ht="15" customHeight="1" x14ac:dyDescent="0.2">
      <c r="A206" s="14" t="s">
        <v>670</v>
      </c>
      <c r="B206" s="16" t="s">
        <v>679</v>
      </c>
      <c r="C206" s="17">
        <v>41513.340277777781</v>
      </c>
      <c r="D206" s="24">
        <f>VLOOKUP($A206,'Phase II On-Site Soils'!$A:$G,5,FALSE)</f>
        <v>26.7</v>
      </c>
      <c r="E206" s="22" t="str">
        <f>VLOOKUP($A206,'Phase II On-Site Soils'!$A:$G,6,FALSE)</f>
        <v>ND</v>
      </c>
      <c r="F206" s="22" t="str">
        <f>VLOOKUP($A206,'Phase II On-Site Soils'!$A:$G,7,FALSE)</f>
        <v>ND</v>
      </c>
      <c r="G206" s="94" t="s">
        <v>20</v>
      </c>
    </row>
    <row r="207" spans="1:7" ht="15" customHeight="1" x14ac:dyDescent="0.2">
      <c r="A207" s="14" t="s">
        <v>668</v>
      </c>
      <c r="B207" s="16" t="s">
        <v>680</v>
      </c>
      <c r="C207" s="17">
        <v>41513.347222222219</v>
      </c>
      <c r="D207" s="22" t="str">
        <f>VLOOKUP($A207,'Phase II On-Site Soils'!$A:$G,5,FALSE)</f>
        <v>ND</v>
      </c>
      <c r="E207" s="22" t="str">
        <f>VLOOKUP($A207,'Phase II On-Site Soils'!$A:$G,6,FALSE)</f>
        <v>ND</v>
      </c>
      <c r="F207" s="22" t="str">
        <f>VLOOKUP($A207,'Phase II On-Site Soils'!$A:$G,7,FALSE)</f>
        <v>ND</v>
      </c>
      <c r="G207" s="94" t="s">
        <v>20</v>
      </c>
    </row>
    <row r="208" spans="1:7" ht="15" customHeight="1" x14ac:dyDescent="0.2">
      <c r="A208" s="14" t="s">
        <v>672</v>
      </c>
      <c r="B208" s="16" t="s">
        <v>684</v>
      </c>
      <c r="C208" s="17">
        <v>41508.364583333336</v>
      </c>
      <c r="D208" s="22" t="str">
        <f>VLOOKUP($A208,'Phase II On-Site Soils'!$A:$G,5,FALSE)</f>
        <v>ND</v>
      </c>
      <c r="E208" s="22" t="str">
        <f>VLOOKUP($A208,'Phase II On-Site Soils'!$A:$G,6,FALSE)</f>
        <v>ND</v>
      </c>
      <c r="F208" s="22" t="str">
        <f>VLOOKUP($A208,'Phase II On-Site Soils'!$A:$G,7,FALSE)</f>
        <v>ND</v>
      </c>
      <c r="G208" s="94" t="s">
        <v>20</v>
      </c>
    </row>
    <row r="209" spans="1:7" ht="15" customHeight="1" x14ac:dyDescent="0.2">
      <c r="A209" s="14" t="s">
        <v>673</v>
      </c>
      <c r="B209" s="16" t="s">
        <v>685</v>
      </c>
      <c r="C209" s="17">
        <v>41508.371527777781</v>
      </c>
      <c r="D209" s="22" t="str">
        <f>VLOOKUP($A209,'Phase II On-Site Soils'!$A:$G,5,FALSE)</f>
        <v>ND</v>
      </c>
      <c r="E209" s="22" t="str">
        <f>VLOOKUP($A209,'Phase II On-Site Soils'!$A:$G,6,FALSE)</f>
        <v>ND</v>
      </c>
      <c r="F209" s="22" t="str">
        <f>VLOOKUP($A209,'Phase II On-Site Soils'!$A:$G,7,FALSE)</f>
        <v>ND</v>
      </c>
      <c r="G209" s="94" t="s">
        <v>20</v>
      </c>
    </row>
    <row r="210" spans="1:7" ht="15" customHeight="1" x14ac:dyDescent="0.2">
      <c r="A210" s="14" t="s">
        <v>671</v>
      </c>
      <c r="B210" s="16" t="s">
        <v>43</v>
      </c>
      <c r="C210" s="17">
        <v>41508.375</v>
      </c>
      <c r="D210" s="22" t="str">
        <f>VLOOKUP($A210,'Phase II On-Site Soils'!$A:$G,5,FALSE)</f>
        <v>ND</v>
      </c>
      <c r="E210" s="22" t="str">
        <f>VLOOKUP($A210,'Phase II On-Site Soils'!$A:$G,6,FALSE)</f>
        <v>ND</v>
      </c>
      <c r="F210" s="22" t="str">
        <f>VLOOKUP($A210,'Phase II On-Site Soils'!$A:$G,7,FALSE)</f>
        <v>ND</v>
      </c>
      <c r="G210" s="94" t="s">
        <v>20</v>
      </c>
    </row>
    <row r="211" spans="1:7" ht="15" customHeight="1" x14ac:dyDescent="0.2">
      <c r="A211" s="14" t="s">
        <v>676</v>
      </c>
      <c r="B211" s="16" t="s">
        <v>684</v>
      </c>
      <c r="C211" s="17">
        <v>41507.607638888891</v>
      </c>
      <c r="D211" s="22" t="str">
        <f>VLOOKUP($A211,'Phase II On-Site Soils'!$A:$G,5,FALSE)</f>
        <v>ND</v>
      </c>
      <c r="E211" s="22" t="str">
        <f>VLOOKUP($A211,'Phase II On-Site Soils'!$A:$G,6,FALSE)</f>
        <v>ND</v>
      </c>
      <c r="F211" s="22" t="str">
        <f>VLOOKUP($A211,'Phase II On-Site Soils'!$A:$G,7,FALSE)</f>
        <v>ND</v>
      </c>
      <c r="G211" s="94" t="s">
        <v>20</v>
      </c>
    </row>
    <row r="212" spans="1:7" ht="15" customHeight="1" x14ac:dyDescent="0.2">
      <c r="A212" s="14" t="s">
        <v>677</v>
      </c>
      <c r="B212" s="16" t="s">
        <v>679</v>
      </c>
      <c r="C212" s="17">
        <v>41507.614583333336</v>
      </c>
      <c r="D212" s="24">
        <f>VLOOKUP($A212,'Phase II On-Site Soils'!$A:$G,5,FALSE)</f>
        <v>43.1</v>
      </c>
      <c r="E212" s="22" t="str">
        <f>VLOOKUP($A212,'Phase II On-Site Soils'!$A:$G,6,FALSE)</f>
        <v>ND</v>
      </c>
      <c r="F212" s="22" t="str">
        <f>VLOOKUP($A212,'Phase II On-Site Soils'!$A:$G,7,FALSE)</f>
        <v>ND</v>
      </c>
      <c r="G212" s="94" t="s">
        <v>20</v>
      </c>
    </row>
    <row r="213" spans="1:7" ht="15" customHeight="1" x14ac:dyDescent="0.2">
      <c r="A213" s="14" t="s">
        <v>674</v>
      </c>
      <c r="B213" s="16" t="s">
        <v>43</v>
      </c>
      <c r="C213" s="17">
        <v>41507.621527777781</v>
      </c>
      <c r="D213" s="22" t="str">
        <f>VLOOKUP($A213,'Phase II On-Site Soils'!$A:$G,5,FALSE)</f>
        <v>ND</v>
      </c>
      <c r="E213" s="22" t="str">
        <f>VLOOKUP($A213,'Phase II On-Site Soils'!$A:$G,6,FALSE)</f>
        <v>ND</v>
      </c>
      <c r="F213" s="22" t="str">
        <f>VLOOKUP($A213,'Phase II On-Site Soils'!$A:$G,7,FALSE)</f>
        <v>ND</v>
      </c>
      <c r="G213" s="94" t="s">
        <v>20</v>
      </c>
    </row>
    <row r="214" spans="1:7" ht="15" customHeight="1" x14ac:dyDescent="0.2">
      <c r="A214" s="14" t="s">
        <v>675</v>
      </c>
      <c r="B214" s="16" t="s">
        <v>46</v>
      </c>
      <c r="C214" s="17">
        <v>41507.628472222219</v>
      </c>
      <c r="D214" s="22" t="str">
        <f>VLOOKUP($A214,'Phase II On-Site Soils'!$A:$G,5,FALSE)</f>
        <v>ND</v>
      </c>
      <c r="E214" s="22" t="str">
        <f>VLOOKUP($A214,'Phase II On-Site Soils'!$A:$G,6,FALSE)</f>
        <v>ND</v>
      </c>
      <c r="F214" s="22" t="str">
        <f>VLOOKUP($A214,'Phase II On-Site Soils'!$A:$G,7,FALSE)</f>
        <v>ND</v>
      </c>
      <c r="G214" s="94" t="s">
        <v>20</v>
      </c>
    </row>
    <row r="215" spans="1:7" ht="15" customHeight="1" x14ac:dyDescent="0.2">
      <c r="A215" s="14" t="s">
        <v>645</v>
      </c>
      <c r="B215" s="16" t="s">
        <v>684</v>
      </c>
      <c r="C215" s="17">
        <v>41507.557638888888</v>
      </c>
      <c r="D215" s="22" t="str">
        <f>VLOOKUP($A215,'Phase II On-Site Soils'!$A:$G,5,FALSE)</f>
        <v>ND</v>
      </c>
      <c r="E215" s="22" t="str">
        <f>VLOOKUP($A215,'Phase II On-Site Soils'!$A:$G,6,FALSE)</f>
        <v>ND</v>
      </c>
      <c r="F215" s="22" t="str">
        <f>VLOOKUP($A215,'Phase II On-Site Soils'!$A:$G,7,FALSE)</f>
        <v>ND</v>
      </c>
      <c r="G215" s="94" t="s">
        <v>20</v>
      </c>
    </row>
    <row r="216" spans="1:7" ht="15" customHeight="1" x14ac:dyDescent="0.2">
      <c r="A216" s="14" t="s">
        <v>646</v>
      </c>
      <c r="B216" s="16" t="s">
        <v>685</v>
      </c>
      <c r="C216" s="17">
        <v>41507.5625</v>
      </c>
      <c r="D216" s="22" t="str">
        <f>VLOOKUP($A216,'Phase II On-Site Soils'!$A:$G,5,FALSE)</f>
        <v>ND</v>
      </c>
      <c r="E216" s="22" t="str">
        <f>VLOOKUP($A216,'Phase II On-Site Soils'!$A:$G,6,FALSE)</f>
        <v>ND</v>
      </c>
      <c r="F216" s="22" t="str">
        <f>VLOOKUP($A216,'Phase II On-Site Soils'!$A:$G,7,FALSE)</f>
        <v>ND</v>
      </c>
      <c r="G216" s="94" t="s">
        <v>20</v>
      </c>
    </row>
    <row r="217" spans="1:7" ht="15" customHeight="1" x14ac:dyDescent="0.2">
      <c r="A217" s="14" t="s">
        <v>644</v>
      </c>
      <c r="B217" s="16" t="s">
        <v>43</v>
      </c>
      <c r="C217" s="17">
        <v>41507.569444444445</v>
      </c>
      <c r="D217" s="22" t="str">
        <f>VLOOKUP($A217,'Phase II On-Site Soils'!$A:$G,5,FALSE)</f>
        <v>ND</v>
      </c>
      <c r="E217" s="22" t="str">
        <f>VLOOKUP($A217,'Phase II On-Site Soils'!$A:$G,6,FALSE)</f>
        <v>ND</v>
      </c>
      <c r="F217" s="22" t="str">
        <f>VLOOKUP($A217,'Phase II On-Site Soils'!$A:$G,7,FALSE)</f>
        <v>ND</v>
      </c>
      <c r="G217" s="94" t="s">
        <v>20</v>
      </c>
    </row>
    <row r="218" spans="1:7" ht="15" customHeight="1" x14ac:dyDescent="0.2">
      <c r="A218" s="14" t="s">
        <v>648</v>
      </c>
      <c r="B218" s="16" t="s">
        <v>684</v>
      </c>
      <c r="C218" s="17">
        <v>41507.4375</v>
      </c>
      <c r="D218" s="22" t="str">
        <f>VLOOKUP($A218,'Phase II On-Site Soils'!$A:$G,5,FALSE)</f>
        <v>ND</v>
      </c>
      <c r="E218" s="22" t="str">
        <f>VLOOKUP($A218,'Phase II On-Site Soils'!$A:$G,6,FALSE)</f>
        <v>ND</v>
      </c>
      <c r="F218" s="22" t="str">
        <f>VLOOKUP($A218,'Phase II On-Site Soils'!$A:$G,7,FALSE)</f>
        <v>ND</v>
      </c>
      <c r="G218" s="94" t="s">
        <v>20</v>
      </c>
    </row>
    <row r="219" spans="1:7" ht="15" customHeight="1" x14ac:dyDescent="0.2">
      <c r="A219" s="14" t="s">
        <v>649</v>
      </c>
      <c r="B219" s="16" t="s">
        <v>685</v>
      </c>
      <c r="C219" s="17">
        <v>41507.444444444445</v>
      </c>
      <c r="D219" s="22" t="str">
        <f>VLOOKUP($A219,'Phase II On-Site Soils'!$A:$G,5,FALSE)</f>
        <v>ND</v>
      </c>
      <c r="E219" s="22" t="str">
        <f>VLOOKUP($A219,'Phase II On-Site Soils'!$A:$G,6,FALSE)</f>
        <v>ND</v>
      </c>
      <c r="F219" s="22" t="str">
        <f>VLOOKUP($A219,'Phase II On-Site Soils'!$A:$G,7,FALSE)</f>
        <v>ND</v>
      </c>
      <c r="G219" s="94" t="s">
        <v>20</v>
      </c>
    </row>
    <row r="220" spans="1:7" ht="15" customHeight="1" x14ac:dyDescent="0.2">
      <c r="A220" s="14" t="s">
        <v>647</v>
      </c>
      <c r="B220" s="16" t="s">
        <v>43</v>
      </c>
      <c r="C220" s="17">
        <v>41507.447916666664</v>
      </c>
      <c r="D220" s="22" t="str">
        <f>VLOOKUP($A220,'Phase II On-Site Soils'!$A:$G,5,FALSE)</f>
        <v>ND</v>
      </c>
      <c r="E220" s="22" t="str">
        <f>VLOOKUP($A220,'Phase II On-Site Soils'!$A:$G,6,FALSE)</f>
        <v>ND</v>
      </c>
      <c r="F220" s="22" t="str">
        <f>VLOOKUP($A220,'Phase II On-Site Soils'!$A:$G,7,FALSE)</f>
        <v>ND</v>
      </c>
      <c r="G220" s="94" t="s">
        <v>20</v>
      </c>
    </row>
    <row r="221" spans="1:7" ht="15" customHeight="1" x14ac:dyDescent="0.2">
      <c r="A221" s="14" t="s">
        <v>687</v>
      </c>
      <c r="B221" s="16" t="s">
        <v>688</v>
      </c>
      <c r="C221" s="17">
        <v>42508.552083333336</v>
      </c>
      <c r="D221" s="22" t="str">
        <f>VLOOKUP($A221,'Phase II Off-site Soils'!$A:$I,6,FALSE)</f>
        <v>&lt;12.5</v>
      </c>
      <c r="E221" s="22" t="str">
        <f>VLOOKUP($A221,'Phase II Off-site Soils'!$A:$I,7,FALSE)</f>
        <v>&lt;12.6</v>
      </c>
      <c r="F221" s="22">
        <f>VLOOKUP($A221,'Phase II Off-site Soils'!$A:$I,8,FALSE)</f>
        <v>163</v>
      </c>
      <c r="G221" s="94" t="s">
        <v>20</v>
      </c>
    </row>
    <row r="222" spans="1:7" ht="15" customHeight="1" x14ac:dyDescent="0.2">
      <c r="A222" s="14" t="s">
        <v>689</v>
      </c>
      <c r="B222" s="16" t="s">
        <v>690</v>
      </c>
      <c r="C222" s="17">
        <v>42508.645833333336</v>
      </c>
      <c r="D222" s="22" t="str">
        <f>VLOOKUP($A222,'Phase II Off-site Soils'!$A:$I,6,FALSE)</f>
        <v>&lt;38.4</v>
      </c>
      <c r="E222" s="22" t="str">
        <f>VLOOKUP($A222,'Phase II Off-site Soils'!$A:$I,7,FALSE)</f>
        <v>&lt;13.5</v>
      </c>
      <c r="F222" s="103" t="str">
        <f>VLOOKUP($A222,'Phase II Off-site Soils'!$A:$I,8,FALSE)</f>
        <v>&lt;1060</v>
      </c>
      <c r="G222" s="94" t="s">
        <v>20</v>
      </c>
    </row>
    <row r="223" spans="1:7" ht="15" customHeight="1" x14ac:dyDescent="0.2">
      <c r="A223" s="14" t="s">
        <v>691</v>
      </c>
      <c r="B223" s="16" t="s">
        <v>692</v>
      </c>
      <c r="C223" s="17">
        <v>42508.604166666664</v>
      </c>
      <c r="D223" s="22" t="str">
        <f>VLOOKUP($A223,'Phase II Off-site Soils'!$A:$I,6,FALSE)</f>
        <v>&lt;13.6</v>
      </c>
      <c r="E223" s="22" t="str">
        <f>VLOOKUP($A223,'Phase II Off-site Soils'!$A:$I,7,FALSE)</f>
        <v>&lt;14</v>
      </c>
      <c r="F223" s="22" t="str">
        <f>VLOOKUP($A223,'Phase II Off-site Soils'!$A:$I,8,FALSE)</f>
        <v>&lt;555</v>
      </c>
      <c r="G223" s="94" t="s">
        <v>20</v>
      </c>
    </row>
    <row r="224" spans="1:7" ht="15" customHeight="1" x14ac:dyDescent="0.2">
      <c r="A224" s="14" t="s">
        <v>693</v>
      </c>
      <c r="B224" s="16" t="s">
        <v>694</v>
      </c>
      <c r="C224" s="17">
        <v>42508.569444444445</v>
      </c>
      <c r="D224" s="22" t="str">
        <f>VLOOKUP($A224,'Phase II Off-site Soils'!$A:$I,6,FALSE)</f>
        <v>&lt;12.2</v>
      </c>
      <c r="E224" s="22" t="str">
        <f>VLOOKUP($A224,'Phase II Off-site Soils'!$A:$I,7,FALSE)</f>
        <v>&lt;12.6</v>
      </c>
      <c r="F224" s="22" t="str">
        <f>VLOOKUP($A224,'Phase II Off-site Soils'!$A:$I,8,FALSE)</f>
        <v>&lt;523</v>
      </c>
      <c r="G224" s="94" t="s">
        <v>20</v>
      </c>
    </row>
    <row r="225" spans="1:7" ht="15" customHeight="1" x14ac:dyDescent="0.2">
      <c r="A225" s="14" t="s">
        <v>695</v>
      </c>
      <c r="B225" s="16" t="s">
        <v>684</v>
      </c>
      <c r="C225" s="17">
        <v>42508.583333333336</v>
      </c>
      <c r="D225" s="22">
        <f>VLOOKUP($A225,'Phase II Off-site Soils'!$A:$I,6,FALSE)</f>
        <v>5.9</v>
      </c>
      <c r="E225" s="22" t="str">
        <f>VLOOKUP($A225,'Phase II Off-site Soils'!$A:$I,7,FALSE)</f>
        <v>&lt;12.2</v>
      </c>
      <c r="F225" s="22" t="str">
        <f>VLOOKUP($A225,'Phase II Off-site Soils'!$A:$I,8,FALSE)</f>
        <v>&lt;484</v>
      </c>
      <c r="G225" s="94" t="s">
        <v>20</v>
      </c>
    </row>
    <row r="226" spans="1:7" ht="15" customHeight="1" x14ac:dyDescent="0.2">
      <c r="A226" s="14" t="s">
        <v>697</v>
      </c>
      <c r="B226" s="16" t="s">
        <v>698</v>
      </c>
      <c r="C226" s="17">
        <v>42509.368750000001</v>
      </c>
      <c r="D226" s="22">
        <f>VLOOKUP($A226,'Phase II Off-site Soils'!$A:$I,6,FALSE)</f>
        <v>35.200000000000003</v>
      </c>
      <c r="E226" s="22" t="str">
        <f>VLOOKUP($A226,'Phase II Off-site Soils'!$A:$I,7,FALSE)</f>
        <v>&lt;12.5</v>
      </c>
      <c r="F226" s="22" t="str">
        <f>VLOOKUP($A226,'Phase II Off-site Soils'!$A:$I,8,FALSE)</f>
        <v>&lt;508</v>
      </c>
      <c r="G226" s="94" t="s">
        <v>20</v>
      </c>
    </row>
    <row r="227" spans="1:7" ht="15" customHeight="1" x14ac:dyDescent="0.2">
      <c r="A227" s="14" t="s">
        <v>699</v>
      </c>
      <c r="B227" s="16" t="s">
        <v>700</v>
      </c>
      <c r="C227" s="17">
        <v>42509.383333333331</v>
      </c>
      <c r="D227" s="22">
        <f>VLOOKUP($A227,'Phase II Off-site Soils'!$A:$I,6,FALSE)</f>
        <v>20.399999999999999</v>
      </c>
      <c r="E227" s="22" t="str">
        <f>VLOOKUP($A227,'Phase II Off-site Soils'!$A:$I,7,FALSE)</f>
        <v>&lt;11.9</v>
      </c>
      <c r="F227" s="22">
        <f>VLOOKUP($A227,'Phase II Off-site Soils'!$A:$I,8,FALSE)</f>
        <v>206</v>
      </c>
      <c r="G227" s="94" t="s">
        <v>20</v>
      </c>
    </row>
    <row r="228" spans="1:7" ht="15" customHeight="1" x14ac:dyDescent="0.2">
      <c r="A228" s="14" t="s">
        <v>701</v>
      </c>
      <c r="B228" s="16" t="s">
        <v>702</v>
      </c>
      <c r="C228" s="17">
        <v>42509.404166666667</v>
      </c>
      <c r="D228" s="22">
        <f>VLOOKUP($A228,'Phase II Off-site Soils'!$A:$I,6,FALSE)</f>
        <v>757</v>
      </c>
      <c r="E228" s="22">
        <f>VLOOKUP($A228,'Phase II Off-site Soils'!$A:$I,7,FALSE)</f>
        <v>7</v>
      </c>
      <c r="F228" s="22">
        <f>VLOOKUP($A228,'Phase II Off-site Soils'!$A:$I,8,FALSE)</f>
        <v>409</v>
      </c>
      <c r="G228" s="94" t="s">
        <v>20</v>
      </c>
    </row>
    <row r="229" spans="1:7" ht="15" customHeight="1" x14ac:dyDescent="0.2">
      <c r="A229" s="14" t="s">
        <v>703</v>
      </c>
      <c r="B229" s="16" t="s">
        <v>704</v>
      </c>
      <c r="C229" s="17">
        <v>42509.510416666664</v>
      </c>
      <c r="D229" s="22">
        <f>VLOOKUP($A229,'Phase II Off-site Soils'!$A:$I,6,FALSE)</f>
        <v>322</v>
      </c>
      <c r="E229" s="22" t="str">
        <f>VLOOKUP($A229,'Phase II Off-site Soils'!$A:$I,7,FALSE)</f>
        <v>&lt;13.2</v>
      </c>
      <c r="F229" s="26">
        <f>VLOOKUP($A229,'Phase II Off-site Soils'!$A:$I,8,FALSE)</f>
        <v>2550</v>
      </c>
      <c r="G229" s="94" t="s">
        <v>20</v>
      </c>
    </row>
    <row r="230" spans="1:7" ht="15" customHeight="1" x14ac:dyDescent="0.2">
      <c r="A230" s="14" t="s">
        <v>705</v>
      </c>
      <c r="B230" s="16" t="s">
        <v>706</v>
      </c>
      <c r="C230" s="17">
        <v>42509.520138888889</v>
      </c>
      <c r="D230" s="26">
        <f>VLOOKUP($A230,'Phase II Off-site Soils'!$A:$I,6,FALSE)</f>
        <v>1640</v>
      </c>
      <c r="E230" s="22">
        <f>VLOOKUP($A230,'Phase II Off-site Soils'!$A:$I,7,FALSE)</f>
        <v>46.6</v>
      </c>
      <c r="F230" s="26">
        <f>VLOOKUP($A230,'Phase II Off-site Soils'!$A:$I,8,FALSE)</f>
        <v>1700</v>
      </c>
      <c r="G230" s="94" t="s">
        <v>20</v>
      </c>
    </row>
    <row r="231" spans="1:7" ht="15" customHeight="1" x14ac:dyDescent="0.2">
      <c r="A231" s="14" t="s">
        <v>707</v>
      </c>
      <c r="B231" s="16" t="s">
        <v>708</v>
      </c>
      <c r="C231" s="17">
        <v>42522.402777777781</v>
      </c>
      <c r="D231" s="22">
        <f>VLOOKUP($A231,'Phase II Off-site Soils'!$A:$I,6,FALSE)</f>
        <v>10.199999999999999</v>
      </c>
      <c r="E231" s="22" t="str">
        <f>VLOOKUP($A231,'Phase II Off-site Soils'!$A:$I,7,FALSE)</f>
        <v>&lt;11.4</v>
      </c>
      <c r="F231" s="22">
        <f>VLOOKUP($A231,'Phase II Off-site Soils'!$A:$I,8,FALSE)</f>
        <v>144</v>
      </c>
      <c r="G231" s="94" t="s">
        <v>20</v>
      </c>
    </row>
    <row r="232" spans="1:7" ht="15" customHeight="1" x14ac:dyDescent="0.2">
      <c r="A232" s="14" t="s">
        <v>709</v>
      </c>
      <c r="B232" s="16" t="s">
        <v>684</v>
      </c>
      <c r="C232" s="17">
        <v>42522.415972222225</v>
      </c>
      <c r="D232" s="22" t="str">
        <f>VLOOKUP($A232,'Phase II Off-site Soils'!$A:$I,6,FALSE)</f>
        <v>&lt;12.8</v>
      </c>
      <c r="E232" s="22" t="str">
        <f>VLOOKUP($A232,'Phase II Off-site Soils'!$A:$I,7,FALSE)</f>
        <v>&lt;13</v>
      </c>
      <c r="F232" s="22">
        <f>VLOOKUP($A232,'Phase II Off-site Soils'!$A:$I,8,FALSE)</f>
        <v>394</v>
      </c>
      <c r="G232" s="94" t="s">
        <v>20</v>
      </c>
    </row>
    <row r="233" spans="1:7" ht="15" customHeight="1" x14ac:dyDescent="0.2">
      <c r="A233" s="14" t="s">
        <v>710</v>
      </c>
      <c r="B233" s="16" t="s">
        <v>708</v>
      </c>
      <c r="C233" s="17">
        <v>42509.643055555556</v>
      </c>
      <c r="D233" s="22" t="str">
        <f>VLOOKUP($A233,'Phase II Off-site Soils'!$A:$I,6,FALSE)</f>
        <v>&lt;11.4</v>
      </c>
      <c r="E233" s="22" t="str">
        <f>VLOOKUP($A233,'Phase II Off-site Soils'!$A:$I,7,FALSE)</f>
        <v>&lt;11.7</v>
      </c>
      <c r="F233" s="22">
        <f>VLOOKUP($A233,'Phase II Off-site Soils'!$A:$I,8,FALSE)</f>
        <v>353</v>
      </c>
      <c r="G233" s="94" t="s">
        <v>20</v>
      </c>
    </row>
    <row r="234" spans="1:7" ht="15" customHeight="1" x14ac:dyDescent="0.2">
      <c r="A234" s="14" t="s">
        <v>711</v>
      </c>
      <c r="B234" s="16" t="s">
        <v>712</v>
      </c>
      <c r="C234" s="17">
        <v>42509.654861111114</v>
      </c>
      <c r="D234" s="22" t="str">
        <f>VLOOKUP($A234,'Phase II Off-site Soils'!$A:$I,6,FALSE)</f>
        <v>&lt;13.4</v>
      </c>
      <c r="E234" s="22" t="str">
        <f>VLOOKUP($A234,'Phase II Off-site Soils'!$A:$I,7,FALSE)</f>
        <v>&lt;13.8</v>
      </c>
      <c r="F234" s="22">
        <f>VLOOKUP($A234,'Phase II Off-site Soils'!$A:$I,8,FALSE)</f>
        <v>561</v>
      </c>
      <c r="G234" s="94" t="s">
        <v>20</v>
      </c>
    </row>
    <row r="235" spans="1:7" ht="15" customHeight="1" x14ac:dyDescent="0.2">
      <c r="A235" s="14" t="s">
        <v>713</v>
      </c>
      <c r="B235" s="16" t="s">
        <v>704</v>
      </c>
      <c r="C235" s="17">
        <v>42510.464583333334</v>
      </c>
      <c r="D235" s="44">
        <f>VLOOKUP($A235,'Phase II Off-site Soils'!$A:$I,6,FALSE)</f>
        <v>5940</v>
      </c>
      <c r="E235" s="22">
        <f>VLOOKUP($A235,'Phase II Off-site Soils'!$A:$I,7,FALSE)</f>
        <v>95.4</v>
      </c>
      <c r="F235" s="44">
        <f>VLOOKUP($A235,'Phase II Off-site Soils'!$A:$I,8,FALSE)</f>
        <v>13600</v>
      </c>
      <c r="G235" s="94" t="s">
        <v>20</v>
      </c>
    </row>
    <row r="236" spans="1:7" ht="15" customHeight="1" x14ac:dyDescent="0.2">
      <c r="A236" s="14" t="s">
        <v>714</v>
      </c>
      <c r="B236" s="16" t="s">
        <v>706</v>
      </c>
      <c r="C236" s="17">
        <v>42510.474305555559</v>
      </c>
      <c r="D236" s="26">
        <f>VLOOKUP($A236,'Phase II Off-site Soils'!$A:$I,6,FALSE)</f>
        <v>1480</v>
      </c>
      <c r="E236" s="22">
        <f>VLOOKUP($A236,'Phase II Off-site Soils'!$A:$I,7,FALSE)</f>
        <v>83.7</v>
      </c>
      <c r="F236" s="22">
        <f>VLOOKUP($A236,'Phase II Off-site Soils'!$A:$I,8,FALSE)</f>
        <v>312</v>
      </c>
      <c r="G236" s="94" t="s">
        <v>20</v>
      </c>
    </row>
    <row r="237" spans="1:7" ht="15" customHeight="1" x14ac:dyDescent="0.2">
      <c r="A237" s="14" t="s">
        <v>715</v>
      </c>
      <c r="B237" s="16" t="s">
        <v>716</v>
      </c>
      <c r="C237" s="17">
        <v>42522.604166666664</v>
      </c>
      <c r="D237" s="22" t="str">
        <f>VLOOKUP($A237,'Phase II Off-site Soils'!$A:$I,6,FALSE)</f>
        <v>&lt;14.7</v>
      </c>
      <c r="E237" s="22" t="str">
        <f>VLOOKUP($A237,'Phase II Off-site Soils'!$A:$I,7,FALSE)</f>
        <v>&lt;14.8</v>
      </c>
      <c r="F237" s="22">
        <f>VLOOKUP($A237,'Phase II Off-site Soils'!$A:$I,8,FALSE)</f>
        <v>295</v>
      </c>
      <c r="G237" s="94" t="s">
        <v>20</v>
      </c>
    </row>
    <row r="238" spans="1:7" ht="15" customHeight="1" x14ac:dyDescent="0.2">
      <c r="A238" s="14" t="s">
        <v>800</v>
      </c>
      <c r="B238" s="16" t="s">
        <v>717</v>
      </c>
      <c r="C238" s="17">
        <v>42522.652777777781</v>
      </c>
      <c r="D238" s="22" t="str">
        <f>VLOOKUP($A238,'Phase II Off-site Soils'!$A:$I,6,FALSE)</f>
        <v>&lt;13.4</v>
      </c>
      <c r="E238" s="22" t="str">
        <f>VLOOKUP($A238,'Phase II Off-site Soils'!$A:$I,7,FALSE)</f>
        <v>&lt;13.6</v>
      </c>
      <c r="F238" s="22" t="str">
        <f>VLOOKUP($A238,'Phase II Off-site Soils'!$A:$I,8,FALSE)</f>
        <v>&lt;1600</v>
      </c>
      <c r="G238" s="94" t="s">
        <v>20</v>
      </c>
    </row>
    <row r="239" spans="1:7" ht="15" customHeight="1" x14ac:dyDescent="0.2">
      <c r="A239" s="14" t="s">
        <v>718</v>
      </c>
      <c r="B239" s="16" t="s">
        <v>684</v>
      </c>
      <c r="C239" s="17">
        <v>42522.552083333336</v>
      </c>
      <c r="D239" s="22" t="str">
        <f>VLOOKUP($A239,'Phase II Off-site Soils'!$A:$I,6,FALSE)</f>
        <v>&lt;12.3</v>
      </c>
      <c r="E239" s="22" t="str">
        <f>VLOOKUP($A239,'Phase II Off-site Soils'!$A:$I,7,FALSE)</f>
        <v>&lt;12.7</v>
      </c>
      <c r="F239" s="22">
        <f>VLOOKUP($A239,'Phase II Off-site Soils'!$A:$I,8,FALSE)</f>
        <v>112</v>
      </c>
      <c r="G239" s="94" t="s">
        <v>20</v>
      </c>
    </row>
    <row r="240" spans="1:7" ht="15" customHeight="1" x14ac:dyDescent="0.2">
      <c r="A240" s="14" t="s">
        <v>719</v>
      </c>
      <c r="B240" s="16" t="s">
        <v>706</v>
      </c>
      <c r="C240" s="17">
        <v>42522.565972222219</v>
      </c>
      <c r="D240" s="22" t="str">
        <f>VLOOKUP($A240,'Phase II Off-site Soils'!$A:$I,6,FALSE)</f>
        <v>&lt;12.5</v>
      </c>
      <c r="E240" s="22" t="str">
        <f>VLOOKUP($A240,'Phase II Off-site Soils'!$A:$I,7,FALSE)</f>
        <v>&lt;12.8</v>
      </c>
      <c r="F240" s="103" t="str">
        <f>VLOOKUP($A240,'Phase II Off-site Soils'!$A:$I,8,FALSE)</f>
        <v>&lt;1180</v>
      </c>
      <c r="G240" s="94" t="s">
        <v>20</v>
      </c>
    </row>
    <row r="241" spans="1:7" ht="15" customHeight="1" x14ac:dyDescent="0.2">
      <c r="A241" s="14" t="s">
        <v>720</v>
      </c>
      <c r="B241" s="16" t="s">
        <v>77</v>
      </c>
      <c r="C241" s="17">
        <v>42522.592361111114</v>
      </c>
      <c r="D241" s="22" t="str">
        <f>VLOOKUP($A241,'Phase II Off-site Soils'!$A:$I,6,FALSE)</f>
        <v>&lt;12.7</v>
      </c>
      <c r="E241" s="22" t="str">
        <f>VLOOKUP($A241,'Phase II Off-site Soils'!$A:$I,7,FALSE)</f>
        <v>&lt;12.9</v>
      </c>
      <c r="F241" s="22" t="str">
        <f>VLOOKUP($A241,'Phase II Off-site Soils'!$A:$I,8,FALSE)</f>
        <v>&lt;670</v>
      </c>
      <c r="G241" s="94" t="s">
        <v>20</v>
      </c>
    </row>
    <row r="242" spans="1:7" ht="15" customHeight="1" x14ac:dyDescent="0.2">
      <c r="A242" s="14" t="s">
        <v>155</v>
      </c>
      <c r="B242" s="16" t="s">
        <v>489</v>
      </c>
      <c r="C242" s="17">
        <v>42926</v>
      </c>
      <c r="D242" s="44">
        <v>23100</v>
      </c>
      <c r="E242" s="19" t="s">
        <v>156</v>
      </c>
      <c r="F242" s="15" t="s">
        <v>20</v>
      </c>
      <c r="G242" s="89" t="s">
        <v>20</v>
      </c>
    </row>
    <row r="243" spans="1:7" ht="15" customHeight="1" x14ac:dyDescent="0.2">
      <c r="A243" s="14" t="s">
        <v>157</v>
      </c>
      <c r="B243" s="16" t="s">
        <v>158</v>
      </c>
      <c r="C243" s="17">
        <v>42926</v>
      </c>
      <c r="D243" s="44">
        <v>8810</v>
      </c>
      <c r="E243" s="19" t="s">
        <v>159</v>
      </c>
      <c r="F243" s="26">
        <v>4920</v>
      </c>
      <c r="G243" s="91">
        <v>2960</v>
      </c>
    </row>
    <row r="244" spans="1:7" ht="15" customHeight="1" x14ac:dyDescent="0.2">
      <c r="A244" s="14" t="s">
        <v>160</v>
      </c>
      <c r="B244" s="16" t="s">
        <v>466</v>
      </c>
      <c r="C244" s="17">
        <v>42926</v>
      </c>
      <c r="D244" s="20" t="s">
        <v>161</v>
      </c>
      <c r="E244" s="15" t="s">
        <v>20</v>
      </c>
      <c r="F244" s="15" t="s">
        <v>20</v>
      </c>
      <c r="G244" s="89" t="s">
        <v>20</v>
      </c>
    </row>
    <row r="245" spans="1:7" ht="15" customHeight="1" x14ac:dyDescent="0.2">
      <c r="A245" s="14" t="s">
        <v>162</v>
      </c>
      <c r="B245" s="16" t="s">
        <v>142</v>
      </c>
      <c r="C245" s="17">
        <v>42926</v>
      </c>
      <c r="D245" s="20" t="s">
        <v>163</v>
      </c>
      <c r="E245" s="15" t="s">
        <v>20</v>
      </c>
      <c r="F245" s="15" t="s">
        <v>20</v>
      </c>
      <c r="G245" s="89" t="s">
        <v>20</v>
      </c>
    </row>
    <row r="246" spans="1:7" ht="15" customHeight="1" x14ac:dyDescent="0.2">
      <c r="A246" s="14" t="s">
        <v>164</v>
      </c>
      <c r="B246" s="16" t="s">
        <v>127</v>
      </c>
      <c r="C246" s="17">
        <v>42926</v>
      </c>
      <c r="D246" s="20" t="s">
        <v>165</v>
      </c>
      <c r="E246" s="15" t="s">
        <v>20</v>
      </c>
      <c r="F246" s="15" t="s">
        <v>20</v>
      </c>
      <c r="G246" s="89" t="s">
        <v>20</v>
      </c>
    </row>
    <row r="247" spans="1:7" ht="15" customHeight="1" x14ac:dyDescent="0.2">
      <c r="A247" s="14" t="s">
        <v>181</v>
      </c>
      <c r="B247" s="16" t="s">
        <v>182</v>
      </c>
      <c r="C247" s="17">
        <v>42927</v>
      </c>
      <c r="D247" s="44">
        <v>5310</v>
      </c>
      <c r="E247" s="15" t="s">
        <v>20</v>
      </c>
      <c r="F247" s="15" t="s">
        <v>20</v>
      </c>
      <c r="G247" s="89" t="s">
        <v>20</v>
      </c>
    </row>
    <row r="248" spans="1:7" ht="15" customHeight="1" x14ac:dyDescent="0.2">
      <c r="A248" s="14" t="s">
        <v>177</v>
      </c>
      <c r="B248" s="16" t="s">
        <v>480</v>
      </c>
      <c r="C248" s="17">
        <v>42927</v>
      </c>
      <c r="D248" s="26">
        <v>1620</v>
      </c>
      <c r="E248" s="20" t="s">
        <v>178</v>
      </c>
      <c r="F248" s="20" t="s">
        <v>179</v>
      </c>
      <c r="G248" s="92" t="s">
        <v>180</v>
      </c>
    </row>
    <row r="249" spans="1:7" ht="15" customHeight="1" x14ac:dyDescent="0.2">
      <c r="A249" s="14" t="s">
        <v>183</v>
      </c>
      <c r="B249" s="16" t="s">
        <v>127</v>
      </c>
      <c r="C249" s="17">
        <v>42927</v>
      </c>
      <c r="D249" s="20" t="s">
        <v>184</v>
      </c>
      <c r="E249" s="15" t="s">
        <v>20</v>
      </c>
      <c r="F249" s="15" t="s">
        <v>20</v>
      </c>
      <c r="G249" s="89" t="s">
        <v>20</v>
      </c>
    </row>
    <row r="250" spans="1:7" ht="15" customHeight="1" x14ac:dyDescent="0.2">
      <c r="A250" s="14" t="s">
        <v>185</v>
      </c>
      <c r="B250" s="16" t="s">
        <v>186</v>
      </c>
      <c r="C250" s="17">
        <v>42927</v>
      </c>
      <c r="D250" s="15" t="s">
        <v>187</v>
      </c>
      <c r="E250" s="15" t="s">
        <v>20</v>
      </c>
      <c r="F250" s="15" t="s">
        <v>20</v>
      </c>
      <c r="G250" s="89" t="s">
        <v>20</v>
      </c>
    </row>
    <row r="251" spans="1:7" ht="15" customHeight="1" x14ac:dyDescent="0.2">
      <c r="A251" s="14" t="s">
        <v>233</v>
      </c>
      <c r="B251" s="16" t="s">
        <v>488</v>
      </c>
      <c r="C251" s="17">
        <v>42928</v>
      </c>
      <c r="D251" s="26">
        <v>1310</v>
      </c>
      <c r="E251" s="20" t="s">
        <v>234</v>
      </c>
      <c r="F251" s="26">
        <v>3430</v>
      </c>
      <c r="G251" s="91">
        <v>1790</v>
      </c>
    </row>
    <row r="252" spans="1:7" ht="15" customHeight="1" x14ac:dyDescent="0.2">
      <c r="A252" s="14" t="s">
        <v>235</v>
      </c>
      <c r="B252" s="16" t="s">
        <v>64</v>
      </c>
      <c r="C252" s="17">
        <v>42928</v>
      </c>
      <c r="D252" s="20" t="s">
        <v>236</v>
      </c>
      <c r="E252" s="15" t="s">
        <v>20</v>
      </c>
      <c r="F252" s="15" t="s">
        <v>20</v>
      </c>
      <c r="G252" s="89" t="s">
        <v>20</v>
      </c>
    </row>
    <row r="253" spans="1:7" ht="15" customHeight="1" x14ac:dyDescent="0.2">
      <c r="A253" s="14" t="s">
        <v>237</v>
      </c>
      <c r="B253" s="16" t="s">
        <v>196</v>
      </c>
      <c r="C253" s="17">
        <v>42928</v>
      </c>
      <c r="D253" s="20" t="s">
        <v>238</v>
      </c>
      <c r="E253" s="15" t="s">
        <v>20</v>
      </c>
      <c r="F253" s="15" t="s">
        <v>20</v>
      </c>
      <c r="G253" s="89" t="s">
        <v>20</v>
      </c>
    </row>
    <row r="254" spans="1:7" ht="15" customHeight="1" x14ac:dyDescent="0.2">
      <c r="A254" s="14" t="s">
        <v>239</v>
      </c>
      <c r="B254" s="16" t="s">
        <v>231</v>
      </c>
      <c r="C254" s="17">
        <v>42928</v>
      </c>
      <c r="D254" s="15" t="s">
        <v>241</v>
      </c>
      <c r="E254" s="15" t="s">
        <v>20</v>
      </c>
      <c r="F254" s="15" t="s">
        <v>20</v>
      </c>
      <c r="G254" s="89" t="s">
        <v>20</v>
      </c>
    </row>
    <row r="255" spans="1:7" ht="15" customHeight="1" x14ac:dyDescent="0.2">
      <c r="A255" s="14" t="s">
        <v>245</v>
      </c>
      <c r="B255" s="16" t="s">
        <v>490</v>
      </c>
      <c r="C255" s="17">
        <v>42928</v>
      </c>
      <c r="D255" s="15" t="s">
        <v>10</v>
      </c>
      <c r="E255" s="15" t="s">
        <v>20</v>
      </c>
      <c r="F255" s="15" t="s">
        <v>20</v>
      </c>
      <c r="G255" s="89" t="s">
        <v>20</v>
      </c>
    </row>
    <row r="256" spans="1:7" ht="15" customHeight="1" x14ac:dyDescent="0.2">
      <c r="A256" s="14" t="s">
        <v>242</v>
      </c>
      <c r="B256" s="16" t="s">
        <v>491</v>
      </c>
      <c r="C256" s="17">
        <v>42928</v>
      </c>
      <c r="D256" s="15" t="s">
        <v>10</v>
      </c>
      <c r="E256" s="15" t="s">
        <v>243</v>
      </c>
      <c r="F256" s="20" t="s">
        <v>244</v>
      </c>
      <c r="G256" s="92" t="s">
        <v>244</v>
      </c>
    </row>
    <row r="257" spans="1:7" ht="15" customHeight="1" x14ac:dyDescent="0.2">
      <c r="A257" s="14" t="s">
        <v>246</v>
      </c>
      <c r="B257" s="16" t="s">
        <v>142</v>
      </c>
      <c r="C257" s="17">
        <v>42928</v>
      </c>
      <c r="D257" s="15" t="s">
        <v>247</v>
      </c>
      <c r="E257" s="15" t="s">
        <v>20</v>
      </c>
      <c r="F257" s="15" t="s">
        <v>20</v>
      </c>
      <c r="G257" s="89" t="s">
        <v>20</v>
      </c>
    </row>
    <row r="258" spans="1:7" ht="15" customHeight="1" x14ac:dyDescent="0.2">
      <c r="A258" s="14" t="s">
        <v>248</v>
      </c>
      <c r="B258" s="16" t="s">
        <v>127</v>
      </c>
      <c r="C258" s="17">
        <v>42928</v>
      </c>
      <c r="D258" s="20" t="s">
        <v>249</v>
      </c>
      <c r="E258" s="15" t="s">
        <v>20</v>
      </c>
      <c r="F258" s="15" t="s">
        <v>20</v>
      </c>
      <c r="G258" s="89" t="s">
        <v>20</v>
      </c>
    </row>
    <row r="259" spans="1:7" ht="15" customHeight="1" x14ac:dyDescent="0.2">
      <c r="A259" s="14" t="s">
        <v>148</v>
      </c>
      <c r="B259" s="16" t="s">
        <v>467</v>
      </c>
      <c r="C259" s="17">
        <v>42926</v>
      </c>
      <c r="D259" s="20" t="s">
        <v>55</v>
      </c>
      <c r="E259" s="15" t="s">
        <v>20</v>
      </c>
      <c r="F259" s="15" t="s">
        <v>20</v>
      </c>
      <c r="G259" s="89" t="s">
        <v>20</v>
      </c>
    </row>
    <row r="260" spans="1:7" ht="15" customHeight="1" x14ac:dyDescent="0.2">
      <c r="A260" s="14" t="s">
        <v>149</v>
      </c>
      <c r="B260" s="16" t="s">
        <v>492</v>
      </c>
      <c r="C260" s="17">
        <v>42926</v>
      </c>
      <c r="D260" s="44">
        <v>28200</v>
      </c>
      <c r="E260" s="15" t="s">
        <v>20</v>
      </c>
      <c r="F260" s="15" t="s">
        <v>20</v>
      </c>
      <c r="G260" s="89" t="s">
        <v>20</v>
      </c>
    </row>
    <row r="261" spans="1:7" ht="15" customHeight="1" x14ac:dyDescent="0.2">
      <c r="A261" s="14" t="s">
        <v>146</v>
      </c>
      <c r="B261" s="16" t="s">
        <v>493</v>
      </c>
      <c r="C261" s="17">
        <v>42926</v>
      </c>
      <c r="D261" s="44">
        <v>26200</v>
      </c>
      <c r="E261" s="19" t="s">
        <v>147</v>
      </c>
      <c r="F261" s="44">
        <v>16600</v>
      </c>
      <c r="G261" s="91">
        <v>8480</v>
      </c>
    </row>
    <row r="262" spans="1:7" ht="15" customHeight="1" x14ac:dyDescent="0.2">
      <c r="A262" s="14" t="s">
        <v>150</v>
      </c>
      <c r="B262" s="16" t="s">
        <v>127</v>
      </c>
      <c r="C262" s="17">
        <v>42926</v>
      </c>
      <c r="D262" s="20" t="s">
        <v>151</v>
      </c>
      <c r="E262" s="15" t="s">
        <v>20</v>
      </c>
      <c r="F262" s="15" t="s">
        <v>20</v>
      </c>
      <c r="G262" s="89" t="s">
        <v>20</v>
      </c>
    </row>
    <row r="263" spans="1:7" ht="15" customHeight="1" x14ac:dyDescent="0.2">
      <c r="A263" s="14" t="s">
        <v>152</v>
      </c>
      <c r="B263" s="16" t="s">
        <v>153</v>
      </c>
      <c r="C263" s="17">
        <v>42926</v>
      </c>
      <c r="D263" s="20" t="s">
        <v>154</v>
      </c>
      <c r="E263" s="15" t="s">
        <v>20</v>
      </c>
      <c r="F263" s="15" t="s">
        <v>20</v>
      </c>
      <c r="G263" s="89" t="s">
        <v>20</v>
      </c>
    </row>
    <row r="264" spans="1:7" ht="15" customHeight="1" x14ac:dyDescent="0.2">
      <c r="A264" s="14" t="s">
        <v>171</v>
      </c>
      <c r="B264" s="16" t="s">
        <v>488</v>
      </c>
      <c r="C264" s="17">
        <v>42927</v>
      </c>
      <c r="D264" s="15" t="s">
        <v>172</v>
      </c>
      <c r="E264" s="15" t="s">
        <v>20</v>
      </c>
      <c r="F264" s="15" t="s">
        <v>20</v>
      </c>
      <c r="G264" s="89" t="s">
        <v>20</v>
      </c>
    </row>
    <row r="265" spans="1:7" ht="15" customHeight="1" x14ac:dyDescent="0.2">
      <c r="A265" s="14" t="s">
        <v>166</v>
      </c>
      <c r="B265" s="16" t="s">
        <v>167</v>
      </c>
      <c r="C265" s="17">
        <v>42927</v>
      </c>
      <c r="D265" s="26">
        <v>2980</v>
      </c>
      <c r="E265" s="19" t="s">
        <v>168</v>
      </c>
      <c r="F265" s="20" t="s">
        <v>169</v>
      </c>
      <c r="G265" s="92" t="s">
        <v>170</v>
      </c>
    </row>
    <row r="266" spans="1:7" ht="15" customHeight="1" x14ac:dyDescent="0.2">
      <c r="A266" s="14" t="s">
        <v>173</v>
      </c>
      <c r="B266" s="16" t="s">
        <v>174</v>
      </c>
      <c r="C266" s="17">
        <v>42927</v>
      </c>
      <c r="D266" s="26">
        <v>1320</v>
      </c>
      <c r="E266" s="15" t="s">
        <v>20</v>
      </c>
      <c r="F266" s="15" t="s">
        <v>20</v>
      </c>
      <c r="G266" s="89" t="s">
        <v>20</v>
      </c>
    </row>
    <row r="267" spans="1:7" ht="15" customHeight="1" x14ac:dyDescent="0.2">
      <c r="A267" s="14" t="s">
        <v>175</v>
      </c>
      <c r="B267" s="16" t="s">
        <v>153</v>
      </c>
      <c r="C267" s="17">
        <v>42927</v>
      </c>
      <c r="D267" s="20" t="s">
        <v>176</v>
      </c>
      <c r="E267" s="15" t="s">
        <v>20</v>
      </c>
      <c r="F267" s="15" t="s">
        <v>20</v>
      </c>
      <c r="G267" s="89" t="s">
        <v>20</v>
      </c>
    </row>
    <row r="268" spans="1:7" ht="15" customHeight="1" x14ac:dyDescent="0.2">
      <c r="A268" s="14" t="s">
        <v>335</v>
      </c>
      <c r="B268" s="16" t="s">
        <v>494</v>
      </c>
      <c r="C268" s="17">
        <v>42930</v>
      </c>
      <c r="D268" s="20" t="s">
        <v>336</v>
      </c>
      <c r="E268" s="15" t="s">
        <v>20</v>
      </c>
      <c r="F268" s="15" t="s">
        <v>20</v>
      </c>
      <c r="G268" s="89" t="s">
        <v>20</v>
      </c>
    </row>
    <row r="269" spans="1:7" ht="15" customHeight="1" x14ac:dyDescent="0.2">
      <c r="A269" s="14" t="s">
        <v>331</v>
      </c>
      <c r="B269" s="16" t="s">
        <v>483</v>
      </c>
      <c r="C269" s="17">
        <v>42930</v>
      </c>
      <c r="D269" s="20" t="s">
        <v>14</v>
      </c>
      <c r="E269" s="15" t="s">
        <v>332</v>
      </c>
      <c r="F269" s="20" t="s">
        <v>333</v>
      </c>
      <c r="G269" s="92" t="s">
        <v>334</v>
      </c>
    </row>
    <row r="270" spans="1:7" ht="15" customHeight="1" x14ac:dyDescent="0.2">
      <c r="A270" s="14" t="s">
        <v>432</v>
      </c>
      <c r="B270" s="16" t="s">
        <v>483</v>
      </c>
      <c r="C270" s="25">
        <v>42930</v>
      </c>
      <c r="D270" s="20">
        <v>113</v>
      </c>
      <c r="E270" s="15" t="s">
        <v>441</v>
      </c>
      <c r="F270" s="15" t="s">
        <v>437</v>
      </c>
      <c r="G270" s="89" t="s">
        <v>436</v>
      </c>
    </row>
    <row r="271" spans="1:7" ht="15" customHeight="1" x14ac:dyDescent="0.2">
      <c r="A271" s="14" t="s">
        <v>337</v>
      </c>
      <c r="B271" s="16" t="s">
        <v>17</v>
      </c>
      <c r="C271" s="17">
        <v>42930</v>
      </c>
      <c r="D271" s="20" t="s">
        <v>338</v>
      </c>
      <c r="E271" s="15" t="s">
        <v>20</v>
      </c>
      <c r="F271" s="15" t="s">
        <v>20</v>
      </c>
      <c r="G271" s="89" t="s">
        <v>20</v>
      </c>
    </row>
    <row r="272" spans="1:7" ht="15" customHeight="1" x14ac:dyDescent="0.2">
      <c r="A272" s="14" t="s">
        <v>339</v>
      </c>
      <c r="B272" s="16" t="s">
        <v>340</v>
      </c>
      <c r="C272" s="17">
        <v>42930</v>
      </c>
      <c r="D272" s="15" t="s">
        <v>341</v>
      </c>
      <c r="E272" s="15" t="s">
        <v>20</v>
      </c>
      <c r="F272" s="15" t="s">
        <v>20</v>
      </c>
      <c r="G272" s="89" t="s">
        <v>20</v>
      </c>
    </row>
    <row r="273" spans="1:7" ht="15" customHeight="1" x14ac:dyDescent="0.2">
      <c r="A273" s="14" t="s">
        <v>342</v>
      </c>
      <c r="B273" s="16" t="s">
        <v>494</v>
      </c>
      <c r="C273" s="17">
        <v>42930</v>
      </c>
      <c r="D273" s="20" t="s">
        <v>118</v>
      </c>
      <c r="E273" s="15" t="s">
        <v>10</v>
      </c>
      <c r="F273" s="15" t="s">
        <v>343</v>
      </c>
      <c r="G273" s="89" t="s">
        <v>343</v>
      </c>
    </row>
    <row r="274" spans="1:7" ht="15" customHeight="1" x14ac:dyDescent="0.2">
      <c r="A274" s="14" t="s">
        <v>342</v>
      </c>
      <c r="B274" s="16" t="s">
        <v>494</v>
      </c>
      <c r="C274" s="17">
        <v>42930</v>
      </c>
      <c r="D274" s="15" t="s">
        <v>20</v>
      </c>
      <c r="E274" s="15" t="s">
        <v>20</v>
      </c>
      <c r="F274" s="15" t="s">
        <v>20</v>
      </c>
      <c r="G274" s="89" t="s">
        <v>20</v>
      </c>
    </row>
    <row r="275" spans="1:7" ht="15" customHeight="1" x14ac:dyDescent="0.2">
      <c r="A275" s="14" t="s">
        <v>348</v>
      </c>
      <c r="B275" s="16" t="s">
        <v>466</v>
      </c>
      <c r="C275" s="17">
        <v>42930</v>
      </c>
      <c r="D275" s="20" t="s">
        <v>349</v>
      </c>
      <c r="E275" s="15" t="s">
        <v>20</v>
      </c>
      <c r="F275" s="15" t="s">
        <v>20</v>
      </c>
      <c r="G275" s="89" t="s">
        <v>20</v>
      </c>
    </row>
    <row r="276" spans="1:7" ht="15" customHeight="1" thickBot="1" x14ac:dyDescent="0.25">
      <c r="A276" s="38" t="s">
        <v>344</v>
      </c>
      <c r="B276" s="40" t="s">
        <v>142</v>
      </c>
      <c r="C276" s="41">
        <v>42930</v>
      </c>
      <c r="D276" s="42" t="s">
        <v>345</v>
      </c>
      <c r="E276" s="39" t="s">
        <v>20</v>
      </c>
      <c r="F276" s="39" t="s">
        <v>20</v>
      </c>
      <c r="G276" s="95" t="s">
        <v>20</v>
      </c>
    </row>
    <row r="277" spans="1:7" ht="15" customHeight="1" x14ac:dyDescent="0.2">
      <c r="A277" s="313" t="s">
        <v>455</v>
      </c>
      <c r="B277" s="314"/>
      <c r="C277" s="314"/>
      <c r="D277" s="314"/>
      <c r="E277" s="314"/>
      <c r="F277" s="314"/>
      <c r="G277" s="315"/>
    </row>
    <row r="278" spans="1:7" ht="15" customHeight="1" x14ac:dyDescent="0.2">
      <c r="A278" s="14" t="s">
        <v>626</v>
      </c>
      <c r="B278" s="16" t="s">
        <v>684</v>
      </c>
      <c r="C278" s="17">
        <v>41505.628472222219</v>
      </c>
      <c r="D278" s="22" t="str">
        <f>VLOOKUP($A278,'Phase II On-Site Soils'!$A:$G,5,FALSE)</f>
        <v>ND</v>
      </c>
      <c r="E278" s="22" t="str">
        <f>VLOOKUP($A278,'Phase II On-Site Soils'!$A:$G,6,FALSE)</f>
        <v>ND</v>
      </c>
      <c r="F278" s="22" t="str">
        <f>VLOOKUP($A278,'Phase II On-Site Soils'!$A:$G,7,FALSE)</f>
        <v>ND</v>
      </c>
      <c r="G278" s="94" t="s">
        <v>20</v>
      </c>
    </row>
    <row r="279" spans="1:7" ht="15" customHeight="1" x14ac:dyDescent="0.2">
      <c r="A279" s="14" t="s">
        <v>627</v>
      </c>
      <c r="B279" s="16" t="s">
        <v>704</v>
      </c>
      <c r="C279" s="17">
        <v>41505.635416666664</v>
      </c>
      <c r="D279" s="22" t="str">
        <f>VLOOKUP($A279,'Phase II On-Site Soils'!$A:$G,5,FALSE)</f>
        <v>ND</v>
      </c>
      <c r="E279" s="22" t="str">
        <f>VLOOKUP($A279,'Phase II On-Site Soils'!$A:$G,6,FALSE)</f>
        <v>ND</v>
      </c>
      <c r="F279" s="22" t="str">
        <f>VLOOKUP($A279,'Phase II On-Site Soils'!$A:$G,7,FALSE)</f>
        <v>ND</v>
      </c>
      <c r="G279" s="94" t="s">
        <v>20</v>
      </c>
    </row>
    <row r="280" spans="1:7" ht="15" customHeight="1" x14ac:dyDescent="0.2">
      <c r="A280" s="14" t="s">
        <v>625</v>
      </c>
      <c r="B280" s="16" t="s">
        <v>683</v>
      </c>
      <c r="C280" s="17">
        <v>41505.642361111109</v>
      </c>
      <c r="D280" s="22" t="str">
        <f>VLOOKUP($A280,'Phase II On-Site Soils'!$A:$G,5,FALSE)</f>
        <v>ND</v>
      </c>
      <c r="E280" s="22" t="str">
        <f>VLOOKUP($A280,'Phase II On-Site Soils'!$A:$G,6,FALSE)</f>
        <v>ND</v>
      </c>
      <c r="F280" s="22" t="str">
        <f>VLOOKUP($A280,'Phase II On-Site Soils'!$A:$G,7,FALSE)</f>
        <v>ND</v>
      </c>
      <c r="G280" s="94" t="s">
        <v>20</v>
      </c>
    </row>
    <row r="281" spans="1:7" ht="15" customHeight="1" x14ac:dyDescent="0.2">
      <c r="A281" s="14" t="s">
        <v>629</v>
      </c>
      <c r="B281" s="16" t="s">
        <v>684</v>
      </c>
      <c r="C281" s="17">
        <v>41505.600694444445</v>
      </c>
      <c r="D281" s="22" t="str">
        <f>VLOOKUP($A281,'Phase II On-Site Soils'!$A:$G,5,FALSE)</f>
        <v>ND</v>
      </c>
      <c r="E281" s="22" t="str">
        <f>VLOOKUP($A281,'Phase II On-Site Soils'!$A:$G,6,FALSE)</f>
        <v>ND</v>
      </c>
      <c r="F281" s="22" t="str">
        <f>VLOOKUP($A281,'Phase II On-Site Soils'!$A:$G,7,FALSE)</f>
        <v>ND</v>
      </c>
      <c r="G281" s="94" t="s">
        <v>20</v>
      </c>
    </row>
    <row r="282" spans="1:7" ht="15" customHeight="1" x14ac:dyDescent="0.2">
      <c r="A282" s="14" t="s">
        <v>630</v>
      </c>
      <c r="B282" s="16" t="s">
        <v>721</v>
      </c>
      <c r="C282" s="17">
        <v>41505.604166666664</v>
      </c>
      <c r="D282" s="22" t="str">
        <f>VLOOKUP($A282,'Phase II On-Site Soils'!$A:$G,5,FALSE)</f>
        <v>ND</v>
      </c>
      <c r="E282" s="22" t="str">
        <f>VLOOKUP($A282,'Phase II On-Site Soils'!$A:$G,6,FALSE)</f>
        <v>ND</v>
      </c>
      <c r="F282" s="22" t="str">
        <f>VLOOKUP($A282,'Phase II On-Site Soils'!$A:$G,7,FALSE)</f>
        <v>ND</v>
      </c>
      <c r="G282" s="94" t="s">
        <v>20</v>
      </c>
    </row>
    <row r="283" spans="1:7" ht="15" customHeight="1" x14ac:dyDescent="0.2">
      <c r="A283" s="14" t="s">
        <v>628</v>
      </c>
      <c r="B283" s="16" t="s">
        <v>680</v>
      </c>
      <c r="C283" s="17">
        <v>41505.611111111109</v>
      </c>
      <c r="D283" s="22" t="str">
        <f>VLOOKUP($A283,'Phase II On-Site Soils'!$A:$G,5,FALSE)</f>
        <v>ND</v>
      </c>
      <c r="E283" s="22" t="str">
        <f>VLOOKUP($A283,'Phase II On-Site Soils'!$A:$G,6,FALSE)</f>
        <v>ND</v>
      </c>
      <c r="F283" s="22" t="str">
        <f>VLOOKUP($A283,'Phase II On-Site Soils'!$A:$G,7,FALSE)</f>
        <v>ND</v>
      </c>
      <c r="G283" s="94" t="s">
        <v>20</v>
      </c>
    </row>
    <row r="284" spans="1:7" ht="15" customHeight="1" x14ac:dyDescent="0.2">
      <c r="A284" s="14" t="s">
        <v>640</v>
      </c>
      <c r="B284" s="16" t="s">
        <v>678</v>
      </c>
      <c r="C284" s="17">
        <v>41506.340277777781</v>
      </c>
      <c r="D284" s="44">
        <f>VLOOKUP($A284,'Phase II On-Site Soils'!$A:$G,5,FALSE)</f>
        <v>10700</v>
      </c>
      <c r="E284" s="24">
        <f>VLOOKUP($A284,'Phase II On-Site Soils'!$A:$G,6,FALSE)</f>
        <v>147</v>
      </c>
      <c r="F284" s="26">
        <f>VLOOKUP($A284,'Phase II On-Site Soils'!$A:$G,7,FALSE)</f>
        <v>7830</v>
      </c>
      <c r="G284" s="94" t="s">
        <v>20</v>
      </c>
    </row>
    <row r="285" spans="1:7" ht="15" customHeight="1" x14ac:dyDescent="0.2">
      <c r="A285" s="14" t="s">
        <v>639</v>
      </c>
      <c r="B285" s="16" t="s">
        <v>680</v>
      </c>
      <c r="C285" s="17">
        <v>41506.347222222219</v>
      </c>
      <c r="D285" s="22" t="str">
        <f>VLOOKUP($A285,'Phase II On-Site Soils'!$A:$G,5,FALSE)</f>
        <v>ND</v>
      </c>
      <c r="E285" s="22" t="str">
        <f>VLOOKUP($A285,'Phase II On-Site Soils'!$A:$G,6,FALSE)</f>
        <v>ND</v>
      </c>
      <c r="F285" s="22" t="str">
        <f>VLOOKUP($A285,'Phase II On-Site Soils'!$A:$G,7,FALSE)</f>
        <v>ND</v>
      </c>
      <c r="G285" s="94" t="s">
        <v>20</v>
      </c>
    </row>
    <row r="286" spans="1:7" ht="15" customHeight="1" x14ac:dyDescent="0.2">
      <c r="A286" s="14" t="s">
        <v>540</v>
      </c>
      <c r="B286" s="16" t="s">
        <v>678</v>
      </c>
      <c r="C286" s="17">
        <v>41505.555555555555</v>
      </c>
      <c r="D286" s="26">
        <f>VLOOKUP($A286,'Phase II On-Site Soils'!$A:$G,5,FALSE)</f>
        <v>1690</v>
      </c>
      <c r="E286" s="22" t="str">
        <f>VLOOKUP($A286,'Phase II On-Site Soils'!$A:$G,6,FALSE)</f>
        <v>ND</v>
      </c>
      <c r="F286" s="26">
        <f>VLOOKUP($A286,'Phase II On-Site Soils'!$A:$G,7,FALSE)</f>
        <v>1310</v>
      </c>
      <c r="G286" s="94" t="s">
        <v>20</v>
      </c>
    </row>
    <row r="287" spans="1:7" ht="15" customHeight="1" x14ac:dyDescent="0.2">
      <c r="A287" s="14" t="s">
        <v>538</v>
      </c>
      <c r="B287" s="16" t="s">
        <v>680</v>
      </c>
      <c r="C287" s="17">
        <v>41505.565972222219</v>
      </c>
      <c r="D287" s="22" t="str">
        <f>VLOOKUP($A287,'Phase II On-Site Soils'!$A:$G,5,FALSE)</f>
        <v>ND</v>
      </c>
      <c r="E287" s="22" t="str">
        <f>VLOOKUP($A287,'Phase II On-Site Soils'!$A:$G,6,FALSE)</f>
        <v>ND</v>
      </c>
      <c r="F287" s="22" t="str">
        <f>VLOOKUP($A287,'Phase II On-Site Soils'!$A:$G,7,FALSE)</f>
        <v>ND</v>
      </c>
      <c r="G287" s="94" t="s">
        <v>20</v>
      </c>
    </row>
    <row r="288" spans="1:7" ht="15" customHeight="1" x14ac:dyDescent="0.2">
      <c r="A288" s="14" t="s">
        <v>539</v>
      </c>
      <c r="B288" s="16" t="s">
        <v>46</v>
      </c>
      <c r="C288" s="17">
        <v>41505.572916666664</v>
      </c>
      <c r="D288" s="22" t="str">
        <f>VLOOKUP($A288,'Phase II On-Site Soils'!$A:$G,5,FALSE)</f>
        <v>ND</v>
      </c>
      <c r="E288" s="22" t="str">
        <f>VLOOKUP($A288,'Phase II On-Site Soils'!$A:$G,6,FALSE)</f>
        <v>ND</v>
      </c>
      <c r="F288" s="22" t="str">
        <f>VLOOKUP($A288,'Phase II On-Site Soils'!$A:$G,7,FALSE)</f>
        <v>ND</v>
      </c>
      <c r="G288" s="94" t="s">
        <v>20</v>
      </c>
    </row>
    <row r="289" spans="1:7" ht="15" customHeight="1" x14ac:dyDescent="0.2">
      <c r="A289" s="14" t="s">
        <v>568</v>
      </c>
      <c r="B289" s="16" t="s">
        <v>678</v>
      </c>
      <c r="C289" s="17">
        <v>41505.489583333336</v>
      </c>
      <c r="D289" s="26">
        <f>VLOOKUP($A289,'Phase II On-Site Soils'!$A:$G,5,FALSE)</f>
        <v>4240</v>
      </c>
      <c r="E289" s="22" t="str">
        <f>VLOOKUP($A289,'Phase II On-Site Soils'!$A:$G,6,FALSE)</f>
        <v>ND</v>
      </c>
      <c r="F289" s="44">
        <f>VLOOKUP($A289,'Phase II On-Site Soils'!$A:$G,7,FALSE)</f>
        <v>70900</v>
      </c>
      <c r="G289" s="94" t="s">
        <v>20</v>
      </c>
    </row>
    <row r="290" spans="1:7" ht="15" customHeight="1" x14ac:dyDescent="0.2">
      <c r="A290" s="14" t="s">
        <v>569</v>
      </c>
      <c r="B290" s="16" t="s">
        <v>685</v>
      </c>
      <c r="C290" s="17">
        <v>41505.5</v>
      </c>
      <c r="D290" s="24">
        <f>VLOOKUP($A290,'Phase II On-Site Soils'!$A:$G,5,FALSE)</f>
        <v>434</v>
      </c>
      <c r="E290" s="22" t="str">
        <f>VLOOKUP($A290,'Phase II On-Site Soils'!$A:$G,6,FALSE)</f>
        <v>ND</v>
      </c>
      <c r="F290" s="22" t="str">
        <f>VLOOKUP($A290,'Phase II On-Site Soils'!$A:$G,7,FALSE)</f>
        <v>ND</v>
      </c>
      <c r="G290" s="94" t="s">
        <v>20</v>
      </c>
    </row>
    <row r="291" spans="1:7" ht="15" customHeight="1" x14ac:dyDescent="0.2">
      <c r="A291" s="14" t="s">
        <v>566</v>
      </c>
      <c r="B291" s="16" t="s">
        <v>722</v>
      </c>
      <c r="C291" s="17">
        <v>41505.506944444445</v>
      </c>
      <c r="D291" s="26">
        <f>VLOOKUP($A291,'Phase II On-Site Soils'!$A:$G,5,FALSE)</f>
        <v>1360</v>
      </c>
      <c r="E291" s="22" t="str">
        <f>VLOOKUP($A291,'Phase II On-Site Soils'!$A:$G,6,FALSE)</f>
        <v>ND</v>
      </c>
      <c r="F291" s="26">
        <f>VLOOKUP($A291,'Phase II On-Site Soils'!$A:$G,7,FALSE)</f>
        <v>1490</v>
      </c>
      <c r="G291" s="94" t="s">
        <v>20</v>
      </c>
    </row>
    <row r="292" spans="1:7" ht="15" customHeight="1" x14ac:dyDescent="0.2">
      <c r="A292" s="14" t="s">
        <v>567</v>
      </c>
      <c r="B292" s="16" t="s">
        <v>43</v>
      </c>
      <c r="C292" s="17">
        <v>41505.510416666664</v>
      </c>
      <c r="D292" s="22" t="str">
        <f>VLOOKUP($A292,'Phase II On-Site Soils'!$A:$G,5,FALSE)</f>
        <v>ND</v>
      </c>
      <c r="E292" s="22" t="str">
        <f>VLOOKUP($A292,'Phase II On-Site Soils'!$A:$G,6,FALSE)</f>
        <v>ND</v>
      </c>
      <c r="F292" s="22" t="str">
        <f>VLOOKUP($A292,'Phase II On-Site Soils'!$A:$G,7,FALSE)</f>
        <v>ND</v>
      </c>
      <c r="G292" s="94" t="s">
        <v>20</v>
      </c>
    </row>
    <row r="293" spans="1:7" ht="15" customHeight="1" x14ac:dyDescent="0.2">
      <c r="A293" s="14" t="s">
        <v>582</v>
      </c>
      <c r="B293" s="16" t="s">
        <v>684</v>
      </c>
      <c r="C293" s="17">
        <v>41505.407638888886</v>
      </c>
      <c r="D293" s="22" t="str">
        <f>VLOOKUP($A293,'Phase II On-Site Soils'!$A:$G,5,FALSE)</f>
        <v>ND</v>
      </c>
      <c r="E293" s="22" t="str">
        <f>VLOOKUP($A293,'Phase II On-Site Soils'!$A:$G,6,FALSE)</f>
        <v>ND</v>
      </c>
      <c r="F293" s="22" t="str">
        <f>VLOOKUP($A293,'Phase II On-Site Soils'!$A:$G,7,FALSE)</f>
        <v>ND</v>
      </c>
      <c r="G293" s="94" t="s">
        <v>20</v>
      </c>
    </row>
    <row r="294" spans="1:7" ht="15" customHeight="1" x14ac:dyDescent="0.2">
      <c r="A294" s="14" t="s">
        <v>580</v>
      </c>
      <c r="B294" s="16" t="s">
        <v>680</v>
      </c>
      <c r="C294" s="17">
        <v>41505.423611111109</v>
      </c>
      <c r="D294" s="22" t="str">
        <f>VLOOKUP($A294,'Phase II On-Site Soils'!$A:$G,5,FALSE)</f>
        <v>ND</v>
      </c>
      <c r="E294" s="22" t="str">
        <f>VLOOKUP($A294,'Phase II On-Site Soils'!$A:$G,6,FALSE)</f>
        <v>ND</v>
      </c>
      <c r="F294" s="22" t="str">
        <f>VLOOKUP($A294,'Phase II On-Site Soils'!$A:$G,7,FALSE)</f>
        <v>ND</v>
      </c>
      <c r="G294" s="94" t="s">
        <v>20</v>
      </c>
    </row>
    <row r="295" spans="1:7" ht="15" customHeight="1" x14ac:dyDescent="0.2">
      <c r="A295" s="14" t="s">
        <v>581</v>
      </c>
      <c r="B295" s="16" t="s">
        <v>723</v>
      </c>
      <c r="C295" s="17">
        <v>41505.423611111109</v>
      </c>
      <c r="D295" s="22" t="str">
        <f>VLOOKUP($A295,'Phase II On-Site Soils'!$A:$G,5,FALSE)</f>
        <v>ND</v>
      </c>
      <c r="E295" s="22" t="str">
        <f>VLOOKUP($A295,'Phase II On-Site Soils'!$A:$G,6,FALSE)</f>
        <v>ND</v>
      </c>
      <c r="F295" s="22" t="str">
        <f>VLOOKUP($A295,'Phase II On-Site Soils'!$A:$G,7,FALSE)</f>
        <v>ND</v>
      </c>
      <c r="G295" s="94" t="s">
        <v>20</v>
      </c>
    </row>
    <row r="296" spans="1:7" ht="15" customHeight="1" x14ac:dyDescent="0.2">
      <c r="A296" s="14" t="s">
        <v>666</v>
      </c>
      <c r="B296" s="16" t="s">
        <v>684</v>
      </c>
      <c r="C296" s="17">
        <v>41508.430555555555</v>
      </c>
      <c r="D296" s="22" t="str">
        <f>VLOOKUP($A296,'Phase II On-Site Soils'!$A:$G,5,FALSE)</f>
        <v>ND</v>
      </c>
      <c r="E296" s="22" t="str">
        <f>VLOOKUP($A296,'Phase II On-Site Soils'!$A:$G,6,FALSE)</f>
        <v>ND</v>
      </c>
      <c r="F296" s="22" t="str">
        <f>VLOOKUP($A296,'Phase II On-Site Soils'!$A:$G,7,FALSE)</f>
        <v>ND</v>
      </c>
      <c r="G296" s="94" t="s">
        <v>20</v>
      </c>
    </row>
    <row r="297" spans="1:7" ht="15" customHeight="1" x14ac:dyDescent="0.2">
      <c r="A297" s="14" t="s">
        <v>667</v>
      </c>
      <c r="B297" s="16" t="s">
        <v>685</v>
      </c>
      <c r="C297" s="17">
        <v>41508.4375</v>
      </c>
      <c r="D297" s="22" t="str">
        <f>VLOOKUP($A297,'Phase II On-Site Soils'!$A:$G,5,FALSE)</f>
        <v>ND</v>
      </c>
      <c r="E297" s="22" t="str">
        <f>VLOOKUP($A297,'Phase II On-Site Soils'!$A:$G,6,FALSE)</f>
        <v>ND</v>
      </c>
      <c r="F297" s="22" t="str">
        <f>VLOOKUP($A297,'Phase II On-Site Soils'!$A:$G,7,FALSE)</f>
        <v>ND</v>
      </c>
      <c r="G297" s="94" t="s">
        <v>20</v>
      </c>
    </row>
    <row r="298" spans="1:7" ht="15" customHeight="1" x14ac:dyDescent="0.2">
      <c r="A298" s="14" t="s">
        <v>664</v>
      </c>
      <c r="B298" s="16" t="s">
        <v>43</v>
      </c>
      <c r="C298" s="17">
        <v>41508.440972222219</v>
      </c>
      <c r="D298" s="22" t="str">
        <f>VLOOKUP($A298,'Phase II On-Site Soils'!$A:$G,5,FALSE)</f>
        <v>ND</v>
      </c>
      <c r="E298" s="22" t="str">
        <f>VLOOKUP($A298,'Phase II On-Site Soils'!$A:$G,6,FALSE)</f>
        <v>ND</v>
      </c>
      <c r="F298" s="22" t="str">
        <f>VLOOKUP($A298,'Phase II On-Site Soils'!$A:$G,7,FALSE)</f>
        <v>ND</v>
      </c>
      <c r="G298" s="94" t="s">
        <v>20</v>
      </c>
    </row>
    <row r="299" spans="1:7" ht="15" customHeight="1" x14ac:dyDescent="0.2">
      <c r="A299" s="14" t="s">
        <v>665</v>
      </c>
      <c r="B299" s="16" t="s">
        <v>724</v>
      </c>
      <c r="C299" s="17">
        <v>41508.447916666664</v>
      </c>
      <c r="D299" s="22" t="str">
        <f>VLOOKUP($A299,'Phase II On-Site Soils'!$A:$G,5,FALSE)</f>
        <v>ND</v>
      </c>
      <c r="E299" s="22" t="str">
        <f>VLOOKUP($A299,'Phase II On-Site Soils'!$A:$G,6,FALSE)</f>
        <v>ND</v>
      </c>
      <c r="F299" s="22" t="str">
        <f>VLOOKUP($A299,'Phase II On-Site Soils'!$A:$G,7,FALSE)</f>
        <v>ND</v>
      </c>
      <c r="G299" s="94" t="s">
        <v>20</v>
      </c>
    </row>
    <row r="300" spans="1:7" ht="15" customHeight="1" x14ac:dyDescent="0.2">
      <c r="A300" s="14" t="s">
        <v>319</v>
      </c>
      <c r="B300" s="16" t="s">
        <v>495</v>
      </c>
      <c r="C300" s="17">
        <v>42929</v>
      </c>
      <c r="D300" s="15" t="s">
        <v>20</v>
      </c>
      <c r="E300" s="15" t="s">
        <v>20</v>
      </c>
      <c r="F300" s="15" t="s">
        <v>20</v>
      </c>
      <c r="G300" s="89" t="s">
        <v>20</v>
      </c>
    </row>
    <row r="301" spans="1:7" ht="15" customHeight="1" x14ac:dyDescent="0.2">
      <c r="A301" s="14" t="s">
        <v>320</v>
      </c>
      <c r="B301" s="16" t="s">
        <v>321</v>
      </c>
      <c r="C301" s="17">
        <v>42929</v>
      </c>
      <c r="D301" s="19" t="s">
        <v>322</v>
      </c>
      <c r="E301" s="15" t="s">
        <v>323</v>
      </c>
      <c r="F301" s="20" t="s">
        <v>324</v>
      </c>
      <c r="G301" s="92" t="s">
        <v>325</v>
      </c>
    </row>
    <row r="302" spans="1:7" ht="15" customHeight="1" x14ac:dyDescent="0.2">
      <c r="A302" s="14" t="s">
        <v>326</v>
      </c>
      <c r="B302" s="16" t="s">
        <v>327</v>
      </c>
      <c r="C302" s="17">
        <v>42929</v>
      </c>
      <c r="D302" s="15" t="s">
        <v>328</v>
      </c>
      <c r="E302" s="15" t="s">
        <v>20</v>
      </c>
      <c r="F302" s="15" t="s">
        <v>20</v>
      </c>
      <c r="G302" s="89" t="s">
        <v>20</v>
      </c>
    </row>
    <row r="303" spans="1:7" ht="15" customHeight="1" x14ac:dyDescent="0.2">
      <c r="A303" s="14" t="s">
        <v>346</v>
      </c>
      <c r="B303" s="16" t="s">
        <v>231</v>
      </c>
      <c r="C303" s="17">
        <v>42930</v>
      </c>
      <c r="D303" s="15" t="s">
        <v>347</v>
      </c>
      <c r="E303" s="15" t="s">
        <v>20</v>
      </c>
      <c r="F303" s="15" t="s">
        <v>20</v>
      </c>
      <c r="G303" s="89" t="s">
        <v>20</v>
      </c>
    </row>
    <row r="304" spans="1:7" ht="15" customHeight="1" x14ac:dyDescent="0.2">
      <c r="A304" s="14" t="s">
        <v>329</v>
      </c>
      <c r="B304" s="16" t="s">
        <v>470</v>
      </c>
      <c r="C304" s="17">
        <v>42929</v>
      </c>
      <c r="D304" s="15" t="s">
        <v>267</v>
      </c>
      <c r="E304" s="15" t="s">
        <v>313</v>
      </c>
      <c r="F304" s="15" t="s">
        <v>330</v>
      </c>
      <c r="G304" s="89" t="s">
        <v>330</v>
      </c>
    </row>
    <row r="305" spans="1:7" ht="15" customHeight="1" x14ac:dyDescent="0.2">
      <c r="A305" s="14" t="s">
        <v>113</v>
      </c>
      <c r="B305" s="16" t="s">
        <v>467</v>
      </c>
      <c r="C305" s="17">
        <v>42859</v>
      </c>
      <c r="D305" s="15" t="s">
        <v>20</v>
      </c>
      <c r="E305" s="15" t="s">
        <v>20</v>
      </c>
      <c r="F305" s="15" t="s">
        <v>20</v>
      </c>
      <c r="G305" s="89" t="s">
        <v>20</v>
      </c>
    </row>
    <row r="306" spans="1:7" ht="15" customHeight="1" x14ac:dyDescent="0.2">
      <c r="A306" s="14" t="s">
        <v>114</v>
      </c>
      <c r="B306" s="16" t="s">
        <v>464</v>
      </c>
      <c r="C306" s="17">
        <v>42859</v>
      </c>
      <c r="D306" s="15" t="s">
        <v>20</v>
      </c>
      <c r="E306" s="15" t="s">
        <v>20</v>
      </c>
      <c r="F306" s="15" t="s">
        <v>20</v>
      </c>
      <c r="G306" s="89" t="s">
        <v>20</v>
      </c>
    </row>
    <row r="307" spans="1:7" ht="15" customHeight="1" x14ac:dyDescent="0.2">
      <c r="A307" s="14" t="s">
        <v>110</v>
      </c>
      <c r="B307" s="16" t="s">
        <v>496</v>
      </c>
      <c r="C307" s="17">
        <v>42859</v>
      </c>
      <c r="D307" s="26">
        <v>3460</v>
      </c>
      <c r="E307" s="20" t="s">
        <v>112</v>
      </c>
      <c r="F307" s="44">
        <v>12000</v>
      </c>
      <c r="G307" s="93" t="s">
        <v>521</v>
      </c>
    </row>
    <row r="308" spans="1:7" ht="15" customHeight="1" x14ac:dyDescent="0.2">
      <c r="A308" s="14" t="s">
        <v>115</v>
      </c>
      <c r="B308" s="16" t="s">
        <v>497</v>
      </c>
      <c r="C308" s="17">
        <v>42860</v>
      </c>
      <c r="D308" s="44">
        <v>20000</v>
      </c>
      <c r="E308" s="20" t="s">
        <v>116</v>
      </c>
      <c r="F308" s="44">
        <v>11700</v>
      </c>
      <c r="G308" s="91">
        <v>3840</v>
      </c>
    </row>
    <row r="309" spans="1:7" ht="15" customHeight="1" x14ac:dyDescent="0.2">
      <c r="A309" s="14" t="s">
        <v>117</v>
      </c>
      <c r="B309" s="16" t="s">
        <v>464</v>
      </c>
      <c r="C309" s="17">
        <v>42860</v>
      </c>
      <c r="D309" s="15" t="s">
        <v>20</v>
      </c>
      <c r="E309" s="15" t="s">
        <v>20</v>
      </c>
      <c r="F309" s="15" t="s">
        <v>20</v>
      </c>
      <c r="G309" s="89" t="s">
        <v>20</v>
      </c>
    </row>
    <row r="310" spans="1:7" ht="15" customHeight="1" x14ac:dyDescent="0.2">
      <c r="A310" s="14" t="s">
        <v>119</v>
      </c>
      <c r="B310" s="16" t="s">
        <v>488</v>
      </c>
      <c r="C310" s="17">
        <v>42860</v>
      </c>
      <c r="D310" s="20" t="s">
        <v>120</v>
      </c>
      <c r="E310" s="15" t="s">
        <v>20</v>
      </c>
      <c r="F310" s="15" t="s">
        <v>20</v>
      </c>
      <c r="G310" s="89" t="s">
        <v>20</v>
      </c>
    </row>
    <row r="311" spans="1:7" ht="15" customHeight="1" x14ac:dyDescent="0.2">
      <c r="A311" s="14" t="s">
        <v>121</v>
      </c>
      <c r="B311" s="16" t="s">
        <v>498</v>
      </c>
      <c r="C311" s="17">
        <v>42860</v>
      </c>
      <c r="D311" s="26">
        <v>2630</v>
      </c>
      <c r="E311" s="15" t="s">
        <v>122</v>
      </c>
      <c r="F311" s="19" t="s">
        <v>515</v>
      </c>
      <c r="G311" s="92" t="s">
        <v>123</v>
      </c>
    </row>
    <row r="312" spans="1:7" ht="15" customHeight="1" x14ac:dyDescent="0.2">
      <c r="A312" s="14" t="s">
        <v>124</v>
      </c>
      <c r="B312" s="16" t="s">
        <v>488</v>
      </c>
      <c r="C312" s="17">
        <v>42860</v>
      </c>
      <c r="D312" s="15" t="s">
        <v>125</v>
      </c>
      <c r="E312" s="15" t="s">
        <v>20</v>
      </c>
      <c r="F312" s="15" t="s">
        <v>20</v>
      </c>
      <c r="G312" s="89" t="s">
        <v>20</v>
      </c>
    </row>
    <row r="313" spans="1:7" ht="15" customHeight="1" x14ac:dyDescent="0.2">
      <c r="A313" s="14" t="s">
        <v>126</v>
      </c>
      <c r="B313" s="16" t="s">
        <v>127</v>
      </c>
      <c r="C313" s="17">
        <v>42860</v>
      </c>
      <c r="D313" s="15" t="s">
        <v>128</v>
      </c>
      <c r="E313" s="15" t="s">
        <v>20</v>
      </c>
      <c r="F313" s="15" t="s">
        <v>20</v>
      </c>
      <c r="G313" s="89" t="s">
        <v>20</v>
      </c>
    </row>
    <row r="314" spans="1:7" ht="15" customHeight="1" x14ac:dyDescent="0.2">
      <c r="A314" s="14" t="s">
        <v>131</v>
      </c>
      <c r="B314" s="16" t="s">
        <v>499</v>
      </c>
      <c r="C314" s="17">
        <v>42860</v>
      </c>
      <c r="D314" s="20" t="s">
        <v>132</v>
      </c>
      <c r="E314" s="15" t="s">
        <v>20</v>
      </c>
      <c r="F314" s="15" t="s">
        <v>20</v>
      </c>
      <c r="G314" s="89" t="s">
        <v>20</v>
      </c>
    </row>
    <row r="315" spans="1:7" ht="15" customHeight="1" x14ac:dyDescent="0.2">
      <c r="A315" s="14" t="s">
        <v>129</v>
      </c>
      <c r="B315" s="16" t="s">
        <v>130</v>
      </c>
      <c r="C315" s="17">
        <v>42860</v>
      </c>
      <c r="D315" s="26">
        <v>2430</v>
      </c>
      <c r="E315" s="20" t="s">
        <v>32</v>
      </c>
      <c r="F315" s="26">
        <v>9100</v>
      </c>
      <c r="G315" s="91">
        <v>3290</v>
      </c>
    </row>
    <row r="316" spans="1:7" ht="15" customHeight="1" x14ac:dyDescent="0.2">
      <c r="A316" s="14" t="s">
        <v>133</v>
      </c>
      <c r="B316" s="16" t="s">
        <v>134</v>
      </c>
      <c r="C316" s="17">
        <v>42860</v>
      </c>
      <c r="D316" s="20" t="s">
        <v>135</v>
      </c>
      <c r="E316" s="15" t="s">
        <v>20</v>
      </c>
      <c r="F316" s="15" t="s">
        <v>20</v>
      </c>
      <c r="G316" s="89" t="s">
        <v>20</v>
      </c>
    </row>
    <row r="317" spans="1:7" ht="15" customHeight="1" x14ac:dyDescent="0.2">
      <c r="A317" s="14" t="s">
        <v>301</v>
      </c>
      <c r="B317" s="16" t="s">
        <v>302</v>
      </c>
      <c r="C317" s="17">
        <v>42929</v>
      </c>
      <c r="D317" s="15" t="s">
        <v>20</v>
      </c>
      <c r="E317" s="15" t="s">
        <v>20</v>
      </c>
      <c r="F317" s="15" t="s">
        <v>20</v>
      </c>
      <c r="G317" s="89" t="s">
        <v>20</v>
      </c>
    </row>
    <row r="318" spans="1:7" ht="15" customHeight="1" x14ac:dyDescent="0.2">
      <c r="A318" s="14" t="s">
        <v>303</v>
      </c>
      <c r="B318" s="16" t="s">
        <v>500</v>
      </c>
      <c r="C318" s="17">
        <v>42929</v>
      </c>
      <c r="D318" s="15" t="s">
        <v>20</v>
      </c>
      <c r="E318" s="15" t="s">
        <v>20</v>
      </c>
      <c r="F318" s="15" t="s">
        <v>20</v>
      </c>
      <c r="G318" s="89" t="s">
        <v>20</v>
      </c>
    </row>
    <row r="319" spans="1:7" ht="15" customHeight="1" x14ac:dyDescent="0.2">
      <c r="A319" s="14" t="s">
        <v>304</v>
      </c>
      <c r="B319" s="16" t="s">
        <v>464</v>
      </c>
      <c r="C319" s="17">
        <v>42929</v>
      </c>
      <c r="D319" s="26">
        <v>2470</v>
      </c>
      <c r="E319" s="20" t="s">
        <v>305</v>
      </c>
      <c r="F319" s="44">
        <v>17200</v>
      </c>
      <c r="G319" s="91">
        <v>2670</v>
      </c>
    </row>
    <row r="320" spans="1:7" ht="15" customHeight="1" x14ac:dyDescent="0.2">
      <c r="A320" s="14" t="s">
        <v>306</v>
      </c>
      <c r="B320" s="16" t="s">
        <v>483</v>
      </c>
      <c r="C320" s="17">
        <v>42929</v>
      </c>
      <c r="D320" s="44">
        <v>8240</v>
      </c>
      <c r="E320" s="15" t="s">
        <v>20</v>
      </c>
      <c r="F320" s="15" t="s">
        <v>20</v>
      </c>
      <c r="G320" s="89" t="s">
        <v>20</v>
      </c>
    </row>
    <row r="321" spans="1:7" ht="15" customHeight="1" x14ac:dyDescent="0.2">
      <c r="A321" s="14" t="s">
        <v>307</v>
      </c>
      <c r="B321" s="16" t="s">
        <v>17</v>
      </c>
      <c r="C321" s="17">
        <v>42929</v>
      </c>
      <c r="D321" s="20" t="s">
        <v>308</v>
      </c>
      <c r="E321" s="15" t="s">
        <v>20</v>
      </c>
      <c r="F321" s="15" t="s">
        <v>20</v>
      </c>
      <c r="G321" s="89" t="s">
        <v>20</v>
      </c>
    </row>
    <row r="322" spans="1:7" ht="15" customHeight="1" x14ac:dyDescent="0.2">
      <c r="A322" s="14" t="s">
        <v>309</v>
      </c>
      <c r="B322" s="16" t="s">
        <v>501</v>
      </c>
      <c r="C322" s="17">
        <v>42929</v>
      </c>
      <c r="D322" s="26">
        <v>3760</v>
      </c>
      <c r="E322" s="15" t="s">
        <v>310</v>
      </c>
      <c r="F322" s="26">
        <v>6720</v>
      </c>
      <c r="G322" s="91">
        <v>2180</v>
      </c>
    </row>
    <row r="323" spans="1:7" ht="15" customHeight="1" x14ac:dyDescent="0.2">
      <c r="A323" s="14" t="s">
        <v>311</v>
      </c>
      <c r="B323" s="16" t="s">
        <v>361</v>
      </c>
      <c r="C323" s="17">
        <v>42929</v>
      </c>
      <c r="D323" s="15" t="s">
        <v>20</v>
      </c>
      <c r="E323" s="15" t="s">
        <v>20</v>
      </c>
      <c r="F323" s="15" t="s">
        <v>20</v>
      </c>
      <c r="G323" s="89" t="s">
        <v>20</v>
      </c>
    </row>
    <row r="324" spans="1:7" ht="15" customHeight="1" x14ac:dyDescent="0.2">
      <c r="A324" s="14" t="s">
        <v>312</v>
      </c>
      <c r="B324" s="16" t="s">
        <v>17</v>
      </c>
      <c r="C324" s="17">
        <v>42929</v>
      </c>
      <c r="D324" s="15" t="s">
        <v>313</v>
      </c>
      <c r="E324" s="15" t="s">
        <v>20</v>
      </c>
      <c r="F324" s="15" t="s">
        <v>20</v>
      </c>
      <c r="G324" s="89" t="s">
        <v>20</v>
      </c>
    </row>
    <row r="325" spans="1:7" ht="15" customHeight="1" x14ac:dyDescent="0.2">
      <c r="A325" s="14" t="s">
        <v>314</v>
      </c>
      <c r="B325" s="16" t="s">
        <v>502</v>
      </c>
      <c r="C325" s="17">
        <v>42929</v>
      </c>
      <c r="D325" s="19" t="s">
        <v>315</v>
      </c>
      <c r="E325" s="15" t="s">
        <v>316</v>
      </c>
      <c r="F325" s="44">
        <v>42400</v>
      </c>
      <c r="G325" s="91">
        <v>5500</v>
      </c>
    </row>
    <row r="326" spans="1:7" ht="15" customHeight="1" x14ac:dyDescent="0.2">
      <c r="A326" s="14" t="s">
        <v>317</v>
      </c>
      <c r="B326" s="16" t="s">
        <v>17</v>
      </c>
      <c r="C326" s="17">
        <v>42929</v>
      </c>
      <c r="D326" s="15" t="s">
        <v>310</v>
      </c>
      <c r="E326" s="15" t="s">
        <v>20</v>
      </c>
      <c r="F326" s="15" t="s">
        <v>20</v>
      </c>
      <c r="G326" s="89" t="s">
        <v>20</v>
      </c>
    </row>
    <row r="327" spans="1:7" ht="15" customHeight="1" thickBot="1" x14ac:dyDescent="0.25">
      <c r="A327" s="14" t="s">
        <v>318</v>
      </c>
      <c r="B327" s="16" t="s">
        <v>186</v>
      </c>
      <c r="C327" s="17">
        <v>42929</v>
      </c>
      <c r="D327" s="15" t="s">
        <v>20</v>
      </c>
      <c r="E327" s="15" t="s">
        <v>20</v>
      </c>
      <c r="F327" s="15" t="s">
        <v>20</v>
      </c>
      <c r="G327" s="89" t="s">
        <v>20</v>
      </c>
    </row>
    <row r="328" spans="1:7" ht="15" customHeight="1" x14ac:dyDescent="0.2">
      <c r="A328" s="313" t="s">
        <v>456</v>
      </c>
      <c r="B328" s="314"/>
      <c r="C328" s="314"/>
      <c r="D328" s="314"/>
      <c r="E328" s="314"/>
      <c r="F328" s="314"/>
      <c r="G328" s="315"/>
    </row>
    <row r="329" spans="1:7" ht="15" customHeight="1" x14ac:dyDescent="0.2">
      <c r="A329" s="14" t="s">
        <v>350</v>
      </c>
      <c r="B329" s="16" t="s">
        <v>20</v>
      </c>
      <c r="C329" s="17">
        <v>42950</v>
      </c>
      <c r="D329" s="20" t="s">
        <v>351</v>
      </c>
      <c r="E329" s="15" t="s">
        <v>352</v>
      </c>
      <c r="F329" s="20" t="s">
        <v>353</v>
      </c>
      <c r="G329" s="92" t="s">
        <v>354</v>
      </c>
    </row>
    <row r="330" spans="1:7" ht="15" customHeight="1" x14ac:dyDescent="0.2">
      <c r="A330" s="14" t="s">
        <v>355</v>
      </c>
      <c r="B330" s="16" t="s">
        <v>20</v>
      </c>
      <c r="C330" s="17">
        <v>42950</v>
      </c>
      <c r="D330" s="20" t="s">
        <v>356</v>
      </c>
      <c r="E330" s="15" t="s">
        <v>357</v>
      </c>
      <c r="F330" s="20" t="s">
        <v>358</v>
      </c>
      <c r="G330" s="92" t="s">
        <v>359</v>
      </c>
    </row>
    <row r="331" spans="1:7" ht="15" customHeight="1" x14ac:dyDescent="0.2">
      <c r="A331" s="14" t="s">
        <v>360</v>
      </c>
      <c r="B331" s="16" t="s">
        <v>20</v>
      </c>
      <c r="C331" s="17">
        <v>42950</v>
      </c>
      <c r="D331" s="19" t="s">
        <v>362</v>
      </c>
      <c r="E331" s="15" t="s">
        <v>352</v>
      </c>
      <c r="F331" s="26">
        <v>2260</v>
      </c>
      <c r="G331" s="91">
        <v>1600</v>
      </c>
    </row>
    <row r="332" spans="1:7" ht="15" customHeight="1" x14ac:dyDescent="0.2">
      <c r="A332" s="14" t="s">
        <v>363</v>
      </c>
      <c r="B332" s="16" t="s">
        <v>20</v>
      </c>
      <c r="C332" s="17">
        <v>42950</v>
      </c>
      <c r="D332" s="20" t="s">
        <v>364</v>
      </c>
      <c r="E332" s="20" t="s">
        <v>111</v>
      </c>
      <c r="F332" s="20" t="s">
        <v>365</v>
      </c>
      <c r="G332" s="92" t="s">
        <v>366</v>
      </c>
    </row>
    <row r="333" spans="1:7" ht="15" customHeight="1" x14ac:dyDescent="0.2">
      <c r="A333" s="14" t="s">
        <v>367</v>
      </c>
      <c r="B333" s="16" t="s">
        <v>20</v>
      </c>
      <c r="C333" s="17">
        <v>42950</v>
      </c>
      <c r="D333" s="20" t="s">
        <v>368</v>
      </c>
      <c r="E333" s="15" t="s">
        <v>310</v>
      </c>
      <c r="F333" s="26">
        <v>1770</v>
      </c>
      <c r="G333" s="91">
        <v>1390</v>
      </c>
    </row>
    <row r="334" spans="1:7" ht="15" customHeight="1" thickBot="1" x14ac:dyDescent="0.25">
      <c r="A334" s="38" t="s">
        <v>369</v>
      </c>
      <c r="B334" s="16" t="s">
        <v>20</v>
      </c>
      <c r="C334" s="41">
        <v>42950</v>
      </c>
      <c r="D334" s="42" t="s">
        <v>370</v>
      </c>
      <c r="E334" s="39" t="s">
        <v>243</v>
      </c>
      <c r="F334" s="42" t="s">
        <v>251</v>
      </c>
      <c r="G334" s="96" t="s">
        <v>371</v>
      </c>
    </row>
    <row r="335" spans="1:7" ht="15" customHeight="1" x14ac:dyDescent="0.2">
      <c r="A335" s="313" t="s">
        <v>506</v>
      </c>
      <c r="B335" s="314"/>
      <c r="C335" s="314"/>
      <c r="D335" s="314"/>
      <c r="E335" s="314"/>
      <c r="F335" s="314"/>
      <c r="G335" s="315"/>
    </row>
    <row r="336" spans="1:7" ht="15" customHeight="1" x14ac:dyDescent="0.2">
      <c r="A336" s="14" t="s">
        <v>372</v>
      </c>
      <c r="B336" s="16" t="s">
        <v>470</v>
      </c>
      <c r="C336" s="17">
        <v>42951</v>
      </c>
      <c r="D336" s="19" t="s">
        <v>373</v>
      </c>
      <c r="E336" s="15" t="s">
        <v>20</v>
      </c>
      <c r="F336" s="15" t="s">
        <v>20</v>
      </c>
      <c r="G336" s="89" t="s">
        <v>20</v>
      </c>
    </row>
    <row r="337" spans="1:7" ht="15" customHeight="1" x14ac:dyDescent="0.2">
      <c r="A337" s="14" t="s">
        <v>376</v>
      </c>
      <c r="B337" s="16" t="s">
        <v>503</v>
      </c>
      <c r="C337" s="17">
        <v>42951</v>
      </c>
      <c r="D337" s="44">
        <v>5580</v>
      </c>
      <c r="E337" s="19" t="s">
        <v>377</v>
      </c>
      <c r="F337" s="20" t="s">
        <v>378</v>
      </c>
      <c r="G337" s="92" t="s">
        <v>379</v>
      </c>
    </row>
    <row r="338" spans="1:7" ht="15" customHeight="1" x14ac:dyDescent="0.2">
      <c r="A338" s="14" t="s">
        <v>384</v>
      </c>
      <c r="B338" s="16" t="s">
        <v>468</v>
      </c>
      <c r="C338" s="17">
        <v>42955</v>
      </c>
      <c r="D338" s="44">
        <v>9310</v>
      </c>
      <c r="E338" s="19" t="s">
        <v>385</v>
      </c>
      <c r="F338" s="26">
        <v>8300</v>
      </c>
      <c r="G338" s="91">
        <v>4820</v>
      </c>
    </row>
    <row r="339" spans="1:7" ht="43.9" customHeight="1" x14ac:dyDescent="0.2">
      <c r="A339" s="14" t="s">
        <v>460</v>
      </c>
      <c r="B339" s="16" t="s">
        <v>468</v>
      </c>
      <c r="C339" s="17">
        <v>42955</v>
      </c>
      <c r="D339" s="44">
        <v>9470</v>
      </c>
      <c r="E339" s="26">
        <v>1280</v>
      </c>
      <c r="F339" s="26">
        <v>5440</v>
      </c>
      <c r="G339" s="91">
        <v>3370</v>
      </c>
    </row>
    <row r="340" spans="1:7" ht="15" customHeight="1" x14ac:dyDescent="0.2">
      <c r="A340" s="14" t="s">
        <v>389</v>
      </c>
      <c r="B340" s="16" t="s">
        <v>504</v>
      </c>
      <c r="C340" s="17">
        <v>42955</v>
      </c>
      <c r="D340" s="20" t="s">
        <v>390</v>
      </c>
      <c r="E340" s="15" t="s">
        <v>20</v>
      </c>
      <c r="F340" s="15" t="s">
        <v>20</v>
      </c>
      <c r="G340" s="89" t="s">
        <v>20</v>
      </c>
    </row>
    <row r="341" spans="1:7" ht="15" customHeight="1" x14ac:dyDescent="0.2">
      <c r="A341" s="14" t="s">
        <v>394</v>
      </c>
      <c r="B341" s="16" t="s">
        <v>395</v>
      </c>
      <c r="C341" s="17">
        <v>42955</v>
      </c>
      <c r="D341" s="20" t="s">
        <v>396</v>
      </c>
      <c r="E341" s="15" t="s">
        <v>20</v>
      </c>
      <c r="F341" s="15" t="s">
        <v>20</v>
      </c>
      <c r="G341" s="89" t="s">
        <v>20</v>
      </c>
    </row>
    <row r="342" spans="1:7" ht="15" customHeight="1" x14ac:dyDescent="0.2">
      <c r="A342" s="14" t="s">
        <v>401</v>
      </c>
      <c r="B342" s="16">
        <v>13</v>
      </c>
      <c r="C342" s="17">
        <v>42955</v>
      </c>
      <c r="D342" s="20" t="s">
        <v>402</v>
      </c>
      <c r="E342" s="15" t="s">
        <v>20</v>
      </c>
      <c r="F342" s="15" t="s">
        <v>20</v>
      </c>
      <c r="G342" s="89" t="s">
        <v>20</v>
      </c>
    </row>
    <row r="343" spans="1:7" ht="15" customHeight="1" x14ac:dyDescent="0.2">
      <c r="A343" s="14" t="s">
        <v>406</v>
      </c>
      <c r="B343" s="16">
        <v>14.5</v>
      </c>
      <c r="C343" s="17">
        <v>42955</v>
      </c>
      <c r="D343" s="20" t="s">
        <v>407</v>
      </c>
      <c r="E343" s="15" t="s">
        <v>20</v>
      </c>
      <c r="F343" s="15" t="s">
        <v>20</v>
      </c>
      <c r="G343" s="89" t="s">
        <v>20</v>
      </c>
    </row>
    <row r="344" spans="1:7" ht="15" customHeight="1" x14ac:dyDescent="0.2">
      <c r="A344" s="14" t="s">
        <v>374</v>
      </c>
      <c r="B344" s="16" t="s">
        <v>470</v>
      </c>
      <c r="C344" s="17">
        <v>42951</v>
      </c>
      <c r="D344" s="26">
        <v>3680</v>
      </c>
      <c r="E344" s="15" t="s">
        <v>20</v>
      </c>
      <c r="F344" s="15" t="s">
        <v>20</v>
      </c>
      <c r="G344" s="89" t="s">
        <v>20</v>
      </c>
    </row>
    <row r="345" spans="1:7" ht="15" customHeight="1" x14ac:dyDescent="0.2">
      <c r="A345" s="14" t="s">
        <v>386</v>
      </c>
      <c r="B345" s="16" t="s">
        <v>468</v>
      </c>
      <c r="C345" s="17">
        <v>42955</v>
      </c>
      <c r="D345" s="44">
        <v>6780</v>
      </c>
      <c r="E345" s="19" t="s">
        <v>387</v>
      </c>
      <c r="F345" s="26">
        <v>5610</v>
      </c>
      <c r="G345" s="91">
        <v>4100</v>
      </c>
    </row>
    <row r="346" spans="1:7" ht="15" customHeight="1" x14ac:dyDescent="0.2">
      <c r="A346" s="14" t="s">
        <v>375</v>
      </c>
      <c r="B346" s="16" t="s">
        <v>470</v>
      </c>
      <c r="C346" s="17">
        <v>42951</v>
      </c>
      <c r="D346" s="26">
        <v>3370</v>
      </c>
      <c r="E346" s="15" t="s">
        <v>20</v>
      </c>
      <c r="F346" s="15" t="s">
        <v>20</v>
      </c>
      <c r="G346" s="89" t="s">
        <v>20</v>
      </c>
    </row>
    <row r="347" spans="1:7" ht="15" customHeight="1" x14ac:dyDescent="0.2">
      <c r="A347" s="14" t="s">
        <v>380</v>
      </c>
      <c r="B347" s="16" t="s">
        <v>503</v>
      </c>
      <c r="C347" s="17">
        <v>42951</v>
      </c>
      <c r="D347" s="44">
        <v>26800</v>
      </c>
      <c r="E347" s="19" t="s">
        <v>381</v>
      </c>
      <c r="F347" s="44">
        <v>17900</v>
      </c>
      <c r="G347" s="91">
        <v>9500</v>
      </c>
    </row>
    <row r="348" spans="1:7" ht="15" customHeight="1" x14ac:dyDescent="0.2">
      <c r="A348" s="14" t="s">
        <v>391</v>
      </c>
      <c r="B348" s="16" t="s">
        <v>504</v>
      </c>
      <c r="C348" s="17">
        <v>42955</v>
      </c>
      <c r="D348" s="20" t="s">
        <v>269</v>
      </c>
      <c r="E348" s="15" t="s">
        <v>20</v>
      </c>
      <c r="F348" s="15" t="s">
        <v>20</v>
      </c>
      <c r="G348" s="89" t="s">
        <v>20</v>
      </c>
    </row>
    <row r="349" spans="1:7" ht="15" customHeight="1" x14ac:dyDescent="0.2">
      <c r="A349" s="14" t="s">
        <v>403</v>
      </c>
      <c r="B349" s="16">
        <v>13</v>
      </c>
      <c r="C349" s="17">
        <v>42955</v>
      </c>
      <c r="D349" s="20" t="s">
        <v>404</v>
      </c>
      <c r="E349" s="15" t="s">
        <v>20</v>
      </c>
      <c r="F349" s="15" t="s">
        <v>20</v>
      </c>
      <c r="G349" s="89" t="s">
        <v>20</v>
      </c>
    </row>
    <row r="350" spans="1:7" ht="15" customHeight="1" x14ac:dyDescent="0.2">
      <c r="A350" s="14" t="s">
        <v>397</v>
      </c>
      <c r="B350" s="16" t="s">
        <v>395</v>
      </c>
      <c r="C350" s="17">
        <v>42955</v>
      </c>
      <c r="D350" s="20" t="s">
        <v>398</v>
      </c>
      <c r="E350" s="15" t="s">
        <v>20</v>
      </c>
      <c r="F350" s="15" t="s">
        <v>20</v>
      </c>
      <c r="G350" s="89" t="s">
        <v>20</v>
      </c>
    </row>
    <row r="351" spans="1:7" ht="15" customHeight="1" x14ac:dyDescent="0.2">
      <c r="A351" s="14" t="s">
        <v>408</v>
      </c>
      <c r="B351" s="16">
        <v>14.5</v>
      </c>
      <c r="C351" s="17">
        <v>42955</v>
      </c>
      <c r="D351" s="20" t="s">
        <v>240</v>
      </c>
      <c r="E351" s="15" t="s">
        <v>20</v>
      </c>
      <c r="F351" s="15" t="s">
        <v>20</v>
      </c>
      <c r="G351" s="89" t="s">
        <v>20</v>
      </c>
    </row>
    <row r="352" spans="1:7" ht="15" customHeight="1" x14ac:dyDescent="0.2">
      <c r="A352" s="14" t="s">
        <v>382</v>
      </c>
      <c r="B352" s="16" t="s">
        <v>503</v>
      </c>
      <c r="C352" s="17">
        <v>42951</v>
      </c>
      <c r="D352" s="44">
        <v>19000</v>
      </c>
      <c r="E352" s="19" t="s">
        <v>383</v>
      </c>
      <c r="F352" s="26">
        <v>5220</v>
      </c>
      <c r="G352" s="91">
        <v>3100</v>
      </c>
    </row>
    <row r="353" spans="1:7" ht="15" customHeight="1" x14ac:dyDescent="0.2">
      <c r="A353" s="14" t="s">
        <v>388</v>
      </c>
      <c r="B353" s="16" t="s">
        <v>468</v>
      </c>
      <c r="C353" s="17">
        <v>42955</v>
      </c>
      <c r="D353" s="44">
        <v>20900</v>
      </c>
      <c r="E353" s="26">
        <v>1420</v>
      </c>
      <c r="F353" s="44">
        <v>19800</v>
      </c>
      <c r="G353" s="90">
        <v>11200</v>
      </c>
    </row>
    <row r="354" spans="1:7" ht="15" customHeight="1" x14ac:dyDescent="0.2">
      <c r="A354" s="14" t="s">
        <v>392</v>
      </c>
      <c r="B354" s="16" t="s">
        <v>504</v>
      </c>
      <c r="C354" s="17">
        <v>42955</v>
      </c>
      <c r="D354" s="20" t="s">
        <v>393</v>
      </c>
      <c r="E354" s="15" t="s">
        <v>20</v>
      </c>
      <c r="F354" s="15" t="s">
        <v>20</v>
      </c>
      <c r="G354" s="89" t="s">
        <v>20</v>
      </c>
    </row>
    <row r="355" spans="1:7" ht="15" customHeight="1" x14ac:dyDescent="0.2">
      <c r="A355" s="14" t="s">
        <v>399</v>
      </c>
      <c r="B355" s="16">
        <v>11</v>
      </c>
      <c r="C355" s="17">
        <v>42955</v>
      </c>
      <c r="D355" s="20" t="s">
        <v>400</v>
      </c>
      <c r="E355" s="15" t="s">
        <v>20</v>
      </c>
      <c r="F355" s="15" t="s">
        <v>20</v>
      </c>
      <c r="G355" s="89" t="s">
        <v>20</v>
      </c>
    </row>
    <row r="356" spans="1:7" ht="15" customHeight="1" x14ac:dyDescent="0.2">
      <c r="A356" s="14" t="s">
        <v>405</v>
      </c>
      <c r="B356" s="16">
        <v>13</v>
      </c>
      <c r="C356" s="17">
        <v>42955</v>
      </c>
      <c r="D356" s="20" t="s">
        <v>94</v>
      </c>
      <c r="E356" s="15" t="s">
        <v>20</v>
      </c>
      <c r="F356" s="15" t="s">
        <v>20</v>
      </c>
      <c r="G356" s="89" t="s">
        <v>20</v>
      </c>
    </row>
    <row r="357" spans="1:7" ht="15" customHeight="1" x14ac:dyDescent="0.2">
      <c r="A357" s="14" t="s">
        <v>409</v>
      </c>
      <c r="B357" s="16">
        <v>14.5</v>
      </c>
      <c r="C357" s="17">
        <v>42955</v>
      </c>
      <c r="D357" s="20" t="s">
        <v>410</v>
      </c>
      <c r="E357" s="15" t="s">
        <v>20</v>
      </c>
      <c r="F357" s="15" t="s">
        <v>20</v>
      </c>
      <c r="G357" s="89" t="s">
        <v>20</v>
      </c>
    </row>
    <row r="358" spans="1:7" ht="15" customHeight="1" x14ac:dyDescent="0.2">
      <c r="A358" s="14" t="s">
        <v>412</v>
      </c>
      <c r="B358" s="16">
        <v>11</v>
      </c>
      <c r="C358" s="17">
        <v>42956</v>
      </c>
      <c r="D358" s="19" t="s">
        <v>413</v>
      </c>
      <c r="E358" s="15" t="s">
        <v>20</v>
      </c>
      <c r="F358" s="15" t="s">
        <v>20</v>
      </c>
      <c r="G358" s="89" t="s">
        <v>20</v>
      </c>
    </row>
    <row r="359" spans="1:7" ht="15" customHeight="1" x14ac:dyDescent="0.2">
      <c r="A359" s="14" t="s">
        <v>414</v>
      </c>
      <c r="B359" s="16">
        <v>12</v>
      </c>
      <c r="C359" s="17">
        <v>42956</v>
      </c>
      <c r="D359" s="20" t="s">
        <v>415</v>
      </c>
      <c r="E359" s="15" t="s">
        <v>20</v>
      </c>
      <c r="F359" s="15" t="s">
        <v>20</v>
      </c>
      <c r="G359" s="89" t="s">
        <v>20</v>
      </c>
    </row>
    <row r="360" spans="1:7" ht="15" customHeight="1" x14ac:dyDescent="0.2">
      <c r="A360" s="21" t="s">
        <v>416</v>
      </c>
      <c r="B360" s="23">
        <v>13.5</v>
      </c>
      <c r="C360" s="17">
        <v>42956</v>
      </c>
      <c r="D360" s="24" t="s">
        <v>417</v>
      </c>
      <c r="E360" s="22" t="s">
        <v>20</v>
      </c>
      <c r="F360" s="22" t="s">
        <v>20</v>
      </c>
      <c r="G360" s="94" t="s">
        <v>20</v>
      </c>
    </row>
    <row r="361" spans="1:7" ht="15" customHeight="1" thickBot="1" x14ac:dyDescent="0.25">
      <c r="A361" s="38" t="s">
        <v>411</v>
      </c>
      <c r="B361" s="40" t="s">
        <v>490</v>
      </c>
      <c r="C361" s="41">
        <v>42956</v>
      </c>
      <c r="D361" s="45">
        <v>7210</v>
      </c>
      <c r="E361" s="39" t="s">
        <v>20</v>
      </c>
      <c r="F361" s="39" t="s">
        <v>20</v>
      </c>
      <c r="G361" s="95" t="s">
        <v>20</v>
      </c>
    </row>
    <row r="362" spans="1:7" ht="15" customHeight="1" x14ac:dyDescent="0.2">
      <c r="A362" s="327" t="s">
        <v>457</v>
      </c>
      <c r="B362" s="328"/>
      <c r="C362" s="328"/>
      <c r="D362" s="328"/>
      <c r="E362" s="328"/>
      <c r="F362" s="328"/>
      <c r="G362" s="329"/>
    </row>
    <row r="363" spans="1:7" ht="15" customHeight="1" x14ac:dyDescent="0.2">
      <c r="A363" s="97" t="s">
        <v>442</v>
      </c>
      <c r="B363" s="29" t="s">
        <v>505</v>
      </c>
      <c r="C363" s="30">
        <v>42940</v>
      </c>
      <c r="D363" s="31" t="s">
        <v>449</v>
      </c>
      <c r="E363" s="31" t="s">
        <v>20</v>
      </c>
      <c r="F363" s="31" t="s">
        <v>20</v>
      </c>
      <c r="G363" s="98" t="s">
        <v>20</v>
      </c>
    </row>
    <row r="364" spans="1:7" s="5" customFormat="1" ht="15" customHeight="1" x14ac:dyDescent="0.2">
      <c r="A364" s="97" t="s">
        <v>448</v>
      </c>
      <c r="B364" s="29" t="s">
        <v>447</v>
      </c>
      <c r="C364" s="30">
        <v>42940</v>
      </c>
      <c r="D364" s="32">
        <v>21.6</v>
      </c>
      <c r="E364" s="31" t="s">
        <v>20</v>
      </c>
      <c r="F364" s="31" t="s">
        <v>20</v>
      </c>
      <c r="G364" s="98" t="s">
        <v>20</v>
      </c>
    </row>
    <row r="365" spans="1:7" s="5" customFormat="1" ht="15" customHeight="1" x14ac:dyDescent="0.2">
      <c r="A365" s="97" t="s">
        <v>443</v>
      </c>
      <c r="B365" s="29" t="s">
        <v>505</v>
      </c>
      <c r="C365" s="30">
        <v>42940</v>
      </c>
      <c r="D365" s="31" t="s">
        <v>461</v>
      </c>
      <c r="E365" s="31" t="s">
        <v>20</v>
      </c>
      <c r="F365" s="31" t="s">
        <v>20</v>
      </c>
      <c r="G365" s="98" t="s">
        <v>20</v>
      </c>
    </row>
    <row r="366" spans="1:7" ht="15" customHeight="1" x14ac:dyDescent="0.2">
      <c r="A366" s="97" t="s">
        <v>444</v>
      </c>
      <c r="B366" s="29" t="s">
        <v>447</v>
      </c>
      <c r="C366" s="30">
        <v>42940</v>
      </c>
      <c r="D366" s="32">
        <v>95.6</v>
      </c>
      <c r="E366" s="31" t="s">
        <v>20</v>
      </c>
      <c r="F366" s="31" t="s">
        <v>20</v>
      </c>
      <c r="G366" s="98" t="s">
        <v>20</v>
      </c>
    </row>
    <row r="367" spans="1:7" ht="15" customHeight="1" x14ac:dyDescent="0.2">
      <c r="A367" s="97" t="s">
        <v>445</v>
      </c>
      <c r="B367" s="29" t="s">
        <v>505</v>
      </c>
      <c r="C367" s="30">
        <v>42940</v>
      </c>
      <c r="D367" s="31" t="s">
        <v>462</v>
      </c>
      <c r="E367" s="31" t="s">
        <v>20</v>
      </c>
      <c r="F367" s="31" t="s">
        <v>20</v>
      </c>
      <c r="G367" s="98" t="s">
        <v>20</v>
      </c>
    </row>
    <row r="368" spans="1:7" ht="15" customHeight="1" thickBot="1" x14ac:dyDescent="0.25">
      <c r="A368" s="99" t="s">
        <v>446</v>
      </c>
      <c r="B368" s="33" t="s">
        <v>447</v>
      </c>
      <c r="C368" s="34">
        <v>42940</v>
      </c>
      <c r="D368" s="35" t="s">
        <v>463</v>
      </c>
      <c r="E368" s="35" t="s">
        <v>20</v>
      </c>
      <c r="F368" s="35" t="s">
        <v>20</v>
      </c>
      <c r="G368" s="100" t="s">
        <v>20</v>
      </c>
    </row>
    <row r="369" spans="1:7" ht="15" customHeight="1" x14ac:dyDescent="0.2">
      <c r="A369" s="323" t="s">
        <v>422</v>
      </c>
      <c r="B369" s="324"/>
      <c r="C369" s="324"/>
      <c r="D369" s="27">
        <v>500</v>
      </c>
      <c r="E369" s="27">
        <v>150</v>
      </c>
      <c r="F369" s="47">
        <v>1000</v>
      </c>
      <c r="G369" s="101">
        <v>1000</v>
      </c>
    </row>
    <row r="370" spans="1:7" ht="15" customHeight="1" thickBot="1" x14ac:dyDescent="0.25">
      <c r="A370" s="325" t="s">
        <v>423</v>
      </c>
      <c r="B370" s="326"/>
      <c r="C370" s="326"/>
      <c r="D370" s="46">
        <v>5000</v>
      </c>
      <c r="E370" s="46">
        <v>1500</v>
      </c>
      <c r="F370" s="46">
        <v>10000</v>
      </c>
      <c r="G370" s="102">
        <v>10000</v>
      </c>
    </row>
    <row r="371" spans="1:7" ht="9" customHeight="1" thickTop="1" x14ac:dyDescent="0.2">
      <c r="A371" s="9"/>
      <c r="B371" s="11"/>
      <c r="C371" s="10"/>
      <c r="D371" s="12"/>
      <c r="E371" s="10"/>
      <c r="F371" s="10"/>
      <c r="G371" s="10"/>
    </row>
    <row r="372" spans="1:7" ht="15" customHeight="1" x14ac:dyDescent="0.2">
      <c r="A372" s="48" t="s">
        <v>418</v>
      </c>
      <c r="B372" s="6"/>
      <c r="C372" s="7"/>
      <c r="D372" s="12"/>
      <c r="E372" s="10"/>
      <c r="F372" s="10"/>
      <c r="G372" s="10"/>
    </row>
    <row r="373" spans="1:7" ht="15" customHeight="1" x14ac:dyDescent="0.2">
      <c r="A373" s="36" t="s">
        <v>426</v>
      </c>
      <c r="B373" s="36"/>
      <c r="C373" s="36"/>
      <c r="D373" s="12"/>
      <c r="E373" s="10"/>
      <c r="F373" s="10"/>
      <c r="G373" s="10"/>
    </row>
    <row r="374" spans="1:7" ht="15" customHeight="1" x14ac:dyDescent="0.2">
      <c r="A374" s="36" t="s">
        <v>525</v>
      </c>
      <c r="B374" s="37"/>
      <c r="C374" s="37"/>
      <c r="D374" s="12"/>
      <c r="E374" s="10"/>
      <c r="F374" s="10"/>
      <c r="G374" s="10"/>
    </row>
    <row r="375" spans="1:7" ht="15" customHeight="1" x14ac:dyDescent="0.2">
      <c r="A375" s="8" t="s">
        <v>522</v>
      </c>
      <c r="B375" s="6"/>
      <c r="C375" s="37"/>
      <c r="D375" s="12"/>
      <c r="E375" s="10"/>
      <c r="F375" s="10"/>
      <c r="G375" s="10"/>
    </row>
    <row r="376" spans="1:7" ht="15" customHeight="1" x14ac:dyDescent="0.2">
      <c r="A376" s="8" t="s">
        <v>523</v>
      </c>
      <c r="B376" s="6"/>
      <c r="C376" s="37"/>
      <c r="D376" s="12"/>
      <c r="E376" s="10"/>
      <c r="F376" s="10"/>
      <c r="G376" s="10"/>
    </row>
    <row r="377" spans="1:7" ht="15" customHeight="1" x14ac:dyDescent="0.2">
      <c r="A377" s="8" t="s">
        <v>450</v>
      </c>
      <c r="B377" s="6"/>
      <c r="C377" s="7"/>
      <c r="D377" s="12"/>
      <c r="E377" s="10"/>
      <c r="F377" s="10"/>
      <c r="G377" s="10"/>
    </row>
    <row r="378" spans="1:7" ht="15" customHeight="1" x14ac:dyDescent="0.2">
      <c r="A378" s="8" t="s">
        <v>427</v>
      </c>
      <c r="B378" s="6"/>
      <c r="C378" s="7"/>
      <c r="D378" s="12"/>
      <c r="E378" s="10"/>
      <c r="F378" s="10"/>
      <c r="G378" s="10"/>
    </row>
    <row r="379" spans="1:7" ht="15" customHeight="1" x14ac:dyDescent="0.2">
      <c r="A379" s="8" t="s">
        <v>431</v>
      </c>
      <c r="B379" s="6"/>
      <c r="C379" s="7"/>
      <c r="D379" s="12"/>
      <c r="E379" s="10"/>
      <c r="F379" s="10"/>
      <c r="G379" s="10"/>
    </row>
    <row r="380" spans="1:7" ht="15" customHeight="1" x14ac:dyDescent="0.2">
      <c r="A380" s="8" t="s">
        <v>425</v>
      </c>
      <c r="B380" s="6"/>
      <c r="C380" s="7"/>
      <c r="D380" s="12"/>
      <c r="E380" s="10"/>
      <c r="F380" s="10"/>
      <c r="G380" s="10"/>
    </row>
    <row r="381" spans="1:7" ht="15" customHeight="1" x14ac:dyDescent="0.2">
      <c r="A381" s="8" t="s">
        <v>429</v>
      </c>
      <c r="B381" s="6"/>
      <c r="C381" s="7"/>
      <c r="D381" s="12"/>
      <c r="E381" s="10"/>
      <c r="F381" s="10"/>
      <c r="G381" s="10"/>
    </row>
    <row r="382" spans="1:7" ht="15" customHeight="1" x14ac:dyDescent="0.2">
      <c r="A382" s="8" t="s">
        <v>430</v>
      </c>
      <c r="B382" s="6"/>
      <c r="C382" s="7"/>
      <c r="D382" s="12"/>
      <c r="E382" s="10"/>
      <c r="F382" s="10"/>
      <c r="G382" s="10"/>
    </row>
    <row r="383" spans="1:7" ht="15" customHeight="1" x14ac:dyDescent="0.2">
      <c r="A383" s="8" t="s">
        <v>524</v>
      </c>
      <c r="B383" s="6"/>
      <c r="C383" s="7"/>
      <c r="D383" s="12"/>
      <c r="E383" s="10"/>
      <c r="F383" s="10"/>
      <c r="G383" s="10"/>
    </row>
    <row r="384" spans="1:7" ht="15" customHeight="1" x14ac:dyDescent="0.2">
      <c r="A384" s="8" t="s">
        <v>451</v>
      </c>
      <c r="B384" s="6"/>
      <c r="C384" s="7"/>
      <c r="D384" s="12"/>
      <c r="E384" s="10"/>
      <c r="F384" s="10"/>
      <c r="G384" s="10"/>
    </row>
    <row r="385" spans="1:7" ht="9" customHeight="1" x14ac:dyDescent="0.2">
      <c r="A385" s="8"/>
      <c r="B385" s="6"/>
      <c r="C385" s="7"/>
      <c r="D385" s="12"/>
      <c r="E385" s="10"/>
      <c r="F385" s="10"/>
      <c r="G385" s="10"/>
    </row>
    <row r="386" spans="1:7" ht="15" customHeight="1" x14ac:dyDescent="0.2">
      <c r="A386" s="48" t="s">
        <v>419</v>
      </c>
      <c r="B386" s="6"/>
      <c r="C386" s="7"/>
      <c r="D386" s="12"/>
      <c r="E386" s="10"/>
      <c r="F386" s="10"/>
      <c r="G386" s="10"/>
    </row>
    <row r="387" spans="1:7" ht="15" customHeight="1" x14ac:dyDescent="0.2">
      <c r="A387" s="8" t="s">
        <v>420</v>
      </c>
      <c r="B387" s="6"/>
      <c r="C387" s="7"/>
      <c r="D387" s="12"/>
      <c r="E387" s="10"/>
      <c r="F387" s="10"/>
      <c r="G387" s="10"/>
    </row>
    <row r="388" spans="1:7" ht="15" customHeight="1" x14ac:dyDescent="0.2">
      <c r="A388" s="43" t="s">
        <v>439</v>
      </c>
      <c r="B388" s="11"/>
      <c r="C388" s="10"/>
      <c r="D388" s="12"/>
      <c r="E388" s="10"/>
      <c r="F388" s="10"/>
      <c r="G388" s="10"/>
    </row>
    <row r="389" spans="1:7" ht="15" customHeight="1" x14ac:dyDescent="0.2">
      <c r="A389" s="43" t="s">
        <v>440</v>
      </c>
      <c r="B389" s="11"/>
      <c r="C389" s="10"/>
      <c r="D389" s="12"/>
      <c r="E389" s="10"/>
      <c r="F389" s="10"/>
      <c r="G389" s="10"/>
    </row>
    <row r="390" spans="1:7" x14ac:dyDescent="0.2">
      <c r="A390" s="9"/>
      <c r="B390" s="11"/>
      <c r="C390" s="10"/>
      <c r="D390" s="12"/>
      <c r="E390" s="10"/>
      <c r="F390" s="10"/>
      <c r="G390" s="10"/>
    </row>
    <row r="391" spans="1:7" x14ac:dyDescent="0.2">
      <c r="A391" s="9"/>
      <c r="B391" s="11"/>
      <c r="C391" s="10"/>
      <c r="D391" s="12"/>
      <c r="E391" s="10"/>
      <c r="F391" s="10"/>
      <c r="G391" s="10"/>
    </row>
    <row r="392" spans="1:7" x14ac:dyDescent="0.2">
      <c r="A392" s="9"/>
      <c r="B392" s="11"/>
      <c r="C392" s="10"/>
      <c r="D392" s="12"/>
      <c r="E392" s="10"/>
      <c r="F392" s="10"/>
      <c r="G392" s="10"/>
    </row>
    <row r="393" spans="1:7" x14ac:dyDescent="0.2">
      <c r="A393" s="9"/>
      <c r="B393" s="11"/>
      <c r="C393" s="10"/>
      <c r="D393" s="12"/>
      <c r="E393" s="10"/>
      <c r="F393" s="10"/>
      <c r="G393" s="10"/>
    </row>
    <row r="394" spans="1:7" x14ac:dyDescent="0.2">
      <c r="A394" s="9"/>
      <c r="B394" s="11"/>
      <c r="C394" s="10"/>
      <c r="D394" s="12"/>
      <c r="E394" s="10"/>
      <c r="F394" s="10"/>
      <c r="G394" s="10"/>
    </row>
    <row r="395" spans="1:7" x14ac:dyDescent="0.2">
      <c r="A395" s="9"/>
      <c r="B395" s="11"/>
      <c r="C395" s="10"/>
      <c r="D395" s="12"/>
      <c r="E395" s="10"/>
      <c r="F395" s="10"/>
      <c r="G395" s="10"/>
    </row>
    <row r="396" spans="1:7" x14ac:dyDescent="0.2">
      <c r="A396" s="9"/>
      <c r="B396" s="11"/>
      <c r="C396" s="10"/>
      <c r="D396" s="12"/>
      <c r="E396" s="10"/>
      <c r="F396" s="10"/>
      <c r="G396" s="10"/>
    </row>
    <row r="397" spans="1:7" x14ac:dyDescent="0.2">
      <c r="A397" s="9"/>
      <c r="B397" s="11"/>
      <c r="C397" s="10"/>
      <c r="D397" s="12"/>
      <c r="E397" s="10"/>
      <c r="F397" s="10"/>
      <c r="G397" s="10"/>
    </row>
    <row r="398" spans="1:7" x14ac:dyDescent="0.2">
      <c r="A398" s="9"/>
      <c r="B398" s="11"/>
      <c r="C398" s="10"/>
      <c r="D398" s="12"/>
      <c r="E398" s="10"/>
      <c r="F398" s="10"/>
      <c r="G398" s="10"/>
    </row>
  </sheetData>
  <mergeCells count="13">
    <mergeCell ref="A277:G277"/>
    <mergeCell ref="A328:G328"/>
    <mergeCell ref="A335:G335"/>
    <mergeCell ref="A369:C369"/>
    <mergeCell ref="A370:C370"/>
    <mergeCell ref="A362:G362"/>
    <mergeCell ref="A3:G3"/>
    <mergeCell ref="A80:G80"/>
    <mergeCell ref="A162:G162"/>
    <mergeCell ref="A1:A2"/>
    <mergeCell ref="B1:B2"/>
    <mergeCell ref="C1:C2"/>
    <mergeCell ref="D1:E1"/>
  </mergeCells>
  <printOptions horizontalCentered="1"/>
  <pageMargins left="0.25" right="0.25" top="0.75" bottom="0.5" header="0.25" footer="0.25"/>
  <pageSetup scale="81" firstPageNumber="0" fitToWidth="0" fitToHeight="0" pageOrder="overThenDown" orientation="landscape" horizontalDpi="300" verticalDpi="300" r:id="rId1"/>
  <headerFooter alignWithMargins="0">
    <oddHeader>&amp;C&amp;G</oddHeader>
    <oddFooter>&amp;L&amp;F&amp;RPage &amp;P of &amp;N</oddFooter>
  </headerFooter>
  <rowBreaks count="4" manualBreakCount="4">
    <brk id="161" max="16383" man="1"/>
    <brk id="276" max="16383" man="1"/>
    <brk id="327" max="16383" man="1"/>
    <brk id="361" max="16383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CD3D7-5955-4D1A-B7EE-095614428312}">
  <sheetPr>
    <tabColor rgb="FF00B050"/>
  </sheetPr>
  <dimension ref="A1:G433"/>
  <sheetViews>
    <sheetView zoomScaleNormal="100" workbookViewId="0">
      <pane xSplit="4" topLeftCell="G1" activePane="topRight" state="frozen"/>
      <selection pane="topRight" activeCell="M24" sqref="M24"/>
    </sheetView>
  </sheetViews>
  <sheetFormatPr defaultColWidth="9.140625" defaultRowHeight="12.75" x14ac:dyDescent="0.2"/>
  <cols>
    <col min="1" max="1" width="21" style="61" customWidth="1"/>
    <col min="2" max="2" width="18.7109375" style="62" customWidth="1"/>
    <col min="3" max="4" width="11.7109375" style="52" customWidth="1"/>
    <col min="5" max="7" width="21.42578125" style="52" customWidth="1"/>
    <col min="8" max="16384" width="9.140625" style="52"/>
  </cols>
  <sheetData>
    <row r="1" spans="1:7" ht="36" customHeight="1" x14ac:dyDescent="0.2">
      <c r="A1" s="49" t="s">
        <v>526</v>
      </c>
      <c r="B1" s="50" t="s">
        <v>527</v>
      </c>
      <c r="C1" s="51" t="s">
        <v>528</v>
      </c>
      <c r="D1" s="51" t="s">
        <v>529</v>
      </c>
      <c r="E1" s="51" t="s">
        <v>5</v>
      </c>
      <c r="F1" s="51" t="s">
        <v>6</v>
      </c>
      <c r="G1" s="51" t="s">
        <v>7</v>
      </c>
    </row>
    <row r="2" spans="1:7" ht="12.75" customHeight="1" x14ac:dyDescent="0.2">
      <c r="A2" s="53" t="s">
        <v>530</v>
      </c>
      <c r="B2" s="54">
        <v>41512.559027777781</v>
      </c>
      <c r="C2" s="55" t="s">
        <v>531</v>
      </c>
      <c r="D2" s="55" t="s">
        <v>532</v>
      </c>
      <c r="E2" s="55">
        <v>86.5</v>
      </c>
      <c r="F2" s="55" t="s">
        <v>533</v>
      </c>
      <c r="G2" s="55" t="s">
        <v>533</v>
      </c>
    </row>
    <row r="3" spans="1:7" s="56" customFormat="1" ht="15" x14ac:dyDescent="0.2">
      <c r="A3" s="53" t="s">
        <v>534</v>
      </c>
      <c r="B3" s="54">
        <v>41512.538194444445</v>
      </c>
      <c r="C3" s="55" t="s">
        <v>531</v>
      </c>
      <c r="D3" s="55" t="s">
        <v>532</v>
      </c>
      <c r="E3" s="55">
        <v>5010</v>
      </c>
      <c r="F3" s="55">
        <v>231</v>
      </c>
      <c r="G3" s="55">
        <v>2930</v>
      </c>
    </row>
    <row r="4" spans="1:7" x14ac:dyDescent="0.2">
      <c r="A4" s="53" t="s">
        <v>535</v>
      </c>
      <c r="B4" s="54">
        <v>41512.552083333336</v>
      </c>
      <c r="C4" s="55" t="s">
        <v>531</v>
      </c>
      <c r="D4" s="55" t="s">
        <v>532</v>
      </c>
      <c r="E4" s="55">
        <v>22.7</v>
      </c>
      <c r="F4" s="55" t="s">
        <v>533</v>
      </c>
      <c r="G4" s="55" t="s">
        <v>533</v>
      </c>
    </row>
    <row r="5" spans="1:7" s="56" customFormat="1" ht="15" x14ac:dyDescent="0.2">
      <c r="A5" s="53" t="s">
        <v>536</v>
      </c>
      <c r="B5" s="54">
        <v>41506.638888888891</v>
      </c>
      <c r="C5" s="55" t="s">
        <v>531</v>
      </c>
      <c r="D5" s="55" t="s">
        <v>532</v>
      </c>
      <c r="E5" s="55">
        <v>35</v>
      </c>
      <c r="F5" s="55" t="s">
        <v>533</v>
      </c>
      <c r="G5" s="55" t="s">
        <v>533</v>
      </c>
    </row>
    <row r="6" spans="1:7" s="56" customFormat="1" ht="15" x14ac:dyDescent="0.2">
      <c r="A6" s="53" t="s">
        <v>537</v>
      </c>
      <c r="B6" s="54">
        <v>41506.618055555555</v>
      </c>
      <c r="C6" s="55" t="s">
        <v>531</v>
      </c>
      <c r="D6" s="55" t="s">
        <v>532</v>
      </c>
      <c r="E6" s="55" t="s">
        <v>533</v>
      </c>
      <c r="F6" s="55" t="s">
        <v>533</v>
      </c>
      <c r="G6" s="55" t="s">
        <v>533</v>
      </c>
    </row>
    <row r="7" spans="1:7" s="56" customFormat="1" ht="15" x14ac:dyDescent="0.2">
      <c r="A7" s="53" t="s">
        <v>538</v>
      </c>
      <c r="B7" s="54">
        <v>41505.565972222219</v>
      </c>
      <c r="C7" s="55" t="s">
        <v>531</v>
      </c>
      <c r="D7" s="55" t="s">
        <v>532</v>
      </c>
      <c r="E7" s="55" t="s">
        <v>533</v>
      </c>
      <c r="F7" s="55" t="s">
        <v>533</v>
      </c>
      <c r="G7" s="55" t="s">
        <v>533</v>
      </c>
    </row>
    <row r="8" spans="1:7" s="56" customFormat="1" ht="15" x14ac:dyDescent="0.2">
      <c r="A8" s="57" t="s">
        <v>539</v>
      </c>
      <c r="B8" s="58">
        <v>41505.572916666664</v>
      </c>
      <c r="C8" s="59" t="s">
        <v>531</v>
      </c>
      <c r="D8" s="59" t="s">
        <v>532</v>
      </c>
      <c r="E8" s="59" t="s">
        <v>533</v>
      </c>
      <c r="F8" s="59" t="s">
        <v>533</v>
      </c>
      <c r="G8" s="59" t="s">
        <v>533</v>
      </c>
    </row>
    <row r="9" spans="1:7" ht="12.75" customHeight="1" x14ac:dyDescent="0.2">
      <c r="A9" s="53" t="s">
        <v>540</v>
      </c>
      <c r="B9" s="54">
        <v>41505.555555555555</v>
      </c>
      <c r="C9" s="55" t="s">
        <v>531</v>
      </c>
      <c r="D9" s="55" t="s">
        <v>532</v>
      </c>
      <c r="E9" s="55">
        <v>1690</v>
      </c>
      <c r="F9" s="55" t="s">
        <v>533</v>
      </c>
      <c r="G9" s="55">
        <v>1310</v>
      </c>
    </row>
    <row r="10" spans="1:7" ht="12.75" customHeight="1" x14ac:dyDescent="0.2">
      <c r="A10" s="53" t="s">
        <v>541</v>
      </c>
      <c r="B10" s="54">
        <v>41512.628472222219</v>
      </c>
      <c r="C10" s="55" t="s">
        <v>531</v>
      </c>
      <c r="D10" s="55" t="s">
        <v>532</v>
      </c>
      <c r="E10" s="55">
        <v>61.6</v>
      </c>
      <c r="F10" s="55" t="s">
        <v>533</v>
      </c>
      <c r="G10" s="55" t="s">
        <v>533</v>
      </c>
    </row>
    <row r="11" spans="1:7" x14ac:dyDescent="0.2">
      <c r="A11" s="53" t="s">
        <v>542</v>
      </c>
      <c r="B11" s="54">
        <v>41512.614583333336</v>
      </c>
      <c r="C11" s="55" t="s">
        <v>531</v>
      </c>
      <c r="D11" s="55" t="s">
        <v>532</v>
      </c>
      <c r="E11" s="55">
        <v>1640</v>
      </c>
      <c r="F11" s="55" t="s">
        <v>533</v>
      </c>
      <c r="G11" s="55">
        <v>5720</v>
      </c>
    </row>
    <row r="12" spans="1:7" s="56" customFormat="1" ht="15" x14ac:dyDescent="0.2">
      <c r="A12" s="53" t="s">
        <v>543</v>
      </c>
      <c r="B12" s="54">
        <v>41512.621527777781</v>
      </c>
      <c r="C12" s="55" t="s">
        <v>531</v>
      </c>
      <c r="D12" s="55" t="s">
        <v>532</v>
      </c>
      <c r="E12" s="55">
        <v>77.599999999999994</v>
      </c>
      <c r="F12" s="55" t="s">
        <v>533</v>
      </c>
      <c r="G12" s="55" t="s">
        <v>533</v>
      </c>
    </row>
    <row r="13" spans="1:7" s="56" customFormat="1" ht="15" x14ac:dyDescent="0.2">
      <c r="A13" s="53" t="s">
        <v>544</v>
      </c>
      <c r="B13" s="54">
        <v>41506.552083333336</v>
      </c>
      <c r="C13" s="55" t="s">
        <v>531</v>
      </c>
      <c r="D13" s="55" t="s">
        <v>532</v>
      </c>
      <c r="E13" s="55">
        <v>587</v>
      </c>
      <c r="F13" s="55">
        <v>30.7</v>
      </c>
      <c r="G13" s="55" t="s">
        <v>533</v>
      </c>
    </row>
    <row r="14" spans="1:7" x14ac:dyDescent="0.2">
      <c r="A14" s="53" t="s">
        <v>545</v>
      </c>
      <c r="B14" s="54">
        <v>41506.572916666664</v>
      </c>
      <c r="C14" s="55" t="s">
        <v>531</v>
      </c>
      <c r="D14" s="55" t="s">
        <v>532</v>
      </c>
      <c r="E14" s="55">
        <v>39.799999999999997</v>
      </c>
      <c r="F14" s="55" t="s">
        <v>533</v>
      </c>
      <c r="G14" s="55" t="s">
        <v>533</v>
      </c>
    </row>
    <row r="15" spans="1:7" s="56" customFormat="1" ht="15" x14ac:dyDescent="0.2">
      <c r="A15" s="53" t="s">
        <v>546</v>
      </c>
      <c r="B15" s="54">
        <v>41506.607638888891</v>
      </c>
      <c r="C15" s="55" t="s">
        <v>531</v>
      </c>
      <c r="D15" s="55" t="s">
        <v>532</v>
      </c>
      <c r="E15" s="55" t="s">
        <v>533</v>
      </c>
      <c r="F15" s="55" t="s">
        <v>533</v>
      </c>
      <c r="G15" s="55" t="s">
        <v>533</v>
      </c>
    </row>
    <row r="16" spans="1:7" ht="12.75" customHeight="1" x14ac:dyDescent="0.2">
      <c r="A16" s="53" t="s">
        <v>547</v>
      </c>
      <c r="B16" s="54">
        <v>41506.545138888891</v>
      </c>
      <c r="C16" s="55" t="s">
        <v>531</v>
      </c>
      <c r="D16" s="55" t="s">
        <v>532</v>
      </c>
      <c r="E16" s="55">
        <v>762</v>
      </c>
      <c r="F16" s="55" t="s">
        <v>533</v>
      </c>
      <c r="G16" s="55">
        <v>6790</v>
      </c>
    </row>
    <row r="17" spans="1:7" ht="12.75" customHeight="1" x14ac:dyDescent="0.2">
      <c r="A17" s="53" t="s">
        <v>548</v>
      </c>
      <c r="B17" s="54">
        <v>41512.420138888891</v>
      </c>
      <c r="C17" s="55" t="s">
        <v>531</v>
      </c>
      <c r="D17" s="55" t="s">
        <v>532</v>
      </c>
      <c r="E17" s="55" t="s">
        <v>533</v>
      </c>
      <c r="F17" s="55" t="s">
        <v>533</v>
      </c>
      <c r="G17" s="55" t="s">
        <v>533</v>
      </c>
    </row>
    <row r="18" spans="1:7" s="56" customFormat="1" ht="15" x14ac:dyDescent="0.2">
      <c r="A18" s="53" t="s">
        <v>549</v>
      </c>
      <c r="B18" s="54">
        <v>41512.409722222219</v>
      </c>
      <c r="C18" s="55" t="s">
        <v>531</v>
      </c>
      <c r="D18" s="55" t="s">
        <v>532</v>
      </c>
      <c r="E18" s="55">
        <v>104</v>
      </c>
      <c r="F18" s="55" t="s">
        <v>533</v>
      </c>
      <c r="G18" s="55" t="s">
        <v>533</v>
      </c>
    </row>
    <row r="19" spans="1:7" x14ac:dyDescent="0.2">
      <c r="A19" s="53" t="s">
        <v>550</v>
      </c>
      <c r="B19" s="54">
        <v>41512.413194444445</v>
      </c>
      <c r="C19" s="55" t="s">
        <v>531</v>
      </c>
      <c r="D19" s="55" t="s">
        <v>532</v>
      </c>
      <c r="E19" s="55">
        <v>15.4</v>
      </c>
      <c r="F19" s="55" t="s">
        <v>533</v>
      </c>
      <c r="G19" s="55" t="s">
        <v>533</v>
      </c>
    </row>
    <row r="20" spans="1:7" x14ac:dyDescent="0.2">
      <c r="A20" s="57" t="s">
        <v>551</v>
      </c>
      <c r="B20" s="58">
        <v>41505.465277777781</v>
      </c>
      <c r="C20" s="59" t="s">
        <v>531</v>
      </c>
      <c r="D20" s="59" t="s">
        <v>532</v>
      </c>
      <c r="E20" s="59" t="s">
        <v>533</v>
      </c>
      <c r="F20" s="59" t="s">
        <v>533</v>
      </c>
      <c r="G20" s="59" t="s">
        <v>533</v>
      </c>
    </row>
    <row r="21" spans="1:7" s="56" customFormat="1" ht="15" x14ac:dyDescent="0.2">
      <c r="A21" s="57" t="s">
        <v>552</v>
      </c>
      <c r="B21" s="58">
        <v>41505.451388888891</v>
      </c>
      <c r="C21" s="59" t="s">
        <v>531</v>
      </c>
      <c r="D21" s="59" t="s">
        <v>532</v>
      </c>
      <c r="E21" s="59">
        <v>36.1</v>
      </c>
      <c r="F21" s="59" t="s">
        <v>533</v>
      </c>
      <c r="G21" s="59">
        <v>732</v>
      </c>
    </row>
    <row r="22" spans="1:7" s="56" customFormat="1" ht="15" x14ac:dyDescent="0.2">
      <c r="A22" s="57" t="s">
        <v>553</v>
      </c>
      <c r="B22" s="58">
        <v>41505.458333333336</v>
      </c>
      <c r="C22" s="59" t="s">
        <v>531</v>
      </c>
      <c r="D22" s="59" t="s">
        <v>532</v>
      </c>
      <c r="E22" s="59">
        <v>291</v>
      </c>
      <c r="F22" s="59" t="s">
        <v>533</v>
      </c>
      <c r="G22" s="59">
        <v>406</v>
      </c>
    </row>
    <row r="23" spans="1:7" s="56" customFormat="1" ht="15" x14ac:dyDescent="0.2">
      <c r="A23" s="53" t="s">
        <v>554</v>
      </c>
      <c r="B23" s="54">
        <v>41512.670138888891</v>
      </c>
      <c r="C23" s="55" t="s">
        <v>531</v>
      </c>
      <c r="D23" s="55" t="s">
        <v>532</v>
      </c>
      <c r="E23" s="55">
        <v>17</v>
      </c>
      <c r="F23" s="55" t="s">
        <v>533</v>
      </c>
      <c r="G23" s="55" t="s">
        <v>533</v>
      </c>
    </row>
    <row r="24" spans="1:7" s="56" customFormat="1" ht="15" x14ac:dyDescent="0.2">
      <c r="A24" s="53" t="s">
        <v>555</v>
      </c>
      <c r="B24" s="54">
        <v>41512.65625</v>
      </c>
      <c r="C24" s="55" t="s">
        <v>531</v>
      </c>
      <c r="D24" s="55" t="s">
        <v>532</v>
      </c>
      <c r="E24" s="55">
        <v>11.8</v>
      </c>
      <c r="F24" s="55" t="s">
        <v>533</v>
      </c>
      <c r="G24" s="55" t="s">
        <v>533</v>
      </c>
    </row>
    <row r="25" spans="1:7" s="56" customFormat="1" ht="15" x14ac:dyDescent="0.2">
      <c r="A25" s="53" t="s">
        <v>556</v>
      </c>
      <c r="B25" s="54">
        <v>41512.659722222219</v>
      </c>
      <c r="C25" s="55" t="s">
        <v>531</v>
      </c>
      <c r="D25" s="55" t="s">
        <v>532</v>
      </c>
      <c r="E25" s="55">
        <v>225</v>
      </c>
      <c r="F25" s="55" t="s">
        <v>533</v>
      </c>
      <c r="G25" s="55" t="s">
        <v>533</v>
      </c>
    </row>
    <row r="26" spans="1:7" s="56" customFormat="1" ht="15" x14ac:dyDescent="0.2">
      <c r="A26" s="53" t="s">
        <v>557</v>
      </c>
      <c r="B26" s="54">
        <v>41506.53125</v>
      </c>
      <c r="C26" s="55" t="s">
        <v>531</v>
      </c>
      <c r="D26" s="55" t="s">
        <v>532</v>
      </c>
      <c r="E26" s="55">
        <v>166</v>
      </c>
      <c r="F26" s="55" t="s">
        <v>533</v>
      </c>
      <c r="G26" s="55" t="s">
        <v>533</v>
      </c>
    </row>
    <row r="27" spans="1:7" x14ac:dyDescent="0.2">
      <c r="A27" s="53" t="s">
        <v>558</v>
      </c>
      <c r="B27" s="54">
        <v>41506.53125</v>
      </c>
      <c r="C27" s="55" t="s">
        <v>531</v>
      </c>
      <c r="D27" s="55" t="s">
        <v>532</v>
      </c>
      <c r="E27" s="55">
        <v>161</v>
      </c>
      <c r="F27" s="55" t="s">
        <v>533</v>
      </c>
      <c r="G27" s="55" t="s">
        <v>533</v>
      </c>
    </row>
    <row r="28" spans="1:7" s="56" customFormat="1" ht="15" x14ac:dyDescent="0.2">
      <c r="A28" s="53" t="s">
        <v>559</v>
      </c>
      <c r="B28" s="54">
        <v>41506.538194444445</v>
      </c>
      <c r="C28" s="55" t="s">
        <v>531</v>
      </c>
      <c r="D28" s="55" t="s">
        <v>532</v>
      </c>
      <c r="E28" s="55">
        <v>42.6</v>
      </c>
      <c r="F28" s="55" t="s">
        <v>533</v>
      </c>
      <c r="G28" s="55" t="s">
        <v>533</v>
      </c>
    </row>
    <row r="29" spans="1:7" ht="12.75" customHeight="1" x14ac:dyDescent="0.2">
      <c r="A29" s="53" t="s">
        <v>560</v>
      </c>
      <c r="B29" s="54">
        <v>41506.513888888891</v>
      </c>
      <c r="C29" s="55" t="s">
        <v>531</v>
      </c>
      <c r="D29" s="55" t="s">
        <v>532</v>
      </c>
      <c r="E29" s="55">
        <v>1590</v>
      </c>
      <c r="F29" s="55" t="s">
        <v>533</v>
      </c>
      <c r="G29" s="55">
        <v>5140</v>
      </c>
    </row>
    <row r="30" spans="1:7" x14ac:dyDescent="0.2">
      <c r="A30" s="53" t="s">
        <v>561</v>
      </c>
      <c r="B30" s="54">
        <v>41506.524305555555</v>
      </c>
      <c r="C30" s="55" t="s">
        <v>531</v>
      </c>
      <c r="D30" s="55" t="s">
        <v>532</v>
      </c>
      <c r="E30" s="55">
        <v>434</v>
      </c>
      <c r="F30" s="55" t="s">
        <v>533</v>
      </c>
      <c r="G30" s="55" t="s">
        <v>533</v>
      </c>
    </row>
    <row r="31" spans="1:7" x14ac:dyDescent="0.2">
      <c r="A31" s="53" t="s">
        <v>562</v>
      </c>
      <c r="B31" s="54">
        <v>41512.364583333336</v>
      </c>
      <c r="C31" s="55" t="s">
        <v>531</v>
      </c>
      <c r="D31" s="55" t="s">
        <v>532</v>
      </c>
      <c r="E31" s="55" t="s">
        <v>533</v>
      </c>
      <c r="F31" s="55" t="s">
        <v>533</v>
      </c>
      <c r="G31" s="55" t="s">
        <v>533</v>
      </c>
    </row>
    <row r="32" spans="1:7" x14ac:dyDescent="0.2">
      <c r="A32" s="53" t="s">
        <v>563</v>
      </c>
      <c r="B32" s="54">
        <v>41512.368055555555</v>
      </c>
      <c r="C32" s="55" t="s">
        <v>531</v>
      </c>
      <c r="D32" s="55" t="s">
        <v>532</v>
      </c>
      <c r="E32" s="55" t="s">
        <v>533</v>
      </c>
      <c r="F32" s="55" t="s">
        <v>533</v>
      </c>
      <c r="G32" s="55" t="s">
        <v>533</v>
      </c>
    </row>
    <row r="33" spans="1:7" ht="12.75" customHeight="1" x14ac:dyDescent="0.2">
      <c r="A33" s="53" t="s">
        <v>564</v>
      </c>
      <c r="B33" s="54">
        <v>41512.354166666664</v>
      </c>
      <c r="C33" s="55" t="s">
        <v>531</v>
      </c>
      <c r="D33" s="55" t="s">
        <v>532</v>
      </c>
      <c r="E33" s="55">
        <v>23300</v>
      </c>
      <c r="F33" s="55">
        <v>1570</v>
      </c>
      <c r="G33" s="55">
        <v>21800</v>
      </c>
    </row>
    <row r="34" spans="1:7" ht="12.75" customHeight="1" x14ac:dyDescent="0.2">
      <c r="A34" s="53" t="s">
        <v>565</v>
      </c>
      <c r="B34" s="54">
        <v>41512.361111111109</v>
      </c>
      <c r="C34" s="55" t="s">
        <v>531</v>
      </c>
      <c r="D34" s="55" t="s">
        <v>532</v>
      </c>
      <c r="E34" s="55">
        <v>64</v>
      </c>
      <c r="F34" s="55" t="s">
        <v>533</v>
      </c>
      <c r="G34" s="55" t="s">
        <v>533</v>
      </c>
    </row>
    <row r="35" spans="1:7" s="56" customFormat="1" ht="15" x14ac:dyDescent="0.2">
      <c r="A35" s="53" t="s">
        <v>566</v>
      </c>
      <c r="B35" s="54">
        <v>41505.506944444445</v>
      </c>
      <c r="C35" s="55" t="s">
        <v>531</v>
      </c>
      <c r="D35" s="55" t="s">
        <v>532</v>
      </c>
      <c r="E35" s="55">
        <v>1360</v>
      </c>
      <c r="F35" s="55" t="s">
        <v>533</v>
      </c>
      <c r="G35" s="55">
        <v>1490</v>
      </c>
    </row>
    <row r="36" spans="1:7" ht="12.75" customHeight="1" x14ac:dyDescent="0.2">
      <c r="A36" s="53" t="s">
        <v>567</v>
      </c>
      <c r="B36" s="54">
        <v>41505.510416666664</v>
      </c>
      <c r="C36" s="55" t="s">
        <v>531</v>
      </c>
      <c r="D36" s="55" t="s">
        <v>532</v>
      </c>
      <c r="E36" s="55" t="s">
        <v>533</v>
      </c>
      <c r="F36" s="55" t="s">
        <v>533</v>
      </c>
      <c r="G36" s="55" t="s">
        <v>533</v>
      </c>
    </row>
    <row r="37" spans="1:7" x14ac:dyDescent="0.2">
      <c r="A37" s="53" t="s">
        <v>568</v>
      </c>
      <c r="B37" s="54">
        <v>41505.489583333336</v>
      </c>
      <c r="C37" s="55" t="s">
        <v>531</v>
      </c>
      <c r="D37" s="55" t="s">
        <v>532</v>
      </c>
      <c r="E37" s="55">
        <v>4240</v>
      </c>
      <c r="F37" s="55" t="s">
        <v>533</v>
      </c>
      <c r="G37" s="55">
        <v>70900</v>
      </c>
    </row>
    <row r="38" spans="1:7" x14ac:dyDescent="0.2">
      <c r="A38" s="53" t="s">
        <v>569</v>
      </c>
      <c r="B38" s="54">
        <v>41505.5</v>
      </c>
      <c r="C38" s="55" t="s">
        <v>531</v>
      </c>
      <c r="D38" s="55" t="s">
        <v>532</v>
      </c>
      <c r="E38" s="55">
        <v>434</v>
      </c>
      <c r="F38" s="55" t="s">
        <v>533</v>
      </c>
      <c r="G38" s="55" t="s">
        <v>533</v>
      </c>
    </row>
    <row r="39" spans="1:7" ht="12.75" customHeight="1" x14ac:dyDescent="0.2">
      <c r="A39" s="53" t="s">
        <v>570</v>
      </c>
      <c r="B39" s="54">
        <v>41506.666666666664</v>
      </c>
      <c r="C39" s="55" t="s">
        <v>531</v>
      </c>
      <c r="D39" s="55" t="s">
        <v>532</v>
      </c>
      <c r="E39" s="55">
        <v>40.5</v>
      </c>
      <c r="F39" s="55" t="s">
        <v>533</v>
      </c>
      <c r="G39" s="55" t="s">
        <v>533</v>
      </c>
    </row>
    <row r="40" spans="1:7" ht="12.75" customHeight="1" x14ac:dyDescent="0.2">
      <c r="A40" s="57" t="s">
        <v>571</v>
      </c>
      <c r="B40" s="58">
        <v>41514.423611111109</v>
      </c>
      <c r="C40" s="59" t="s">
        <v>531</v>
      </c>
      <c r="D40" s="59" t="s">
        <v>532</v>
      </c>
      <c r="E40" s="59">
        <v>27.1</v>
      </c>
      <c r="F40" s="59" t="s">
        <v>533</v>
      </c>
      <c r="G40" s="59" t="s">
        <v>533</v>
      </c>
    </row>
    <row r="41" spans="1:7" x14ac:dyDescent="0.2">
      <c r="A41" s="53" t="s">
        <v>572</v>
      </c>
      <c r="B41" s="54">
        <v>41506.40625</v>
      </c>
      <c r="C41" s="55" t="s">
        <v>531</v>
      </c>
      <c r="D41" s="55" t="s">
        <v>532</v>
      </c>
      <c r="E41" s="55">
        <v>23.9</v>
      </c>
      <c r="F41" s="55" t="s">
        <v>533</v>
      </c>
      <c r="G41" s="55" t="s">
        <v>533</v>
      </c>
    </row>
    <row r="42" spans="1:7" x14ac:dyDescent="0.2">
      <c r="A42" s="53" t="s">
        <v>573</v>
      </c>
      <c r="B42" s="54">
        <v>41506.395833333336</v>
      </c>
      <c r="C42" s="55" t="s">
        <v>531</v>
      </c>
      <c r="D42" s="55" t="s">
        <v>532</v>
      </c>
      <c r="E42" s="55" t="s">
        <v>533</v>
      </c>
      <c r="F42" s="55" t="s">
        <v>533</v>
      </c>
      <c r="G42" s="55" t="s">
        <v>533</v>
      </c>
    </row>
    <row r="43" spans="1:7" ht="12.75" customHeight="1" x14ac:dyDescent="0.2">
      <c r="A43" s="53" t="s">
        <v>574</v>
      </c>
      <c r="B43" s="54">
        <v>41506.399305555555</v>
      </c>
      <c r="C43" s="55" t="s">
        <v>531</v>
      </c>
      <c r="D43" s="55" t="s">
        <v>532</v>
      </c>
      <c r="E43" s="55" t="s">
        <v>533</v>
      </c>
      <c r="F43" s="55" t="s">
        <v>533</v>
      </c>
      <c r="G43" s="55" t="s">
        <v>533</v>
      </c>
    </row>
    <row r="44" spans="1:7" ht="12.75" customHeight="1" x14ac:dyDescent="0.2">
      <c r="A44" s="53" t="s">
        <v>575</v>
      </c>
      <c r="B44" s="54">
        <v>41506.4375</v>
      </c>
      <c r="C44" s="55" t="s">
        <v>531</v>
      </c>
      <c r="D44" s="55" t="s">
        <v>532</v>
      </c>
      <c r="E44" s="55">
        <v>85.9</v>
      </c>
      <c r="F44" s="55" t="s">
        <v>533</v>
      </c>
      <c r="G44" s="55" t="s">
        <v>533</v>
      </c>
    </row>
    <row r="45" spans="1:7" ht="12.75" customHeight="1" x14ac:dyDescent="0.2">
      <c r="A45" s="57" t="s">
        <v>576</v>
      </c>
      <c r="B45" s="58">
        <v>41506.440972222219</v>
      </c>
      <c r="C45" s="59" t="s">
        <v>531</v>
      </c>
      <c r="D45" s="59" t="s">
        <v>532</v>
      </c>
      <c r="E45" s="59">
        <v>64.099999999999994</v>
      </c>
      <c r="F45" s="59" t="s">
        <v>533</v>
      </c>
      <c r="G45" s="59" t="s">
        <v>533</v>
      </c>
    </row>
    <row r="46" spans="1:7" x14ac:dyDescent="0.2">
      <c r="A46" s="57" t="s">
        <v>577</v>
      </c>
      <c r="B46" s="58">
        <v>41506.447916666664</v>
      </c>
      <c r="C46" s="59" t="s">
        <v>531</v>
      </c>
      <c r="D46" s="59" t="s">
        <v>532</v>
      </c>
      <c r="E46" s="59" t="s">
        <v>533</v>
      </c>
      <c r="F46" s="59" t="s">
        <v>533</v>
      </c>
      <c r="G46" s="59" t="s">
        <v>533</v>
      </c>
    </row>
    <row r="47" spans="1:7" x14ac:dyDescent="0.2">
      <c r="A47" s="53" t="s">
        <v>578</v>
      </c>
      <c r="B47" s="54">
        <v>41506.423611111109</v>
      </c>
      <c r="C47" s="55" t="s">
        <v>531</v>
      </c>
      <c r="D47" s="55" t="s">
        <v>532</v>
      </c>
      <c r="E47" s="55">
        <v>29.1</v>
      </c>
      <c r="F47" s="55" t="s">
        <v>533</v>
      </c>
      <c r="G47" s="55" t="s">
        <v>533</v>
      </c>
    </row>
    <row r="48" spans="1:7" x14ac:dyDescent="0.2">
      <c r="A48" s="53"/>
      <c r="B48" s="54"/>
      <c r="C48" s="55"/>
      <c r="D48" s="55"/>
      <c r="E48" s="55"/>
      <c r="F48" s="55"/>
      <c r="G48" s="55"/>
    </row>
    <row r="49" spans="1:7" x14ac:dyDescent="0.2">
      <c r="A49" s="53" t="s">
        <v>579</v>
      </c>
      <c r="B49" s="54">
        <v>41506.434027777781</v>
      </c>
      <c r="C49" s="55" t="s">
        <v>531</v>
      </c>
      <c r="D49" s="55" t="s">
        <v>532</v>
      </c>
      <c r="E49" s="55">
        <v>183</v>
      </c>
      <c r="F49" s="55" t="s">
        <v>533</v>
      </c>
      <c r="G49" s="55" t="s">
        <v>533</v>
      </c>
    </row>
    <row r="50" spans="1:7" x14ac:dyDescent="0.2">
      <c r="A50" s="57" t="s">
        <v>580</v>
      </c>
      <c r="B50" s="58">
        <v>41505.423611111109</v>
      </c>
      <c r="C50" s="59" t="s">
        <v>531</v>
      </c>
      <c r="D50" s="59" t="s">
        <v>532</v>
      </c>
      <c r="E50" s="59" t="s">
        <v>533</v>
      </c>
      <c r="F50" s="59" t="s">
        <v>533</v>
      </c>
      <c r="G50" s="59" t="s">
        <v>533</v>
      </c>
    </row>
    <row r="51" spans="1:7" ht="15" customHeight="1" x14ac:dyDescent="0.2">
      <c r="A51" s="57" t="s">
        <v>581</v>
      </c>
      <c r="B51" s="58">
        <v>41505.423611111109</v>
      </c>
      <c r="C51" s="59" t="s">
        <v>531</v>
      </c>
      <c r="D51" s="59" t="s">
        <v>532</v>
      </c>
      <c r="E51" s="59" t="s">
        <v>533</v>
      </c>
      <c r="F51" s="59" t="s">
        <v>533</v>
      </c>
      <c r="G51" s="59" t="s">
        <v>533</v>
      </c>
    </row>
    <row r="52" spans="1:7" x14ac:dyDescent="0.2">
      <c r="A52" s="57" t="s">
        <v>582</v>
      </c>
      <c r="B52" s="58">
        <v>41505.407638888886</v>
      </c>
      <c r="C52" s="59" t="s">
        <v>531</v>
      </c>
      <c r="D52" s="59" t="s">
        <v>532</v>
      </c>
      <c r="E52" s="59" t="s">
        <v>533</v>
      </c>
      <c r="F52" s="59" t="s">
        <v>533</v>
      </c>
      <c r="G52" s="59" t="s">
        <v>533</v>
      </c>
    </row>
    <row r="53" spans="1:7" x14ac:dyDescent="0.2">
      <c r="A53" s="57" t="s">
        <v>583</v>
      </c>
      <c r="B53" s="58">
        <v>41505.414583333331</v>
      </c>
      <c r="C53" s="59" t="s">
        <v>531</v>
      </c>
      <c r="D53" s="59" t="s">
        <v>532</v>
      </c>
      <c r="E53" s="59" t="s">
        <v>533</v>
      </c>
      <c r="F53" s="59" t="s">
        <v>533</v>
      </c>
      <c r="G53" s="59" t="s">
        <v>533</v>
      </c>
    </row>
    <row r="54" spans="1:7" x14ac:dyDescent="0.2">
      <c r="A54" s="57" t="s">
        <v>584</v>
      </c>
      <c r="B54" s="58">
        <v>41465.461805555555</v>
      </c>
      <c r="C54" s="59" t="s">
        <v>531</v>
      </c>
      <c r="D54" s="59" t="s">
        <v>532</v>
      </c>
      <c r="E54" s="59" t="s">
        <v>533</v>
      </c>
      <c r="F54" s="59" t="s">
        <v>533</v>
      </c>
      <c r="G54" s="59" t="s">
        <v>533</v>
      </c>
    </row>
    <row r="55" spans="1:7" x14ac:dyDescent="0.2">
      <c r="A55" s="57" t="s">
        <v>585</v>
      </c>
      <c r="B55" s="58">
        <v>41465.447916666664</v>
      </c>
      <c r="C55" s="59" t="s">
        <v>531</v>
      </c>
      <c r="D55" s="59" t="s">
        <v>532</v>
      </c>
      <c r="E55" s="59">
        <v>21</v>
      </c>
      <c r="F55" s="59" t="s">
        <v>533</v>
      </c>
      <c r="G55" s="59" t="s">
        <v>533</v>
      </c>
    </row>
    <row r="56" spans="1:7" x14ac:dyDescent="0.2">
      <c r="A56" s="57" t="s">
        <v>586</v>
      </c>
      <c r="B56" s="58">
        <v>41465.454861111109</v>
      </c>
      <c r="C56" s="59" t="s">
        <v>531</v>
      </c>
      <c r="D56" s="59" t="s">
        <v>532</v>
      </c>
      <c r="E56" s="59">
        <v>85.6</v>
      </c>
      <c r="F56" s="59" t="s">
        <v>533</v>
      </c>
      <c r="G56" s="59" t="s">
        <v>533</v>
      </c>
    </row>
    <row r="57" spans="1:7" s="56" customFormat="1" ht="15" x14ac:dyDescent="0.2">
      <c r="A57" s="57" t="s">
        <v>587</v>
      </c>
      <c r="B57" s="58">
        <v>41465.413194444445</v>
      </c>
      <c r="C57" s="59" t="s">
        <v>531</v>
      </c>
      <c r="D57" s="59" t="s">
        <v>532</v>
      </c>
      <c r="E57" s="59">
        <v>18.5</v>
      </c>
      <c r="F57" s="59" t="s">
        <v>533</v>
      </c>
      <c r="G57" s="59" t="s">
        <v>533</v>
      </c>
    </row>
    <row r="58" spans="1:7" s="56" customFormat="1" ht="15" x14ac:dyDescent="0.2">
      <c r="A58" s="57" t="s">
        <v>588</v>
      </c>
      <c r="B58" s="58">
        <v>41465.402777777781</v>
      </c>
      <c r="C58" s="59" t="s">
        <v>531</v>
      </c>
      <c r="D58" s="59" t="s">
        <v>532</v>
      </c>
      <c r="E58" s="59">
        <v>152</v>
      </c>
      <c r="F58" s="59" t="s">
        <v>533</v>
      </c>
      <c r="G58" s="59" t="s">
        <v>533</v>
      </c>
    </row>
    <row r="59" spans="1:7" ht="12.75" customHeight="1" x14ac:dyDescent="0.2">
      <c r="A59" s="57" t="s">
        <v>589</v>
      </c>
      <c r="B59" s="58">
        <v>41465.40625</v>
      </c>
      <c r="C59" s="59" t="s">
        <v>531</v>
      </c>
      <c r="D59" s="59" t="s">
        <v>532</v>
      </c>
      <c r="E59" s="59">
        <v>112</v>
      </c>
      <c r="F59" s="59" t="s">
        <v>533</v>
      </c>
      <c r="G59" s="59" t="s">
        <v>533</v>
      </c>
    </row>
    <row r="60" spans="1:7" ht="12.75" customHeight="1" x14ac:dyDescent="0.2">
      <c r="A60" s="57" t="s">
        <v>590</v>
      </c>
      <c r="B60" s="58">
        <v>41465.381944444445</v>
      </c>
      <c r="C60" s="59" t="s">
        <v>531</v>
      </c>
      <c r="D60" s="59" t="s">
        <v>532</v>
      </c>
      <c r="E60" s="59" t="s">
        <v>533</v>
      </c>
      <c r="F60" s="59" t="s">
        <v>533</v>
      </c>
      <c r="G60" s="59" t="s">
        <v>533</v>
      </c>
    </row>
    <row r="61" spans="1:7" ht="12.75" customHeight="1" x14ac:dyDescent="0.2">
      <c r="A61" s="57" t="s">
        <v>591</v>
      </c>
      <c r="B61" s="58">
        <v>41465.371527777781</v>
      </c>
      <c r="C61" s="59" t="s">
        <v>531</v>
      </c>
      <c r="D61" s="59" t="s">
        <v>532</v>
      </c>
      <c r="E61" s="59" t="s">
        <v>533</v>
      </c>
      <c r="F61" s="59" t="s">
        <v>533</v>
      </c>
      <c r="G61" s="59" t="s">
        <v>533</v>
      </c>
    </row>
    <row r="62" spans="1:7" x14ac:dyDescent="0.2">
      <c r="A62" s="57" t="s">
        <v>592</v>
      </c>
      <c r="B62" s="58">
        <v>41465.375</v>
      </c>
      <c r="C62" s="59" t="s">
        <v>531</v>
      </c>
      <c r="D62" s="59" t="s">
        <v>532</v>
      </c>
      <c r="E62" s="59" t="s">
        <v>533</v>
      </c>
      <c r="F62" s="59" t="s">
        <v>533</v>
      </c>
      <c r="G62" s="59" t="s">
        <v>533</v>
      </c>
    </row>
    <row r="63" spans="1:7" ht="12.75" customHeight="1" x14ac:dyDescent="0.2">
      <c r="A63" s="57" t="s">
        <v>593</v>
      </c>
      <c r="B63" s="58">
        <v>41465.350694444445</v>
      </c>
      <c r="C63" s="59" t="s">
        <v>531</v>
      </c>
      <c r="D63" s="59" t="s">
        <v>532</v>
      </c>
      <c r="E63" s="59" t="s">
        <v>533</v>
      </c>
      <c r="F63" s="59" t="s">
        <v>533</v>
      </c>
      <c r="G63" s="59" t="s">
        <v>533</v>
      </c>
    </row>
    <row r="64" spans="1:7" ht="12.75" customHeight="1" x14ac:dyDescent="0.2">
      <c r="A64" s="57" t="s">
        <v>594</v>
      </c>
      <c r="B64" s="58">
        <v>41465.34375</v>
      </c>
      <c r="C64" s="59" t="s">
        <v>531</v>
      </c>
      <c r="D64" s="59" t="s">
        <v>532</v>
      </c>
      <c r="E64" s="59" t="s">
        <v>533</v>
      </c>
      <c r="F64" s="59" t="s">
        <v>533</v>
      </c>
      <c r="G64" s="59" t="s">
        <v>533</v>
      </c>
    </row>
    <row r="65" spans="1:7" x14ac:dyDescent="0.2">
      <c r="A65" s="57" t="s">
        <v>595</v>
      </c>
      <c r="B65" s="58">
        <v>41465.347222222219</v>
      </c>
      <c r="C65" s="59" t="s">
        <v>531</v>
      </c>
      <c r="D65" s="59" t="s">
        <v>532</v>
      </c>
      <c r="E65" s="59" t="s">
        <v>533</v>
      </c>
      <c r="F65" s="59" t="s">
        <v>533</v>
      </c>
      <c r="G65" s="59" t="s">
        <v>533</v>
      </c>
    </row>
    <row r="66" spans="1:7" x14ac:dyDescent="0.2">
      <c r="A66" s="57" t="s">
        <v>596</v>
      </c>
      <c r="B66" s="58">
        <v>41464.680555555555</v>
      </c>
      <c r="C66" s="59" t="s">
        <v>531</v>
      </c>
      <c r="D66" s="59" t="s">
        <v>532</v>
      </c>
      <c r="E66" s="59" t="s">
        <v>533</v>
      </c>
      <c r="F66" s="59" t="s">
        <v>533</v>
      </c>
      <c r="G66" s="59">
        <v>421</v>
      </c>
    </row>
    <row r="67" spans="1:7" ht="12.75" customHeight="1" x14ac:dyDescent="0.2">
      <c r="A67" s="57" t="s">
        <v>597</v>
      </c>
      <c r="B67" s="58">
        <v>41464.6875</v>
      </c>
      <c r="C67" s="59" t="s">
        <v>531</v>
      </c>
      <c r="D67" s="59" t="s">
        <v>532</v>
      </c>
      <c r="E67" s="59" t="s">
        <v>533</v>
      </c>
      <c r="F67" s="59" t="s">
        <v>533</v>
      </c>
      <c r="G67" s="59" t="s">
        <v>533</v>
      </c>
    </row>
    <row r="68" spans="1:7" ht="12.75" customHeight="1" x14ac:dyDescent="0.2">
      <c r="A68" s="57" t="s">
        <v>598</v>
      </c>
      <c r="B68" s="58">
        <v>41464.673611111109</v>
      </c>
      <c r="C68" s="59" t="s">
        <v>531</v>
      </c>
      <c r="D68" s="59" t="s">
        <v>532</v>
      </c>
      <c r="E68" s="59" t="s">
        <v>533</v>
      </c>
      <c r="F68" s="59" t="s">
        <v>533</v>
      </c>
      <c r="G68" s="59" t="s">
        <v>533</v>
      </c>
    </row>
    <row r="69" spans="1:7" x14ac:dyDescent="0.2">
      <c r="A69" s="57" t="s">
        <v>599</v>
      </c>
      <c r="B69" s="58">
        <v>41464.677083333336</v>
      </c>
      <c r="C69" s="59" t="s">
        <v>531</v>
      </c>
      <c r="D69" s="59" t="s">
        <v>532</v>
      </c>
      <c r="E69" s="59" t="s">
        <v>533</v>
      </c>
      <c r="F69" s="59" t="s">
        <v>533</v>
      </c>
      <c r="G69" s="59" t="s">
        <v>533</v>
      </c>
    </row>
    <row r="70" spans="1:7" x14ac:dyDescent="0.2">
      <c r="A70" s="57" t="s">
        <v>600</v>
      </c>
      <c r="B70" s="58">
        <v>41464.611111111109</v>
      </c>
      <c r="C70" s="59" t="s">
        <v>531</v>
      </c>
      <c r="D70" s="59" t="s">
        <v>532</v>
      </c>
      <c r="E70" s="59" t="s">
        <v>533</v>
      </c>
      <c r="F70" s="59" t="s">
        <v>533</v>
      </c>
      <c r="G70" s="59" t="s">
        <v>533</v>
      </c>
    </row>
    <row r="71" spans="1:7" ht="12.75" customHeight="1" x14ac:dyDescent="0.2">
      <c r="A71" s="57" t="s">
        <v>601</v>
      </c>
      <c r="B71" s="58">
        <v>41464.625</v>
      </c>
      <c r="C71" s="59" t="s">
        <v>531</v>
      </c>
      <c r="D71" s="59" t="s">
        <v>532</v>
      </c>
      <c r="E71" s="59" t="s">
        <v>533</v>
      </c>
      <c r="F71" s="59" t="s">
        <v>533</v>
      </c>
      <c r="G71" s="59" t="s">
        <v>533</v>
      </c>
    </row>
    <row r="72" spans="1:7" ht="12.75" customHeight="1" x14ac:dyDescent="0.2">
      <c r="A72" s="57" t="s">
        <v>602</v>
      </c>
      <c r="B72" s="58">
        <v>41464.604166666664</v>
      </c>
      <c r="C72" s="59" t="s">
        <v>531</v>
      </c>
      <c r="D72" s="59" t="s">
        <v>532</v>
      </c>
      <c r="E72" s="59" t="s">
        <v>533</v>
      </c>
      <c r="F72" s="59" t="s">
        <v>533</v>
      </c>
      <c r="G72" s="59" t="s">
        <v>533</v>
      </c>
    </row>
    <row r="73" spans="1:7" x14ac:dyDescent="0.2">
      <c r="A73" s="57" t="s">
        <v>603</v>
      </c>
      <c r="B73" s="58">
        <v>41464.604166666664</v>
      </c>
      <c r="C73" s="59" t="s">
        <v>531</v>
      </c>
      <c r="D73" s="59" t="s">
        <v>532</v>
      </c>
      <c r="E73" s="59">
        <v>70.900000000000006</v>
      </c>
      <c r="F73" s="59" t="s">
        <v>533</v>
      </c>
      <c r="G73" s="59" t="s">
        <v>533</v>
      </c>
    </row>
    <row r="74" spans="1:7" ht="12.75" customHeight="1" x14ac:dyDescent="0.2">
      <c r="A74" s="57" t="s">
        <v>604</v>
      </c>
      <c r="B74" s="58">
        <v>41464.590277777781</v>
      </c>
      <c r="C74" s="59" t="s">
        <v>531</v>
      </c>
      <c r="D74" s="59" t="s">
        <v>532</v>
      </c>
      <c r="E74" s="59" t="s">
        <v>533</v>
      </c>
      <c r="F74" s="59" t="s">
        <v>533</v>
      </c>
      <c r="G74" s="59" t="s">
        <v>533</v>
      </c>
    </row>
    <row r="75" spans="1:7" ht="12.75" customHeight="1" x14ac:dyDescent="0.2">
      <c r="A75" s="57" t="s">
        <v>605</v>
      </c>
      <c r="B75" s="58">
        <v>41464.583333333336</v>
      </c>
      <c r="C75" s="59" t="s">
        <v>531</v>
      </c>
      <c r="D75" s="59" t="s">
        <v>532</v>
      </c>
      <c r="E75" s="59" t="s">
        <v>533</v>
      </c>
      <c r="F75" s="59" t="s">
        <v>533</v>
      </c>
      <c r="G75" s="59" t="s">
        <v>533</v>
      </c>
    </row>
    <row r="76" spans="1:7" x14ac:dyDescent="0.2">
      <c r="A76" s="57" t="s">
        <v>606</v>
      </c>
      <c r="B76" s="58">
        <v>41464.586805555555</v>
      </c>
      <c r="C76" s="59" t="s">
        <v>531</v>
      </c>
      <c r="D76" s="59" t="s">
        <v>532</v>
      </c>
      <c r="E76" s="59" t="s">
        <v>533</v>
      </c>
      <c r="F76" s="59" t="s">
        <v>533</v>
      </c>
      <c r="G76" s="59" t="s">
        <v>533</v>
      </c>
    </row>
    <row r="77" spans="1:7" x14ac:dyDescent="0.2">
      <c r="A77" s="53" t="s">
        <v>607</v>
      </c>
      <c r="B77" s="54">
        <v>41512.479166666664</v>
      </c>
      <c r="C77" s="55" t="s">
        <v>531</v>
      </c>
      <c r="D77" s="55" t="s">
        <v>532</v>
      </c>
      <c r="E77" s="55" t="s">
        <v>533</v>
      </c>
      <c r="F77" s="55" t="s">
        <v>533</v>
      </c>
      <c r="G77" s="55" t="s">
        <v>533</v>
      </c>
    </row>
    <row r="78" spans="1:7" ht="12.75" customHeight="1" x14ac:dyDescent="0.2">
      <c r="A78" s="53" t="s">
        <v>608</v>
      </c>
      <c r="B78" s="54">
        <v>41512.46875</v>
      </c>
      <c r="C78" s="55" t="s">
        <v>531</v>
      </c>
      <c r="D78" s="55" t="s">
        <v>532</v>
      </c>
      <c r="E78" s="55">
        <v>5030</v>
      </c>
      <c r="F78" s="55">
        <v>162</v>
      </c>
      <c r="G78" s="55">
        <v>886</v>
      </c>
    </row>
    <row r="79" spans="1:7" x14ac:dyDescent="0.2">
      <c r="A79" s="53" t="s">
        <v>609</v>
      </c>
      <c r="B79" s="54">
        <v>41512.472222222219</v>
      </c>
      <c r="C79" s="55" t="s">
        <v>531</v>
      </c>
      <c r="D79" s="55" t="s">
        <v>532</v>
      </c>
      <c r="E79" s="55" t="s">
        <v>533</v>
      </c>
      <c r="F79" s="55" t="s">
        <v>533</v>
      </c>
      <c r="G79" s="55" t="s">
        <v>533</v>
      </c>
    </row>
    <row r="80" spans="1:7" s="56" customFormat="1" ht="15" x14ac:dyDescent="0.2">
      <c r="A80" s="57" t="s">
        <v>610</v>
      </c>
      <c r="B80" s="58">
        <v>41464.5625</v>
      </c>
      <c r="C80" s="59" t="s">
        <v>531</v>
      </c>
      <c r="D80" s="59" t="s">
        <v>532</v>
      </c>
      <c r="E80" s="59" t="s">
        <v>533</v>
      </c>
      <c r="F80" s="59" t="s">
        <v>533</v>
      </c>
      <c r="G80" s="59" t="s">
        <v>533</v>
      </c>
    </row>
    <row r="81" spans="1:7" s="56" customFormat="1" ht="15" x14ac:dyDescent="0.2">
      <c r="A81" s="57" t="s">
        <v>611</v>
      </c>
      <c r="B81" s="58">
        <v>41464.555555555555</v>
      </c>
      <c r="C81" s="59" t="s">
        <v>531</v>
      </c>
      <c r="D81" s="59" t="s">
        <v>532</v>
      </c>
      <c r="E81" s="59" t="s">
        <v>533</v>
      </c>
      <c r="F81" s="59" t="s">
        <v>533</v>
      </c>
      <c r="G81" s="59" t="s">
        <v>533</v>
      </c>
    </row>
    <row r="82" spans="1:7" s="56" customFormat="1" ht="15" x14ac:dyDescent="0.2">
      <c r="A82" s="57" t="s">
        <v>612</v>
      </c>
      <c r="B82" s="58">
        <v>41464.559027777781</v>
      </c>
      <c r="C82" s="59" t="s">
        <v>531</v>
      </c>
      <c r="D82" s="59" t="s">
        <v>532</v>
      </c>
      <c r="E82" s="59" t="s">
        <v>533</v>
      </c>
      <c r="F82" s="59" t="s">
        <v>533</v>
      </c>
      <c r="G82" s="59" t="s">
        <v>533</v>
      </c>
    </row>
    <row r="83" spans="1:7" s="56" customFormat="1" ht="15" x14ac:dyDescent="0.2">
      <c r="A83" s="57" t="s">
        <v>613</v>
      </c>
      <c r="B83" s="58">
        <v>41464.489583333336</v>
      </c>
      <c r="C83" s="59" t="s">
        <v>531</v>
      </c>
      <c r="D83" s="59" t="s">
        <v>532</v>
      </c>
      <c r="E83" s="59" t="s">
        <v>533</v>
      </c>
      <c r="F83" s="59" t="s">
        <v>533</v>
      </c>
      <c r="G83" s="59" t="s">
        <v>533</v>
      </c>
    </row>
    <row r="84" spans="1:7" s="56" customFormat="1" ht="15" x14ac:dyDescent="0.2">
      <c r="A84" s="57" t="s">
        <v>614</v>
      </c>
      <c r="B84" s="58">
        <v>41464.482638888891</v>
      </c>
      <c r="C84" s="59" t="s">
        <v>531</v>
      </c>
      <c r="D84" s="59" t="s">
        <v>532</v>
      </c>
      <c r="E84" s="59" t="s">
        <v>533</v>
      </c>
      <c r="F84" s="59" t="s">
        <v>533</v>
      </c>
      <c r="G84" s="59" t="s">
        <v>533</v>
      </c>
    </row>
    <row r="85" spans="1:7" s="56" customFormat="1" ht="15" x14ac:dyDescent="0.2">
      <c r="A85" s="57" t="s">
        <v>615</v>
      </c>
      <c r="B85" s="58">
        <v>41464.486111111109</v>
      </c>
      <c r="C85" s="59" t="s">
        <v>531</v>
      </c>
      <c r="D85" s="59" t="s">
        <v>532</v>
      </c>
      <c r="E85" s="59" t="s">
        <v>533</v>
      </c>
      <c r="F85" s="59" t="s">
        <v>533</v>
      </c>
      <c r="G85" s="59" t="s">
        <v>533</v>
      </c>
    </row>
    <row r="86" spans="1:7" s="56" customFormat="1" ht="15" x14ac:dyDescent="0.2">
      <c r="A86" s="57" t="s">
        <v>616</v>
      </c>
      <c r="B86" s="58">
        <v>41464.451388888891</v>
      </c>
      <c r="C86" s="59" t="s">
        <v>531</v>
      </c>
      <c r="D86" s="59" t="s">
        <v>532</v>
      </c>
      <c r="E86" s="59" t="s">
        <v>533</v>
      </c>
      <c r="F86" s="59" t="s">
        <v>533</v>
      </c>
      <c r="G86" s="59" t="s">
        <v>533</v>
      </c>
    </row>
    <row r="87" spans="1:7" s="56" customFormat="1" ht="15" x14ac:dyDescent="0.2">
      <c r="A87" s="57" t="s">
        <v>617</v>
      </c>
      <c r="B87" s="58">
        <v>41464.444444444445</v>
      </c>
      <c r="C87" s="59" t="s">
        <v>531</v>
      </c>
      <c r="D87" s="59" t="s">
        <v>532</v>
      </c>
      <c r="E87" s="59" t="s">
        <v>533</v>
      </c>
      <c r="F87" s="59" t="s">
        <v>533</v>
      </c>
      <c r="G87" s="59" t="s">
        <v>533</v>
      </c>
    </row>
    <row r="88" spans="1:7" s="56" customFormat="1" ht="15" x14ac:dyDescent="0.2">
      <c r="A88" s="57" t="s">
        <v>618</v>
      </c>
      <c r="B88" s="58">
        <v>41464.447916666664</v>
      </c>
      <c r="C88" s="59" t="s">
        <v>531</v>
      </c>
      <c r="D88" s="59" t="s">
        <v>532</v>
      </c>
      <c r="E88" s="59" t="s">
        <v>533</v>
      </c>
      <c r="F88" s="59" t="s">
        <v>533</v>
      </c>
      <c r="G88" s="59" t="s">
        <v>533</v>
      </c>
    </row>
    <row r="89" spans="1:7" s="56" customFormat="1" ht="15" x14ac:dyDescent="0.2">
      <c r="A89" s="57" t="s">
        <v>619</v>
      </c>
      <c r="B89" s="58">
        <v>41464.423611111109</v>
      </c>
      <c r="C89" s="59" t="s">
        <v>531</v>
      </c>
      <c r="D89" s="59" t="s">
        <v>532</v>
      </c>
      <c r="E89" s="59" t="s">
        <v>533</v>
      </c>
      <c r="F89" s="59" t="s">
        <v>533</v>
      </c>
      <c r="G89" s="59" t="s">
        <v>533</v>
      </c>
    </row>
    <row r="90" spans="1:7" s="56" customFormat="1" ht="15" x14ac:dyDescent="0.2">
      <c r="A90" s="57" t="s">
        <v>620</v>
      </c>
      <c r="B90" s="58">
        <v>41464.409722222219</v>
      </c>
      <c r="C90" s="59" t="s">
        <v>531</v>
      </c>
      <c r="D90" s="59" t="s">
        <v>532</v>
      </c>
      <c r="E90" s="59" t="s">
        <v>533</v>
      </c>
      <c r="F90" s="59" t="s">
        <v>533</v>
      </c>
      <c r="G90" s="59" t="s">
        <v>533</v>
      </c>
    </row>
    <row r="91" spans="1:7" s="56" customFormat="1" ht="15" x14ac:dyDescent="0.2">
      <c r="A91" s="57" t="s">
        <v>621</v>
      </c>
      <c r="B91" s="58">
        <v>41464.416666666664</v>
      </c>
      <c r="C91" s="59" t="s">
        <v>531</v>
      </c>
      <c r="D91" s="59" t="s">
        <v>532</v>
      </c>
      <c r="E91" s="59" t="s">
        <v>533</v>
      </c>
      <c r="F91" s="59" t="s">
        <v>533</v>
      </c>
      <c r="G91" s="59" t="s">
        <v>533</v>
      </c>
    </row>
    <row r="92" spans="1:7" s="56" customFormat="1" ht="15" x14ac:dyDescent="0.2">
      <c r="A92" s="57" t="s">
        <v>622</v>
      </c>
      <c r="B92" s="58">
        <v>41464.368055555555</v>
      </c>
      <c r="C92" s="59" t="s">
        <v>531</v>
      </c>
      <c r="D92" s="59" t="s">
        <v>532</v>
      </c>
      <c r="E92" s="59" t="s">
        <v>533</v>
      </c>
      <c r="F92" s="59" t="s">
        <v>533</v>
      </c>
      <c r="G92" s="59" t="s">
        <v>533</v>
      </c>
    </row>
    <row r="93" spans="1:7" s="56" customFormat="1" ht="15" x14ac:dyDescent="0.2">
      <c r="A93" s="57" t="s">
        <v>623</v>
      </c>
      <c r="B93" s="58">
        <v>41464.364583333336</v>
      </c>
      <c r="C93" s="59" t="s">
        <v>531</v>
      </c>
      <c r="D93" s="59" t="s">
        <v>532</v>
      </c>
      <c r="E93" s="59" t="s">
        <v>533</v>
      </c>
      <c r="F93" s="59" t="s">
        <v>533</v>
      </c>
      <c r="G93" s="59" t="s">
        <v>533</v>
      </c>
    </row>
    <row r="94" spans="1:7" s="56" customFormat="1" ht="15" x14ac:dyDescent="0.2">
      <c r="A94" s="57" t="s">
        <v>624</v>
      </c>
      <c r="B94" s="58">
        <v>41464.365277777775</v>
      </c>
      <c r="C94" s="59" t="s">
        <v>531</v>
      </c>
      <c r="D94" s="59" t="s">
        <v>532</v>
      </c>
      <c r="E94" s="59" t="s">
        <v>533</v>
      </c>
      <c r="F94" s="59" t="s">
        <v>533</v>
      </c>
      <c r="G94" s="59" t="s">
        <v>533</v>
      </c>
    </row>
    <row r="95" spans="1:7" s="56" customFormat="1" ht="15" x14ac:dyDescent="0.2">
      <c r="A95" s="57" t="s">
        <v>625</v>
      </c>
      <c r="B95" s="58">
        <v>41505.642361111109</v>
      </c>
      <c r="C95" s="59" t="s">
        <v>531</v>
      </c>
      <c r="D95" s="59" t="s">
        <v>532</v>
      </c>
      <c r="E95" s="59" t="s">
        <v>533</v>
      </c>
      <c r="F95" s="59" t="s">
        <v>533</v>
      </c>
      <c r="G95" s="59" t="s">
        <v>533</v>
      </c>
    </row>
    <row r="96" spans="1:7" s="56" customFormat="1" ht="15" x14ac:dyDescent="0.2">
      <c r="A96" s="53" t="s">
        <v>626</v>
      </c>
      <c r="B96" s="54">
        <v>41505.628472222219</v>
      </c>
      <c r="C96" s="55" t="s">
        <v>531</v>
      </c>
      <c r="D96" s="55" t="s">
        <v>532</v>
      </c>
      <c r="E96" s="55" t="s">
        <v>533</v>
      </c>
      <c r="F96" s="55" t="s">
        <v>533</v>
      </c>
      <c r="G96" s="55" t="s">
        <v>533</v>
      </c>
    </row>
    <row r="97" spans="1:7" s="56" customFormat="1" ht="15" x14ac:dyDescent="0.2">
      <c r="A97" s="53" t="s">
        <v>627</v>
      </c>
      <c r="B97" s="54">
        <v>41505.635416666664</v>
      </c>
      <c r="C97" s="55" t="s">
        <v>531</v>
      </c>
      <c r="D97" s="55" t="s">
        <v>532</v>
      </c>
      <c r="E97" s="55" t="s">
        <v>533</v>
      </c>
      <c r="F97" s="55" t="s">
        <v>533</v>
      </c>
      <c r="G97" s="55" t="s">
        <v>533</v>
      </c>
    </row>
    <row r="98" spans="1:7" s="56" customFormat="1" ht="15" x14ac:dyDescent="0.2">
      <c r="A98" s="57" t="s">
        <v>628</v>
      </c>
      <c r="B98" s="58">
        <v>41505.611111111109</v>
      </c>
      <c r="C98" s="59" t="s">
        <v>531</v>
      </c>
      <c r="D98" s="59" t="s">
        <v>532</v>
      </c>
      <c r="E98" s="59" t="s">
        <v>533</v>
      </c>
      <c r="F98" s="59" t="s">
        <v>533</v>
      </c>
      <c r="G98" s="59" t="s">
        <v>533</v>
      </c>
    </row>
    <row r="99" spans="1:7" ht="12.75" customHeight="1" x14ac:dyDescent="0.2">
      <c r="A99" s="57" t="s">
        <v>629</v>
      </c>
      <c r="B99" s="58">
        <v>41505.600694444445</v>
      </c>
      <c r="C99" s="59" t="s">
        <v>531</v>
      </c>
      <c r="D99" s="59" t="s">
        <v>532</v>
      </c>
      <c r="E99" s="59" t="s">
        <v>533</v>
      </c>
      <c r="F99" s="59" t="s">
        <v>533</v>
      </c>
      <c r="G99" s="59" t="s">
        <v>533</v>
      </c>
    </row>
    <row r="100" spans="1:7" x14ac:dyDescent="0.2">
      <c r="A100" s="57" t="s">
        <v>630</v>
      </c>
      <c r="B100" s="58">
        <v>41505.604166666664</v>
      </c>
      <c r="C100" s="59" t="s">
        <v>531</v>
      </c>
      <c r="D100" s="59" t="s">
        <v>532</v>
      </c>
      <c r="E100" s="59" t="s">
        <v>533</v>
      </c>
      <c r="F100" s="59" t="s">
        <v>533</v>
      </c>
      <c r="G100" s="59" t="s">
        <v>533</v>
      </c>
    </row>
    <row r="101" spans="1:7" x14ac:dyDescent="0.2">
      <c r="A101" s="53" t="s">
        <v>631</v>
      </c>
      <c r="B101" s="54">
        <v>41512.59375</v>
      </c>
      <c r="C101" s="55" t="s">
        <v>531</v>
      </c>
      <c r="D101" s="55" t="s">
        <v>532</v>
      </c>
      <c r="E101" s="55">
        <v>27.4</v>
      </c>
      <c r="F101" s="55" t="s">
        <v>533</v>
      </c>
      <c r="G101" s="55" t="s">
        <v>533</v>
      </c>
    </row>
    <row r="102" spans="1:7" ht="12.75" customHeight="1" x14ac:dyDescent="0.2">
      <c r="A102" s="53" t="s">
        <v>632</v>
      </c>
      <c r="B102" s="54">
        <v>41512.586805555555</v>
      </c>
      <c r="C102" s="55" t="s">
        <v>531</v>
      </c>
      <c r="D102" s="55" t="s">
        <v>532</v>
      </c>
      <c r="E102" s="55">
        <v>42.5</v>
      </c>
      <c r="F102" s="55" t="s">
        <v>533</v>
      </c>
      <c r="G102" s="55" t="s">
        <v>533</v>
      </c>
    </row>
    <row r="103" spans="1:7" x14ac:dyDescent="0.2">
      <c r="A103" s="57" t="s">
        <v>633</v>
      </c>
      <c r="B103" s="58">
        <v>41505.684027777781</v>
      </c>
      <c r="C103" s="59" t="s">
        <v>531</v>
      </c>
      <c r="D103" s="59" t="s">
        <v>532</v>
      </c>
      <c r="E103" s="59" t="s">
        <v>533</v>
      </c>
      <c r="F103" s="59" t="s">
        <v>533</v>
      </c>
      <c r="G103" s="59" t="s">
        <v>533</v>
      </c>
    </row>
    <row r="104" spans="1:7" s="56" customFormat="1" ht="15" x14ac:dyDescent="0.2">
      <c r="A104" s="57" t="s">
        <v>634</v>
      </c>
      <c r="B104" s="58">
        <v>41505.670138888891</v>
      </c>
      <c r="C104" s="59" t="s">
        <v>531</v>
      </c>
      <c r="D104" s="59" t="s">
        <v>532</v>
      </c>
      <c r="E104" s="59">
        <v>1110</v>
      </c>
      <c r="F104" s="59">
        <v>78</v>
      </c>
      <c r="G104" s="59">
        <v>1200</v>
      </c>
    </row>
    <row r="105" spans="1:7" s="59" customFormat="1" ht="12.75" customHeight="1" x14ac:dyDescent="0.2">
      <c r="A105" s="57" t="s">
        <v>635</v>
      </c>
      <c r="B105" s="58">
        <v>41505.670138888891</v>
      </c>
      <c r="C105" s="59" t="s">
        <v>531</v>
      </c>
      <c r="D105" s="59" t="s">
        <v>532</v>
      </c>
      <c r="E105" s="59">
        <v>22400</v>
      </c>
      <c r="F105" s="59">
        <v>101</v>
      </c>
      <c r="G105" s="59">
        <v>559</v>
      </c>
    </row>
    <row r="106" spans="1:7" s="56" customFormat="1" ht="15" x14ac:dyDescent="0.2">
      <c r="A106" s="53" t="s">
        <v>636</v>
      </c>
      <c r="B106" s="54">
        <v>41506.381944444445</v>
      </c>
      <c r="C106" s="55" t="s">
        <v>531</v>
      </c>
      <c r="D106" s="55" t="s">
        <v>532</v>
      </c>
      <c r="E106" s="55" t="s">
        <v>533</v>
      </c>
      <c r="F106" s="55" t="s">
        <v>533</v>
      </c>
      <c r="G106" s="55" t="s">
        <v>533</v>
      </c>
    </row>
    <row r="107" spans="1:7" s="56" customFormat="1" ht="15" x14ac:dyDescent="0.2">
      <c r="A107" s="53" t="s">
        <v>637</v>
      </c>
      <c r="B107" s="54">
        <v>41506.368055555555</v>
      </c>
      <c r="C107" s="55" t="s">
        <v>531</v>
      </c>
      <c r="D107" s="55" t="s">
        <v>532</v>
      </c>
      <c r="E107" s="55" t="s">
        <v>533</v>
      </c>
      <c r="F107" s="55" t="s">
        <v>533</v>
      </c>
      <c r="G107" s="55" t="s">
        <v>533</v>
      </c>
    </row>
    <row r="108" spans="1:7" ht="12.75" customHeight="1" x14ac:dyDescent="0.2">
      <c r="A108" s="53" t="s">
        <v>638</v>
      </c>
      <c r="B108" s="54">
        <v>41506.375</v>
      </c>
      <c r="C108" s="55" t="s">
        <v>531</v>
      </c>
      <c r="D108" s="55" t="s">
        <v>532</v>
      </c>
      <c r="E108" s="55" t="s">
        <v>533</v>
      </c>
      <c r="F108" s="55" t="s">
        <v>533</v>
      </c>
      <c r="G108" s="55" t="s">
        <v>533</v>
      </c>
    </row>
    <row r="109" spans="1:7" x14ac:dyDescent="0.2">
      <c r="A109" s="53" t="s">
        <v>639</v>
      </c>
      <c r="B109" s="54">
        <v>41506.347222222219</v>
      </c>
      <c r="C109" s="55" t="s">
        <v>531</v>
      </c>
      <c r="D109" s="55" t="s">
        <v>532</v>
      </c>
      <c r="E109" s="55" t="s">
        <v>533</v>
      </c>
      <c r="F109" s="55" t="s">
        <v>533</v>
      </c>
      <c r="G109" s="55" t="s">
        <v>533</v>
      </c>
    </row>
    <row r="110" spans="1:7" ht="12.75" customHeight="1" x14ac:dyDescent="0.2">
      <c r="A110" s="53" t="s">
        <v>640</v>
      </c>
      <c r="B110" s="54">
        <v>41506.340277777781</v>
      </c>
      <c r="C110" s="55" t="s">
        <v>531</v>
      </c>
      <c r="D110" s="55" t="s">
        <v>532</v>
      </c>
      <c r="E110" s="55">
        <v>10700</v>
      </c>
      <c r="F110" s="55">
        <v>147</v>
      </c>
      <c r="G110" s="55">
        <v>7830</v>
      </c>
    </row>
    <row r="111" spans="1:7" x14ac:dyDescent="0.2">
      <c r="A111" s="57" t="s">
        <v>641</v>
      </c>
      <c r="B111" s="58">
        <v>41513.493055555555</v>
      </c>
      <c r="C111" s="59" t="s">
        <v>531</v>
      </c>
      <c r="D111" s="59" t="s">
        <v>532</v>
      </c>
      <c r="E111" s="59">
        <v>80.7</v>
      </c>
      <c r="F111" s="59" t="s">
        <v>533</v>
      </c>
      <c r="G111" s="59" t="s">
        <v>533</v>
      </c>
    </row>
    <row r="112" spans="1:7" s="56" customFormat="1" ht="15" x14ac:dyDescent="0.2">
      <c r="A112" s="57" t="s">
        <v>642</v>
      </c>
      <c r="B112" s="58">
        <v>41513.5</v>
      </c>
      <c r="C112" s="59" t="s">
        <v>531</v>
      </c>
      <c r="D112" s="59" t="s">
        <v>532</v>
      </c>
      <c r="E112" s="59">
        <v>95</v>
      </c>
      <c r="F112" s="59" t="s">
        <v>533</v>
      </c>
      <c r="G112" s="59" t="s">
        <v>533</v>
      </c>
    </row>
    <row r="113" spans="1:7" x14ac:dyDescent="0.2">
      <c r="A113" s="57" t="s">
        <v>643</v>
      </c>
      <c r="B113" s="58">
        <v>41513.479166666664</v>
      </c>
      <c r="C113" s="59" t="s">
        <v>531</v>
      </c>
      <c r="D113" s="59" t="s">
        <v>532</v>
      </c>
      <c r="E113" s="59">
        <v>11.9</v>
      </c>
      <c r="F113" s="59" t="s">
        <v>533</v>
      </c>
      <c r="G113" s="59" t="s">
        <v>533</v>
      </c>
    </row>
    <row r="114" spans="1:7" ht="15" customHeight="1" x14ac:dyDescent="0.2">
      <c r="A114" s="57"/>
      <c r="B114" s="58"/>
      <c r="C114" s="59"/>
      <c r="D114" s="59"/>
      <c r="E114" s="59"/>
      <c r="F114" s="59"/>
      <c r="G114" s="59"/>
    </row>
    <row r="115" spans="1:7" x14ac:dyDescent="0.2">
      <c r="A115" s="57" t="s">
        <v>644</v>
      </c>
      <c r="B115" s="58">
        <v>41507.569444444445</v>
      </c>
      <c r="C115" s="59" t="s">
        <v>531</v>
      </c>
      <c r="D115" s="59" t="s">
        <v>532</v>
      </c>
      <c r="E115" s="59" t="s">
        <v>533</v>
      </c>
      <c r="F115" s="59" t="s">
        <v>533</v>
      </c>
      <c r="G115" s="59" t="s">
        <v>533</v>
      </c>
    </row>
    <row r="116" spans="1:7" x14ac:dyDescent="0.2">
      <c r="A116" s="57" t="s">
        <v>645</v>
      </c>
      <c r="B116" s="58">
        <v>41507.557638888888</v>
      </c>
      <c r="C116" s="59" t="s">
        <v>531</v>
      </c>
      <c r="D116" s="59" t="s">
        <v>532</v>
      </c>
      <c r="E116" s="59" t="s">
        <v>533</v>
      </c>
      <c r="F116" s="59" t="s">
        <v>533</v>
      </c>
      <c r="G116" s="59" t="s">
        <v>533</v>
      </c>
    </row>
    <row r="117" spans="1:7" ht="15" customHeight="1" x14ac:dyDescent="0.2">
      <c r="A117" s="57" t="s">
        <v>646</v>
      </c>
      <c r="B117" s="58">
        <v>41507.5625</v>
      </c>
      <c r="C117" s="59" t="s">
        <v>531</v>
      </c>
      <c r="D117" s="59" t="s">
        <v>532</v>
      </c>
      <c r="E117" s="59" t="s">
        <v>533</v>
      </c>
      <c r="F117" s="59" t="s">
        <v>533</v>
      </c>
      <c r="G117" s="59" t="s">
        <v>533</v>
      </c>
    </row>
    <row r="118" spans="1:7" ht="15" customHeight="1" x14ac:dyDescent="0.2">
      <c r="A118" s="57" t="s">
        <v>647</v>
      </c>
      <c r="B118" s="58">
        <v>41507.447916666664</v>
      </c>
      <c r="C118" s="59" t="s">
        <v>531</v>
      </c>
      <c r="D118" s="59" t="s">
        <v>532</v>
      </c>
      <c r="E118" s="59" t="s">
        <v>533</v>
      </c>
      <c r="F118" s="59" t="s">
        <v>533</v>
      </c>
      <c r="G118" s="59" t="s">
        <v>533</v>
      </c>
    </row>
    <row r="119" spans="1:7" x14ac:dyDescent="0.2">
      <c r="A119" s="57" t="s">
        <v>648</v>
      </c>
      <c r="B119" s="58">
        <v>41507.4375</v>
      </c>
      <c r="C119" s="59" t="s">
        <v>531</v>
      </c>
      <c r="D119" s="59" t="s">
        <v>532</v>
      </c>
      <c r="E119" s="59" t="s">
        <v>533</v>
      </c>
      <c r="F119" s="59" t="s">
        <v>533</v>
      </c>
      <c r="G119" s="59" t="s">
        <v>533</v>
      </c>
    </row>
    <row r="120" spans="1:7" ht="15" customHeight="1" x14ac:dyDescent="0.2">
      <c r="A120" s="57" t="s">
        <v>649</v>
      </c>
      <c r="B120" s="58">
        <v>41507.444444444445</v>
      </c>
      <c r="C120" s="59" t="s">
        <v>531</v>
      </c>
      <c r="D120" s="59" t="s">
        <v>532</v>
      </c>
      <c r="E120" s="59" t="s">
        <v>533</v>
      </c>
      <c r="F120" s="59" t="s">
        <v>533</v>
      </c>
      <c r="G120" s="59" t="s">
        <v>533</v>
      </c>
    </row>
    <row r="121" spans="1:7" ht="15" customHeight="1" x14ac:dyDescent="0.2">
      <c r="A121" s="57" t="s">
        <v>650</v>
      </c>
      <c r="B121" s="58">
        <v>41514.354166666664</v>
      </c>
      <c r="C121" s="59" t="s">
        <v>531</v>
      </c>
      <c r="D121" s="59" t="s">
        <v>532</v>
      </c>
      <c r="E121" s="59">
        <v>137</v>
      </c>
      <c r="F121" s="59" t="s">
        <v>533</v>
      </c>
      <c r="G121" s="59" t="s">
        <v>533</v>
      </c>
    </row>
    <row r="122" spans="1:7" ht="15" customHeight="1" x14ac:dyDescent="0.2">
      <c r="A122" s="57" t="s">
        <v>651</v>
      </c>
      <c r="B122" s="58">
        <v>41514.333333333336</v>
      </c>
      <c r="C122" s="59" t="s">
        <v>531</v>
      </c>
      <c r="D122" s="59" t="s">
        <v>532</v>
      </c>
      <c r="E122" s="59">
        <v>111</v>
      </c>
      <c r="F122" s="59" t="s">
        <v>533</v>
      </c>
      <c r="G122" s="59">
        <v>458</v>
      </c>
    </row>
    <row r="123" spans="1:7" x14ac:dyDescent="0.2">
      <c r="A123" s="57" t="s">
        <v>652</v>
      </c>
      <c r="B123" s="58">
        <v>41514.34375</v>
      </c>
      <c r="C123" s="59" t="s">
        <v>531</v>
      </c>
      <c r="D123" s="59" t="s">
        <v>532</v>
      </c>
      <c r="E123" s="59">
        <v>437</v>
      </c>
      <c r="F123" s="60" t="s">
        <v>533</v>
      </c>
      <c r="G123" s="59" t="s">
        <v>533</v>
      </c>
    </row>
    <row r="124" spans="1:7" ht="15" customHeight="1" x14ac:dyDescent="0.2">
      <c r="A124" s="57" t="s">
        <v>653</v>
      </c>
      <c r="B124" s="58">
        <v>41508.510416666664</v>
      </c>
      <c r="C124" s="59" t="s">
        <v>531</v>
      </c>
      <c r="D124" s="59" t="s">
        <v>532</v>
      </c>
      <c r="E124" s="59" t="s">
        <v>533</v>
      </c>
      <c r="F124" s="59" t="s">
        <v>533</v>
      </c>
      <c r="G124" s="59" t="s">
        <v>533</v>
      </c>
    </row>
    <row r="125" spans="1:7" ht="15" customHeight="1" x14ac:dyDescent="0.2">
      <c r="A125" s="57" t="s">
        <v>654</v>
      </c>
      <c r="B125" s="58">
        <v>41508.489583333336</v>
      </c>
      <c r="C125" s="59" t="s">
        <v>531</v>
      </c>
      <c r="D125" s="59" t="s">
        <v>532</v>
      </c>
      <c r="E125" s="59" t="s">
        <v>533</v>
      </c>
      <c r="F125" s="59" t="s">
        <v>533</v>
      </c>
      <c r="G125" s="59" t="s">
        <v>533</v>
      </c>
    </row>
    <row r="126" spans="1:7" x14ac:dyDescent="0.2">
      <c r="A126" s="57" t="s">
        <v>655</v>
      </c>
      <c r="B126" s="58">
        <v>41508.5</v>
      </c>
      <c r="C126" s="59" t="s">
        <v>531</v>
      </c>
      <c r="D126" s="59" t="s">
        <v>532</v>
      </c>
      <c r="E126" s="59" t="s">
        <v>533</v>
      </c>
      <c r="F126" s="59" t="s">
        <v>533</v>
      </c>
      <c r="G126" s="59" t="s">
        <v>533</v>
      </c>
    </row>
    <row r="127" spans="1:7" ht="15" customHeight="1" x14ac:dyDescent="0.2">
      <c r="A127" s="57" t="s">
        <v>656</v>
      </c>
      <c r="B127" s="58">
        <v>41513.600694444445</v>
      </c>
      <c r="C127" s="59" t="s">
        <v>531</v>
      </c>
      <c r="D127" s="59" t="s">
        <v>532</v>
      </c>
      <c r="E127" s="59" t="s">
        <v>533</v>
      </c>
      <c r="F127" s="59" t="s">
        <v>533</v>
      </c>
      <c r="G127" s="59" t="s">
        <v>533</v>
      </c>
    </row>
    <row r="128" spans="1:7" ht="15" customHeight="1" x14ac:dyDescent="0.2">
      <c r="A128" s="57"/>
      <c r="B128" s="58"/>
      <c r="C128" s="59"/>
      <c r="D128" s="59"/>
      <c r="E128" s="59"/>
      <c r="F128" s="59"/>
      <c r="G128" s="59"/>
    </row>
    <row r="129" spans="1:7" ht="15" customHeight="1" x14ac:dyDescent="0.2">
      <c r="A129" s="57" t="s">
        <v>657</v>
      </c>
      <c r="B129" s="58">
        <v>41513.586805555555</v>
      </c>
      <c r="C129" s="59" t="s">
        <v>531</v>
      </c>
      <c r="D129" s="59" t="s">
        <v>532</v>
      </c>
      <c r="E129" s="59">
        <v>8990</v>
      </c>
      <c r="F129" s="59">
        <v>821</v>
      </c>
      <c r="G129" s="59">
        <v>4970</v>
      </c>
    </row>
    <row r="130" spans="1:7" ht="15" customHeight="1" x14ac:dyDescent="0.2">
      <c r="A130" s="57" t="s">
        <v>658</v>
      </c>
      <c r="B130" s="58">
        <v>41513.59375</v>
      </c>
      <c r="C130" s="59" t="s">
        <v>531</v>
      </c>
      <c r="D130" s="59" t="s">
        <v>532</v>
      </c>
      <c r="E130" s="59" t="s">
        <v>533</v>
      </c>
      <c r="F130" s="59" t="s">
        <v>533</v>
      </c>
      <c r="G130" s="59" t="s">
        <v>533</v>
      </c>
    </row>
    <row r="131" spans="1:7" x14ac:dyDescent="0.2">
      <c r="A131" s="57" t="s">
        <v>659</v>
      </c>
      <c r="B131" s="58">
        <v>41513.677083333336</v>
      </c>
      <c r="C131" s="59" t="s">
        <v>531</v>
      </c>
      <c r="D131" s="59" t="s">
        <v>532</v>
      </c>
      <c r="E131" s="59">
        <v>26.6</v>
      </c>
      <c r="F131" s="59" t="s">
        <v>533</v>
      </c>
      <c r="G131" s="59" t="s">
        <v>533</v>
      </c>
    </row>
    <row r="132" spans="1:7" ht="15" customHeight="1" x14ac:dyDescent="0.2">
      <c r="A132" s="57"/>
      <c r="B132" s="58"/>
      <c r="C132" s="59"/>
      <c r="D132" s="59"/>
      <c r="E132" s="59"/>
      <c r="F132" s="59"/>
      <c r="G132" s="59"/>
    </row>
    <row r="133" spans="1:7" ht="15" customHeight="1" x14ac:dyDescent="0.2">
      <c r="A133" s="57" t="s">
        <v>660</v>
      </c>
      <c r="B133" s="58">
        <v>41513.670138888891</v>
      </c>
      <c r="C133" s="59" t="s">
        <v>531</v>
      </c>
      <c r="D133" s="59" t="s">
        <v>532</v>
      </c>
      <c r="E133" s="59">
        <v>31.7</v>
      </c>
      <c r="F133" s="59" t="s">
        <v>533</v>
      </c>
      <c r="G133" s="59" t="s">
        <v>533</v>
      </c>
    </row>
    <row r="134" spans="1:7" ht="15" customHeight="1" x14ac:dyDescent="0.2">
      <c r="A134" s="57" t="s">
        <v>661</v>
      </c>
      <c r="B134" s="58">
        <v>41513.420138888891</v>
      </c>
      <c r="C134" s="59" t="s">
        <v>531</v>
      </c>
      <c r="D134" s="59" t="s">
        <v>532</v>
      </c>
      <c r="E134" s="59">
        <v>577</v>
      </c>
      <c r="F134" s="59" t="s">
        <v>533</v>
      </c>
      <c r="G134" s="59" t="s">
        <v>533</v>
      </c>
    </row>
    <row r="135" spans="1:7" ht="15" customHeight="1" x14ac:dyDescent="0.2">
      <c r="A135" s="57" t="s">
        <v>662</v>
      </c>
      <c r="B135" s="58">
        <v>41513.427083333336</v>
      </c>
      <c r="C135" s="59" t="s">
        <v>531</v>
      </c>
      <c r="D135" s="59" t="s">
        <v>532</v>
      </c>
      <c r="E135" s="59">
        <v>150</v>
      </c>
      <c r="F135" s="59" t="s">
        <v>533</v>
      </c>
      <c r="G135" s="59" t="s">
        <v>533</v>
      </c>
    </row>
    <row r="136" spans="1:7" ht="15" customHeight="1" x14ac:dyDescent="0.2">
      <c r="A136" s="57" t="s">
        <v>663</v>
      </c>
      <c r="B136" s="58">
        <v>41513.413194444445</v>
      </c>
      <c r="C136" s="59" t="s">
        <v>531</v>
      </c>
      <c r="D136" s="59" t="s">
        <v>532</v>
      </c>
      <c r="E136" s="59">
        <v>97.5</v>
      </c>
      <c r="F136" s="59" t="s">
        <v>533</v>
      </c>
      <c r="G136" s="59" t="s">
        <v>533</v>
      </c>
    </row>
    <row r="137" spans="1:7" ht="15" customHeight="1" x14ac:dyDescent="0.2">
      <c r="A137" s="57" t="s">
        <v>664</v>
      </c>
      <c r="B137" s="58">
        <v>41508.440972222219</v>
      </c>
      <c r="C137" s="59" t="s">
        <v>531</v>
      </c>
      <c r="D137" s="59" t="s">
        <v>532</v>
      </c>
      <c r="E137" s="59" t="s">
        <v>533</v>
      </c>
      <c r="F137" s="59" t="s">
        <v>533</v>
      </c>
      <c r="G137" s="59" t="s">
        <v>533</v>
      </c>
    </row>
    <row r="138" spans="1:7" ht="15" customHeight="1" x14ac:dyDescent="0.2">
      <c r="A138" s="57" t="s">
        <v>665</v>
      </c>
      <c r="B138" s="58">
        <v>41508.447916666664</v>
      </c>
      <c r="C138" s="59" t="s">
        <v>531</v>
      </c>
      <c r="D138" s="59" t="s">
        <v>532</v>
      </c>
      <c r="E138" s="59" t="s">
        <v>533</v>
      </c>
      <c r="F138" s="59" t="s">
        <v>533</v>
      </c>
      <c r="G138" s="59" t="s">
        <v>533</v>
      </c>
    </row>
    <row r="139" spans="1:7" ht="15" customHeight="1" x14ac:dyDescent="0.2">
      <c r="A139" s="57" t="s">
        <v>666</v>
      </c>
      <c r="B139" s="58">
        <v>41508.430555555555</v>
      </c>
      <c r="C139" s="59" t="s">
        <v>531</v>
      </c>
      <c r="D139" s="59" t="s">
        <v>532</v>
      </c>
      <c r="E139" s="59" t="s">
        <v>533</v>
      </c>
      <c r="F139" s="59" t="s">
        <v>533</v>
      </c>
      <c r="G139" s="59" t="s">
        <v>533</v>
      </c>
    </row>
    <row r="140" spans="1:7" ht="15" customHeight="1" x14ac:dyDescent="0.2">
      <c r="A140" s="57" t="s">
        <v>667</v>
      </c>
      <c r="B140" s="58">
        <v>41508.4375</v>
      </c>
      <c r="C140" s="59" t="s">
        <v>531</v>
      </c>
      <c r="D140" s="59" t="s">
        <v>532</v>
      </c>
      <c r="E140" s="59" t="s">
        <v>533</v>
      </c>
      <c r="F140" s="59" t="s">
        <v>533</v>
      </c>
      <c r="G140" s="59" t="s">
        <v>533</v>
      </c>
    </row>
    <row r="141" spans="1:7" x14ac:dyDescent="0.2">
      <c r="A141" s="57" t="s">
        <v>668</v>
      </c>
      <c r="B141" s="58">
        <v>41513.347222222219</v>
      </c>
      <c r="C141" s="59" t="s">
        <v>531</v>
      </c>
      <c r="D141" s="59" t="s">
        <v>532</v>
      </c>
      <c r="E141" s="59" t="s">
        <v>533</v>
      </c>
      <c r="F141" s="59" t="s">
        <v>533</v>
      </c>
      <c r="G141" s="59" t="s">
        <v>533</v>
      </c>
    </row>
    <row r="142" spans="1:7" ht="12.75" customHeight="1" x14ac:dyDescent="0.2">
      <c r="A142" s="57" t="s">
        <v>669</v>
      </c>
      <c r="B142" s="58">
        <v>41513.336805555555</v>
      </c>
      <c r="C142" s="59" t="s">
        <v>531</v>
      </c>
      <c r="D142" s="59" t="s">
        <v>532</v>
      </c>
      <c r="E142" s="59" t="s">
        <v>533</v>
      </c>
      <c r="F142" s="59" t="s">
        <v>533</v>
      </c>
      <c r="G142" s="59" t="s">
        <v>533</v>
      </c>
    </row>
    <row r="143" spans="1:7" x14ac:dyDescent="0.2">
      <c r="A143" s="57" t="s">
        <v>670</v>
      </c>
      <c r="B143" s="58">
        <v>41513.340277777781</v>
      </c>
      <c r="C143" s="59" t="s">
        <v>531</v>
      </c>
      <c r="D143" s="59" t="s">
        <v>532</v>
      </c>
      <c r="E143" s="59">
        <v>26.7</v>
      </c>
      <c r="F143" s="59" t="s">
        <v>533</v>
      </c>
      <c r="G143" s="59" t="s">
        <v>533</v>
      </c>
    </row>
    <row r="144" spans="1:7" x14ac:dyDescent="0.2">
      <c r="A144" s="57" t="s">
        <v>671</v>
      </c>
      <c r="B144" s="58">
        <v>41508.375</v>
      </c>
      <c r="C144" s="59" t="s">
        <v>531</v>
      </c>
      <c r="D144" s="59" t="s">
        <v>532</v>
      </c>
      <c r="E144" s="59" t="s">
        <v>533</v>
      </c>
      <c r="F144" s="59" t="s">
        <v>533</v>
      </c>
      <c r="G144" s="59" t="s">
        <v>533</v>
      </c>
    </row>
    <row r="145" spans="1:7" x14ac:dyDescent="0.2">
      <c r="A145" s="57" t="s">
        <v>672</v>
      </c>
      <c r="B145" s="58">
        <v>41508.364583333336</v>
      </c>
      <c r="C145" s="59" t="s">
        <v>531</v>
      </c>
      <c r="D145" s="59" t="s">
        <v>532</v>
      </c>
      <c r="E145" s="59" t="s">
        <v>533</v>
      </c>
      <c r="F145" s="59" t="s">
        <v>533</v>
      </c>
      <c r="G145" s="59" t="s">
        <v>533</v>
      </c>
    </row>
    <row r="146" spans="1:7" x14ac:dyDescent="0.2">
      <c r="A146" s="57" t="s">
        <v>673</v>
      </c>
      <c r="B146" s="58">
        <v>41508.371527777781</v>
      </c>
      <c r="C146" s="59" t="s">
        <v>531</v>
      </c>
      <c r="D146" s="59" t="s">
        <v>532</v>
      </c>
      <c r="E146" s="59" t="s">
        <v>533</v>
      </c>
      <c r="F146" s="59" t="s">
        <v>533</v>
      </c>
      <c r="G146" s="59" t="s">
        <v>533</v>
      </c>
    </row>
    <row r="147" spans="1:7" x14ac:dyDescent="0.2">
      <c r="A147" s="57" t="s">
        <v>674</v>
      </c>
      <c r="B147" s="58">
        <v>41507.621527777781</v>
      </c>
      <c r="C147" s="59" t="s">
        <v>531</v>
      </c>
      <c r="D147" s="59" t="s">
        <v>532</v>
      </c>
      <c r="E147" s="59" t="s">
        <v>533</v>
      </c>
      <c r="F147" s="59" t="s">
        <v>533</v>
      </c>
      <c r="G147" s="59" t="s">
        <v>533</v>
      </c>
    </row>
    <row r="148" spans="1:7" x14ac:dyDescent="0.2">
      <c r="A148" s="57" t="s">
        <v>675</v>
      </c>
      <c r="B148" s="58">
        <v>41507.628472222219</v>
      </c>
      <c r="C148" s="59" t="s">
        <v>531</v>
      </c>
      <c r="D148" s="59" t="s">
        <v>532</v>
      </c>
      <c r="E148" s="59" t="s">
        <v>533</v>
      </c>
      <c r="F148" s="59" t="s">
        <v>533</v>
      </c>
      <c r="G148" s="59" t="s">
        <v>533</v>
      </c>
    </row>
    <row r="149" spans="1:7" x14ac:dyDescent="0.2">
      <c r="A149" s="57" t="s">
        <v>676</v>
      </c>
      <c r="B149" s="58">
        <v>41507.607638888891</v>
      </c>
      <c r="C149" s="59" t="s">
        <v>531</v>
      </c>
      <c r="D149" s="59" t="s">
        <v>532</v>
      </c>
      <c r="E149" s="59" t="s">
        <v>533</v>
      </c>
      <c r="F149" s="59" t="s">
        <v>533</v>
      </c>
      <c r="G149" s="59" t="s">
        <v>533</v>
      </c>
    </row>
    <row r="150" spans="1:7" x14ac:dyDescent="0.2">
      <c r="A150" s="57" t="s">
        <v>677</v>
      </c>
      <c r="B150" s="58">
        <v>41507.614583333336</v>
      </c>
      <c r="C150" s="59" t="s">
        <v>531</v>
      </c>
      <c r="D150" s="59" t="s">
        <v>532</v>
      </c>
      <c r="E150" s="59">
        <v>43.1</v>
      </c>
      <c r="F150" s="59" t="s">
        <v>533</v>
      </c>
      <c r="G150" s="59" t="s">
        <v>533</v>
      </c>
    </row>
    <row r="151" spans="1:7" x14ac:dyDescent="0.2">
      <c r="A151" s="53"/>
      <c r="B151" s="54"/>
      <c r="C151" s="55"/>
      <c r="D151" s="55"/>
      <c r="E151" s="55"/>
      <c r="F151" s="55"/>
      <c r="G151" s="55"/>
    </row>
    <row r="152" spans="1:7" x14ac:dyDescent="0.2">
      <c r="A152" s="53"/>
      <c r="B152" s="54"/>
      <c r="C152" s="55"/>
      <c r="D152" s="55"/>
      <c r="E152" s="55"/>
      <c r="F152" s="55"/>
      <c r="G152" s="55"/>
    </row>
    <row r="153" spans="1:7" x14ac:dyDescent="0.2">
      <c r="A153" s="53"/>
      <c r="B153" s="54"/>
      <c r="C153" s="55"/>
      <c r="D153" s="55"/>
      <c r="E153" s="55"/>
      <c r="F153" s="55"/>
      <c r="G153" s="55"/>
    </row>
    <row r="154" spans="1:7" x14ac:dyDescent="0.2">
      <c r="A154" s="53"/>
      <c r="B154" s="54"/>
      <c r="C154" s="55"/>
      <c r="D154" s="55"/>
      <c r="E154" s="55"/>
      <c r="F154" s="55"/>
      <c r="G154" s="55"/>
    </row>
    <row r="155" spans="1:7" ht="12.75" customHeight="1" x14ac:dyDescent="0.2">
      <c r="A155" s="53"/>
      <c r="B155" s="54"/>
      <c r="C155" s="55"/>
      <c r="D155" s="55"/>
      <c r="E155" s="55"/>
      <c r="F155" s="55"/>
      <c r="G155" s="55"/>
    </row>
    <row r="156" spans="1:7" x14ac:dyDescent="0.2">
      <c r="A156" s="57"/>
      <c r="B156" s="58"/>
      <c r="C156" s="59"/>
      <c r="D156" s="59"/>
      <c r="E156" s="59"/>
      <c r="F156" s="59"/>
      <c r="G156" s="59"/>
    </row>
    <row r="157" spans="1:7" x14ac:dyDescent="0.2">
      <c r="A157" s="53"/>
      <c r="B157" s="54"/>
      <c r="C157" s="55"/>
      <c r="D157" s="55"/>
      <c r="E157" s="55"/>
      <c r="F157" s="55"/>
      <c r="G157" s="55"/>
    </row>
    <row r="158" spans="1:7" ht="15" customHeight="1" x14ac:dyDescent="0.2">
      <c r="A158" s="53"/>
      <c r="B158" s="54"/>
      <c r="C158" s="55"/>
      <c r="D158" s="55"/>
      <c r="E158" s="55"/>
      <c r="F158" s="55"/>
      <c r="G158" s="55"/>
    </row>
    <row r="159" spans="1:7" ht="15" customHeight="1" x14ac:dyDescent="0.2">
      <c r="A159" s="53"/>
      <c r="B159" s="54"/>
      <c r="C159" s="55"/>
      <c r="D159" s="55"/>
      <c r="E159" s="55"/>
      <c r="F159" s="55"/>
      <c r="G159" s="55"/>
    </row>
    <row r="160" spans="1:7" ht="15" customHeight="1" x14ac:dyDescent="0.2">
      <c r="A160" s="53"/>
      <c r="B160" s="54"/>
      <c r="C160" s="55"/>
      <c r="D160" s="55"/>
      <c r="E160" s="55"/>
      <c r="F160" s="55"/>
      <c r="G160" s="55"/>
    </row>
    <row r="161" spans="1:7" ht="15" customHeight="1" x14ac:dyDescent="0.2">
      <c r="A161" s="53"/>
      <c r="B161" s="54"/>
      <c r="C161" s="55"/>
      <c r="D161" s="55"/>
      <c r="E161" s="55"/>
      <c r="F161" s="55"/>
      <c r="G161" s="55"/>
    </row>
    <row r="162" spans="1:7" x14ac:dyDescent="0.2">
      <c r="A162" s="57"/>
      <c r="B162" s="58"/>
      <c r="C162" s="59"/>
      <c r="D162" s="59"/>
      <c r="E162" s="59"/>
      <c r="F162" s="59"/>
      <c r="G162" s="59"/>
    </row>
    <row r="163" spans="1:7" ht="15" customHeight="1" x14ac:dyDescent="0.2">
      <c r="A163" s="57"/>
      <c r="B163" s="58"/>
      <c r="C163" s="59"/>
      <c r="D163" s="59"/>
      <c r="E163" s="59"/>
      <c r="F163" s="59"/>
      <c r="G163" s="59"/>
    </row>
    <row r="164" spans="1:7" x14ac:dyDescent="0.2">
      <c r="A164" s="57"/>
      <c r="B164" s="58"/>
      <c r="C164" s="59"/>
      <c r="D164" s="59"/>
      <c r="E164" s="59"/>
      <c r="F164" s="59"/>
      <c r="G164" s="59"/>
    </row>
    <row r="165" spans="1:7" ht="12.75" customHeight="1" x14ac:dyDescent="0.2">
      <c r="A165" s="53"/>
      <c r="B165" s="54"/>
      <c r="C165" s="55"/>
      <c r="D165" s="55"/>
      <c r="E165" s="55"/>
      <c r="F165" s="55"/>
      <c r="G165" s="55"/>
    </row>
    <row r="166" spans="1:7" x14ac:dyDescent="0.2">
      <c r="A166" s="57"/>
      <c r="B166" s="58"/>
      <c r="C166" s="59"/>
      <c r="D166" s="59"/>
      <c r="E166" s="59"/>
      <c r="F166" s="59"/>
      <c r="G166" s="59"/>
    </row>
    <row r="167" spans="1:7" x14ac:dyDescent="0.2">
      <c r="A167" s="57"/>
      <c r="B167" s="58"/>
      <c r="C167" s="59"/>
      <c r="D167" s="59"/>
      <c r="E167" s="59"/>
      <c r="F167" s="59"/>
      <c r="G167" s="59"/>
    </row>
    <row r="168" spans="1:7" x14ac:dyDescent="0.2">
      <c r="A168" s="53"/>
      <c r="B168" s="54"/>
      <c r="C168" s="55"/>
      <c r="D168" s="55"/>
      <c r="E168" s="55"/>
      <c r="F168" s="55"/>
      <c r="G168" s="55"/>
    </row>
    <row r="169" spans="1:7" x14ac:dyDescent="0.2">
      <c r="A169" s="57"/>
      <c r="B169" s="58"/>
      <c r="C169" s="59"/>
      <c r="D169" s="59"/>
      <c r="E169" s="59"/>
      <c r="F169" s="59"/>
      <c r="G169" s="59"/>
    </row>
    <row r="170" spans="1:7" x14ac:dyDescent="0.2">
      <c r="A170" s="57"/>
      <c r="B170" s="58"/>
      <c r="C170" s="59"/>
      <c r="D170" s="59"/>
      <c r="E170" s="59"/>
      <c r="F170" s="59"/>
      <c r="G170" s="59"/>
    </row>
    <row r="171" spans="1:7" x14ac:dyDescent="0.2">
      <c r="A171" s="57"/>
      <c r="B171" s="58"/>
      <c r="C171" s="59"/>
      <c r="D171" s="59"/>
      <c r="E171" s="59"/>
      <c r="F171" s="59"/>
      <c r="G171" s="59"/>
    </row>
    <row r="172" spans="1:7" x14ac:dyDescent="0.2">
      <c r="A172" s="57"/>
      <c r="B172" s="58"/>
      <c r="C172" s="59"/>
      <c r="D172" s="59"/>
      <c r="E172" s="59"/>
      <c r="F172" s="59"/>
      <c r="G172" s="59"/>
    </row>
    <row r="173" spans="1:7" ht="12.75" customHeight="1" x14ac:dyDescent="0.2">
      <c r="A173" s="53"/>
      <c r="B173" s="54"/>
      <c r="C173" s="55"/>
      <c r="D173" s="55"/>
      <c r="E173" s="55"/>
      <c r="F173" s="55"/>
      <c r="G173" s="55"/>
    </row>
    <row r="174" spans="1:7" ht="12.75" customHeight="1" x14ac:dyDescent="0.2">
      <c r="A174" s="53"/>
      <c r="B174" s="54"/>
      <c r="C174" s="55"/>
      <c r="D174" s="55"/>
      <c r="E174" s="55"/>
      <c r="F174" s="55"/>
      <c r="G174" s="55"/>
    </row>
    <row r="175" spans="1:7" x14ac:dyDescent="0.2">
      <c r="A175" s="57"/>
      <c r="B175" s="58"/>
      <c r="C175" s="59"/>
      <c r="D175" s="59"/>
      <c r="E175" s="59"/>
      <c r="F175" s="59"/>
      <c r="G175" s="59"/>
    </row>
    <row r="176" spans="1:7" x14ac:dyDescent="0.2">
      <c r="A176" s="57"/>
      <c r="B176" s="58"/>
      <c r="C176" s="59"/>
      <c r="D176" s="59"/>
      <c r="E176" s="59"/>
      <c r="F176" s="59"/>
      <c r="G176" s="59"/>
    </row>
    <row r="177" spans="1:7" ht="15" customHeight="1" x14ac:dyDescent="0.2">
      <c r="A177" s="57"/>
      <c r="B177" s="58"/>
      <c r="C177" s="59"/>
      <c r="D177" s="59"/>
      <c r="E177" s="59"/>
      <c r="F177" s="59"/>
      <c r="G177" s="59"/>
    </row>
    <row r="178" spans="1:7" ht="15" customHeight="1" x14ac:dyDescent="0.2">
      <c r="A178" s="57"/>
      <c r="B178" s="58"/>
      <c r="C178" s="59"/>
      <c r="D178" s="59"/>
      <c r="E178" s="59"/>
      <c r="F178" s="59"/>
      <c r="G178" s="59"/>
    </row>
    <row r="179" spans="1:7" ht="15" customHeight="1" x14ac:dyDescent="0.2">
      <c r="A179" s="57"/>
      <c r="B179" s="58"/>
      <c r="C179" s="59"/>
      <c r="D179" s="59"/>
      <c r="E179" s="59"/>
      <c r="F179" s="59"/>
      <c r="G179" s="59"/>
    </row>
    <row r="180" spans="1:7" ht="15" customHeight="1" x14ac:dyDescent="0.2">
      <c r="A180" s="57"/>
      <c r="B180" s="58"/>
      <c r="C180" s="59"/>
      <c r="D180" s="59"/>
      <c r="E180" s="59"/>
      <c r="F180" s="59"/>
      <c r="G180" s="59"/>
    </row>
    <row r="181" spans="1:7" ht="15" customHeight="1" x14ac:dyDescent="0.2">
      <c r="A181" s="57"/>
      <c r="B181" s="58"/>
      <c r="C181" s="59"/>
      <c r="D181" s="59"/>
      <c r="E181" s="59"/>
      <c r="F181" s="59"/>
      <c r="G181" s="59"/>
    </row>
    <row r="182" spans="1:7" ht="15" customHeight="1" x14ac:dyDescent="0.2">
      <c r="A182" s="57"/>
      <c r="B182" s="58"/>
      <c r="C182" s="59"/>
      <c r="D182" s="59"/>
      <c r="E182" s="59"/>
      <c r="F182" s="59"/>
      <c r="G182" s="59"/>
    </row>
    <row r="183" spans="1:7" x14ac:dyDescent="0.2">
      <c r="A183" s="57"/>
      <c r="B183" s="58"/>
      <c r="C183" s="59"/>
      <c r="D183" s="59"/>
      <c r="E183" s="59"/>
      <c r="F183" s="59"/>
      <c r="G183" s="59"/>
    </row>
    <row r="184" spans="1:7" x14ac:dyDescent="0.2">
      <c r="A184" s="57"/>
      <c r="B184" s="58"/>
      <c r="C184" s="59"/>
      <c r="D184" s="59"/>
      <c r="E184" s="59"/>
      <c r="F184" s="59"/>
      <c r="G184" s="59"/>
    </row>
    <row r="185" spans="1:7" ht="12.75" customHeight="1" x14ac:dyDescent="0.2"/>
    <row r="186" spans="1:7" ht="12.75" customHeight="1" x14ac:dyDescent="0.2"/>
    <row r="187" spans="1:7" ht="12.75" customHeight="1" x14ac:dyDescent="0.2"/>
    <row r="188" spans="1:7" ht="12.75" customHeight="1" x14ac:dyDescent="0.2"/>
    <row r="189" spans="1:7" ht="12.75" customHeight="1" x14ac:dyDescent="0.2"/>
    <row r="190" spans="1:7" ht="12.75" customHeight="1" x14ac:dyDescent="0.2"/>
    <row r="191" spans="1:7" ht="12.75" customHeight="1" x14ac:dyDescent="0.2"/>
    <row r="192" spans="1:7" ht="12.75" customHeight="1" x14ac:dyDescent="0.2"/>
    <row r="193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12" spans="1:7" ht="15" customHeight="1" x14ac:dyDescent="0.2">
      <c r="A212" s="57"/>
      <c r="B212" s="58"/>
      <c r="C212" s="59"/>
      <c r="D212" s="59"/>
      <c r="E212" s="59"/>
      <c r="F212" s="59"/>
      <c r="G212" s="59"/>
    </row>
    <row r="222" spans="1:7" ht="15" customHeight="1" x14ac:dyDescent="0.2">
      <c r="A222" s="57"/>
      <c r="B222" s="58"/>
      <c r="C222" s="59"/>
      <c r="D222" s="59"/>
      <c r="E222" s="59"/>
      <c r="F222" s="59"/>
      <c r="G222" s="59"/>
    </row>
    <row r="223" spans="1:7" ht="15" customHeight="1" x14ac:dyDescent="0.2">
      <c r="A223" s="57"/>
      <c r="B223" s="58"/>
      <c r="C223" s="59"/>
      <c r="D223" s="59"/>
      <c r="E223" s="59"/>
      <c r="F223" s="59"/>
      <c r="G223" s="59"/>
    </row>
    <row r="224" spans="1:7" ht="15" customHeight="1" x14ac:dyDescent="0.2">
      <c r="A224" s="57"/>
      <c r="B224" s="58"/>
      <c r="C224" s="59"/>
      <c r="D224" s="59"/>
      <c r="E224" s="51"/>
      <c r="F224" s="51"/>
      <c r="G224" s="51"/>
    </row>
    <row r="225" spans="1:7" s="56" customFormat="1" ht="15" x14ac:dyDescent="0.2">
      <c r="A225" s="57"/>
      <c r="B225" s="58"/>
      <c r="C225" s="59"/>
      <c r="D225" s="59"/>
      <c r="E225" s="51"/>
      <c r="F225" s="51"/>
      <c r="G225" s="51"/>
    </row>
    <row r="226" spans="1:7" s="56" customFormat="1" ht="15" x14ac:dyDescent="0.2">
      <c r="A226" s="57"/>
      <c r="B226" s="58"/>
      <c r="C226" s="59"/>
      <c r="D226" s="59"/>
      <c r="E226" s="51"/>
      <c r="F226" s="51"/>
      <c r="G226" s="51"/>
    </row>
    <row r="227" spans="1:7" s="56" customFormat="1" ht="15" x14ac:dyDescent="0.2">
      <c r="A227" s="49"/>
      <c r="B227" s="50"/>
      <c r="C227" s="51"/>
      <c r="D227" s="51"/>
      <c r="E227" s="51"/>
      <c r="F227" s="51"/>
      <c r="G227" s="51"/>
    </row>
    <row r="228" spans="1:7" s="56" customFormat="1" ht="15" x14ac:dyDescent="0.2">
      <c r="A228" s="49"/>
      <c r="B228" s="50"/>
      <c r="C228" s="51"/>
      <c r="D228" s="51"/>
      <c r="E228" s="51"/>
      <c r="F228" s="51"/>
      <c r="G228" s="51"/>
    </row>
    <row r="229" spans="1:7" s="56" customFormat="1" ht="15" x14ac:dyDescent="0.2">
      <c r="A229" s="61"/>
      <c r="B229" s="62"/>
      <c r="C229" s="52"/>
      <c r="D229" s="52"/>
      <c r="E229" s="52"/>
      <c r="F229" s="52"/>
      <c r="G229" s="52"/>
    </row>
    <row r="230" spans="1:7" s="56" customFormat="1" ht="15" x14ac:dyDescent="0.2">
      <c r="A230" s="61"/>
      <c r="B230" s="62"/>
      <c r="C230" s="52"/>
      <c r="D230" s="52"/>
      <c r="E230" s="52"/>
      <c r="F230" s="52"/>
      <c r="G230" s="52"/>
    </row>
    <row r="231" spans="1:7" s="56" customFormat="1" ht="14.25" customHeight="1" x14ac:dyDescent="0.2">
      <c r="A231" s="61"/>
      <c r="B231" s="62"/>
      <c r="C231" s="52"/>
      <c r="D231" s="52"/>
      <c r="E231" s="52"/>
      <c r="F231" s="52"/>
      <c r="G231" s="52"/>
    </row>
    <row r="232" spans="1:7" s="56" customFormat="1" ht="15" x14ac:dyDescent="0.2">
      <c r="A232" s="61"/>
      <c r="B232" s="62"/>
      <c r="C232" s="52"/>
      <c r="D232" s="52"/>
      <c r="E232" s="52"/>
      <c r="F232" s="52"/>
      <c r="G232" s="52"/>
    </row>
    <row r="233" spans="1:7" s="56" customFormat="1" ht="15" x14ac:dyDescent="0.2">
      <c r="A233" s="61"/>
      <c r="B233" s="62"/>
      <c r="C233" s="52"/>
      <c r="D233" s="52"/>
      <c r="E233" s="52"/>
      <c r="F233" s="52"/>
      <c r="G233" s="52"/>
    </row>
    <row r="234" spans="1:7" s="56" customFormat="1" ht="15" x14ac:dyDescent="0.2">
      <c r="A234" s="61"/>
      <c r="B234" s="62"/>
      <c r="C234" s="52"/>
      <c r="D234" s="52"/>
      <c r="E234" s="52"/>
      <c r="F234" s="52"/>
      <c r="G234" s="52"/>
    </row>
    <row r="235" spans="1:7" x14ac:dyDescent="0.2">
      <c r="A235" s="57"/>
      <c r="B235" s="58"/>
      <c r="C235" s="59"/>
      <c r="D235" s="59"/>
      <c r="E235" s="59"/>
      <c r="F235" s="59"/>
      <c r="G235" s="59"/>
    </row>
    <row r="236" spans="1:7" x14ac:dyDescent="0.2">
      <c r="A236" s="57"/>
      <c r="B236" s="58"/>
      <c r="C236" s="59"/>
      <c r="D236" s="59"/>
      <c r="E236" s="59"/>
      <c r="F236" s="59"/>
      <c r="G236" s="59"/>
    </row>
    <row r="237" spans="1:7" ht="15" customHeight="1" x14ac:dyDescent="0.2">
      <c r="A237" s="57"/>
      <c r="B237" s="58"/>
      <c r="C237" s="59"/>
      <c r="D237" s="59"/>
      <c r="E237" s="59"/>
      <c r="F237" s="59"/>
      <c r="G237" s="59"/>
    </row>
    <row r="238" spans="1:7" x14ac:dyDescent="0.2">
      <c r="A238" s="57"/>
      <c r="B238" s="58"/>
      <c r="C238" s="59"/>
      <c r="D238" s="59"/>
      <c r="E238" s="51"/>
      <c r="F238" s="51"/>
      <c r="G238" s="51"/>
    </row>
    <row r="239" spans="1:7" x14ac:dyDescent="0.2">
      <c r="A239" s="57"/>
      <c r="B239" s="58"/>
      <c r="C239" s="59"/>
      <c r="D239" s="59"/>
      <c r="E239" s="51"/>
      <c r="F239" s="51"/>
      <c r="G239" s="51"/>
    </row>
    <row r="240" spans="1:7" x14ac:dyDescent="0.2">
      <c r="A240" s="53"/>
      <c r="B240" s="54"/>
      <c r="C240" s="55"/>
      <c r="D240" s="55"/>
      <c r="E240" s="51"/>
      <c r="F240" s="51"/>
      <c r="G240" s="51"/>
    </row>
    <row r="241" spans="1:7" x14ac:dyDescent="0.2">
      <c r="A241" s="57"/>
      <c r="B241" s="58"/>
      <c r="C241" s="59"/>
      <c r="D241" s="59"/>
      <c r="E241" s="51"/>
      <c r="F241" s="51"/>
      <c r="G241" s="51"/>
    </row>
    <row r="242" spans="1:7" x14ac:dyDescent="0.2">
      <c r="A242" s="49"/>
      <c r="B242" s="50"/>
      <c r="C242" s="51"/>
      <c r="D242" s="51"/>
      <c r="E242" s="51"/>
      <c r="F242" s="51"/>
      <c r="G242" s="51"/>
    </row>
    <row r="249" spans="1:7" ht="15" customHeight="1" x14ac:dyDescent="0.2">
      <c r="A249" s="57"/>
      <c r="B249" s="58"/>
      <c r="C249" s="59"/>
      <c r="D249" s="59"/>
      <c r="E249" s="59"/>
      <c r="F249" s="59"/>
      <c r="G249" s="59"/>
    </row>
    <row r="250" spans="1:7" ht="15" customHeight="1" x14ac:dyDescent="0.2">
      <c r="A250" s="57"/>
      <c r="B250" s="58"/>
      <c r="C250" s="59"/>
      <c r="D250" s="59"/>
      <c r="E250" s="59"/>
      <c r="F250" s="59"/>
      <c r="G250" s="59"/>
    </row>
    <row r="251" spans="1:7" ht="15" customHeight="1" x14ac:dyDescent="0.2">
      <c r="A251" s="57"/>
      <c r="B251" s="58"/>
      <c r="C251" s="59"/>
      <c r="D251" s="59"/>
      <c r="E251" s="51"/>
      <c r="F251" s="51"/>
      <c r="G251" s="51"/>
    </row>
    <row r="252" spans="1:7" ht="15" customHeight="1" x14ac:dyDescent="0.2">
      <c r="A252" s="63"/>
      <c r="B252" s="64"/>
      <c r="C252" s="60"/>
      <c r="D252" s="60"/>
      <c r="E252" s="51"/>
      <c r="F252" s="51"/>
      <c r="G252" s="51"/>
    </row>
    <row r="253" spans="1:7" ht="15" customHeight="1" x14ac:dyDescent="0.2">
      <c r="A253" s="57"/>
      <c r="B253" s="58"/>
      <c r="C253" s="59"/>
      <c r="D253" s="59"/>
      <c r="E253" s="51"/>
      <c r="F253" s="51"/>
      <c r="G253" s="51"/>
    </row>
    <row r="254" spans="1:7" ht="15" customHeight="1" x14ac:dyDescent="0.2">
      <c r="A254" s="49"/>
      <c r="B254" s="50"/>
      <c r="C254" s="51"/>
      <c r="D254" s="51"/>
      <c r="E254" s="51"/>
      <c r="F254" s="51"/>
      <c r="G254" s="51"/>
    </row>
    <row r="255" spans="1:7" ht="15" customHeight="1" x14ac:dyDescent="0.2">
      <c r="A255" s="49"/>
      <c r="B255" s="50"/>
      <c r="C255" s="51"/>
      <c r="D255" s="51"/>
      <c r="E255" s="51"/>
      <c r="F255" s="51"/>
      <c r="G255" s="51"/>
    </row>
    <row r="259" spans="1:7" ht="15" customHeight="1" x14ac:dyDescent="0.2">
      <c r="A259" s="57"/>
      <c r="B259" s="58"/>
      <c r="C259" s="59"/>
      <c r="D259" s="59"/>
      <c r="E259" s="59"/>
      <c r="F259" s="59"/>
      <c r="G259" s="59"/>
    </row>
    <row r="260" spans="1:7" ht="15" customHeight="1" x14ac:dyDescent="0.2">
      <c r="A260" s="57"/>
      <c r="B260" s="58"/>
      <c r="C260" s="59"/>
      <c r="D260" s="59"/>
      <c r="E260" s="59"/>
      <c r="F260" s="59"/>
      <c r="G260" s="59"/>
    </row>
    <row r="261" spans="1:7" ht="15" customHeight="1" x14ac:dyDescent="0.2">
      <c r="A261" s="57"/>
      <c r="B261" s="58"/>
      <c r="C261" s="59"/>
      <c r="D261" s="59"/>
      <c r="E261" s="51"/>
      <c r="F261" s="51"/>
      <c r="G261" s="51"/>
    </row>
    <row r="262" spans="1:7" ht="15" customHeight="1" x14ac:dyDescent="0.2">
      <c r="A262" s="57"/>
      <c r="B262" s="58"/>
      <c r="C262" s="59"/>
      <c r="D262" s="59"/>
      <c r="E262" s="51"/>
      <c r="F262" s="51"/>
      <c r="G262" s="51"/>
    </row>
    <row r="263" spans="1:7" ht="15" customHeight="1" x14ac:dyDescent="0.2">
      <c r="A263" s="57"/>
      <c r="B263" s="58"/>
      <c r="C263" s="59"/>
      <c r="D263" s="59"/>
      <c r="E263" s="51"/>
      <c r="F263" s="51"/>
      <c r="G263" s="51"/>
    </row>
    <row r="264" spans="1:7" ht="15" customHeight="1" x14ac:dyDescent="0.2">
      <c r="A264" s="57"/>
      <c r="B264" s="58"/>
      <c r="C264" s="59"/>
      <c r="D264" s="59"/>
      <c r="E264" s="51"/>
      <c r="F264" s="51"/>
      <c r="G264" s="51"/>
    </row>
    <row r="265" spans="1:7" ht="15" customHeight="1" x14ac:dyDescent="0.2">
      <c r="A265" s="49"/>
      <c r="B265" s="50"/>
      <c r="C265" s="51"/>
      <c r="D265" s="51"/>
      <c r="E265" s="51"/>
      <c r="F265" s="51"/>
      <c r="G265" s="51"/>
    </row>
    <row r="266" spans="1:7" s="56" customFormat="1" ht="15" x14ac:dyDescent="0.2">
      <c r="A266" s="61"/>
      <c r="B266" s="62"/>
      <c r="C266" s="52"/>
      <c r="D266" s="52"/>
      <c r="E266" s="52"/>
      <c r="F266" s="52"/>
      <c r="G266" s="52"/>
    </row>
    <row r="267" spans="1:7" s="56" customFormat="1" ht="15" x14ac:dyDescent="0.2">
      <c r="A267" s="61"/>
      <c r="B267" s="62"/>
      <c r="C267" s="52"/>
      <c r="D267" s="52"/>
      <c r="E267" s="52"/>
      <c r="F267" s="52"/>
      <c r="G267" s="52"/>
    </row>
    <row r="268" spans="1:7" s="56" customFormat="1" ht="15" x14ac:dyDescent="0.2">
      <c r="A268" s="61"/>
      <c r="B268" s="62"/>
      <c r="C268" s="52"/>
      <c r="D268" s="52"/>
      <c r="E268" s="52"/>
      <c r="F268" s="52"/>
      <c r="G268" s="52"/>
    </row>
    <row r="269" spans="1:7" s="56" customFormat="1" ht="15" x14ac:dyDescent="0.2">
      <c r="A269" s="61"/>
      <c r="B269" s="62"/>
      <c r="C269" s="52"/>
      <c r="D269" s="52"/>
      <c r="E269" s="52"/>
      <c r="F269" s="52"/>
      <c r="G269" s="52"/>
    </row>
    <row r="270" spans="1:7" s="56" customFormat="1" ht="15" x14ac:dyDescent="0.2">
      <c r="A270" s="61"/>
      <c r="B270" s="62"/>
      <c r="C270" s="52"/>
      <c r="D270" s="52"/>
      <c r="E270" s="52"/>
      <c r="F270" s="52"/>
      <c r="G270" s="52"/>
    </row>
    <row r="271" spans="1:7" s="56" customFormat="1" ht="15" x14ac:dyDescent="0.2">
      <c r="A271" s="61"/>
      <c r="B271" s="62"/>
      <c r="C271" s="52"/>
      <c r="D271" s="52"/>
      <c r="E271" s="52"/>
      <c r="F271" s="52"/>
      <c r="G271" s="52"/>
    </row>
    <row r="272" spans="1:7" s="56" customFormat="1" ht="15" x14ac:dyDescent="0.2">
      <c r="A272" s="61"/>
      <c r="B272" s="62"/>
      <c r="C272" s="52"/>
      <c r="D272" s="52"/>
      <c r="E272" s="52"/>
      <c r="F272" s="52"/>
      <c r="G272" s="52"/>
    </row>
    <row r="273" spans="1:7" s="56" customFormat="1" ht="15" x14ac:dyDescent="0.2">
      <c r="A273" s="61"/>
      <c r="B273" s="62"/>
      <c r="C273" s="52"/>
      <c r="D273" s="52"/>
      <c r="E273" s="52"/>
      <c r="F273" s="52"/>
      <c r="G273" s="52"/>
    </row>
    <row r="274" spans="1:7" s="56" customFormat="1" ht="15" x14ac:dyDescent="0.2">
      <c r="A274" s="61"/>
      <c r="B274" s="62"/>
      <c r="C274" s="52"/>
      <c r="D274" s="52"/>
      <c r="E274" s="52"/>
      <c r="F274" s="52"/>
      <c r="G274" s="52"/>
    </row>
    <row r="275" spans="1:7" s="56" customFormat="1" ht="15" x14ac:dyDescent="0.2">
      <c r="A275" s="61"/>
      <c r="B275" s="62"/>
      <c r="C275" s="52"/>
      <c r="D275" s="52"/>
      <c r="E275" s="52"/>
      <c r="F275" s="52"/>
      <c r="G275" s="52"/>
    </row>
    <row r="276" spans="1:7" s="56" customFormat="1" ht="15" x14ac:dyDescent="0.2">
      <c r="A276" s="61"/>
      <c r="B276" s="62"/>
      <c r="C276" s="52"/>
      <c r="D276" s="52"/>
      <c r="E276" s="52"/>
      <c r="F276" s="52"/>
      <c r="G276" s="52"/>
    </row>
    <row r="277" spans="1:7" ht="12.75" customHeight="1" x14ac:dyDescent="0.2"/>
    <row r="278" spans="1:7" ht="12.75" customHeight="1" x14ac:dyDescent="0.2"/>
    <row r="279" spans="1:7" ht="12.75" customHeight="1" x14ac:dyDescent="0.2"/>
    <row r="280" spans="1:7" ht="12.75" customHeight="1" x14ac:dyDescent="0.2"/>
    <row r="281" spans="1:7" ht="12.75" customHeight="1" x14ac:dyDescent="0.2"/>
    <row r="282" spans="1:7" ht="12.75" customHeight="1" x14ac:dyDescent="0.2"/>
    <row r="283" spans="1:7" ht="12.75" customHeight="1" x14ac:dyDescent="0.2"/>
    <row r="284" spans="1:7" x14ac:dyDescent="0.2">
      <c r="A284" s="57"/>
      <c r="B284" s="58"/>
      <c r="C284" s="59"/>
      <c r="D284" s="59"/>
      <c r="E284" s="59"/>
      <c r="F284" s="59"/>
      <c r="G284" s="59"/>
    </row>
    <row r="285" spans="1:7" x14ac:dyDescent="0.2">
      <c r="A285" s="57"/>
      <c r="B285" s="58"/>
      <c r="C285" s="59"/>
      <c r="D285" s="59"/>
      <c r="E285" s="59"/>
      <c r="F285" s="59"/>
      <c r="G285" s="59"/>
    </row>
    <row r="286" spans="1:7" x14ac:dyDescent="0.2">
      <c r="A286" s="57"/>
      <c r="B286" s="58"/>
      <c r="C286" s="59"/>
      <c r="D286" s="59"/>
      <c r="E286" s="51"/>
      <c r="F286" s="51"/>
      <c r="G286" s="51"/>
    </row>
    <row r="287" spans="1:7" x14ac:dyDescent="0.2">
      <c r="A287" s="57"/>
      <c r="B287" s="58"/>
      <c r="C287" s="59"/>
      <c r="D287" s="59"/>
      <c r="E287" s="51"/>
      <c r="F287" s="51"/>
      <c r="G287" s="51"/>
    </row>
    <row r="288" spans="1:7" x14ac:dyDescent="0.2">
      <c r="A288" s="57"/>
      <c r="B288" s="58"/>
      <c r="C288" s="59"/>
      <c r="D288" s="59"/>
      <c r="E288" s="51"/>
      <c r="F288" s="51"/>
      <c r="G288" s="51"/>
    </row>
    <row r="289" spans="1:7" ht="15" customHeight="1" x14ac:dyDescent="0.2">
      <c r="A289" s="57"/>
      <c r="B289" s="58"/>
      <c r="C289" s="59"/>
      <c r="D289" s="59"/>
      <c r="E289" s="51"/>
      <c r="F289" s="51"/>
      <c r="G289" s="51"/>
    </row>
    <row r="290" spans="1:7" ht="15" customHeight="1" x14ac:dyDescent="0.2">
      <c r="A290" s="49"/>
      <c r="B290" s="50"/>
      <c r="C290" s="51"/>
      <c r="D290" s="51"/>
      <c r="E290" s="51"/>
      <c r="F290" s="51"/>
      <c r="G290" s="51"/>
    </row>
    <row r="291" spans="1:7" ht="15" customHeight="1" x14ac:dyDescent="0.2">
      <c r="A291" s="49"/>
      <c r="B291" s="50"/>
      <c r="C291" s="51"/>
      <c r="D291" s="51"/>
      <c r="E291" s="51"/>
      <c r="F291" s="51"/>
      <c r="G291" s="51"/>
    </row>
    <row r="311" spans="1:7" ht="12.75" customHeight="1" x14ac:dyDescent="0.2"/>
    <row r="312" spans="1:7" s="56" customFormat="1" ht="15" x14ac:dyDescent="0.2">
      <c r="A312" s="61"/>
      <c r="B312" s="62"/>
      <c r="C312" s="52"/>
      <c r="D312" s="52"/>
      <c r="E312" s="52"/>
      <c r="F312" s="52"/>
      <c r="G312" s="52"/>
    </row>
    <row r="313" spans="1:7" ht="12.75" customHeight="1" x14ac:dyDescent="0.2"/>
    <row r="314" spans="1:7" ht="12.75" customHeight="1" x14ac:dyDescent="0.2"/>
    <row r="315" spans="1:7" s="56" customFormat="1" ht="15" x14ac:dyDescent="0.2">
      <c r="A315" s="57"/>
      <c r="B315" s="58"/>
      <c r="C315" s="59"/>
      <c r="D315" s="59"/>
      <c r="E315" s="59"/>
      <c r="F315" s="59"/>
      <c r="G315" s="59"/>
    </row>
    <row r="316" spans="1:7" s="56" customFormat="1" ht="15" x14ac:dyDescent="0.2">
      <c r="A316" s="57"/>
      <c r="B316" s="58"/>
      <c r="C316" s="59"/>
      <c r="D316" s="59"/>
      <c r="E316" s="59"/>
      <c r="F316" s="59"/>
      <c r="G316" s="59"/>
    </row>
    <row r="317" spans="1:7" x14ac:dyDescent="0.2">
      <c r="A317" s="57"/>
      <c r="B317" s="58"/>
      <c r="C317" s="59"/>
      <c r="D317" s="59"/>
      <c r="E317" s="51"/>
      <c r="F317" s="51"/>
      <c r="G317" s="51"/>
    </row>
    <row r="318" spans="1:7" s="56" customFormat="1" ht="15" x14ac:dyDescent="0.2">
      <c r="A318" s="57"/>
      <c r="B318" s="58"/>
      <c r="C318" s="59"/>
      <c r="D318" s="59"/>
      <c r="E318" s="51"/>
      <c r="F318" s="51"/>
      <c r="G318" s="51"/>
    </row>
    <row r="319" spans="1:7" s="56" customFormat="1" ht="15" x14ac:dyDescent="0.2">
      <c r="A319" s="57"/>
      <c r="B319" s="58"/>
      <c r="C319" s="59"/>
      <c r="D319" s="59"/>
      <c r="E319" s="51"/>
      <c r="F319" s="51"/>
      <c r="G319" s="51"/>
    </row>
    <row r="320" spans="1:7" s="56" customFormat="1" ht="15" x14ac:dyDescent="0.2">
      <c r="A320" s="57"/>
      <c r="B320" s="58"/>
      <c r="C320" s="59"/>
      <c r="D320" s="59"/>
      <c r="E320" s="51"/>
      <c r="F320" s="51"/>
      <c r="G320" s="51"/>
    </row>
    <row r="321" spans="1:7" x14ac:dyDescent="0.2">
      <c r="A321" s="49"/>
      <c r="B321" s="50"/>
      <c r="C321" s="51"/>
      <c r="D321" s="51"/>
      <c r="E321" s="51"/>
      <c r="F321" s="51"/>
      <c r="G321" s="51"/>
    </row>
    <row r="322" spans="1:7" x14ac:dyDescent="0.2">
      <c r="A322" s="49"/>
      <c r="B322" s="50"/>
      <c r="C322" s="51"/>
      <c r="D322" s="51"/>
      <c r="E322" s="51"/>
      <c r="F322" s="51"/>
      <c r="G322" s="51"/>
    </row>
    <row r="323" spans="1:7" ht="12.75" customHeight="1" x14ac:dyDescent="0.2"/>
    <row r="324" spans="1:7" ht="12.75" customHeight="1" x14ac:dyDescent="0.2"/>
    <row r="325" spans="1:7" ht="12.75" customHeight="1" x14ac:dyDescent="0.2"/>
    <row r="326" spans="1:7" ht="12.75" customHeight="1" x14ac:dyDescent="0.2"/>
    <row r="327" spans="1:7" ht="12.75" customHeight="1" x14ac:dyDescent="0.2"/>
    <row r="328" spans="1:7" ht="12.75" customHeight="1" x14ac:dyDescent="0.2"/>
    <row r="329" spans="1:7" ht="12.75" customHeight="1" x14ac:dyDescent="0.2"/>
    <row r="330" spans="1:7" ht="12.75" customHeight="1" x14ac:dyDescent="0.2"/>
    <row r="343" spans="1:7" ht="12.75" customHeight="1" x14ac:dyDescent="0.2"/>
    <row r="344" spans="1:7" ht="12.75" customHeight="1" x14ac:dyDescent="0.2"/>
    <row r="345" spans="1:7" x14ac:dyDescent="0.2">
      <c r="A345" s="57"/>
      <c r="B345" s="58"/>
      <c r="C345" s="59"/>
      <c r="D345" s="59"/>
      <c r="E345" s="59"/>
      <c r="F345" s="59"/>
      <c r="G345" s="59"/>
    </row>
    <row r="346" spans="1:7" x14ac:dyDescent="0.2">
      <c r="A346" s="57"/>
      <c r="B346" s="58"/>
      <c r="C346" s="59"/>
      <c r="D346" s="59"/>
      <c r="E346" s="59"/>
      <c r="F346" s="59"/>
      <c r="G346" s="59"/>
    </row>
    <row r="347" spans="1:7" x14ac:dyDescent="0.2">
      <c r="A347" s="57"/>
      <c r="B347" s="58"/>
      <c r="C347" s="59"/>
      <c r="D347" s="59"/>
      <c r="E347" s="51"/>
      <c r="F347" s="51"/>
      <c r="G347" s="51"/>
    </row>
    <row r="348" spans="1:7" x14ac:dyDescent="0.2">
      <c r="A348" s="57"/>
      <c r="B348" s="58"/>
      <c r="C348" s="59"/>
      <c r="D348" s="59"/>
      <c r="E348" s="51"/>
      <c r="F348" s="51"/>
      <c r="G348" s="51"/>
    </row>
    <row r="349" spans="1:7" x14ac:dyDescent="0.2">
      <c r="A349" s="65"/>
      <c r="B349" s="66"/>
      <c r="C349" s="67"/>
      <c r="D349" s="67"/>
      <c r="E349" s="51"/>
      <c r="F349" s="51"/>
      <c r="G349" s="51"/>
    </row>
    <row r="350" spans="1:7" x14ac:dyDescent="0.2">
      <c r="A350" s="49"/>
      <c r="B350" s="50"/>
      <c r="C350" s="51"/>
      <c r="D350" s="51"/>
      <c r="E350" s="51"/>
      <c r="F350" s="51"/>
      <c r="G350" s="51"/>
    </row>
    <row r="351" spans="1:7" x14ac:dyDescent="0.2">
      <c r="A351" s="49"/>
      <c r="B351" s="50"/>
      <c r="C351" s="51"/>
      <c r="D351" s="51"/>
      <c r="E351" s="51"/>
      <c r="F351" s="51"/>
      <c r="G351" s="51"/>
    </row>
    <row r="352" spans="1:7" ht="12.75" customHeight="1" x14ac:dyDescent="0.2"/>
    <row r="353" spans="1:7" ht="12.75" customHeight="1" x14ac:dyDescent="0.2"/>
    <row r="354" spans="1:7" ht="12.75" customHeight="1" x14ac:dyDescent="0.2"/>
    <row r="355" spans="1:7" ht="12.75" customHeight="1" x14ac:dyDescent="0.2"/>
    <row r="356" spans="1:7" ht="12.75" customHeight="1" x14ac:dyDescent="0.2"/>
    <row r="357" spans="1:7" ht="12.75" customHeight="1" x14ac:dyDescent="0.2"/>
    <row r="364" spans="1:7" ht="15" customHeight="1" x14ac:dyDescent="0.2">
      <c r="A364" s="57"/>
      <c r="B364" s="58"/>
      <c r="C364" s="59"/>
      <c r="D364" s="59"/>
      <c r="E364" s="59"/>
      <c r="F364" s="59"/>
      <c r="G364" s="59"/>
    </row>
    <row r="365" spans="1:7" ht="15" customHeight="1" x14ac:dyDescent="0.2">
      <c r="A365" s="57"/>
      <c r="B365" s="58"/>
      <c r="C365" s="59"/>
      <c r="D365" s="59"/>
      <c r="E365" s="59"/>
      <c r="F365" s="59"/>
      <c r="G365" s="59"/>
    </row>
    <row r="366" spans="1:7" ht="15" customHeight="1" x14ac:dyDescent="0.2">
      <c r="A366" s="57"/>
      <c r="B366" s="58"/>
      <c r="C366" s="59"/>
      <c r="D366" s="59"/>
      <c r="E366" s="51"/>
      <c r="F366" s="51"/>
      <c r="G366" s="51"/>
    </row>
    <row r="367" spans="1:7" ht="15" customHeight="1" x14ac:dyDescent="0.2">
      <c r="A367" s="57"/>
      <c r="B367" s="58"/>
      <c r="C367" s="59"/>
      <c r="D367" s="59"/>
      <c r="E367" s="51"/>
      <c r="F367" s="51"/>
      <c r="G367" s="51"/>
    </row>
    <row r="368" spans="1:7" ht="15" customHeight="1" x14ac:dyDescent="0.2">
      <c r="A368" s="57"/>
      <c r="B368" s="58"/>
      <c r="C368" s="59"/>
      <c r="D368" s="59"/>
      <c r="E368" s="51"/>
      <c r="F368" s="51"/>
      <c r="G368" s="51"/>
    </row>
    <row r="369" spans="1:7" ht="15" customHeight="1" x14ac:dyDescent="0.2">
      <c r="A369" s="57"/>
      <c r="B369" s="58"/>
      <c r="C369" s="51"/>
      <c r="D369" s="51"/>
      <c r="E369" s="51"/>
      <c r="F369" s="51"/>
      <c r="G369" s="51"/>
    </row>
    <row r="370" spans="1:7" ht="15" customHeight="1" x14ac:dyDescent="0.2">
      <c r="A370" s="49"/>
      <c r="B370" s="50"/>
      <c r="C370" s="51"/>
      <c r="D370" s="51"/>
      <c r="E370" s="51"/>
      <c r="F370" s="51"/>
      <c r="G370" s="51"/>
    </row>
    <row r="371" spans="1:7" ht="15" customHeight="1" x14ac:dyDescent="0.2">
      <c r="A371" s="49"/>
      <c r="B371" s="50"/>
      <c r="C371" s="51"/>
      <c r="D371" s="51"/>
      <c r="E371" s="51"/>
      <c r="F371" s="51"/>
      <c r="G371" s="51"/>
    </row>
    <row r="373" spans="1:7" x14ac:dyDescent="0.2">
      <c r="A373" s="57"/>
      <c r="B373" s="58"/>
      <c r="C373" s="59"/>
      <c r="D373" s="59"/>
    </row>
    <row r="374" spans="1:7" ht="12.75" customHeight="1" x14ac:dyDescent="0.2">
      <c r="A374" s="57"/>
      <c r="B374" s="58"/>
      <c r="C374" s="59"/>
      <c r="D374" s="59"/>
    </row>
    <row r="375" spans="1:7" ht="12.75" customHeight="1" x14ac:dyDescent="0.2">
      <c r="A375" s="57"/>
      <c r="B375" s="58"/>
      <c r="C375" s="59"/>
      <c r="D375" s="59"/>
    </row>
    <row r="376" spans="1:7" x14ac:dyDescent="0.2">
      <c r="A376" s="57"/>
      <c r="B376" s="58"/>
      <c r="C376" s="59"/>
      <c r="D376" s="59"/>
    </row>
    <row r="377" spans="1:7" ht="12.75" customHeight="1" x14ac:dyDescent="0.2"/>
    <row r="378" spans="1:7" ht="12.75" customHeight="1" x14ac:dyDescent="0.2"/>
    <row r="379" spans="1:7" ht="12.75" customHeight="1" x14ac:dyDescent="0.2"/>
    <row r="381" spans="1:7" ht="12.75" customHeight="1" x14ac:dyDescent="0.2"/>
    <row r="383" spans="1:7" ht="12.75" customHeight="1" x14ac:dyDescent="0.2"/>
    <row r="385" spans="1:7" ht="12.75" customHeight="1" x14ac:dyDescent="0.2"/>
    <row r="387" spans="1:7" ht="12.75" customHeight="1" x14ac:dyDescent="0.2"/>
    <row r="389" spans="1:7" ht="12.75" customHeight="1" x14ac:dyDescent="0.2"/>
    <row r="391" spans="1:7" ht="12.75" customHeight="1" x14ac:dyDescent="0.2"/>
    <row r="392" spans="1:7" ht="12.75" customHeight="1" x14ac:dyDescent="0.2"/>
    <row r="393" spans="1:7" ht="12.75" customHeight="1" x14ac:dyDescent="0.2"/>
    <row r="394" spans="1:7" ht="12.75" customHeight="1" x14ac:dyDescent="0.2"/>
    <row r="395" spans="1:7" x14ac:dyDescent="0.2">
      <c r="A395" s="57"/>
      <c r="B395" s="58"/>
      <c r="C395" s="59"/>
      <c r="D395" s="59"/>
      <c r="E395" s="59"/>
      <c r="F395" s="59"/>
      <c r="G395" s="59"/>
    </row>
    <row r="396" spans="1:7" x14ac:dyDescent="0.2">
      <c r="A396" s="57"/>
      <c r="B396" s="58"/>
      <c r="C396" s="59"/>
      <c r="D396" s="59"/>
      <c r="E396" s="59"/>
      <c r="F396" s="59"/>
      <c r="G396" s="59"/>
    </row>
    <row r="397" spans="1:7" x14ac:dyDescent="0.2">
      <c r="A397" s="57"/>
      <c r="B397" s="58"/>
      <c r="C397" s="59"/>
      <c r="D397" s="59"/>
      <c r="E397" s="59"/>
      <c r="F397" s="59"/>
      <c r="G397" s="59"/>
    </row>
    <row r="398" spans="1:7" ht="45.75" customHeight="1" x14ac:dyDescent="0.2">
      <c r="A398" s="68"/>
      <c r="B398" s="69"/>
      <c r="C398" s="70"/>
      <c r="D398" s="70"/>
      <c r="E398" s="59"/>
      <c r="F398" s="59"/>
      <c r="G398" s="59"/>
    </row>
    <row r="399" spans="1:7" ht="32.25" customHeight="1" x14ac:dyDescent="0.2">
      <c r="A399" s="68"/>
      <c r="B399" s="69"/>
      <c r="C399" s="70"/>
      <c r="D399" s="70"/>
      <c r="E399" s="59"/>
      <c r="F399" s="59"/>
      <c r="G399" s="59"/>
    </row>
    <row r="400" spans="1:7" ht="121.5" customHeight="1" x14ac:dyDescent="0.2">
      <c r="A400" s="68"/>
      <c r="B400" s="69"/>
      <c r="C400" s="70"/>
      <c r="D400" s="70"/>
      <c r="E400" s="59"/>
      <c r="F400" s="59"/>
      <c r="G400" s="59"/>
    </row>
    <row r="401" spans="1:7" x14ac:dyDescent="0.2">
      <c r="A401" s="57"/>
      <c r="B401" s="58"/>
      <c r="C401" s="59"/>
      <c r="D401" s="59"/>
      <c r="E401" s="59"/>
      <c r="F401" s="59"/>
      <c r="G401" s="59"/>
    </row>
    <row r="402" spans="1:7" ht="46.5" customHeight="1" x14ac:dyDescent="0.2">
      <c r="A402" s="71"/>
      <c r="B402" s="72"/>
      <c r="C402" s="73"/>
      <c r="D402" s="73"/>
      <c r="E402" s="59"/>
      <c r="F402" s="59"/>
      <c r="G402" s="59"/>
    </row>
    <row r="403" spans="1:7" ht="32.25" customHeight="1" x14ac:dyDescent="0.2">
      <c r="A403" s="68"/>
      <c r="B403" s="69"/>
      <c r="C403" s="70"/>
      <c r="D403" s="70"/>
      <c r="E403" s="59"/>
      <c r="F403" s="59"/>
      <c r="G403" s="59"/>
    </row>
    <row r="404" spans="1:7" ht="30" customHeight="1" x14ac:dyDescent="0.2">
      <c r="A404" s="68"/>
      <c r="B404" s="69"/>
      <c r="C404" s="70"/>
      <c r="D404" s="70"/>
      <c r="E404" s="59"/>
      <c r="F404" s="59"/>
      <c r="G404" s="59"/>
    </row>
    <row r="405" spans="1:7" ht="78" customHeight="1" x14ac:dyDescent="0.2">
      <c r="A405" s="68"/>
      <c r="B405" s="69"/>
      <c r="C405" s="70"/>
      <c r="D405" s="70"/>
      <c r="E405" s="59"/>
      <c r="F405" s="59"/>
      <c r="G405" s="59"/>
    </row>
    <row r="428" spans="1:4" ht="15" x14ac:dyDescent="0.2">
      <c r="A428" s="74"/>
      <c r="B428" s="75"/>
      <c r="C428" s="76"/>
      <c r="D428" s="76"/>
    </row>
    <row r="433" spans="1:4" ht="15" x14ac:dyDescent="0.2">
      <c r="A433" s="77"/>
      <c r="B433" s="78"/>
      <c r="C433" s="56"/>
      <c r="D433" s="56"/>
    </row>
  </sheetData>
  <autoFilter ref="A1:G461" xr:uid="{00000000-0009-0000-0000-000001000000}">
    <sortState xmlns:xlrd2="http://schemas.microsoft.com/office/spreadsheetml/2017/richdata2" ref="A2:G433">
      <sortCondition ref="A1:A461"/>
    </sortState>
  </autoFilter>
  <pageMargins left="0.7" right="0.7" top="0.75" bottom="0.75" header="0.3" footer="0.3"/>
  <pageSetup paperSize="3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2DDF2-D662-46DB-AD5C-37E5F9104B7E}">
  <sheetPr>
    <tabColor rgb="FF00B050"/>
  </sheetPr>
  <dimension ref="A1:EQ82"/>
  <sheetViews>
    <sheetView workbookViewId="0">
      <selection activeCell="C27" sqref="C27"/>
    </sheetView>
  </sheetViews>
  <sheetFormatPr defaultColWidth="9.140625" defaultRowHeight="12.75" x14ac:dyDescent="0.2"/>
  <cols>
    <col min="1" max="1" width="30.140625" style="80" customWidth="1"/>
    <col min="2" max="2" width="12.7109375" style="80" customWidth="1"/>
    <col min="3" max="3" width="15.140625" style="80" customWidth="1"/>
    <col min="4" max="4" width="13.140625" style="80" customWidth="1"/>
    <col min="5" max="5" width="13.85546875" style="80" customWidth="1"/>
    <col min="6" max="6" width="13" style="80" customWidth="1"/>
    <col min="7" max="7" width="22.5703125" style="80" customWidth="1"/>
    <col min="8" max="8" width="10.42578125" style="80" customWidth="1"/>
    <col min="9" max="9" width="7" style="80" customWidth="1"/>
    <col min="10" max="11" width="11.140625" style="80" customWidth="1"/>
    <col min="12" max="12" width="14.140625" style="80" customWidth="1"/>
    <col min="13" max="14" width="20.140625" style="80" customWidth="1"/>
    <col min="15" max="15" width="28.7109375" style="80" customWidth="1"/>
    <col min="16" max="16" width="24.28515625" style="80" customWidth="1"/>
    <col min="17" max="17" width="31" style="80" customWidth="1"/>
    <col min="18" max="18" width="20.28515625" style="80" customWidth="1"/>
    <col min="19" max="19" width="22" style="80" customWidth="1"/>
    <col min="20" max="20" width="20.140625" style="80" customWidth="1"/>
    <col min="21" max="21" width="21.85546875" style="80" customWidth="1"/>
    <col min="22" max="23" width="22" style="80" customWidth="1"/>
    <col min="24" max="24" width="27" style="80" customWidth="1"/>
    <col min="25" max="26" width="22.5703125" style="80" customWidth="1"/>
    <col min="27" max="27" width="20.140625" style="80" customWidth="1"/>
    <col min="28" max="28" width="20.42578125" style="80" customWidth="1"/>
    <col min="29" max="29" width="18.28515625" style="80" customWidth="1"/>
    <col min="30" max="31" width="18.85546875" style="80" customWidth="1"/>
    <col min="32" max="32" width="12.42578125" style="80" customWidth="1"/>
    <col min="33" max="33" width="22.140625" style="80" customWidth="1"/>
    <col min="34" max="34" width="16.42578125" style="80" customWidth="1"/>
    <col min="35" max="35" width="13.28515625" style="80" customWidth="1"/>
    <col min="36" max="36" width="22.140625" style="80" customWidth="1"/>
    <col min="37" max="37" width="16.42578125" style="80" customWidth="1"/>
    <col min="38" max="38" width="14.5703125" style="80" customWidth="1"/>
    <col min="39" max="39" width="14.7109375" style="80" customWidth="1"/>
    <col min="40" max="40" width="19.140625" style="80" customWidth="1"/>
    <col min="41" max="41" width="23.7109375" style="80" customWidth="1"/>
    <col min="42" max="42" width="14.5703125" style="80" customWidth="1"/>
    <col min="43" max="43" width="27.5703125" style="80" customWidth="1"/>
    <col min="44" max="44" width="29.42578125" style="80" customWidth="1"/>
    <col min="45" max="45" width="25.85546875" style="80" customWidth="1"/>
    <col min="46" max="46" width="16.28515625" style="80" customWidth="1"/>
    <col min="47" max="47" width="29.42578125" style="80" customWidth="1"/>
    <col min="48" max="48" width="23" style="80" customWidth="1"/>
    <col min="49" max="49" width="14.5703125" style="80" customWidth="1"/>
    <col min="50" max="50" width="14.7109375" style="80" customWidth="1"/>
    <col min="51" max="51" width="15.5703125" style="80" customWidth="1"/>
    <col min="52" max="52" width="17.42578125" style="80" customWidth="1"/>
    <col min="53" max="53" width="9.42578125" style="80" customWidth="1"/>
    <col min="54" max="54" width="15.7109375" style="80" customWidth="1"/>
    <col min="55" max="55" width="12.42578125" style="80" customWidth="1"/>
    <col min="56" max="56" width="9.28515625" style="80" customWidth="1"/>
    <col min="57" max="57" width="20.140625" style="80" customWidth="1"/>
    <col min="58" max="58" width="15.5703125" style="80" customWidth="1"/>
    <col min="59" max="59" width="9.85546875" style="80" customWidth="1"/>
    <col min="60" max="60" width="17.140625" style="80" customWidth="1"/>
    <col min="61" max="61" width="22.7109375" style="80" customWidth="1"/>
    <col min="62" max="62" width="22.140625" style="80" customWidth="1"/>
    <col min="63" max="63" width="22.5703125" style="80" customWidth="1"/>
    <col min="64" max="64" width="29.28515625" style="80" customWidth="1"/>
    <col min="65" max="65" width="24.5703125" style="80" customWidth="1"/>
    <col min="66" max="66" width="29.28515625" style="80" customWidth="1"/>
    <col min="67" max="67" width="27.85546875" style="80" customWidth="1"/>
    <col min="68" max="68" width="24.5703125" style="80" customWidth="1"/>
    <col min="69" max="69" width="12" style="80" customWidth="1"/>
    <col min="70" max="70" width="16.28515625" style="80" customWidth="1"/>
    <col min="71" max="71" width="23.28515625" style="80" customWidth="1"/>
    <col min="72" max="72" width="33.42578125" style="80" customWidth="1"/>
    <col min="73" max="73" width="29.85546875" style="80" customWidth="1"/>
    <col min="74" max="74" width="33.42578125" style="80" customWidth="1"/>
    <col min="75" max="75" width="33.42578125" style="80" bestFit="1" customWidth="1"/>
    <col min="76" max="76" width="33.42578125" style="80" customWidth="1"/>
    <col min="77" max="78" width="31.85546875" style="80" customWidth="1"/>
    <col min="79" max="79" width="33" style="80" customWidth="1"/>
    <col min="80" max="80" width="25.140625" style="80" customWidth="1"/>
    <col min="81" max="81" width="14" style="80" customWidth="1"/>
    <col min="82" max="82" width="11.42578125" style="80" customWidth="1"/>
    <col min="83" max="83" width="17.7109375" style="80" customWidth="1"/>
    <col min="84" max="84" width="21.85546875" style="80" customWidth="1"/>
    <col min="85" max="85" width="16.28515625" style="80" customWidth="1"/>
    <col min="86" max="86" width="14.5703125" style="80" customWidth="1"/>
    <col min="87" max="87" width="12" style="80" customWidth="1"/>
    <col min="88" max="88" width="16.28515625" style="80" customWidth="1"/>
    <col min="89" max="89" width="10.5703125" style="80" customWidth="1"/>
    <col min="90" max="90" width="23.85546875" style="80" customWidth="1"/>
    <col min="91" max="91" width="25.42578125" style="80" customWidth="1"/>
    <col min="92" max="92" width="14.140625" style="80" customWidth="1"/>
    <col min="93" max="93" width="24" style="80" customWidth="1"/>
    <col min="94" max="94" width="14.42578125" style="80" customWidth="1"/>
    <col min="95" max="95" width="24.7109375" style="80" customWidth="1"/>
    <col min="96" max="96" width="26" style="80" customWidth="1"/>
    <col min="97" max="97" width="18.140625" style="80" customWidth="1"/>
    <col min="98" max="98" width="19.85546875" style="80" customWidth="1"/>
    <col min="99" max="100" width="20.7109375" style="80" customWidth="1"/>
    <col min="101" max="101" width="14.7109375" style="80" customWidth="1"/>
    <col min="102" max="102" width="14.28515625" style="80" customWidth="1"/>
    <col min="103" max="103" width="10" style="80" customWidth="1"/>
    <col min="104" max="104" width="21.28515625" style="80" customWidth="1"/>
    <col min="105" max="105" width="22.85546875" style="80" customWidth="1"/>
    <col min="106" max="106" width="29.5703125" style="80" customWidth="1"/>
    <col min="107" max="107" width="19.5703125" style="80" customWidth="1"/>
    <col min="108" max="108" width="24.42578125" style="80" customWidth="1"/>
    <col min="109" max="109" width="12.42578125" style="80" customWidth="1"/>
    <col min="110" max="110" width="19.28515625" style="80" customWidth="1"/>
    <col min="111" max="111" width="16" style="80" customWidth="1"/>
    <col min="112" max="112" width="22.85546875" style="80" customWidth="1"/>
    <col min="113" max="113" width="20.42578125" style="80" customWidth="1"/>
    <col min="114" max="114" width="20.28515625" style="80" customWidth="1"/>
    <col min="115" max="115" width="14" style="80" customWidth="1"/>
    <col min="116" max="116" width="14.5703125" style="80" customWidth="1"/>
    <col min="117" max="117" width="28" style="80" customWidth="1"/>
    <col min="118" max="118" width="25.7109375" style="80" customWidth="1"/>
    <col min="119" max="119" width="20.140625" style="80" customWidth="1"/>
    <col min="120" max="120" width="18.140625" style="80" customWidth="1"/>
    <col min="121" max="121" width="15" style="80" customWidth="1"/>
    <col min="122" max="122" width="8.140625" style="80" customWidth="1"/>
    <col min="123" max="123" width="8.28515625" style="80" customWidth="1"/>
    <col min="124" max="124" width="8.85546875" style="80" customWidth="1"/>
    <col min="125" max="125" width="19.7109375" style="80" customWidth="1"/>
    <col min="126" max="126" width="9.42578125" style="80" customWidth="1"/>
    <col min="127" max="127" width="32.28515625" style="80" customWidth="1"/>
    <col min="128" max="128" width="26" style="80" customWidth="1"/>
    <col min="129" max="129" width="27.5703125" style="80" customWidth="1"/>
    <col min="130" max="130" width="17" style="80" customWidth="1"/>
    <col min="131" max="131" width="24.5703125" style="80" customWidth="1"/>
    <col min="132" max="132" width="14.85546875" style="80" customWidth="1"/>
    <col min="133" max="133" width="15.5703125" style="80" customWidth="1"/>
    <col min="134" max="135" width="8.140625" style="80" customWidth="1"/>
    <col min="136" max="16384" width="9.140625" style="80"/>
  </cols>
  <sheetData>
    <row r="1" spans="1:147" x14ac:dyDescent="0.2">
      <c r="A1" s="80" t="s">
        <v>526</v>
      </c>
      <c r="B1" s="80" t="s">
        <v>735</v>
      </c>
      <c r="C1" s="80" t="s">
        <v>736</v>
      </c>
      <c r="D1" s="80" t="s">
        <v>737</v>
      </c>
      <c r="E1" s="80" t="s">
        <v>738</v>
      </c>
      <c r="F1" s="80" t="s">
        <v>5</v>
      </c>
      <c r="G1" s="80" t="s">
        <v>6</v>
      </c>
      <c r="H1" s="80" t="s">
        <v>7</v>
      </c>
      <c r="I1" s="80" t="s">
        <v>739</v>
      </c>
    </row>
    <row r="2" spans="1:147" x14ac:dyDescent="0.2">
      <c r="A2" s="80" t="s">
        <v>695</v>
      </c>
      <c r="B2" s="80" t="s">
        <v>740</v>
      </c>
      <c r="C2" s="80" t="s">
        <v>741</v>
      </c>
      <c r="D2" s="81" t="s">
        <v>684</v>
      </c>
      <c r="E2" s="82">
        <v>42508.583333333336</v>
      </c>
      <c r="F2" s="83">
        <v>5.9</v>
      </c>
      <c r="G2" s="83" t="s">
        <v>743</v>
      </c>
      <c r="H2" s="83" t="s">
        <v>742</v>
      </c>
      <c r="I2" s="83">
        <v>17.399999999999999</v>
      </c>
      <c r="J2" s="83"/>
      <c r="K2" s="83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4"/>
      <c r="BD2" s="84"/>
      <c r="BE2" s="84"/>
      <c r="BF2" s="84"/>
      <c r="BG2" s="84"/>
      <c r="BH2" s="84"/>
      <c r="BI2" s="84"/>
      <c r="BJ2" s="84"/>
      <c r="BK2" s="84"/>
      <c r="BL2" s="84"/>
      <c r="BM2" s="84"/>
      <c r="BN2" s="84"/>
      <c r="BO2" s="84"/>
      <c r="BP2" s="84"/>
      <c r="BQ2" s="84"/>
      <c r="BR2" s="84"/>
      <c r="BS2" s="84"/>
      <c r="BT2" s="84"/>
      <c r="BU2" s="84"/>
      <c r="BV2" s="84"/>
      <c r="BW2" s="84"/>
      <c r="BX2" s="84"/>
      <c r="BY2" s="84"/>
      <c r="BZ2" s="84"/>
      <c r="CA2" s="84"/>
      <c r="CB2" s="84"/>
      <c r="CC2" s="84"/>
      <c r="CD2" s="84"/>
      <c r="CE2" s="84"/>
      <c r="CF2" s="84"/>
      <c r="CG2" s="84"/>
      <c r="CH2" s="84"/>
      <c r="CI2" s="84"/>
      <c r="CJ2" s="84"/>
      <c r="CK2" s="84"/>
      <c r="CL2" s="84"/>
      <c r="CM2" s="84"/>
      <c r="CN2" s="84"/>
      <c r="CO2" s="84"/>
      <c r="CP2" s="84"/>
      <c r="CQ2" s="84"/>
      <c r="CR2" s="84"/>
      <c r="CS2" s="84"/>
      <c r="CT2" s="84"/>
      <c r="CU2" s="84"/>
      <c r="CV2" s="84"/>
      <c r="CW2" s="84"/>
      <c r="CX2" s="84"/>
      <c r="CY2" s="84"/>
      <c r="CZ2" s="84"/>
      <c r="DA2" s="84"/>
      <c r="DB2" s="84"/>
      <c r="DC2" s="84"/>
      <c r="DD2" s="84"/>
      <c r="DE2" s="84"/>
      <c r="DF2" s="84"/>
      <c r="DG2" s="84"/>
      <c r="DH2" s="84"/>
      <c r="DI2" s="84"/>
      <c r="DJ2" s="84"/>
      <c r="DK2" s="84"/>
      <c r="DL2" s="84"/>
      <c r="DM2" s="84"/>
      <c r="DN2" s="84"/>
      <c r="DO2" s="84"/>
      <c r="DP2" s="84"/>
      <c r="DQ2" s="84"/>
      <c r="DR2" s="84"/>
      <c r="DS2" s="84"/>
      <c r="DT2" s="84"/>
      <c r="DU2" s="84"/>
      <c r="DV2" s="84"/>
      <c r="DW2" s="84"/>
      <c r="DX2" s="84"/>
      <c r="DY2" s="84"/>
      <c r="DZ2" s="84"/>
      <c r="EA2" s="84"/>
      <c r="EB2" s="84"/>
      <c r="EC2" s="84"/>
      <c r="ED2" s="84"/>
      <c r="EE2" s="84"/>
      <c r="EF2" s="84"/>
      <c r="EG2" s="84"/>
      <c r="EH2" s="84"/>
      <c r="EI2" s="84"/>
      <c r="EJ2" s="84"/>
      <c r="EK2" s="84"/>
      <c r="EL2" s="84"/>
      <c r="EM2" s="84"/>
      <c r="EN2" s="84"/>
      <c r="EO2" s="84"/>
      <c r="EP2" s="84"/>
      <c r="EQ2" s="84"/>
    </row>
    <row r="3" spans="1:147" x14ac:dyDescent="0.2">
      <c r="A3" s="80" t="s">
        <v>687</v>
      </c>
      <c r="B3" s="80" t="s">
        <v>740</v>
      </c>
      <c r="C3" s="80" t="s">
        <v>741</v>
      </c>
      <c r="D3" s="80" t="s">
        <v>688</v>
      </c>
      <c r="E3" s="82">
        <v>42508.552083333336</v>
      </c>
      <c r="F3" s="83" t="s">
        <v>744</v>
      </c>
      <c r="G3" s="83" t="s">
        <v>745</v>
      </c>
      <c r="H3" s="83">
        <v>163</v>
      </c>
      <c r="I3" s="83">
        <v>20.2</v>
      </c>
      <c r="J3" s="83"/>
      <c r="K3" s="83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  <c r="AY3" s="84"/>
      <c r="AZ3" s="84"/>
      <c r="BA3" s="84"/>
      <c r="BB3" s="84"/>
      <c r="BC3" s="84"/>
      <c r="BD3" s="84"/>
      <c r="BE3" s="84"/>
      <c r="BF3" s="84"/>
      <c r="BG3" s="84"/>
      <c r="BH3" s="84"/>
      <c r="BI3" s="84"/>
      <c r="BJ3" s="84"/>
      <c r="BK3" s="84"/>
      <c r="BL3" s="84"/>
      <c r="BM3" s="84"/>
      <c r="BN3" s="84"/>
      <c r="BO3" s="84"/>
      <c r="BP3" s="84"/>
      <c r="BQ3" s="84"/>
      <c r="BR3" s="84"/>
      <c r="BS3" s="84"/>
      <c r="BT3" s="84"/>
      <c r="BU3" s="84"/>
      <c r="BV3" s="84"/>
      <c r="BW3" s="84"/>
      <c r="BX3" s="84"/>
      <c r="BY3" s="84"/>
      <c r="BZ3" s="84"/>
      <c r="CA3" s="84"/>
      <c r="CB3" s="84"/>
      <c r="CC3" s="84"/>
      <c r="CD3" s="84"/>
      <c r="CE3" s="84"/>
      <c r="CF3" s="84"/>
      <c r="CG3" s="84"/>
      <c r="CH3" s="84"/>
      <c r="CI3" s="84"/>
      <c r="CJ3" s="84"/>
      <c r="CK3" s="84"/>
      <c r="CL3" s="84"/>
      <c r="CM3" s="84"/>
      <c r="CN3" s="84"/>
      <c r="CO3" s="84"/>
      <c r="CP3" s="84"/>
      <c r="CQ3" s="84"/>
      <c r="CR3" s="84"/>
      <c r="CS3" s="84"/>
      <c r="CT3" s="84"/>
      <c r="CU3" s="84"/>
      <c r="CV3" s="84"/>
      <c r="CW3" s="84"/>
      <c r="CX3" s="84"/>
      <c r="CY3" s="84"/>
      <c r="CZ3" s="84"/>
      <c r="DA3" s="84"/>
      <c r="DB3" s="84"/>
      <c r="DC3" s="84"/>
      <c r="DD3" s="84"/>
      <c r="DE3" s="84"/>
      <c r="DF3" s="84"/>
      <c r="DG3" s="84"/>
      <c r="DH3" s="84"/>
      <c r="DI3" s="84"/>
      <c r="DJ3" s="84"/>
      <c r="DK3" s="84"/>
      <c r="DL3" s="84"/>
      <c r="DM3" s="84"/>
      <c r="DN3" s="84"/>
      <c r="DO3" s="84"/>
      <c r="DP3" s="84"/>
      <c r="DQ3" s="84"/>
      <c r="DR3" s="84"/>
      <c r="DS3" s="84"/>
      <c r="DT3" s="84"/>
      <c r="DU3" s="84"/>
      <c r="DV3" s="84"/>
      <c r="DW3" s="84"/>
      <c r="DX3" s="84"/>
      <c r="DY3" s="84"/>
      <c r="DZ3" s="84"/>
      <c r="EA3" s="84"/>
      <c r="EB3" s="84"/>
      <c r="EC3" s="84"/>
      <c r="ED3" s="84"/>
      <c r="EE3" s="84"/>
      <c r="EF3" s="84"/>
      <c r="EG3" s="84"/>
      <c r="EH3" s="84"/>
      <c r="EI3" s="84"/>
      <c r="EJ3" s="84"/>
      <c r="EK3" s="84"/>
      <c r="EL3" s="84"/>
      <c r="EM3" s="84"/>
      <c r="EN3" s="84"/>
      <c r="EO3" s="84"/>
      <c r="EP3" s="84"/>
      <c r="EQ3" s="84"/>
    </row>
    <row r="4" spans="1:147" x14ac:dyDescent="0.2">
      <c r="A4" s="80" t="s">
        <v>693</v>
      </c>
      <c r="B4" s="80" t="s">
        <v>740</v>
      </c>
      <c r="C4" s="80" t="s">
        <v>741</v>
      </c>
      <c r="D4" s="80" t="s">
        <v>694</v>
      </c>
      <c r="E4" s="82">
        <v>42508.569444444445</v>
      </c>
      <c r="F4" s="83" t="s">
        <v>743</v>
      </c>
      <c r="G4" s="83" t="s">
        <v>745</v>
      </c>
      <c r="H4" s="83" t="s">
        <v>746</v>
      </c>
      <c r="I4" s="83">
        <v>20.100000000000001</v>
      </c>
      <c r="J4" s="83"/>
      <c r="K4" s="83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4"/>
      <c r="BH4" s="84"/>
      <c r="BI4" s="84"/>
      <c r="BJ4" s="84"/>
      <c r="BK4" s="84"/>
      <c r="BL4" s="84"/>
      <c r="BM4" s="84"/>
      <c r="BN4" s="84"/>
      <c r="BO4" s="84"/>
      <c r="BP4" s="84"/>
      <c r="BQ4" s="84"/>
      <c r="BR4" s="84"/>
      <c r="BS4" s="84"/>
      <c r="BT4" s="84"/>
      <c r="BU4" s="84"/>
      <c r="BV4" s="84"/>
      <c r="BW4" s="84"/>
      <c r="BX4" s="84"/>
      <c r="BY4" s="84"/>
      <c r="BZ4" s="84"/>
      <c r="CA4" s="84"/>
      <c r="CB4" s="84"/>
      <c r="CC4" s="84"/>
      <c r="CD4" s="84"/>
      <c r="CE4" s="84"/>
      <c r="CF4" s="84"/>
      <c r="CG4" s="84"/>
      <c r="CH4" s="84"/>
      <c r="CI4" s="84"/>
      <c r="CJ4" s="84"/>
      <c r="CK4" s="84"/>
      <c r="CL4" s="84"/>
      <c r="CM4" s="84"/>
      <c r="CN4" s="84"/>
      <c r="CO4" s="84"/>
      <c r="CP4" s="84"/>
      <c r="CQ4" s="84"/>
      <c r="CR4" s="84"/>
      <c r="CS4" s="84"/>
      <c r="CT4" s="84"/>
      <c r="CU4" s="84"/>
      <c r="CV4" s="84"/>
      <c r="CW4" s="84"/>
      <c r="CX4" s="84"/>
      <c r="CY4" s="84"/>
      <c r="CZ4" s="84"/>
      <c r="DA4" s="84"/>
      <c r="DB4" s="84"/>
      <c r="DC4" s="84"/>
      <c r="DD4" s="84"/>
      <c r="DE4" s="84"/>
      <c r="DF4" s="84"/>
      <c r="DG4" s="84"/>
      <c r="DH4" s="84"/>
      <c r="DI4" s="84"/>
      <c r="DJ4" s="84"/>
      <c r="DK4" s="84"/>
      <c r="DL4" s="84"/>
      <c r="DM4" s="84"/>
      <c r="DN4" s="84"/>
      <c r="DO4" s="84"/>
      <c r="DP4" s="84"/>
      <c r="DQ4" s="84"/>
      <c r="DR4" s="84"/>
      <c r="DS4" s="84"/>
      <c r="DT4" s="84"/>
      <c r="DU4" s="84"/>
      <c r="DV4" s="84"/>
      <c r="DW4" s="84"/>
      <c r="DX4" s="84"/>
      <c r="DY4" s="84"/>
      <c r="DZ4" s="84"/>
      <c r="EA4" s="84"/>
      <c r="EB4" s="84"/>
      <c r="EC4" s="84"/>
      <c r="ED4" s="84"/>
      <c r="EE4" s="84"/>
      <c r="EF4" s="84"/>
      <c r="EG4" s="84"/>
      <c r="EH4" s="84"/>
      <c r="EI4" s="84"/>
      <c r="EJ4" s="84"/>
      <c r="EK4" s="84"/>
      <c r="EL4" s="84"/>
      <c r="EM4" s="84"/>
      <c r="EN4" s="84"/>
      <c r="EO4" s="84"/>
      <c r="EP4" s="84"/>
      <c r="EQ4" s="84"/>
    </row>
    <row r="5" spans="1:147" x14ac:dyDescent="0.2">
      <c r="A5" s="80" t="s">
        <v>691</v>
      </c>
      <c r="B5" s="80" t="s">
        <v>747</v>
      </c>
      <c r="C5" s="80" t="s">
        <v>741</v>
      </c>
      <c r="D5" s="81" t="s">
        <v>692</v>
      </c>
      <c r="E5" s="82">
        <v>42508.604166666664</v>
      </c>
      <c r="F5" s="83" t="s">
        <v>749</v>
      </c>
      <c r="G5" s="83" t="s">
        <v>750</v>
      </c>
      <c r="H5" s="83" t="s">
        <v>748</v>
      </c>
      <c r="I5" s="83">
        <v>28.4</v>
      </c>
      <c r="J5" s="83"/>
      <c r="K5" s="83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  <c r="BT5" s="84"/>
      <c r="BU5" s="84"/>
      <c r="BV5" s="84"/>
      <c r="BW5" s="84"/>
      <c r="BX5" s="84"/>
      <c r="BY5" s="84"/>
      <c r="BZ5" s="84"/>
      <c r="CA5" s="84"/>
      <c r="CB5" s="84"/>
      <c r="CC5" s="84"/>
      <c r="CD5" s="84"/>
      <c r="CE5" s="84"/>
      <c r="CF5" s="84"/>
      <c r="CG5" s="84"/>
      <c r="CH5" s="84"/>
      <c r="CI5" s="84"/>
      <c r="CJ5" s="84"/>
      <c r="CK5" s="84"/>
      <c r="CL5" s="84"/>
      <c r="CM5" s="84"/>
      <c r="CN5" s="84"/>
      <c r="CO5" s="84"/>
      <c r="CP5" s="84"/>
      <c r="CQ5" s="84"/>
      <c r="CR5" s="84"/>
      <c r="CS5" s="84"/>
      <c r="CT5" s="84"/>
      <c r="CU5" s="84"/>
      <c r="CV5" s="84"/>
      <c r="CW5" s="84"/>
      <c r="CX5" s="84"/>
      <c r="CY5" s="84"/>
      <c r="CZ5" s="84"/>
      <c r="DA5" s="84"/>
      <c r="DB5" s="84"/>
      <c r="DC5" s="84"/>
      <c r="DD5" s="84"/>
      <c r="DE5" s="84"/>
      <c r="DF5" s="84"/>
      <c r="DG5" s="84"/>
      <c r="DH5" s="84"/>
      <c r="DI5" s="84"/>
      <c r="DJ5" s="84"/>
      <c r="DK5" s="84"/>
      <c r="DL5" s="84"/>
      <c r="DM5" s="84"/>
      <c r="DN5" s="84"/>
      <c r="DO5" s="84"/>
      <c r="DP5" s="84"/>
      <c r="DQ5" s="84"/>
      <c r="DR5" s="84"/>
      <c r="DS5" s="84"/>
      <c r="DT5" s="84"/>
      <c r="DU5" s="84"/>
      <c r="DV5" s="84"/>
      <c r="DW5" s="84"/>
      <c r="DX5" s="84"/>
      <c r="DY5" s="84"/>
      <c r="DZ5" s="84"/>
      <c r="EA5" s="84"/>
      <c r="EB5" s="84"/>
      <c r="EC5" s="84"/>
      <c r="ED5" s="84"/>
      <c r="EE5" s="84"/>
      <c r="EF5" s="84"/>
      <c r="EG5" s="84"/>
      <c r="EH5" s="84"/>
      <c r="EI5" s="84"/>
      <c r="EJ5" s="84"/>
      <c r="EK5" s="84"/>
      <c r="EL5" s="84"/>
      <c r="EM5" s="84"/>
      <c r="EN5" s="84"/>
      <c r="EO5" s="84"/>
      <c r="EP5" s="84"/>
      <c r="EQ5" s="84"/>
    </row>
    <row r="6" spans="1:147" x14ac:dyDescent="0.2">
      <c r="A6" s="80" t="s">
        <v>751</v>
      </c>
      <c r="B6" s="80" t="s">
        <v>747</v>
      </c>
      <c r="C6" s="80" t="s">
        <v>741</v>
      </c>
      <c r="D6" s="81" t="s">
        <v>686</v>
      </c>
      <c r="E6" s="82">
        <v>42508</v>
      </c>
      <c r="F6" s="83">
        <v>32.799999999999997</v>
      </c>
      <c r="G6" s="83" t="s">
        <v>753</v>
      </c>
      <c r="H6" s="83" t="s">
        <v>752</v>
      </c>
      <c r="I6" s="83">
        <v>30.2</v>
      </c>
      <c r="J6" s="83"/>
      <c r="K6" s="83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  <c r="BI6" s="84"/>
      <c r="BJ6" s="84"/>
      <c r="BK6" s="84"/>
      <c r="BL6" s="84"/>
      <c r="BM6" s="84"/>
      <c r="BN6" s="84"/>
      <c r="BO6" s="84"/>
      <c r="BP6" s="84"/>
      <c r="BQ6" s="84"/>
      <c r="BR6" s="84"/>
      <c r="BS6" s="84"/>
      <c r="BT6" s="84"/>
      <c r="BU6" s="84"/>
      <c r="BV6" s="84"/>
      <c r="BW6" s="84"/>
      <c r="BX6" s="84"/>
      <c r="BY6" s="84"/>
      <c r="BZ6" s="84"/>
      <c r="CA6" s="84"/>
      <c r="CB6" s="84"/>
      <c r="CC6" s="84"/>
      <c r="CD6" s="84"/>
      <c r="CE6" s="84"/>
      <c r="CF6" s="84"/>
      <c r="CG6" s="84"/>
      <c r="CH6" s="84"/>
      <c r="CI6" s="84"/>
      <c r="CJ6" s="84"/>
      <c r="CK6" s="84"/>
      <c r="CL6" s="84"/>
      <c r="CM6" s="84"/>
      <c r="CN6" s="84"/>
      <c r="CO6" s="84"/>
      <c r="CP6" s="84"/>
      <c r="CQ6" s="84"/>
      <c r="CR6" s="84"/>
      <c r="CS6" s="84"/>
      <c r="CT6" s="84"/>
      <c r="CU6" s="84"/>
      <c r="CV6" s="84"/>
      <c r="CW6" s="84"/>
      <c r="CX6" s="84"/>
      <c r="CY6" s="84"/>
      <c r="CZ6" s="84"/>
      <c r="DA6" s="84"/>
      <c r="DB6" s="84"/>
      <c r="DC6" s="84"/>
      <c r="DD6" s="84"/>
      <c r="DE6" s="84"/>
      <c r="DF6" s="84"/>
      <c r="DG6" s="84"/>
      <c r="DH6" s="84"/>
      <c r="DI6" s="84"/>
      <c r="DJ6" s="84"/>
      <c r="DK6" s="84"/>
      <c r="DL6" s="84"/>
      <c r="DM6" s="84"/>
      <c r="DN6" s="84"/>
      <c r="DO6" s="84"/>
      <c r="DP6" s="84"/>
      <c r="DQ6" s="84"/>
      <c r="DR6" s="84"/>
      <c r="DS6" s="84"/>
      <c r="DT6" s="84"/>
      <c r="DU6" s="84"/>
      <c r="DV6" s="84"/>
      <c r="DW6" s="84"/>
      <c r="DX6" s="84"/>
      <c r="DY6" s="84"/>
      <c r="DZ6" s="84"/>
      <c r="EA6" s="84"/>
      <c r="EB6" s="84"/>
      <c r="EC6" s="84"/>
      <c r="ED6" s="84"/>
      <c r="EE6" s="84"/>
      <c r="EF6" s="84"/>
      <c r="EG6" s="84"/>
      <c r="EH6" s="84"/>
      <c r="EI6" s="84"/>
      <c r="EJ6" s="84"/>
      <c r="EK6" s="84"/>
      <c r="EL6" s="84"/>
      <c r="EM6" s="84"/>
      <c r="EN6" s="84"/>
      <c r="EO6" s="84"/>
      <c r="EP6" s="84"/>
      <c r="EQ6" s="84"/>
    </row>
    <row r="7" spans="1:147" x14ac:dyDescent="0.2">
      <c r="A7" s="80" t="s">
        <v>689</v>
      </c>
      <c r="B7" s="80" t="s">
        <v>747</v>
      </c>
      <c r="C7" s="80" t="s">
        <v>741</v>
      </c>
      <c r="D7" s="85" t="s">
        <v>690</v>
      </c>
      <c r="E7" s="82">
        <v>42508.645833333336</v>
      </c>
      <c r="F7" s="83" t="s">
        <v>755</v>
      </c>
      <c r="G7" s="83" t="s">
        <v>756</v>
      </c>
      <c r="H7" s="83" t="s">
        <v>754</v>
      </c>
      <c r="I7" s="83">
        <v>25.4</v>
      </c>
      <c r="J7" s="83"/>
      <c r="K7" s="83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4"/>
      <c r="BX7" s="84"/>
      <c r="BY7" s="84"/>
      <c r="BZ7" s="84"/>
      <c r="CA7" s="84"/>
      <c r="CB7" s="84"/>
      <c r="CC7" s="84"/>
      <c r="CD7" s="84"/>
      <c r="CE7" s="84"/>
      <c r="CF7" s="84"/>
      <c r="CG7" s="84"/>
      <c r="CH7" s="84"/>
      <c r="CI7" s="84"/>
      <c r="CJ7" s="84"/>
      <c r="CK7" s="84"/>
      <c r="CL7" s="84"/>
      <c r="CM7" s="84"/>
      <c r="CN7" s="84"/>
      <c r="CO7" s="84"/>
      <c r="CP7" s="84"/>
      <c r="CQ7" s="84"/>
      <c r="CR7" s="84"/>
      <c r="CS7" s="84"/>
      <c r="CT7" s="84"/>
      <c r="CU7" s="84"/>
      <c r="CV7" s="84"/>
      <c r="CW7" s="84"/>
      <c r="CX7" s="84"/>
      <c r="CY7" s="84"/>
      <c r="CZ7" s="84"/>
      <c r="DA7" s="84"/>
      <c r="DB7" s="84"/>
      <c r="DC7" s="84"/>
      <c r="DD7" s="84"/>
      <c r="DE7" s="84"/>
      <c r="DF7" s="84"/>
      <c r="DG7" s="84"/>
      <c r="DH7" s="84"/>
      <c r="DI7" s="84"/>
      <c r="DJ7" s="84"/>
      <c r="DK7" s="84"/>
      <c r="DL7" s="84"/>
      <c r="DM7" s="84"/>
      <c r="DN7" s="84"/>
      <c r="DO7" s="84"/>
      <c r="DP7" s="84"/>
      <c r="DQ7" s="84"/>
      <c r="DR7" s="84"/>
      <c r="DS7" s="84"/>
      <c r="DT7" s="84"/>
      <c r="DU7" s="84"/>
      <c r="DV7" s="84"/>
      <c r="DW7" s="84"/>
      <c r="DX7" s="84"/>
      <c r="DY7" s="84"/>
      <c r="DZ7" s="84"/>
      <c r="EA7" s="84"/>
      <c r="EB7" s="84"/>
      <c r="EC7" s="84"/>
      <c r="ED7" s="84"/>
      <c r="EE7" s="84"/>
      <c r="EF7" s="84"/>
      <c r="EG7" s="84"/>
      <c r="EH7" s="84"/>
      <c r="EI7" s="84"/>
      <c r="EJ7" s="84"/>
      <c r="EK7" s="84"/>
      <c r="EL7" s="84"/>
      <c r="EM7" s="84"/>
      <c r="EN7" s="84"/>
      <c r="EO7" s="84"/>
      <c r="EP7" s="84"/>
      <c r="EQ7" s="84"/>
    </row>
    <row r="8" spans="1:147" x14ac:dyDescent="0.2">
      <c r="A8" s="80" t="s">
        <v>697</v>
      </c>
      <c r="B8" s="80" t="s">
        <v>740</v>
      </c>
      <c r="C8" s="80" t="s">
        <v>757</v>
      </c>
      <c r="D8" s="80" t="s">
        <v>698</v>
      </c>
      <c r="E8" s="82">
        <v>42509.368750000001</v>
      </c>
      <c r="F8" s="83">
        <v>35.200000000000003</v>
      </c>
      <c r="G8" s="83" t="s">
        <v>744</v>
      </c>
      <c r="H8" s="83" t="s">
        <v>758</v>
      </c>
      <c r="I8" s="83">
        <v>19.399999999999999</v>
      </c>
      <c r="J8" s="83"/>
      <c r="K8" s="83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  <c r="BX8" s="84"/>
      <c r="BY8" s="84"/>
      <c r="BZ8" s="84"/>
      <c r="CA8" s="84"/>
      <c r="CB8" s="84"/>
      <c r="CC8" s="84"/>
      <c r="CD8" s="84"/>
      <c r="CE8" s="84"/>
      <c r="CF8" s="84"/>
      <c r="CG8" s="84"/>
      <c r="CH8" s="84"/>
      <c r="CI8" s="84"/>
      <c r="CJ8" s="84"/>
      <c r="CK8" s="84"/>
      <c r="CL8" s="84"/>
      <c r="CM8" s="84"/>
      <c r="CN8" s="84"/>
      <c r="CO8" s="84"/>
      <c r="CP8" s="84"/>
      <c r="CQ8" s="84"/>
      <c r="CR8" s="84"/>
      <c r="CS8" s="84"/>
      <c r="CT8" s="84"/>
      <c r="CU8" s="84"/>
      <c r="CV8" s="84"/>
      <c r="CW8" s="84"/>
      <c r="CX8" s="84"/>
      <c r="CY8" s="84"/>
      <c r="CZ8" s="84"/>
      <c r="DA8" s="84"/>
      <c r="DB8" s="84"/>
      <c r="DC8" s="84"/>
      <c r="DD8" s="84"/>
      <c r="DE8" s="84"/>
      <c r="DF8" s="84"/>
      <c r="DG8" s="84"/>
      <c r="DH8" s="84"/>
      <c r="DI8" s="84"/>
      <c r="DJ8" s="84"/>
      <c r="DK8" s="84"/>
      <c r="DL8" s="84"/>
      <c r="DM8" s="84"/>
      <c r="DN8" s="84"/>
      <c r="DO8" s="84"/>
      <c r="DP8" s="84"/>
      <c r="DQ8" s="84"/>
      <c r="DR8" s="84"/>
      <c r="DS8" s="84"/>
      <c r="DT8" s="84"/>
      <c r="DU8" s="84"/>
      <c r="DV8" s="84"/>
      <c r="DW8" s="84"/>
      <c r="DX8" s="84"/>
      <c r="DY8" s="84"/>
      <c r="DZ8" s="84"/>
      <c r="EA8" s="84"/>
      <c r="EB8" s="84"/>
      <c r="EC8" s="84"/>
      <c r="ED8" s="84"/>
      <c r="EE8" s="84"/>
      <c r="EF8" s="84"/>
      <c r="EG8" s="84"/>
      <c r="EH8" s="84"/>
      <c r="EI8" s="84"/>
      <c r="EJ8" s="84"/>
      <c r="EK8" s="84"/>
      <c r="EL8" s="84"/>
      <c r="EM8" s="84"/>
      <c r="EN8" s="84"/>
      <c r="EO8" s="84"/>
      <c r="EP8" s="84"/>
      <c r="EQ8" s="84"/>
    </row>
    <row r="9" spans="1:147" x14ac:dyDescent="0.2">
      <c r="A9" s="80" t="s">
        <v>699</v>
      </c>
      <c r="B9" s="80" t="s">
        <v>740</v>
      </c>
      <c r="C9" s="80" t="s">
        <v>757</v>
      </c>
      <c r="D9" s="80" t="s">
        <v>700</v>
      </c>
      <c r="E9" s="82">
        <v>42509.383333333331</v>
      </c>
      <c r="F9" s="83">
        <v>20.399999999999999</v>
      </c>
      <c r="G9" s="83" t="s">
        <v>759</v>
      </c>
      <c r="H9" s="83">
        <v>206</v>
      </c>
      <c r="I9" s="83">
        <v>16</v>
      </c>
      <c r="J9" s="83"/>
      <c r="K9" s="83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4"/>
      <c r="BL9" s="84"/>
      <c r="BM9" s="84"/>
      <c r="BN9" s="84"/>
      <c r="BO9" s="84"/>
      <c r="BP9" s="84"/>
      <c r="BQ9" s="84"/>
      <c r="BR9" s="84"/>
      <c r="BS9" s="84"/>
      <c r="BT9" s="84"/>
      <c r="BU9" s="84"/>
      <c r="BV9" s="84"/>
      <c r="BW9" s="84"/>
      <c r="BX9" s="84"/>
      <c r="BY9" s="84"/>
      <c r="BZ9" s="84"/>
      <c r="CA9" s="84"/>
      <c r="CB9" s="84"/>
      <c r="CC9" s="84"/>
      <c r="CD9" s="84"/>
      <c r="CE9" s="84"/>
      <c r="CF9" s="84"/>
      <c r="CG9" s="84"/>
      <c r="CH9" s="84"/>
      <c r="CI9" s="84"/>
      <c r="CJ9" s="84"/>
      <c r="CK9" s="84"/>
      <c r="CL9" s="84"/>
      <c r="CM9" s="84"/>
      <c r="CN9" s="84"/>
      <c r="CO9" s="84"/>
      <c r="CP9" s="84"/>
      <c r="CQ9" s="84"/>
      <c r="CR9" s="84"/>
      <c r="CS9" s="84"/>
      <c r="CT9" s="84"/>
      <c r="CU9" s="84"/>
      <c r="CV9" s="84"/>
      <c r="CW9" s="84"/>
      <c r="CX9" s="84"/>
      <c r="CY9" s="84"/>
      <c r="CZ9" s="84"/>
      <c r="DA9" s="84"/>
      <c r="DB9" s="84"/>
      <c r="DC9" s="84"/>
      <c r="DD9" s="84"/>
      <c r="DE9" s="84"/>
      <c r="DF9" s="84"/>
      <c r="DG9" s="84"/>
      <c r="DH9" s="84"/>
      <c r="DI9" s="84"/>
      <c r="DJ9" s="84"/>
      <c r="DK9" s="84"/>
      <c r="DL9" s="84"/>
      <c r="DM9" s="84"/>
      <c r="DN9" s="84"/>
      <c r="DO9" s="84"/>
      <c r="DP9" s="84"/>
      <c r="DQ9" s="84"/>
      <c r="DR9" s="84"/>
      <c r="DS9" s="84"/>
      <c r="DT9" s="84"/>
      <c r="DU9" s="84"/>
      <c r="DV9" s="84"/>
      <c r="DW9" s="84"/>
      <c r="DX9" s="84"/>
      <c r="DY9" s="84"/>
      <c r="DZ9" s="84"/>
      <c r="EA9" s="84"/>
      <c r="EB9" s="84"/>
      <c r="EC9" s="84"/>
      <c r="ED9" s="84"/>
      <c r="EE9" s="84"/>
      <c r="EF9" s="84"/>
      <c r="EG9" s="84"/>
      <c r="EH9" s="84"/>
      <c r="EI9" s="84"/>
      <c r="EJ9" s="84"/>
      <c r="EK9" s="84"/>
      <c r="EL9" s="84"/>
      <c r="EM9" s="84"/>
      <c r="EN9" s="84"/>
      <c r="EO9" s="84"/>
      <c r="EP9" s="84"/>
      <c r="EQ9" s="84"/>
    </row>
    <row r="10" spans="1:147" x14ac:dyDescent="0.2">
      <c r="A10" s="80" t="s">
        <v>701</v>
      </c>
      <c r="B10" s="80" t="s">
        <v>740</v>
      </c>
      <c r="C10" s="80" t="s">
        <v>757</v>
      </c>
      <c r="D10" s="80" t="s">
        <v>760</v>
      </c>
      <c r="E10" s="82">
        <v>42509.404166666667</v>
      </c>
      <c r="F10" s="83">
        <v>757</v>
      </c>
      <c r="G10" s="83">
        <v>7</v>
      </c>
      <c r="H10" s="83">
        <v>409</v>
      </c>
      <c r="I10" s="83">
        <v>23.5</v>
      </c>
      <c r="J10" s="83"/>
      <c r="K10" s="83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/>
      <c r="BP10" s="84"/>
      <c r="BQ10" s="84"/>
      <c r="BR10" s="84"/>
      <c r="BS10" s="84"/>
      <c r="BT10" s="84"/>
      <c r="BU10" s="84"/>
      <c r="BV10" s="84"/>
      <c r="BW10" s="84"/>
      <c r="BX10" s="84"/>
      <c r="BY10" s="84"/>
      <c r="BZ10" s="84"/>
      <c r="CA10" s="84"/>
      <c r="CB10" s="84"/>
      <c r="CC10" s="84"/>
      <c r="CD10" s="84"/>
      <c r="CE10" s="84"/>
      <c r="CF10" s="84"/>
      <c r="CG10" s="84"/>
      <c r="CH10" s="84"/>
      <c r="CI10" s="84"/>
      <c r="CJ10" s="84"/>
      <c r="CK10" s="84"/>
      <c r="CL10" s="84"/>
      <c r="CM10" s="84"/>
      <c r="CN10" s="84"/>
      <c r="CO10" s="84"/>
      <c r="CP10" s="84"/>
      <c r="CQ10" s="84"/>
      <c r="CR10" s="84"/>
      <c r="CS10" s="84"/>
      <c r="CT10" s="84"/>
      <c r="CU10" s="84"/>
      <c r="CV10" s="84"/>
      <c r="CW10" s="84"/>
      <c r="CX10" s="84"/>
      <c r="CY10" s="84"/>
      <c r="CZ10" s="84"/>
      <c r="DA10" s="84"/>
      <c r="DB10" s="84"/>
      <c r="DC10" s="84"/>
      <c r="DD10" s="84"/>
      <c r="DE10" s="84"/>
      <c r="DF10" s="84"/>
      <c r="DG10" s="84"/>
      <c r="DH10" s="84"/>
      <c r="DI10" s="84"/>
      <c r="DJ10" s="84"/>
      <c r="DK10" s="84"/>
      <c r="DL10" s="84"/>
      <c r="DM10" s="84"/>
      <c r="DN10" s="84"/>
      <c r="DO10" s="84"/>
      <c r="DP10" s="84"/>
      <c r="DQ10" s="84"/>
      <c r="DR10" s="84"/>
      <c r="DS10" s="84"/>
      <c r="DT10" s="84"/>
      <c r="DU10" s="84"/>
      <c r="DV10" s="84"/>
      <c r="DW10" s="84"/>
      <c r="DX10" s="84"/>
      <c r="DY10" s="84"/>
      <c r="DZ10" s="84"/>
      <c r="EA10" s="84"/>
      <c r="EB10" s="84"/>
      <c r="EC10" s="84"/>
      <c r="ED10" s="84"/>
      <c r="EE10" s="84"/>
      <c r="EF10" s="84"/>
      <c r="EG10" s="84"/>
      <c r="EH10" s="84"/>
      <c r="EI10" s="84"/>
      <c r="EJ10" s="84"/>
      <c r="EK10" s="84"/>
      <c r="EL10" s="84"/>
      <c r="EM10" s="84"/>
      <c r="EN10" s="84"/>
      <c r="EO10" s="84"/>
      <c r="EP10" s="84"/>
      <c r="EQ10" s="84"/>
    </row>
    <row r="11" spans="1:147" x14ac:dyDescent="0.2">
      <c r="A11" s="80" t="s">
        <v>761</v>
      </c>
      <c r="B11" s="80" t="s">
        <v>747</v>
      </c>
      <c r="C11" s="80" t="s">
        <v>757</v>
      </c>
      <c r="D11" s="81" t="s">
        <v>690</v>
      </c>
      <c r="E11" s="82">
        <v>42509.429861111108</v>
      </c>
      <c r="F11" s="83">
        <v>287</v>
      </c>
      <c r="G11" s="83" t="s">
        <v>750</v>
      </c>
      <c r="H11" s="83" t="s">
        <v>762</v>
      </c>
      <c r="I11" s="83">
        <v>29.3</v>
      </c>
      <c r="J11" s="83"/>
      <c r="K11" s="83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4"/>
      <c r="BI11" s="84"/>
      <c r="BJ11" s="84"/>
      <c r="BK11" s="84"/>
      <c r="BL11" s="84"/>
      <c r="BM11" s="84"/>
      <c r="BN11" s="84"/>
      <c r="BO11" s="84"/>
      <c r="BP11" s="84"/>
      <c r="BQ11" s="84"/>
      <c r="BR11" s="84"/>
      <c r="BS11" s="84"/>
      <c r="BT11" s="84"/>
      <c r="BU11" s="84"/>
      <c r="BV11" s="84"/>
      <c r="BW11" s="84"/>
      <c r="BX11" s="84"/>
      <c r="BY11" s="84"/>
      <c r="BZ11" s="84"/>
      <c r="CA11" s="84"/>
      <c r="CB11" s="84"/>
      <c r="CC11" s="84"/>
      <c r="CD11" s="84"/>
      <c r="CE11" s="84"/>
      <c r="CF11" s="84"/>
      <c r="CG11" s="84"/>
      <c r="CH11" s="84"/>
      <c r="CI11" s="84"/>
      <c r="CJ11" s="84"/>
      <c r="CK11" s="84"/>
      <c r="CL11" s="84"/>
      <c r="CM11" s="84"/>
      <c r="CN11" s="84"/>
      <c r="CO11" s="84"/>
      <c r="CP11" s="84"/>
      <c r="CQ11" s="84"/>
      <c r="CR11" s="84"/>
      <c r="CS11" s="84"/>
      <c r="CT11" s="84"/>
      <c r="CU11" s="84"/>
      <c r="CV11" s="84"/>
      <c r="CW11" s="84"/>
      <c r="CX11" s="84"/>
      <c r="CY11" s="84"/>
      <c r="CZ11" s="84"/>
      <c r="DA11" s="84"/>
      <c r="DB11" s="84"/>
      <c r="DC11" s="84"/>
      <c r="DD11" s="84"/>
      <c r="DE11" s="84"/>
      <c r="DF11" s="84"/>
      <c r="DG11" s="84"/>
      <c r="DH11" s="84"/>
      <c r="DI11" s="84"/>
      <c r="DJ11" s="84"/>
      <c r="DK11" s="84"/>
      <c r="DL11" s="84"/>
      <c r="DM11" s="84"/>
      <c r="DN11" s="84"/>
      <c r="DO11" s="84"/>
      <c r="DP11" s="84"/>
      <c r="DQ11" s="84"/>
      <c r="DR11" s="84"/>
      <c r="DS11" s="84"/>
      <c r="DT11" s="84"/>
      <c r="DU11" s="84"/>
      <c r="DV11" s="84"/>
      <c r="DW11" s="84"/>
      <c r="DX11" s="84"/>
      <c r="DY11" s="84"/>
      <c r="DZ11" s="84"/>
      <c r="EA11" s="84"/>
      <c r="EB11" s="84"/>
      <c r="EC11" s="84"/>
      <c r="ED11" s="84"/>
      <c r="EE11" s="84"/>
      <c r="EF11" s="84"/>
      <c r="EG11" s="84"/>
      <c r="EH11" s="84"/>
      <c r="EI11" s="84"/>
      <c r="EJ11" s="84"/>
      <c r="EK11" s="84"/>
      <c r="EL11" s="84"/>
      <c r="EM11" s="84"/>
      <c r="EN11" s="84"/>
      <c r="EO11" s="84"/>
      <c r="EP11" s="84"/>
      <c r="EQ11" s="84"/>
    </row>
    <row r="12" spans="1:147" x14ac:dyDescent="0.2">
      <c r="A12" s="80" t="s">
        <v>763</v>
      </c>
      <c r="B12" s="80" t="s">
        <v>747</v>
      </c>
      <c r="C12" s="80" t="s">
        <v>757</v>
      </c>
      <c r="D12" s="81" t="s">
        <v>690</v>
      </c>
      <c r="E12" s="82">
        <v>42509.412499999999</v>
      </c>
      <c r="F12" s="83">
        <v>483</v>
      </c>
      <c r="G12" s="83">
        <v>7.3</v>
      </c>
      <c r="H12" s="83">
        <v>149</v>
      </c>
      <c r="I12" s="83">
        <v>23.8</v>
      </c>
      <c r="J12" s="83"/>
      <c r="K12" s="83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84"/>
      <c r="BI12" s="84"/>
      <c r="BJ12" s="84"/>
      <c r="BK12" s="84"/>
      <c r="BL12" s="84"/>
      <c r="BM12" s="84"/>
      <c r="BN12" s="84"/>
      <c r="BO12" s="84"/>
      <c r="BP12" s="84"/>
      <c r="BQ12" s="84"/>
      <c r="BR12" s="84"/>
      <c r="BS12" s="84"/>
      <c r="BT12" s="84"/>
      <c r="BU12" s="84"/>
      <c r="BV12" s="84"/>
      <c r="BW12" s="84"/>
      <c r="BX12" s="84"/>
      <c r="BY12" s="84"/>
      <c r="BZ12" s="84"/>
      <c r="CA12" s="84"/>
      <c r="CB12" s="84"/>
      <c r="CC12" s="84"/>
      <c r="CD12" s="84"/>
      <c r="CE12" s="84"/>
      <c r="CF12" s="84"/>
      <c r="CG12" s="84"/>
      <c r="CH12" s="84"/>
      <c r="CI12" s="84"/>
      <c r="CJ12" s="84"/>
      <c r="CK12" s="84"/>
      <c r="CL12" s="84"/>
      <c r="CM12" s="84"/>
      <c r="CN12" s="84"/>
      <c r="CO12" s="84"/>
      <c r="CP12" s="84"/>
      <c r="CQ12" s="84"/>
      <c r="CR12" s="84"/>
      <c r="CS12" s="84"/>
      <c r="CT12" s="84"/>
      <c r="CU12" s="84"/>
      <c r="CV12" s="84"/>
      <c r="CW12" s="84"/>
      <c r="CX12" s="84"/>
      <c r="CY12" s="84"/>
      <c r="CZ12" s="84"/>
      <c r="DA12" s="84"/>
      <c r="DB12" s="84"/>
      <c r="DC12" s="84"/>
      <c r="DD12" s="84"/>
      <c r="DE12" s="84"/>
      <c r="DF12" s="84"/>
      <c r="DG12" s="84"/>
      <c r="DH12" s="84"/>
      <c r="DI12" s="84"/>
      <c r="DJ12" s="84"/>
      <c r="DK12" s="84"/>
      <c r="DL12" s="84"/>
      <c r="DM12" s="84"/>
      <c r="DN12" s="84"/>
      <c r="DO12" s="84"/>
      <c r="DP12" s="84"/>
      <c r="DQ12" s="84"/>
      <c r="DR12" s="84"/>
      <c r="DS12" s="84"/>
      <c r="DT12" s="84"/>
      <c r="DU12" s="84"/>
      <c r="DV12" s="84"/>
      <c r="DW12" s="84"/>
      <c r="DX12" s="84"/>
      <c r="DY12" s="84"/>
      <c r="DZ12" s="84"/>
      <c r="EA12" s="84"/>
      <c r="EB12" s="84"/>
      <c r="EC12" s="84"/>
      <c r="ED12" s="84"/>
      <c r="EE12" s="84"/>
      <c r="EF12" s="84"/>
      <c r="EG12" s="84"/>
      <c r="EH12" s="84"/>
      <c r="EI12" s="84"/>
      <c r="EJ12" s="84"/>
      <c r="EK12" s="84"/>
      <c r="EL12" s="84"/>
      <c r="EM12" s="84"/>
      <c r="EN12" s="84"/>
      <c r="EO12" s="84"/>
      <c r="EP12" s="84"/>
      <c r="EQ12" s="84"/>
    </row>
    <row r="13" spans="1:147" x14ac:dyDescent="0.2">
      <c r="A13" s="80" t="s">
        <v>764</v>
      </c>
      <c r="B13" s="80" t="s">
        <v>747</v>
      </c>
      <c r="C13" s="80" t="s">
        <v>757</v>
      </c>
      <c r="D13" s="80" t="s">
        <v>696</v>
      </c>
      <c r="E13" s="82">
        <v>42509.461111111108</v>
      </c>
      <c r="F13" s="83">
        <v>84.6</v>
      </c>
      <c r="G13" s="83" t="s">
        <v>765</v>
      </c>
      <c r="H13" s="83">
        <v>654</v>
      </c>
      <c r="I13" s="83">
        <v>24.6</v>
      </c>
      <c r="J13" s="83"/>
      <c r="K13" s="83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4"/>
      <c r="BH13" s="84"/>
      <c r="BI13" s="84"/>
      <c r="BJ13" s="84"/>
      <c r="BK13" s="84"/>
      <c r="BL13" s="84"/>
      <c r="BM13" s="84"/>
      <c r="BN13" s="84"/>
      <c r="BO13" s="84"/>
      <c r="BP13" s="84"/>
      <c r="BQ13" s="84"/>
      <c r="BR13" s="84"/>
      <c r="BS13" s="84"/>
      <c r="BT13" s="84"/>
      <c r="BU13" s="84"/>
      <c r="BV13" s="84"/>
      <c r="BW13" s="84"/>
      <c r="BX13" s="84"/>
      <c r="BY13" s="84"/>
      <c r="BZ13" s="84"/>
      <c r="CA13" s="84"/>
      <c r="CB13" s="84"/>
      <c r="CC13" s="84"/>
      <c r="CD13" s="84"/>
      <c r="CE13" s="84"/>
      <c r="CF13" s="84"/>
      <c r="CG13" s="84"/>
      <c r="CH13" s="84"/>
      <c r="CI13" s="84"/>
      <c r="CJ13" s="84"/>
      <c r="CK13" s="84"/>
      <c r="CL13" s="84"/>
      <c r="CM13" s="84"/>
      <c r="CN13" s="84"/>
      <c r="CO13" s="84"/>
      <c r="CP13" s="84"/>
      <c r="CQ13" s="84"/>
      <c r="CR13" s="84"/>
      <c r="CS13" s="84"/>
      <c r="CT13" s="84"/>
      <c r="CU13" s="84"/>
      <c r="CV13" s="84"/>
      <c r="CW13" s="84"/>
      <c r="CX13" s="84"/>
      <c r="CY13" s="84"/>
      <c r="CZ13" s="84"/>
      <c r="DA13" s="84"/>
      <c r="DB13" s="84"/>
      <c r="DC13" s="84"/>
      <c r="DD13" s="84"/>
      <c r="DE13" s="84"/>
      <c r="DF13" s="84"/>
      <c r="DG13" s="84"/>
      <c r="DH13" s="84"/>
      <c r="DI13" s="84"/>
      <c r="DJ13" s="84"/>
      <c r="DK13" s="84"/>
      <c r="DL13" s="84"/>
      <c r="DM13" s="84"/>
      <c r="DN13" s="84"/>
      <c r="DO13" s="84"/>
      <c r="DP13" s="84"/>
      <c r="DQ13" s="84"/>
      <c r="DR13" s="84"/>
      <c r="DS13" s="84"/>
      <c r="DT13" s="84"/>
      <c r="DU13" s="84"/>
      <c r="DV13" s="84"/>
      <c r="DW13" s="84"/>
      <c r="DX13" s="84"/>
      <c r="DY13" s="84"/>
      <c r="DZ13" s="84"/>
      <c r="EA13" s="84"/>
      <c r="EB13" s="84"/>
      <c r="EC13" s="84"/>
      <c r="ED13" s="84"/>
      <c r="EE13" s="84"/>
      <c r="EF13" s="84"/>
      <c r="EG13" s="84"/>
      <c r="EH13" s="84"/>
      <c r="EI13" s="84"/>
      <c r="EJ13" s="84"/>
      <c r="EK13" s="84"/>
      <c r="EL13" s="84"/>
      <c r="EM13" s="84"/>
      <c r="EN13" s="84"/>
      <c r="EO13" s="84"/>
      <c r="EP13" s="84"/>
      <c r="EQ13" s="84"/>
    </row>
    <row r="14" spans="1:147" x14ac:dyDescent="0.2">
      <c r="A14" s="80" t="s">
        <v>703</v>
      </c>
      <c r="B14" s="80" t="s">
        <v>740</v>
      </c>
      <c r="C14" s="80" t="s">
        <v>766</v>
      </c>
      <c r="D14" s="81" t="s">
        <v>704</v>
      </c>
      <c r="E14" s="82">
        <v>42509.510416666664</v>
      </c>
      <c r="F14" s="83">
        <v>322</v>
      </c>
      <c r="G14" s="83" t="s">
        <v>767</v>
      </c>
      <c r="H14" s="83">
        <v>2550</v>
      </c>
      <c r="I14" s="83">
        <v>23.9</v>
      </c>
      <c r="J14" s="83"/>
      <c r="K14" s="83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84"/>
      <c r="BG14" s="84"/>
      <c r="BH14" s="84"/>
      <c r="BI14" s="84"/>
      <c r="BJ14" s="84"/>
      <c r="BK14" s="84"/>
      <c r="BL14" s="84"/>
      <c r="BM14" s="84"/>
      <c r="BN14" s="84"/>
      <c r="BO14" s="84"/>
      <c r="BP14" s="84"/>
      <c r="BQ14" s="84"/>
      <c r="BR14" s="84"/>
      <c r="BS14" s="84"/>
      <c r="BT14" s="84"/>
      <c r="BU14" s="84"/>
      <c r="BV14" s="84"/>
      <c r="BW14" s="84"/>
      <c r="BX14" s="84"/>
      <c r="BY14" s="84"/>
      <c r="BZ14" s="84"/>
      <c r="CA14" s="84"/>
      <c r="CB14" s="84"/>
      <c r="CC14" s="84"/>
      <c r="CD14" s="84"/>
      <c r="CE14" s="84"/>
      <c r="CF14" s="84"/>
      <c r="CG14" s="84"/>
      <c r="CH14" s="84"/>
      <c r="CI14" s="84"/>
      <c r="CJ14" s="84"/>
      <c r="CK14" s="84"/>
      <c r="CL14" s="84"/>
      <c r="CM14" s="84"/>
      <c r="CN14" s="84"/>
      <c r="CO14" s="84"/>
      <c r="CP14" s="84"/>
      <c r="CQ14" s="84"/>
      <c r="CR14" s="84"/>
      <c r="CS14" s="84"/>
      <c r="CT14" s="84"/>
      <c r="CU14" s="84"/>
      <c r="CV14" s="84"/>
      <c r="CW14" s="84"/>
      <c r="CX14" s="84"/>
      <c r="CY14" s="84"/>
      <c r="CZ14" s="84"/>
      <c r="DA14" s="84"/>
      <c r="DB14" s="84"/>
      <c r="DC14" s="84"/>
      <c r="DD14" s="84"/>
      <c r="DE14" s="84"/>
      <c r="DF14" s="84"/>
      <c r="DG14" s="84"/>
      <c r="DH14" s="84"/>
      <c r="DI14" s="84"/>
      <c r="DJ14" s="84"/>
      <c r="DK14" s="84"/>
      <c r="DL14" s="84"/>
      <c r="DM14" s="84"/>
      <c r="DN14" s="84"/>
      <c r="DO14" s="84"/>
      <c r="DP14" s="84"/>
      <c r="DQ14" s="84"/>
      <c r="DR14" s="84"/>
      <c r="DS14" s="84"/>
      <c r="DT14" s="84"/>
      <c r="DU14" s="84"/>
      <c r="DV14" s="84"/>
      <c r="DW14" s="84"/>
      <c r="DX14" s="84"/>
      <c r="DY14" s="84"/>
      <c r="DZ14" s="84"/>
      <c r="EA14" s="84"/>
      <c r="EB14" s="84"/>
      <c r="EC14" s="84"/>
      <c r="ED14" s="84"/>
      <c r="EE14" s="84"/>
      <c r="EF14" s="84"/>
      <c r="EG14" s="84"/>
      <c r="EH14" s="84"/>
      <c r="EI14" s="84"/>
      <c r="EJ14" s="84"/>
      <c r="EK14" s="84"/>
      <c r="EL14" s="84"/>
      <c r="EM14" s="84"/>
      <c r="EN14" s="84"/>
      <c r="EO14" s="84"/>
      <c r="EP14" s="84"/>
      <c r="EQ14" s="84"/>
    </row>
    <row r="15" spans="1:147" x14ac:dyDescent="0.2">
      <c r="A15" s="80" t="s">
        <v>705</v>
      </c>
      <c r="B15" s="80" t="s">
        <v>740</v>
      </c>
      <c r="C15" s="80" t="s">
        <v>766</v>
      </c>
      <c r="D15" s="81" t="s">
        <v>706</v>
      </c>
      <c r="E15" s="82">
        <v>42509.520138888889</v>
      </c>
      <c r="F15" s="83">
        <v>1640</v>
      </c>
      <c r="G15" s="83">
        <v>46.6</v>
      </c>
      <c r="H15" s="83">
        <v>1700</v>
      </c>
      <c r="I15" s="83">
        <v>23</v>
      </c>
      <c r="J15" s="83"/>
      <c r="K15" s="83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4"/>
      <c r="BH15" s="84"/>
      <c r="BI15" s="84"/>
      <c r="BJ15" s="84"/>
      <c r="BK15" s="84"/>
      <c r="BL15" s="84"/>
      <c r="BM15" s="84"/>
      <c r="BN15" s="84"/>
      <c r="BO15" s="84"/>
      <c r="BP15" s="84"/>
      <c r="BQ15" s="84"/>
      <c r="BR15" s="84"/>
      <c r="BS15" s="84"/>
      <c r="BT15" s="84"/>
      <c r="BU15" s="84"/>
      <c r="BV15" s="84"/>
      <c r="BW15" s="84"/>
      <c r="BX15" s="84"/>
      <c r="BY15" s="84"/>
      <c r="BZ15" s="84"/>
      <c r="CA15" s="84"/>
      <c r="CB15" s="84"/>
      <c r="CC15" s="84"/>
      <c r="CD15" s="84"/>
      <c r="CE15" s="84"/>
      <c r="CF15" s="84"/>
      <c r="CG15" s="84"/>
      <c r="CH15" s="84"/>
      <c r="CI15" s="84"/>
      <c r="CJ15" s="84"/>
      <c r="CK15" s="84"/>
      <c r="CL15" s="84"/>
      <c r="CM15" s="84"/>
      <c r="CN15" s="84"/>
      <c r="CO15" s="84"/>
      <c r="CP15" s="84"/>
      <c r="CQ15" s="84"/>
      <c r="CR15" s="84"/>
      <c r="CS15" s="84"/>
      <c r="CT15" s="84"/>
      <c r="CU15" s="84"/>
      <c r="CV15" s="84"/>
      <c r="CW15" s="84"/>
      <c r="CX15" s="84"/>
      <c r="CY15" s="84"/>
      <c r="CZ15" s="84"/>
      <c r="DA15" s="84"/>
      <c r="DB15" s="84"/>
      <c r="DC15" s="84"/>
      <c r="DD15" s="84"/>
      <c r="DE15" s="84"/>
      <c r="DF15" s="84"/>
      <c r="DG15" s="84"/>
      <c r="DH15" s="84"/>
      <c r="DI15" s="84"/>
      <c r="DJ15" s="84"/>
      <c r="DK15" s="84"/>
      <c r="DL15" s="84"/>
      <c r="DM15" s="84"/>
      <c r="DN15" s="84"/>
      <c r="DO15" s="84"/>
      <c r="DP15" s="84"/>
      <c r="DQ15" s="84"/>
      <c r="DR15" s="84"/>
      <c r="DS15" s="84"/>
      <c r="DT15" s="84"/>
      <c r="DU15" s="84"/>
      <c r="DV15" s="84"/>
      <c r="DW15" s="84"/>
      <c r="DX15" s="84"/>
      <c r="DY15" s="84"/>
      <c r="DZ15" s="84"/>
      <c r="EA15" s="84"/>
      <c r="EB15" s="84"/>
      <c r="EC15" s="84"/>
      <c r="ED15" s="84"/>
      <c r="EE15" s="84"/>
      <c r="EF15" s="84"/>
      <c r="EG15" s="84"/>
      <c r="EH15" s="84"/>
      <c r="EI15" s="84"/>
      <c r="EJ15" s="84"/>
      <c r="EK15" s="84"/>
      <c r="EL15" s="84"/>
      <c r="EM15" s="84"/>
      <c r="EN15" s="84"/>
      <c r="EO15" s="84"/>
      <c r="EP15" s="84"/>
      <c r="EQ15" s="84"/>
    </row>
    <row r="16" spans="1:147" x14ac:dyDescent="0.2">
      <c r="A16" s="80" t="s">
        <v>768</v>
      </c>
      <c r="B16" s="80" t="s">
        <v>747</v>
      </c>
      <c r="C16" s="80" t="s">
        <v>766</v>
      </c>
      <c r="D16" s="81" t="s">
        <v>686</v>
      </c>
      <c r="E16" s="82">
        <v>42509.535416666666</v>
      </c>
      <c r="F16" s="83">
        <v>336</v>
      </c>
      <c r="G16" s="83">
        <v>32.299999999999997</v>
      </c>
      <c r="H16" s="83">
        <v>492</v>
      </c>
      <c r="I16" s="83">
        <v>24.6</v>
      </c>
      <c r="J16" s="83"/>
      <c r="K16" s="83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4"/>
      <c r="BP16" s="84"/>
      <c r="BQ16" s="84"/>
      <c r="BR16" s="84"/>
      <c r="BS16" s="84"/>
      <c r="BT16" s="84"/>
      <c r="BU16" s="84"/>
      <c r="BV16" s="84"/>
      <c r="BW16" s="84"/>
      <c r="BX16" s="84"/>
      <c r="BY16" s="84"/>
      <c r="BZ16" s="84"/>
      <c r="CA16" s="84"/>
      <c r="CB16" s="84"/>
      <c r="CC16" s="84"/>
      <c r="CD16" s="84"/>
      <c r="CE16" s="84"/>
      <c r="CF16" s="84"/>
      <c r="CG16" s="84"/>
      <c r="CH16" s="84"/>
      <c r="CI16" s="84"/>
      <c r="CJ16" s="84"/>
      <c r="CK16" s="84"/>
      <c r="CL16" s="84"/>
      <c r="CM16" s="84"/>
      <c r="CN16" s="84"/>
      <c r="CO16" s="84"/>
      <c r="CP16" s="84"/>
      <c r="CQ16" s="84"/>
      <c r="CR16" s="84"/>
      <c r="CS16" s="84"/>
      <c r="CT16" s="84"/>
      <c r="CU16" s="84"/>
      <c r="CV16" s="84"/>
      <c r="CW16" s="84"/>
      <c r="CX16" s="84"/>
      <c r="CY16" s="84"/>
      <c r="CZ16" s="84"/>
      <c r="DA16" s="84"/>
      <c r="DB16" s="84"/>
      <c r="DC16" s="84"/>
      <c r="DD16" s="84"/>
      <c r="DE16" s="84"/>
      <c r="DF16" s="84"/>
      <c r="DG16" s="84"/>
      <c r="DH16" s="84"/>
      <c r="DI16" s="84"/>
      <c r="DJ16" s="84"/>
      <c r="DK16" s="84"/>
      <c r="DL16" s="84"/>
      <c r="DM16" s="84"/>
      <c r="DN16" s="84"/>
      <c r="DO16" s="84"/>
      <c r="DP16" s="84"/>
      <c r="DQ16" s="84"/>
      <c r="DR16" s="84"/>
      <c r="DS16" s="84"/>
      <c r="DT16" s="84"/>
      <c r="DU16" s="84"/>
      <c r="DV16" s="84"/>
      <c r="DW16" s="84"/>
      <c r="DX16" s="84"/>
      <c r="DY16" s="84"/>
      <c r="DZ16" s="84"/>
      <c r="EA16" s="84"/>
      <c r="EB16" s="84"/>
      <c r="EC16" s="84"/>
      <c r="ED16" s="84"/>
      <c r="EE16" s="84"/>
      <c r="EF16" s="84"/>
      <c r="EG16" s="84"/>
      <c r="EH16" s="84"/>
      <c r="EI16" s="84"/>
      <c r="EJ16" s="84"/>
      <c r="EK16" s="84"/>
      <c r="EL16" s="84"/>
      <c r="EM16" s="84"/>
      <c r="EN16" s="84"/>
      <c r="EO16" s="84"/>
      <c r="EP16" s="84"/>
      <c r="EQ16" s="84"/>
    </row>
    <row r="17" spans="1:147" x14ac:dyDescent="0.2">
      <c r="A17" s="80" t="s">
        <v>769</v>
      </c>
      <c r="B17" s="80" t="s">
        <v>747</v>
      </c>
      <c r="C17" s="80" t="s">
        <v>766</v>
      </c>
      <c r="D17" s="81" t="s">
        <v>690</v>
      </c>
      <c r="E17" s="82">
        <v>42509.553472222222</v>
      </c>
      <c r="F17" s="83">
        <v>76.599999999999994</v>
      </c>
      <c r="G17" s="83" t="s">
        <v>753</v>
      </c>
      <c r="H17" s="83">
        <v>468</v>
      </c>
      <c r="I17" s="83">
        <v>30.3</v>
      </c>
      <c r="J17" s="83"/>
      <c r="K17" s="83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  <c r="BF17" s="84"/>
      <c r="BG17" s="84"/>
      <c r="BH17" s="84"/>
      <c r="BI17" s="84"/>
      <c r="BJ17" s="84"/>
      <c r="BK17" s="84"/>
      <c r="BL17" s="84"/>
      <c r="BM17" s="84"/>
      <c r="BN17" s="84"/>
      <c r="BO17" s="84"/>
      <c r="BP17" s="84"/>
      <c r="BQ17" s="84"/>
      <c r="BR17" s="84"/>
      <c r="BS17" s="84"/>
      <c r="BT17" s="84"/>
      <c r="BU17" s="84"/>
      <c r="BV17" s="84"/>
      <c r="BW17" s="84"/>
      <c r="BX17" s="84"/>
      <c r="BY17" s="84"/>
      <c r="BZ17" s="84"/>
      <c r="CA17" s="84"/>
      <c r="CB17" s="84"/>
      <c r="CC17" s="84"/>
      <c r="CD17" s="84"/>
      <c r="CE17" s="84"/>
      <c r="CF17" s="84"/>
      <c r="CG17" s="84"/>
      <c r="CH17" s="84"/>
      <c r="CI17" s="84"/>
      <c r="CJ17" s="84"/>
      <c r="CK17" s="84"/>
      <c r="CL17" s="84"/>
      <c r="CM17" s="84"/>
      <c r="CN17" s="84"/>
      <c r="CO17" s="84"/>
      <c r="CP17" s="84"/>
      <c r="CQ17" s="84"/>
      <c r="CR17" s="84"/>
      <c r="CS17" s="84"/>
      <c r="CT17" s="84"/>
      <c r="CU17" s="84"/>
      <c r="CV17" s="84"/>
      <c r="CW17" s="84"/>
      <c r="CX17" s="84"/>
      <c r="CY17" s="84"/>
      <c r="CZ17" s="84"/>
      <c r="DA17" s="84"/>
      <c r="DB17" s="84"/>
      <c r="DC17" s="84"/>
      <c r="DD17" s="84"/>
      <c r="DE17" s="84"/>
      <c r="DF17" s="84"/>
      <c r="DG17" s="84"/>
      <c r="DH17" s="84"/>
      <c r="DI17" s="84"/>
      <c r="DJ17" s="84"/>
      <c r="DK17" s="84"/>
      <c r="DL17" s="84"/>
      <c r="DM17" s="84"/>
      <c r="DN17" s="84"/>
      <c r="DO17" s="84"/>
      <c r="DP17" s="84"/>
      <c r="DQ17" s="84"/>
      <c r="DR17" s="84"/>
      <c r="DS17" s="84"/>
      <c r="DT17" s="84"/>
      <c r="DU17" s="84"/>
      <c r="DV17" s="84"/>
      <c r="DW17" s="84"/>
      <c r="DX17" s="84"/>
      <c r="DY17" s="84"/>
      <c r="DZ17" s="84"/>
      <c r="EA17" s="84"/>
      <c r="EB17" s="84"/>
      <c r="EC17" s="84"/>
      <c r="ED17" s="84"/>
      <c r="EE17" s="84"/>
      <c r="EF17" s="84"/>
      <c r="EG17" s="84"/>
      <c r="EH17" s="84"/>
      <c r="EI17" s="84"/>
      <c r="EJ17" s="84"/>
      <c r="EK17" s="84"/>
      <c r="EL17" s="84"/>
      <c r="EM17" s="84"/>
      <c r="EN17" s="84"/>
      <c r="EO17" s="84"/>
      <c r="EP17" s="84"/>
      <c r="EQ17" s="84"/>
    </row>
    <row r="18" spans="1:147" x14ac:dyDescent="0.2">
      <c r="A18" s="80" t="s">
        <v>770</v>
      </c>
      <c r="B18" s="80" t="s">
        <v>747</v>
      </c>
      <c r="C18" s="80" t="s">
        <v>766</v>
      </c>
      <c r="D18" s="80" t="s">
        <v>696</v>
      </c>
      <c r="E18" s="82">
        <v>42509.575694444444</v>
      </c>
      <c r="F18" s="83">
        <v>22.5</v>
      </c>
      <c r="G18" s="83" t="s">
        <v>767</v>
      </c>
      <c r="H18" s="83">
        <v>401</v>
      </c>
      <c r="I18" s="83">
        <v>23.8</v>
      </c>
      <c r="J18" s="83"/>
      <c r="K18" s="83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4"/>
      <c r="BP18" s="84"/>
      <c r="BQ18" s="84"/>
      <c r="BR18" s="84"/>
      <c r="BS18" s="84"/>
      <c r="BT18" s="84"/>
      <c r="BU18" s="84"/>
      <c r="BV18" s="84"/>
      <c r="BW18" s="84"/>
      <c r="BX18" s="84"/>
      <c r="BY18" s="84"/>
      <c r="BZ18" s="84"/>
      <c r="CA18" s="84"/>
      <c r="CB18" s="84"/>
      <c r="CC18" s="84"/>
      <c r="CD18" s="84"/>
      <c r="CE18" s="84"/>
      <c r="CF18" s="84"/>
      <c r="CG18" s="84"/>
      <c r="CH18" s="84"/>
      <c r="CI18" s="84"/>
      <c r="CJ18" s="84"/>
      <c r="CK18" s="84"/>
      <c r="CL18" s="84"/>
      <c r="CM18" s="84"/>
      <c r="CN18" s="84"/>
      <c r="CO18" s="84"/>
      <c r="CP18" s="84"/>
      <c r="CQ18" s="84"/>
      <c r="CR18" s="84"/>
      <c r="CS18" s="84"/>
      <c r="CT18" s="84"/>
      <c r="CU18" s="84"/>
      <c r="CV18" s="84"/>
      <c r="CW18" s="84"/>
      <c r="CX18" s="84"/>
      <c r="CY18" s="84"/>
      <c r="CZ18" s="84"/>
      <c r="DA18" s="84"/>
      <c r="DB18" s="84"/>
      <c r="DC18" s="84"/>
      <c r="DD18" s="84"/>
      <c r="DE18" s="84"/>
      <c r="DF18" s="84"/>
      <c r="DG18" s="84"/>
      <c r="DH18" s="84"/>
      <c r="DI18" s="84"/>
      <c r="DJ18" s="84"/>
      <c r="DK18" s="84"/>
      <c r="DL18" s="84"/>
      <c r="DM18" s="84"/>
      <c r="DN18" s="84"/>
      <c r="DO18" s="84"/>
      <c r="DP18" s="84"/>
      <c r="DQ18" s="84"/>
      <c r="DR18" s="84"/>
      <c r="DS18" s="84"/>
      <c r="DT18" s="84"/>
      <c r="DU18" s="84"/>
      <c r="DV18" s="84"/>
      <c r="DW18" s="84"/>
      <c r="DX18" s="84"/>
      <c r="DY18" s="84"/>
      <c r="DZ18" s="84"/>
      <c r="EA18" s="84"/>
      <c r="EB18" s="84"/>
      <c r="EC18" s="84"/>
      <c r="ED18" s="84"/>
      <c r="EE18" s="84"/>
      <c r="EF18" s="84"/>
      <c r="EG18" s="84"/>
      <c r="EH18" s="84"/>
      <c r="EI18" s="84"/>
      <c r="EJ18" s="84"/>
      <c r="EK18" s="84"/>
      <c r="EL18" s="84"/>
      <c r="EM18" s="84"/>
      <c r="EN18" s="84"/>
      <c r="EO18" s="84"/>
      <c r="EP18" s="84"/>
      <c r="EQ18" s="84"/>
    </row>
    <row r="19" spans="1:147" x14ac:dyDescent="0.2">
      <c r="A19" s="80" t="s">
        <v>710</v>
      </c>
      <c r="B19" s="80" t="s">
        <v>740</v>
      </c>
      <c r="C19" s="80" t="s">
        <v>771</v>
      </c>
      <c r="D19" s="80" t="s">
        <v>708</v>
      </c>
      <c r="E19" s="82">
        <v>42509.643055555556</v>
      </c>
      <c r="F19" s="83" t="s">
        <v>265</v>
      </c>
      <c r="G19" s="83" t="s">
        <v>772</v>
      </c>
      <c r="H19" s="83">
        <v>353</v>
      </c>
      <c r="I19" s="83">
        <v>14.2</v>
      </c>
      <c r="J19" s="83"/>
      <c r="K19" s="83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  <c r="BF19" s="84"/>
      <c r="BG19" s="84"/>
      <c r="BH19" s="84"/>
      <c r="BI19" s="84"/>
      <c r="BJ19" s="84"/>
      <c r="BK19" s="84"/>
      <c r="BL19" s="84"/>
      <c r="BM19" s="84"/>
      <c r="BN19" s="84"/>
      <c r="BO19" s="84"/>
      <c r="BP19" s="84"/>
      <c r="BQ19" s="84"/>
      <c r="BR19" s="84"/>
      <c r="BS19" s="84"/>
      <c r="BT19" s="84"/>
      <c r="BU19" s="84"/>
      <c r="BV19" s="84"/>
      <c r="BW19" s="84"/>
      <c r="BX19" s="84"/>
      <c r="BY19" s="84"/>
      <c r="BZ19" s="84"/>
      <c r="CA19" s="84"/>
      <c r="CB19" s="84"/>
      <c r="CC19" s="84"/>
      <c r="CD19" s="84"/>
      <c r="CE19" s="84"/>
      <c r="CF19" s="84"/>
      <c r="CG19" s="84"/>
      <c r="CH19" s="84"/>
      <c r="CI19" s="84"/>
      <c r="CJ19" s="84"/>
      <c r="CK19" s="84"/>
      <c r="CL19" s="84"/>
      <c r="CM19" s="84"/>
      <c r="CN19" s="84"/>
      <c r="CO19" s="84"/>
      <c r="CP19" s="84"/>
      <c r="CQ19" s="84"/>
      <c r="CR19" s="84"/>
      <c r="CS19" s="84"/>
      <c r="CT19" s="84"/>
      <c r="CU19" s="84"/>
      <c r="CV19" s="84"/>
      <c r="CW19" s="84"/>
      <c r="CX19" s="84"/>
      <c r="CY19" s="84"/>
      <c r="CZ19" s="84"/>
      <c r="DA19" s="84"/>
      <c r="DB19" s="84"/>
      <c r="DC19" s="84"/>
      <c r="DD19" s="84"/>
      <c r="DE19" s="84"/>
      <c r="DF19" s="84"/>
      <c r="DG19" s="84"/>
      <c r="DH19" s="84"/>
      <c r="DI19" s="84"/>
      <c r="DJ19" s="84"/>
      <c r="DK19" s="84"/>
      <c r="DL19" s="84"/>
      <c r="DM19" s="84"/>
      <c r="DN19" s="84"/>
      <c r="DO19" s="84"/>
      <c r="DP19" s="84"/>
      <c r="DQ19" s="84"/>
      <c r="DR19" s="84"/>
      <c r="DS19" s="84"/>
      <c r="DT19" s="84"/>
      <c r="DU19" s="84"/>
      <c r="DV19" s="84"/>
      <c r="DW19" s="84"/>
      <c r="DX19" s="84"/>
      <c r="DY19" s="84"/>
      <c r="DZ19" s="84"/>
      <c r="EA19" s="84"/>
      <c r="EB19" s="84"/>
      <c r="EC19" s="84"/>
      <c r="ED19" s="84"/>
      <c r="EE19" s="84"/>
      <c r="EF19" s="84"/>
      <c r="EG19" s="84"/>
      <c r="EH19" s="84"/>
      <c r="EI19" s="84"/>
      <c r="EJ19" s="84"/>
      <c r="EK19" s="84"/>
      <c r="EL19" s="84"/>
      <c r="EM19" s="84"/>
      <c r="EN19" s="84"/>
      <c r="EO19" s="84"/>
      <c r="EP19" s="84"/>
      <c r="EQ19" s="84"/>
    </row>
    <row r="20" spans="1:147" x14ac:dyDescent="0.2">
      <c r="A20" s="80" t="s">
        <v>711</v>
      </c>
      <c r="B20" s="80" t="s">
        <v>740</v>
      </c>
      <c r="C20" s="80" t="s">
        <v>771</v>
      </c>
      <c r="D20" s="80" t="s">
        <v>712</v>
      </c>
      <c r="E20" s="82">
        <v>42509.654861111114</v>
      </c>
      <c r="F20" s="83" t="s">
        <v>341</v>
      </c>
      <c r="G20" s="83" t="s">
        <v>773</v>
      </c>
      <c r="H20" s="83">
        <v>561</v>
      </c>
      <c r="I20" s="83">
        <v>27.1</v>
      </c>
      <c r="J20" s="83"/>
      <c r="K20" s="83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84"/>
      <c r="BI20" s="84"/>
      <c r="BJ20" s="84"/>
      <c r="BK20" s="84"/>
      <c r="BL20" s="84"/>
      <c r="BM20" s="84"/>
      <c r="BN20" s="84"/>
      <c r="BO20" s="84"/>
      <c r="BP20" s="84"/>
      <c r="BQ20" s="84"/>
      <c r="BR20" s="84"/>
      <c r="BS20" s="84"/>
      <c r="BT20" s="84"/>
      <c r="BU20" s="84"/>
      <c r="BV20" s="84"/>
      <c r="BW20" s="84"/>
      <c r="BX20" s="84"/>
      <c r="BY20" s="84"/>
      <c r="BZ20" s="84"/>
      <c r="CA20" s="84"/>
      <c r="CB20" s="84"/>
      <c r="CC20" s="84"/>
      <c r="CD20" s="84"/>
      <c r="CE20" s="84"/>
      <c r="CF20" s="84"/>
      <c r="CG20" s="84"/>
      <c r="CH20" s="84"/>
      <c r="CI20" s="84"/>
      <c r="CJ20" s="84"/>
      <c r="CK20" s="84"/>
      <c r="CL20" s="84"/>
      <c r="CM20" s="84"/>
      <c r="CN20" s="84"/>
      <c r="CO20" s="84"/>
      <c r="CP20" s="84"/>
      <c r="CQ20" s="84"/>
      <c r="CR20" s="84"/>
      <c r="CS20" s="84"/>
      <c r="CT20" s="84"/>
      <c r="CU20" s="84"/>
      <c r="CV20" s="84"/>
      <c r="CW20" s="84"/>
      <c r="CX20" s="84"/>
      <c r="CY20" s="84"/>
      <c r="CZ20" s="84"/>
      <c r="DA20" s="84"/>
      <c r="DB20" s="84"/>
      <c r="DC20" s="84"/>
      <c r="DD20" s="84"/>
      <c r="DE20" s="84"/>
      <c r="DF20" s="84"/>
      <c r="DG20" s="84"/>
      <c r="DH20" s="84"/>
      <c r="DI20" s="84"/>
      <c r="DJ20" s="84"/>
      <c r="DK20" s="84"/>
      <c r="DL20" s="84"/>
      <c r="DM20" s="84"/>
      <c r="DN20" s="84"/>
      <c r="DO20" s="84"/>
      <c r="DP20" s="84"/>
      <c r="DQ20" s="84"/>
      <c r="DR20" s="84"/>
      <c r="DS20" s="84"/>
      <c r="DT20" s="84"/>
      <c r="DU20" s="84"/>
      <c r="DV20" s="84"/>
      <c r="DW20" s="84"/>
      <c r="DX20" s="84"/>
      <c r="DY20" s="84"/>
      <c r="DZ20" s="84"/>
      <c r="EA20" s="84"/>
      <c r="EB20" s="84"/>
      <c r="EC20" s="84"/>
      <c r="ED20" s="84"/>
      <c r="EE20" s="84"/>
      <c r="EF20" s="84"/>
      <c r="EG20" s="84"/>
      <c r="EH20" s="84"/>
      <c r="EI20" s="84"/>
      <c r="EJ20" s="84"/>
      <c r="EK20" s="84"/>
      <c r="EL20" s="84"/>
      <c r="EM20" s="84"/>
      <c r="EN20" s="84"/>
      <c r="EO20" s="84"/>
      <c r="EP20" s="84"/>
      <c r="EQ20" s="84"/>
    </row>
    <row r="21" spans="1:147" x14ac:dyDescent="0.2">
      <c r="A21" s="80" t="s">
        <v>774</v>
      </c>
      <c r="B21" s="80" t="s">
        <v>747</v>
      </c>
      <c r="C21" s="80" t="s">
        <v>771</v>
      </c>
      <c r="D21" s="81" t="s">
        <v>692</v>
      </c>
      <c r="E21" s="82">
        <v>42509.621527777781</v>
      </c>
      <c r="F21" s="83" t="s">
        <v>775</v>
      </c>
      <c r="G21" s="83" t="s">
        <v>776</v>
      </c>
      <c r="H21" s="83">
        <v>157</v>
      </c>
      <c r="I21" s="83">
        <v>24.9</v>
      </c>
      <c r="J21" s="83"/>
      <c r="K21" s="83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  <c r="BA21" s="84"/>
      <c r="BB21" s="84"/>
      <c r="BC21" s="84"/>
      <c r="BD21" s="84"/>
      <c r="BE21" s="84"/>
      <c r="BF21" s="84"/>
      <c r="BG21" s="84"/>
      <c r="BH21" s="84"/>
      <c r="BI21" s="84"/>
      <c r="BJ21" s="84"/>
      <c r="BK21" s="84"/>
      <c r="BL21" s="84"/>
      <c r="BM21" s="84"/>
      <c r="BN21" s="84"/>
      <c r="BO21" s="84"/>
      <c r="BP21" s="84"/>
      <c r="BQ21" s="84"/>
      <c r="BR21" s="84"/>
      <c r="BS21" s="84"/>
      <c r="BT21" s="84"/>
      <c r="BU21" s="84"/>
      <c r="BV21" s="84"/>
      <c r="BW21" s="84"/>
      <c r="BX21" s="84"/>
      <c r="BY21" s="84"/>
      <c r="BZ21" s="84"/>
      <c r="CA21" s="84"/>
      <c r="CB21" s="84"/>
      <c r="CC21" s="84"/>
      <c r="CD21" s="84"/>
      <c r="CE21" s="84"/>
      <c r="CF21" s="84"/>
      <c r="CG21" s="84"/>
      <c r="CH21" s="84"/>
      <c r="CI21" s="84"/>
      <c r="CJ21" s="84"/>
      <c r="CK21" s="84"/>
      <c r="CL21" s="84"/>
      <c r="CM21" s="84"/>
      <c r="CN21" s="84"/>
      <c r="CO21" s="84"/>
      <c r="CP21" s="84"/>
      <c r="CQ21" s="84"/>
      <c r="CR21" s="84"/>
      <c r="CS21" s="84"/>
      <c r="CT21" s="84"/>
      <c r="CU21" s="84"/>
      <c r="CV21" s="84"/>
      <c r="CW21" s="84"/>
      <c r="CX21" s="84"/>
      <c r="CY21" s="84"/>
      <c r="CZ21" s="84"/>
      <c r="DA21" s="84"/>
      <c r="DB21" s="84"/>
      <c r="DC21" s="84"/>
      <c r="DD21" s="84"/>
      <c r="DE21" s="84"/>
      <c r="DF21" s="84"/>
      <c r="DG21" s="84"/>
      <c r="DH21" s="84"/>
      <c r="DI21" s="84"/>
      <c r="DJ21" s="84"/>
      <c r="DK21" s="84"/>
      <c r="DL21" s="84"/>
      <c r="DM21" s="84"/>
      <c r="DN21" s="84"/>
      <c r="DO21" s="84"/>
      <c r="DP21" s="84"/>
      <c r="DQ21" s="84"/>
      <c r="DR21" s="84"/>
      <c r="DS21" s="84"/>
      <c r="DT21" s="84"/>
      <c r="DU21" s="84"/>
      <c r="DV21" s="84"/>
      <c r="DW21" s="84"/>
      <c r="DX21" s="84"/>
      <c r="DY21" s="84"/>
      <c r="DZ21" s="84"/>
      <c r="EA21" s="84"/>
      <c r="EB21" s="84"/>
      <c r="EC21" s="84"/>
      <c r="ED21" s="84"/>
      <c r="EE21" s="84"/>
      <c r="EF21" s="84"/>
      <c r="EG21" s="84"/>
      <c r="EH21" s="84"/>
      <c r="EI21" s="84"/>
      <c r="EJ21" s="84"/>
      <c r="EK21" s="84"/>
      <c r="EL21" s="84"/>
      <c r="EM21" s="84"/>
      <c r="EN21" s="84"/>
      <c r="EO21" s="84"/>
      <c r="EP21" s="84"/>
      <c r="EQ21" s="84"/>
    </row>
    <row r="22" spans="1:147" x14ac:dyDescent="0.2">
      <c r="A22" s="80" t="s">
        <v>777</v>
      </c>
      <c r="B22" s="80" t="s">
        <v>747</v>
      </c>
      <c r="C22" s="80" t="s">
        <v>771</v>
      </c>
      <c r="D22" s="81" t="s">
        <v>686</v>
      </c>
      <c r="E22" s="82">
        <v>42509.668749999997</v>
      </c>
      <c r="F22" s="83">
        <v>7.7</v>
      </c>
      <c r="G22" s="83" t="s">
        <v>778</v>
      </c>
      <c r="H22" s="83">
        <v>568</v>
      </c>
      <c r="I22" s="83">
        <v>29.7</v>
      </c>
      <c r="J22" s="83"/>
      <c r="K22" s="83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4"/>
      <c r="BA22" s="84"/>
      <c r="BB22" s="84"/>
      <c r="BC22" s="84"/>
      <c r="BD22" s="84"/>
      <c r="BE22" s="84"/>
      <c r="BF22" s="84"/>
      <c r="BG22" s="84"/>
      <c r="BH22" s="84"/>
      <c r="BI22" s="84"/>
      <c r="BJ22" s="84"/>
      <c r="BK22" s="84"/>
      <c r="BL22" s="84"/>
      <c r="BM22" s="84"/>
      <c r="BN22" s="84"/>
      <c r="BO22" s="84"/>
      <c r="BP22" s="84"/>
      <c r="BQ22" s="84"/>
      <c r="BR22" s="84"/>
      <c r="BS22" s="84"/>
      <c r="BT22" s="84"/>
      <c r="BU22" s="84"/>
      <c r="BV22" s="84"/>
      <c r="BW22" s="84"/>
      <c r="BX22" s="84"/>
      <c r="BY22" s="84"/>
      <c r="BZ22" s="84"/>
      <c r="CA22" s="84"/>
      <c r="CB22" s="84"/>
      <c r="CC22" s="84"/>
      <c r="CD22" s="84"/>
      <c r="CE22" s="84"/>
      <c r="CF22" s="84"/>
      <c r="CG22" s="84"/>
      <c r="CH22" s="84"/>
      <c r="CI22" s="84"/>
      <c r="CJ22" s="84"/>
      <c r="CK22" s="84"/>
      <c r="CL22" s="84"/>
      <c r="CM22" s="84"/>
      <c r="CN22" s="84"/>
      <c r="CO22" s="84"/>
      <c r="CP22" s="84"/>
      <c r="CQ22" s="84"/>
      <c r="CR22" s="84"/>
      <c r="CS22" s="84"/>
      <c r="CT22" s="84"/>
      <c r="CU22" s="84"/>
      <c r="CV22" s="84"/>
      <c r="CW22" s="84"/>
      <c r="CX22" s="84"/>
      <c r="CY22" s="84"/>
      <c r="CZ22" s="84"/>
      <c r="DA22" s="84"/>
      <c r="DB22" s="84"/>
      <c r="DC22" s="84"/>
      <c r="DD22" s="84"/>
      <c r="DE22" s="84"/>
      <c r="DF22" s="84"/>
      <c r="DG22" s="84"/>
      <c r="DH22" s="84"/>
      <c r="DI22" s="84"/>
      <c r="DJ22" s="84"/>
      <c r="DK22" s="84"/>
      <c r="DL22" s="84"/>
      <c r="DM22" s="84"/>
      <c r="DN22" s="84"/>
      <c r="DO22" s="84"/>
      <c r="DP22" s="84"/>
      <c r="DQ22" s="84"/>
      <c r="DR22" s="84"/>
      <c r="DS22" s="84"/>
      <c r="DT22" s="84"/>
      <c r="DU22" s="84"/>
      <c r="DV22" s="84"/>
      <c r="DW22" s="84"/>
      <c r="DX22" s="84"/>
      <c r="DY22" s="84"/>
      <c r="DZ22" s="84"/>
      <c r="EA22" s="84"/>
      <c r="EB22" s="84"/>
      <c r="EC22" s="84"/>
      <c r="ED22" s="84"/>
      <c r="EE22" s="84"/>
      <c r="EF22" s="84"/>
      <c r="EG22" s="84"/>
      <c r="EH22" s="84"/>
      <c r="EI22" s="84"/>
      <c r="EJ22" s="84"/>
      <c r="EK22" s="84"/>
      <c r="EL22" s="84"/>
      <c r="EM22" s="84"/>
      <c r="EN22" s="84"/>
      <c r="EO22" s="84"/>
      <c r="EP22" s="84"/>
      <c r="EQ22" s="84"/>
    </row>
    <row r="23" spans="1:147" x14ac:dyDescent="0.2">
      <c r="A23" s="80" t="s">
        <v>779</v>
      </c>
      <c r="B23" s="80" t="s">
        <v>747</v>
      </c>
      <c r="C23" s="80" t="s">
        <v>771</v>
      </c>
      <c r="D23" s="81" t="s">
        <v>690</v>
      </c>
      <c r="E23" s="82">
        <v>42510.378472222219</v>
      </c>
      <c r="F23" s="83" t="s">
        <v>780</v>
      </c>
      <c r="G23" s="83" t="s">
        <v>778</v>
      </c>
      <c r="H23" s="83">
        <v>991</v>
      </c>
      <c r="I23" s="83">
        <v>29.9</v>
      </c>
      <c r="J23" s="83"/>
      <c r="K23" s="83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  <c r="BA23" s="84"/>
      <c r="BB23" s="84"/>
      <c r="BC23" s="84"/>
      <c r="BD23" s="84"/>
      <c r="BE23" s="84"/>
      <c r="BF23" s="84"/>
      <c r="BG23" s="84"/>
      <c r="BH23" s="84"/>
      <c r="BI23" s="84"/>
      <c r="BJ23" s="84"/>
      <c r="BK23" s="84"/>
      <c r="BL23" s="84"/>
      <c r="BM23" s="84"/>
      <c r="BN23" s="84"/>
      <c r="BO23" s="84"/>
      <c r="BP23" s="84"/>
      <c r="BQ23" s="84"/>
      <c r="BR23" s="84"/>
      <c r="BS23" s="84"/>
      <c r="BT23" s="84"/>
      <c r="BU23" s="84"/>
      <c r="BV23" s="84"/>
      <c r="BW23" s="84"/>
      <c r="BX23" s="84"/>
      <c r="BY23" s="84"/>
      <c r="BZ23" s="84"/>
      <c r="CA23" s="84"/>
      <c r="CB23" s="84"/>
      <c r="CC23" s="84"/>
      <c r="CD23" s="84"/>
      <c r="CE23" s="84"/>
      <c r="CF23" s="84"/>
      <c r="CG23" s="84"/>
      <c r="CH23" s="84"/>
      <c r="CI23" s="84"/>
      <c r="CJ23" s="84"/>
      <c r="CK23" s="84"/>
      <c r="CL23" s="84"/>
      <c r="CM23" s="84"/>
      <c r="CN23" s="84"/>
      <c r="CO23" s="84"/>
      <c r="CP23" s="84"/>
      <c r="CQ23" s="84"/>
      <c r="CR23" s="84"/>
      <c r="CS23" s="84"/>
      <c r="CT23" s="84"/>
      <c r="CU23" s="84"/>
      <c r="CV23" s="84"/>
      <c r="CW23" s="84"/>
      <c r="CX23" s="84"/>
      <c r="CY23" s="84"/>
      <c r="CZ23" s="84"/>
      <c r="DA23" s="84"/>
      <c r="DB23" s="84"/>
      <c r="DC23" s="84"/>
      <c r="DD23" s="84"/>
      <c r="DE23" s="84"/>
      <c r="DF23" s="84"/>
      <c r="DG23" s="84"/>
      <c r="DH23" s="84"/>
      <c r="DI23" s="84"/>
      <c r="DJ23" s="84"/>
      <c r="DK23" s="84"/>
      <c r="DL23" s="84"/>
      <c r="DM23" s="84"/>
      <c r="DN23" s="84"/>
      <c r="DO23" s="84"/>
      <c r="DP23" s="84"/>
      <c r="DQ23" s="84"/>
      <c r="DR23" s="84"/>
      <c r="DS23" s="84"/>
      <c r="DT23" s="84"/>
      <c r="DU23" s="84"/>
      <c r="DV23" s="84"/>
      <c r="DW23" s="84"/>
      <c r="DX23" s="84"/>
      <c r="DY23" s="84"/>
      <c r="DZ23" s="84"/>
      <c r="EA23" s="84"/>
      <c r="EB23" s="84"/>
      <c r="EC23" s="84"/>
      <c r="ED23" s="84"/>
      <c r="EE23" s="84"/>
      <c r="EF23" s="84"/>
      <c r="EG23" s="84"/>
      <c r="EH23" s="84"/>
      <c r="EI23" s="84"/>
      <c r="EJ23" s="84"/>
      <c r="EK23" s="84"/>
      <c r="EL23" s="84"/>
      <c r="EM23" s="84"/>
      <c r="EN23" s="84"/>
      <c r="EO23" s="84"/>
      <c r="EP23" s="84"/>
      <c r="EQ23" s="84"/>
    </row>
    <row r="24" spans="1:147" x14ac:dyDescent="0.2">
      <c r="A24" s="80" t="s">
        <v>709</v>
      </c>
      <c r="B24" s="80" t="s">
        <v>740</v>
      </c>
      <c r="C24" s="80" t="s">
        <v>781</v>
      </c>
      <c r="D24" s="81" t="s">
        <v>684</v>
      </c>
      <c r="E24" s="82">
        <v>42522.415972222225</v>
      </c>
      <c r="F24" s="83" t="s">
        <v>782</v>
      </c>
      <c r="G24" s="83" t="s">
        <v>783</v>
      </c>
      <c r="H24" s="83">
        <v>394</v>
      </c>
      <c r="I24" s="83">
        <v>22.8</v>
      </c>
      <c r="J24" s="83"/>
      <c r="K24" s="83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4"/>
      <c r="BA24" s="84"/>
      <c r="BB24" s="84"/>
      <c r="BC24" s="84"/>
      <c r="BD24" s="84"/>
      <c r="BE24" s="84"/>
      <c r="BF24" s="84"/>
      <c r="BG24" s="84"/>
      <c r="BH24" s="84"/>
      <c r="BI24" s="84"/>
      <c r="BJ24" s="84"/>
      <c r="BK24" s="84"/>
      <c r="BL24" s="84"/>
      <c r="BM24" s="84"/>
      <c r="BN24" s="84"/>
      <c r="BO24" s="84"/>
      <c r="BP24" s="84"/>
      <c r="BQ24" s="84"/>
      <c r="BR24" s="84"/>
      <c r="BS24" s="84"/>
      <c r="BT24" s="84"/>
      <c r="BU24" s="84"/>
      <c r="BV24" s="84"/>
      <c r="BW24" s="84"/>
      <c r="BX24" s="84"/>
      <c r="BY24" s="84"/>
      <c r="BZ24" s="84"/>
      <c r="CA24" s="84"/>
      <c r="CB24" s="84"/>
      <c r="CC24" s="84"/>
      <c r="CD24" s="84"/>
      <c r="CE24" s="84"/>
      <c r="CF24" s="84"/>
      <c r="CG24" s="84"/>
      <c r="CH24" s="84"/>
      <c r="CI24" s="84"/>
      <c r="CJ24" s="84"/>
      <c r="CK24" s="84"/>
      <c r="CL24" s="84"/>
      <c r="CM24" s="84"/>
      <c r="CN24" s="84"/>
      <c r="CO24" s="84"/>
      <c r="CP24" s="84"/>
      <c r="CQ24" s="84"/>
      <c r="CR24" s="84"/>
      <c r="CS24" s="84"/>
      <c r="CT24" s="84"/>
      <c r="CU24" s="84"/>
      <c r="CV24" s="84"/>
      <c r="CW24" s="84"/>
      <c r="CX24" s="84"/>
      <c r="CY24" s="84"/>
      <c r="CZ24" s="84"/>
      <c r="DA24" s="84"/>
      <c r="DB24" s="84"/>
      <c r="DC24" s="84"/>
      <c r="DD24" s="84"/>
      <c r="DE24" s="84"/>
      <c r="DF24" s="84"/>
      <c r="DG24" s="84"/>
      <c r="DH24" s="84"/>
      <c r="DI24" s="84"/>
      <c r="DJ24" s="84"/>
      <c r="DK24" s="84"/>
      <c r="DL24" s="84"/>
      <c r="DM24" s="84"/>
      <c r="DN24" s="84"/>
      <c r="DO24" s="84"/>
      <c r="DP24" s="84"/>
      <c r="DQ24" s="84"/>
      <c r="DR24" s="84"/>
      <c r="DS24" s="84"/>
      <c r="DT24" s="84"/>
      <c r="DU24" s="84"/>
      <c r="DV24" s="84"/>
      <c r="DW24" s="84"/>
      <c r="DX24" s="84"/>
      <c r="DY24" s="84"/>
      <c r="DZ24" s="84"/>
      <c r="EA24" s="84"/>
      <c r="EB24" s="84"/>
      <c r="EC24" s="84"/>
      <c r="ED24" s="84"/>
      <c r="EE24" s="84"/>
      <c r="EF24" s="84"/>
      <c r="EG24" s="84"/>
      <c r="EH24" s="84"/>
      <c r="EI24" s="84"/>
      <c r="EJ24" s="84"/>
      <c r="EK24" s="84"/>
      <c r="EL24" s="84"/>
      <c r="EM24" s="84"/>
      <c r="EN24" s="84"/>
      <c r="EO24" s="84"/>
      <c r="EP24" s="84"/>
      <c r="EQ24" s="84"/>
    </row>
    <row r="25" spans="1:147" x14ac:dyDescent="0.2">
      <c r="A25" s="80" t="s">
        <v>707</v>
      </c>
      <c r="B25" s="80" t="s">
        <v>740</v>
      </c>
      <c r="C25" s="80" t="s">
        <v>781</v>
      </c>
      <c r="D25" s="80" t="s">
        <v>708</v>
      </c>
      <c r="E25" s="82">
        <v>42522.402777777781</v>
      </c>
      <c r="F25" s="83">
        <v>10.199999999999999</v>
      </c>
      <c r="G25" s="83" t="s">
        <v>265</v>
      </c>
      <c r="H25" s="83">
        <v>144</v>
      </c>
      <c r="I25" s="83">
        <v>12.7</v>
      </c>
      <c r="J25" s="83"/>
      <c r="K25" s="83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4"/>
      <c r="BA25" s="84"/>
      <c r="BB25" s="84"/>
      <c r="BC25" s="84"/>
      <c r="BD25" s="84"/>
      <c r="BE25" s="84"/>
      <c r="BF25" s="84"/>
      <c r="BG25" s="84"/>
      <c r="BH25" s="84"/>
      <c r="BI25" s="84"/>
      <c r="BJ25" s="84"/>
      <c r="BK25" s="84"/>
      <c r="BL25" s="84"/>
      <c r="BM25" s="84"/>
      <c r="BN25" s="84"/>
      <c r="BO25" s="84"/>
      <c r="BP25" s="84"/>
      <c r="BQ25" s="84"/>
      <c r="BR25" s="84"/>
      <c r="BS25" s="84"/>
      <c r="BT25" s="84"/>
      <c r="BU25" s="84"/>
      <c r="BV25" s="84"/>
      <c r="BW25" s="84"/>
      <c r="BX25" s="84"/>
      <c r="BY25" s="84"/>
      <c r="BZ25" s="84"/>
      <c r="CA25" s="84"/>
      <c r="CB25" s="84"/>
      <c r="CC25" s="84"/>
      <c r="CD25" s="84"/>
      <c r="CE25" s="84"/>
      <c r="CF25" s="84"/>
      <c r="CG25" s="84"/>
      <c r="CH25" s="84"/>
      <c r="CI25" s="84"/>
      <c r="CJ25" s="84"/>
      <c r="CK25" s="84"/>
      <c r="CL25" s="84"/>
      <c r="CM25" s="84"/>
      <c r="CN25" s="84"/>
      <c r="CO25" s="84"/>
      <c r="CP25" s="84"/>
      <c r="CQ25" s="84"/>
      <c r="CR25" s="84"/>
      <c r="CS25" s="84"/>
      <c r="CT25" s="84"/>
      <c r="CU25" s="84"/>
      <c r="CV25" s="84"/>
      <c r="CW25" s="84"/>
      <c r="CX25" s="84"/>
      <c r="CY25" s="84"/>
      <c r="CZ25" s="84"/>
      <c r="DA25" s="84"/>
      <c r="DB25" s="84"/>
      <c r="DC25" s="84"/>
      <c r="DD25" s="84"/>
      <c r="DE25" s="84"/>
      <c r="DF25" s="84"/>
      <c r="DG25" s="84"/>
      <c r="DH25" s="84"/>
      <c r="DI25" s="84"/>
      <c r="DJ25" s="84"/>
      <c r="DK25" s="84"/>
      <c r="DL25" s="84"/>
      <c r="DM25" s="84"/>
      <c r="DN25" s="84"/>
      <c r="DO25" s="84"/>
      <c r="DP25" s="84"/>
      <c r="DQ25" s="84"/>
      <c r="DR25" s="84"/>
      <c r="DS25" s="84"/>
      <c r="DT25" s="84"/>
      <c r="DU25" s="84"/>
      <c r="DV25" s="84"/>
      <c r="DW25" s="84"/>
      <c r="DX25" s="84"/>
      <c r="DY25" s="84"/>
      <c r="DZ25" s="84"/>
      <c r="EA25" s="84"/>
      <c r="EB25" s="84"/>
      <c r="EC25" s="84"/>
      <c r="ED25" s="84"/>
      <c r="EE25" s="84"/>
      <c r="EF25" s="84"/>
      <c r="EG25" s="84"/>
      <c r="EH25" s="84"/>
      <c r="EI25" s="84"/>
      <c r="EJ25" s="84"/>
      <c r="EK25" s="84"/>
      <c r="EL25" s="84"/>
      <c r="EM25" s="84"/>
      <c r="EN25" s="84"/>
      <c r="EO25" s="84"/>
      <c r="EP25" s="84"/>
      <c r="EQ25" s="84"/>
    </row>
    <row r="26" spans="1:147" x14ac:dyDescent="0.2">
      <c r="A26" s="80" t="s">
        <v>784</v>
      </c>
      <c r="B26" s="80" t="s">
        <v>747</v>
      </c>
      <c r="C26" s="80" t="s">
        <v>781</v>
      </c>
      <c r="D26" s="81" t="s">
        <v>692</v>
      </c>
      <c r="E26" s="82">
        <v>42522.423611111109</v>
      </c>
      <c r="F26" s="83" t="s">
        <v>786</v>
      </c>
      <c r="G26" s="83" t="s">
        <v>744</v>
      </c>
      <c r="H26" s="83" t="s">
        <v>785</v>
      </c>
      <c r="I26" s="83">
        <v>19.8</v>
      </c>
      <c r="J26" s="83"/>
      <c r="K26" s="83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84"/>
      <c r="BA26" s="84"/>
      <c r="BB26" s="84"/>
      <c r="BC26" s="84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4"/>
      <c r="BO26" s="84"/>
      <c r="BP26" s="84"/>
      <c r="BQ26" s="84"/>
      <c r="BR26" s="84"/>
      <c r="BS26" s="84"/>
      <c r="BT26" s="84"/>
      <c r="BU26" s="84"/>
      <c r="BV26" s="84"/>
      <c r="BW26" s="84"/>
      <c r="BX26" s="84"/>
      <c r="BY26" s="84"/>
      <c r="BZ26" s="84"/>
      <c r="CA26" s="84"/>
      <c r="CB26" s="84"/>
      <c r="CC26" s="84"/>
      <c r="CD26" s="84"/>
      <c r="CE26" s="84"/>
      <c r="CF26" s="84"/>
      <c r="CG26" s="84"/>
      <c r="CH26" s="84"/>
      <c r="CI26" s="84"/>
      <c r="CJ26" s="84"/>
      <c r="CK26" s="84"/>
      <c r="CL26" s="84"/>
      <c r="CM26" s="84"/>
      <c r="CN26" s="84"/>
      <c r="CO26" s="84"/>
      <c r="CP26" s="84"/>
      <c r="CQ26" s="84"/>
      <c r="CR26" s="84"/>
      <c r="CS26" s="84"/>
      <c r="CT26" s="84"/>
      <c r="CU26" s="84"/>
      <c r="CV26" s="84"/>
      <c r="CW26" s="84"/>
      <c r="CX26" s="84"/>
      <c r="CY26" s="84"/>
      <c r="CZ26" s="84"/>
      <c r="DA26" s="84"/>
      <c r="DB26" s="84"/>
      <c r="DC26" s="84"/>
      <c r="DD26" s="84"/>
      <c r="DE26" s="84"/>
      <c r="DF26" s="84"/>
      <c r="DG26" s="84"/>
      <c r="DH26" s="84"/>
      <c r="DI26" s="84"/>
      <c r="DJ26" s="84"/>
      <c r="DK26" s="84"/>
      <c r="DL26" s="84"/>
      <c r="DM26" s="84"/>
      <c r="DN26" s="84"/>
      <c r="DO26" s="84"/>
      <c r="DP26" s="84"/>
      <c r="DQ26" s="84"/>
      <c r="DR26" s="84"/>
      <c r="DS26" s="84"/>
      <c r="DT26" s="84"/>
      <c r="DU26" s="84"/>
      <c r="DV26" s="84"/>
      <c r="DW26" s="84"/>
      <c r="DX26" s="84"/>
      <c r="DY26" s="84"/>
      <c r="DZ26" s="84"/>
      <c r="EA26" s="84"/>
      <c r="EB26" s="84"/>
      <c r="EC26" s="84"/>
      <c r="ED26" s="84"/>
      <c r="EE26" s="84"/>
      <c r="EF26" s="84"/>
      <c r="EG26" s="84"/>
      <c r="EH26" s="84"/>
      <c r="EI26" s="84"/>
      <c r="EJ26" s="84"/>
      <c r="EK26" s="84"/>
      <c r="EL26" s="84"/>
      <c r="EM26" s="84"/>
      <c r="EN26" s="84"/>
      <c r="EO26" s="84"/>
      <c r="EP26" s="84"/>
      <c r="EQ26" s="84"/>
    </row>
    <row r="27" spans="1:147" x14ac:dyDescent="0.2">
      <c r="A27" s="80" t="s">
        <v>787</v>
      </c>
      <c r="B27" s="80" t="s">
        <v>747</v>
      </c>
      <c r="C27" s="80" t="s">
        <v>781</v>
      </c>
      <c r="D27" s="81" t="s">
        <v>686</v>
      </c>
      <c r="E27" s="82">
        <v>42522.440972222219</v>
      </c>
      <c r="F27" s="83" t="s">
        <v>341</v>
      </c>
      <c r="G27" s="83" t="s">
        <v>756</v>
      </c>
      <c r="H27" s="83" t="s">
        <v>788</v>
      </c>
      <c r="I27" s="83">
        <v>26.1</v>
      </c>
      <c r="J27" s="83"/>
      <c r="K27" s="83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  <c r="BA27" s="84"/>
      <c r="BB27" s="84"/>
      <c r="BC27" s="84"/>
      <c r="BD27" s="84"/>
      <c r="BE27" s="84"/>
      <c r="BF27" s="84"/>
      <c r="BG27" s="84"/>
      <c r="BH27" s="84"/>
      <c r="BI27" s="84"/>
      <c r="BJ27" s="84"/>
      <c r="BK27" s="84"/>
      <c r="BL27" s="84"/>
      <c r="BM27" s="84"/>
      <c r="BN27" s="84"/>
      <c r="BO27" s="84"/>
      <c r="BP27" s="84"/>
      <c r="BQ27" s="84"/>
      <c r="BR27" s="84"/>
      <c r="BS27" s="84"/>
      <c r="BT27" s="84"/>
      <c r="BU27" s="84"/>
      <c r="BV27" s="84"/>
      <c r="BW27" s="84"/>
      <c r="BX27" s="84"/>
      <c r="BY27" s="84"/>
      <c r="BZ27" s="84"/>
      <c r="CA27" s="84"/>
      <c r="CB27" s="84"/>
      <c r="CC27" s="84"/>
      <c r="CD27" s="84"/>
      <c r="CE27" s="84"/>
      <c r="CF27" s="84"/>
      <c r="CG27" s="84"/>
      <c r="CH27" s="84"/>
      <c r="CI27" s="84"/>
      <c r="CJ27" s="84"/>
      <c r="CK27" s="84"/>
      <c r="CL27" s="84"/>
      <c r="CM27" s="84"/>
      <c r="CN27" s="84"/>
      <c r="CO27" s="84"/>
      <c r="CP27" s="84"/>
      <c r="CQ27" s="84"/>
      <c r="CR27" s="84"/>
      <c r="CS27" s="84"/>
      <c r="CT27" s="84"/>
      <c r="CU27" s="84"/>
      <c r="CV27" s="84"/>
      <c r="CW27" s="84"/>
      <c r="CX27" s="84"/>
      <c r="CY27" s="84"/>
      <c r="CZ27" s="84"/>
      <c r="DA27" s="84"/>
      <c r="DB27" s="84"/>
      <c r="DC27" s="84"/>
      <c r="DD27" s="84"/>
      <c r="DE27" s="84"/>
      <c r="DF27" s="84"/>
      <c r="DG27" s="84"/>
      <c r="DH27" s="84"/>
      <c r="DI27" s="84"/>
      <c r="DJ27" s="84"/>
      <c r="DK27" s="84"/>
      <c r="DL27" s="84"/>
      <c r="DM27" s="84"/>
      <c r="DN27" s="84"/>
      <c r="DO27" s="84"/>
      <c r="DP27" s="84"/>
      <c r="DQ27" s="84"/>
      <c r="DR27" s="84"/>
      <c r="DS27" s="84"/>
      <c r="DT27" s="84"/>
      <c r="DU27" s="84"/>
      <c r="DV27" s="84"/>
      <c r="DW27" s="84"/>
      <c r="DX27" s="84"/>
      <c r="DY27" s="84"/>
      <c r="DZ27" s="84"/>
      <c r="EA27" s="84"/>
      <c r="EB27" s="84"/>
      <c r="EC27" s="84"/>
      <c r="ED27" s="84"/>
      <c r="EE27" s="84"/>
      <c r="EF27" s="84"/>
      <c r="EG27" s="84"/>
      <c r="EH27" s="84"/>
      <c r="EI27" s="84"/>
      <c r="EJ27" s="84"/>
      <c r="EK27" s="84"/>
      <c r="EL27" s="84"/>
      <c r="EM27" s="84"/>
      <c r="EN27" s="84"/>
      <c r="EO27" s="84"/>
      <c r="EP27" s="84"/>
      <c r="EQ27" s="84"/>
    </row>
    <row r="28" spans="1:147" x14ac:dyDescent="0.2">
      <c r="A28" s="80" t="s">
        <v>789</v>
      </c>
      <c r="B28" s="80" t="s">
        <v>747</v>
      </c>
      <c r="C28" s="80" t="s">
        <v>781</v>
      </c>
      <c r="D28" s="81" t="s">
        <v>690</v>
      </c>
      <c r="E28" s="82">
        <v>42522.45416666667</v>
      </c>
      <c r="F28" s="83" t="s">
        <v>791</v>
      </c>
      <c r="G28" s="83" t="s">
        <v>756</v>
      </c>
      <c r="H28" s="83" t="s">
        <v>790</v>
      </c>
      <c r="I28" s="83">
        <v>25.8</v>
      </c>
      <c r="J28" s="83"/>
      <c r="K28" s="83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4"/>
      <c r="BF28" s="84"/>
      <c r="BG28" s="84"/>
      <c r="BH28" s="84"/>
      <c r="BI28" s="84"/>
      <c r="BJ28" s="84"/>
      <c r="BK28" s="84"/>
      <c r="BL28" s="84"/>
      <c r="BM28" s="84"/>
      <c r="BN28" s="84"/>
      <c r="BO28" s="84"/>
      <c r="BP28" s="84"/>
      <c r="BQ28" s="84"/>
      <c r="BR28" s="84"/>
      <c r="BS28" s="84"/>
      <c r="BT28" s="84"/>
      <c r="BU28" s="84"/>
      <c r="BV28" s="84"/>
      <c r="BW28" s="84"/>
      <c r="BX28" s="84"/>
      <c r="BY28" s="84"/>
      <c r="BZ28" s="84"/>
      <c r="CA28" s="84"/>
      <c r="CB28" s="84"/>
      <c r="CC28" s="84"/>
      <c r="CD28" s="84"/>
      <c r="CE28" s="84"/>
      <c r="CF28" s="84"/>
      <c r="CG28" s="84"/>
      <c r="CH28" s="84"/>
      <c r="CI28" s="84"/>
      <c r="CJ28" s="84"/>
      <c r="CK28" s="84"/>
      <c r="CL28" s="84"/>
      <c r="CM28" s="84"/>
      <c r="CN28" s="84"/>
      <c r="CO28" s="84"/>
      <c r="CP28" s="84"/>
      <c r="CQ28" s="84"/>
      <c r="CR28" s="84"/>
      <c r="CS28" s="84"/>
      <c r="CT28" s="84"/>
      <c r="CU28" s="84"/>
      <c r="CV28" s="84"/>
      <c r="CW28" s="84"/>
      <c r="CX28" s="84"/>
      <c r="CY28" s="84"/>
      <c r="CZ28" s="84"/>
      <c r="DA28" s="84"/>
      <c r="DB28" s="84"/>
      <c r="DC28" s="84"/>
      <c r="DD28" s="84"/>
      <c r="DE28" s="84"/>
      <c r="DF28" s="84"/>
      <c r="DG28" s="84"/>
      <c r="DH28" s="84"/>
      <c r="DI28" s="84"/>
      <c r="DJ28" s="84"/>
      <c r="DK28" s="84"/>
      <c r="DL28" s="84"/>
      <c r="DM28" s="84"/>
      <c r="DN28" s="84"/>
      <c r="DO28" s="84"/>
      <c r="DP28" s="84"/>
      <c r="DQ28" s="84"/>
      <c r="DR28" s="84"/>
      <c r="DS28" s="84"/>
      <c r="DT28" s="84"/>
      <c r="DU28" s="84"/>
      <c r="DV28" s="84"/>
      <c r="DW28" s="84"/>
      <c r="DX28" s="84"/>
      <c r="DY28" s="84"/>
      <c r="DZ28" s="84"/>
      <c r="EA28" s="84"/>
      <c r="EB28" s="84"/>
      <c r="EC28" s="84"/>
      <c r="ED28" s="84"/>
      <c r="EE28" s="84"/>
      <c r="EF28" s="84"/>
      <c r="EG28" s="84"/>
      <c r="EH28" s="84"/>
      <c r="EI28" s="84"/>
      <c r="EJ28" s="84"/>
      <c r="EK28" s="84"/>
      <c r="EL28" s="84"/>
      <c r="EM28" s="84"/>
      <c r="EN28" s="84"/>
      <c r="EO28" s="84"/>
      <c r="EP28" s="84"/>
      <c r="EQ28" s="84"/>
    </row>
    <row r="29" spans="1:147" x14ac:dyDescent="0.2">
      <c r="A29" s="80" t="s">
        <v>713</v>
      </c>
      <c r="B29" s="80" t="s">
        <v>740</v>
      </c>
      <c r="C29" s="80" t="s">
        <v>792</v>
      </c>
      <c r="D29" s="81" t="s">
        <v>704</v>
      </c>
      <c r="E29" s="82">
        <v>42510.464583333334</v>
      </c>
      <c r="F29" s="83">
        <v>5940</v>
      </c>
      <c r="G29" s="83">
        <v>95.4</v>
      </c>
      <c r="H29" s="83">
        <v>13600</v>
      </c>
      <c r="I29" s="83">
        <v>20.9</v>
      </c>
      <c r="J29" s="83"/>
      <c r="K29" s="83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84"/>
      <c r="BD29" s="84"/>
      <c r="BE29" s="84"/>
      <c r="BF29" s="84"/>
      <c r="BG29" s="84"/>
      <c r="BH29" s="84"/>
      <c r="BI29" s="84"/>
      <c r="BJ29" s="84"/>
      <c r="BK29" s="84"/>
      <c r="BL29" s="84"/>
      <c r="BM29" s="84"/>
      <c r="BN29" s="84"/>
      <c r="BO29" s="84"/>
      <c r="BP29" s="84"/>
      <c r="BQ29" s="84"/>
      <c r="BR29" s="84"/>
      <c r="BS29" s="84"/>
      <c r="BT29" s="84"/>
      <c r="BU29" s="84"/>
      <c r="BV29" s="84"/>
      <c r="BW29" s="84"/>
      <c r="BX29" s="84"/>
      <c r="BY29" s="84"/>
      <c r="BZ29" s="84"/>
      <c r="CA29" s="84"/>
      <c r="CB29" s="84"/>
      <c r="CC29" s="84"/>
      <c r="CD29" s="84"/>
      <c r="CE29" s="84"/>
      <c r="CF29" s="84"/>
      <c r="CG29" s="84"/>
      <c r="CH29" s="84"/>
      <c r="CI29" s="84"/>
      <c r="CJ29" s="84"/>
      <c r="CK29" s="84"/>
      <c r="CL29" s="84"/>
      <c r="CM29" s="84"/>
      <c r="CN29" s="84"/>
      <c r="CO29" s="84"/>
      <c r="CP29" s="84"/>
      <c r="CQ29" s="84"/>
      <c r="CR29" s="84"/>
      <c r="CS29" s="84"/>
      <c r="CT29" s="84"/>
      <c r="CU29" s="84"/>
      <c r="CV29" s="84"/>
      <c r="CW29" s="84"/>
      <c r="CX29" s="84"/>
      <c r="CY29" s="84"/>
      <c r="CZ29" s="84"/>
      <c r="DA29" s="84"/>
      <c r="DB29" s="84"/>
      <c r="DC29" s="84"/>
      <c r="DD29" s="84"/>
      <c r="DE29" s="84"/>
      <c r="DF29" s="84"/>
      <c r="DG29" s="84"/>
      <c r="DH29" s="84"/>
      <c r="DI29" s="84"/>
      <c r="DJ29" s="84"/>
      <c r="DK29" s="84"/>
      <c r="DL29" s="84"/>
      <c r="DM29" s="84"/>
      <c r="DN29" s="84"/>
      <c r="DO29" s="84"/>
      <c r="DP29" s="84"/>
      <c r="DQ29" s="84"/>
      <c r="DR29" s="84"/>
      <c r="DS29" s="84"/>
      <c r="DT29" s="84"/>
      <c r="DU29" s="84"/>
      <c r="DV29" s="84"/>
      <c r="DW29" s="84"/>
      <c r="DX29" s="84"/>
      <c r="DY29" s="84"/>
      <c r="DZ29" s="84"/>
      <c r="EA29" s="84"/>
      <c r="EB29" s="84"/>
      <c r="EC29" s="84"/>
      <c r="ED29" s="84"/>
      <c r="EE29" s="84"/>
      <c r="EF29" s="84"/>
      <c r="EG29" s="84"/>
      <c r="EH29" s="84"/>
      <c r="EI29" s="84"/>
      <c r="EJ29" s="84"/>
      <c r="EK29" s="84"/>
      <c r="EL29" s="84"/>
      <c r="EM29" s="84"/>
      <c r="EN29" s="84"/>
      <c r="EO29" s="84"/>
      <c r="EP29" s="84"/>
      <c r="EQ29" s="84"/>
    </row>
    <row r="30" spans="1:147" x14ac:dyDescent="0.2">
      <c r="A30" s="80" t="s">
        <v>714</v>
      </c>
      <c r="B30" s="80" t="s">
        <v>740</v>
      </c>
      <c r="C30" s="80" t="s">
        <v>792</v>
      </c>
      <c r="D30" s="81" t="s">
        <v>706</v>
      </c>
      <c r="E30" s="82">
        <v>42510.474305555559</v>
      </c>
      <c r="F30" s="83">
        <v>1480</v>
      </c>
      <c r="G30" s="83">
        <v>83.7</v>
      </c>
      <c r="H30" s="83">
        <v>312</v>
      </c>
      <c r="I30" s="83">
        <v>32.5</v>
      </c>
      <c r="J30" s="83"/>
      <c r="K30" s="83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  <c r="AY30" s="84"/>
      <c r="AZ30" s="84"/>
      <c r="BA30" s="84"/>
      <c r="BB30" s="84"/>
      <c r="BC30" s="84"/>
      <c r="BD30" s="84"/>
      <c r="BE30" s="84"/>
      <c r="BF30" s="84"/>
      <c r="BG30" s="84"/>
      <c r="BH30" s="84"/>
      <c r="BI30" s="84"/>
      <c r="BJ30" s="84"/>
      <c r="BK30" s="84"/>
      <c r="BL30" s="84"/>
      <c r="BM30" s="84"/>
      <c r="BN30" s="84"/>
      <c r="BO30" s="84"/>
      <c r="BP30" s="84"/>
      <c r="BQ30" s="84"/>
      <c r="BR30" s="84"/>
      <c r="BS30" s="84"/>
      <c r="BT30" s="84"/>
      <c r="BU30" s="84"/>
      <c r="BV30" s="84"/>
      <c r="BW30" s="84"/>
      <c r="BX30" s="84"/>
      <c r="BY30" s="84"/>
      <c r="BZ30" s="84"/>
      <c r="CA30" s="84"/>
      <c r="CB30" s="84"/>
      <c r="CC30" s="84"/>
      <c r="CD30" s="84"/>
      <c r="CE30" s="84"/>
      <c r="CF30" s="84"/>
      <c r="CG30" s="84"/>
      <c r="CH30" s="84"/>
      <c r="CI30" s="84"/>
      <c r="CJ30" s="84"/>
      <c r="CK30" s="84"/>
      <c r="CL30" s="84"/>
      <c r="CM30" s="84"/>
      <c r="CN30" s="84"/>
      <c r="CO30" s="84"/>
      <c r="CP30" s="84"/>
      <c r="CQ30" s="84"/>
      <c r="CR30" s="84"/>
      <c r="CS30" s="84"/>
      <c r="CT30" s="84"/>
      <c r="CU30" s="84"/>
      <c r="CV30" s="84"/>
      <c r="CW30" s="84"/>
      <c r="CX30" s="84"/>
      <c r="CY30" s="84"/>
      <c r="CZ30" s="84"/>
      <c r="DA30" s="84"/>
      <c r="DB30" s="84"/>
      <c r="DC30" s="84"/>
      <c r="DD30" s="84"/>
      <c r="DE30" s="84"/>
      <c r="DF30" s="84"/>
      <c r="DG30" s="84"/>
      <c r="DH30" s="84"/>
      <c r="DI30" s="84"/>
      <c r="DJ30" s="84"/>
      <c r="DK30" s="84"/>
      <c r="DL30" s="84"/>
      <c r="DM30" s="84"/>
      <c r="DN30" s="84"/>
      <c r="DO30" s="84"/>
      <c r="DP30" s="84"/>
      <c r="DQ30" s="84"/>
      <c r="DR30" s="84"/>
      <c r="DS30" s="84"/>
      <c r="DT30" s="84"/>
      <c r="DU30" s="84"/>
      <c r="DV30" s="84"/>
      <c r="DW30" s="84"/>
      <c r="DX30" s="84"/>
      <c r="DY30" s="84"/>
      <c r="DZ30" s="84"/>
      <c r="EA30" s="84"/>
      <c r="EB30" s="84"/>
      <c r="EC30" s="84"/>
      <c r="ED30" s="84"/>
      <c r="EE30" s="84"/>
      <c r="EF30" s="84"/>
      <c r="EG30" s="84"/>
      <c r="EH30" s="84"/>
      <c r="EI30" s="84"/>
      <c r="EJ30" s="84"/>
      <c r="EK30" s="84"/>
      <c r="EL30" s="84"/>
      <c r="EM30" s="84"/>
      <c r="EN30" s="84"/>
      <c r="EO30" s="84"/>
      <c r="EP30" s="84"/>
      <c r="EQ30" s="84"/>
    </row>
    <row r="31" spans="1:147" x14ac:dyDescent="0.2">
      <c r="A31" s="80" t="s">
        <v>793</v>
      </c>
      <c r="B31" s="80" t="s">
        <v>747</v>
      </c>
      <c r="C31" s="80" t="s">
        <v>792</v>
      </c>
      <c r="D31" s="81" t="s">
        <v>686</v>
      </c>
      <c r="E31" s="82">
        <v>42510.490277777775</v>
      </c>
      <c r="F31" s="83">
        <v>176</v>
      </c>
      <c r="G31" s="83">
        <v>17.7</v>
      </c>
      <c r="H31" s="83">
        <v>167</v>
      </c>
      <c r="I31" s="83">
        <v>25.2</v>
      </c>
      <c r="J31" s="83"/>
      <c r="K31" s="83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  <c r="BA31" s="84"/>
      <c r="BB31" s="84"/>
      <c r="BC31" s="84"/>
      <c r="BD31" s="84"/>
      <c r="BE31" s="84"/>
      <c r="BF31" s="84"/>
      <c r="BG31" s="84"/>
      <c r="BH31" s="84"/>
      <c r="BI31" s="84"/>
      <c r="BJ31" s="84"/>
      <c r="BK31" s="84"/>
      <c r="BL31" s="84"/>
      <c r="BM31" s="84"/>
      <c r="BN31" s="84"/>
      <c r="BO31" s="84"/>
      <c r="BP31" s="84"/>
      <c r="BQ31" s="84"/>
      <c r="BR31" s="84"/>
      <c r="BS31" s="84"/>
      <c r="BT31" s="84"/>
      <c r="BU31" s="84"/>
      <c r="BV31" s="84"/>
      <c r="BW31" s="84"/>
      <c r="BX31" s="84"/>
      <c r="BY31" s="84"/>
      <c r="BZ31" s="84"/>
      <c r="CA31" s="84"/>
      <c r="CB31" s="84"/>
      <c r="CC31" s="84"/>
      <c r="CD31" s="84"/>
      <c r="CE31" s="84"/>
      <c r="CF31" s="84"/>
      <c r="CG31" s="84"/>
      <c r="CH31" s="84"/>
      <c r="CI31" s="84"/>
      <c r="CJ31" s="84"/>
      <c r="CK31" s="84"/>
      <c r="CL31" s="84"/>
      <c r="CM31" s="84"/>
      <c r="CN31" s="84"/>
      <c r="CO31" s="84"/>
      <c r="CP31" s="84"/>
      <c r="CQ31" s="84"/>
      <c r="CR31" s="84"/>
      <c r="CS31" s="84"/>
      <c r="CT31" s="84"/>
      <c r="CU31" s="84"/>
      <c r="CV31" s="84"/>
      <c r="CW31" s="84"/>
      <c r="CX31" s="84"/>
      <c r="CY31" s="84"/>
      <c r="CZ31" s="84"/>
      <c r="DA31" s="84"/>
      <c r="DB31" s="84"/>
      <c r="DC31" s="84"/>
      <c r="DD31" s="84"/>
      <c r="DE31" s="84"/>
      <c r="DF31" s="84"/>
      <c r="DG31" s="84"/>
      <c r="DH31" s="84"/>
      <c r="DI31" s="84"/>
      <c r="DJ31" s="84"/>
      <c r="DK31" s="84"/>
      <c r="DL31" s="84"/>
      <c r="DM31" s="84"/>
      <c r="DN31" s="84"/>
      <c r="DO31" s="84"/>
      <c r="DP31" s="84"/>
      <c r="DQ31" s="84"/>
      <c r="DR31" s="84"/>
      <c r="DS31" s="84"/>
      <c r="DT31" s="84"/>
      <c r="DU31" s="84"/>
      <c r="DV31" s="84"/>
      <c r="DW31" s="84"/>
      <c r="DX31" s="84"/>
      <c r="DY31" s="84"/>
      <c r="DZ31" s="84"/>
      <c r="EA31" s="84"/>
      <c r="EB31" s="84"/>
      <c r="EC31" s="84"/>
      <c r="ED31" s="84"/>
      <c r="EE31" s="84"/>
      <c r="EF31" s="84"/>
      <c r="EG31" s="84"/>
      <c r="EH31" s="84"/>
      <c r="EI31" s="84"/>
      <c r="EJ31" s="84"/>
      <c r="EK31" s="84"/>
      <c r="EL31" s="84"/>
      <c r="EM31" s="84"/>
      <c r="EN31" s="84"/>
      <c r="EO31" s="84"/>
      <c r="EP31" s="84"/>
      <c r="EQ31" s="84"/>
    </row>
    <row r="32" spans="1:147" x14ac:dyDescent="0.2">
      <c r="A32" s="80" t="s">
        <v>794</v>
      </c>
      <c r="B32" s="80" t="s">
        <v>747</v>
      </c>
      <c r="C32" s="80" t="s">
        <v>792</v>
      </c>
      <c r="D32" s="80" t="s">
        <v>795</v>
      </c>
      <c r="E32" s="82">
        <v>42510.527777777781</v>
      </c>
      <c r="F32" s="83">
        <v>49.6</v>
      </c>
      <c r="G32" s="83">
        <v>7.5</v>
      </c>
      <c r="H32" s="83">
        <v>760</v>
      </c>
      <c r="I32" s="83">
        <v>27.4</v>
      </c>
      <c r="J32" s="83"/>
      <c r="K32" s="83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84"/>
      <c r="BD32" s="84"/>
      <c r="BE32" s="84"/>
      <c r="BF32" s="84"/>
      <c r="BG32" s="84"/>
      <c r="BH32" s="84"/>
      <c r="BI32" s="84"/>
      <c r="BJ32" s="84"/>
      <c r="BK32" s="84"/>
      <c r="BL32" s="84"/>
      <c r="BM32" s="84"/>
      <c r="BN32" s="84"/>
      <c r="BO32" s="84"/>
      <c r="BP32" s="84"/>
      <c r="BQ32" s="84"/>
      <c r="BR32" s="84"/>
      <c r="BS32" s="84"/>
      <c r="BT32" s="84"/>
      <c r="BU32" s="84"/>
      <c r="BV32" s="84"/>
      <c r="BW32" s="84"/>
      <c r="BX32" s="84"/>
      <c r="BY32" s="84"/>
      <c r="BZ32" s="84"/>
      <c r="CA32" s="84"/>
      <c r="CB32" s="84"/>
      <c r="CC32" s="84"/>
      <c r="CD32" s="84"/>
      <c r="CE32" s="84"/>
      <c r="CF32" s="84"/>
      <c r="CG32" s="84"/>
      <c r="CH32" s="84"/>
      <c r="CI32" s="84"/>
      <c r="CJ32" s="84"/>
      <c r="CK32" s="84"/>
      <c r="CL32" s="84"/>
      <c r="CM32" s="84"/>
      <c r="CN32" s="84"/>
      <c r="CO32" s="84"/>
      <c r="CP32" s="84"/>
      <c r="CQ32" s="84"/>
      <c r="CR32" s="84"/>
      <c r="CS32" s="84"/>
      <c r="CT32" s="84"/>
      <c r="CU32" s="84"/>
      <c r="CV32" s="84"/>
      <c r="CW32" s="84"/>
      <c r="CX32" s="84"/>
      <c r="CY32" s="84"/>
      <c r="CZ32" s="84"/>
      <c r="DA32" s="84"/>
      <c r="DB32" s="84"/>
      <c r="DC32" s="84"/>
      <c r="DD32" s="84"/>
      <c r="DE32" s="84"/>
      <c r="DF32" s="84"/>
      <c r="DG32" s="84"/>
      <c r="DH32" s="84"/>
      <c r="DI32" s="84"/>
      <c r="DJ32" s="84"/>
      <c r="DK32" s="84"/>
      <c r="DL32" s="84"/>
      <c r="DM32" s="84"/>
      <c r="DN32" s="84"/>
      <c r="DO32" s="84"/>
      <c r="DP32" s="84"/>
      <c r="DQ32" s="84"/>
      <c r="DR32" s="84"/>
      <c r="DS32" s="84"/>
      <c r="DT32" s="84"/>
      <c r="DU32" s="84"/>
      <c r="DV32" s="84"/>
      <c r="DW32" s="84"/>
      <c r="DX32" s="84"/>
      <c r="DY32" s="84"/>
      <c r="DZ32" s="84"/>
      <c r="EA32" s="84"/>
      <c r="EB32" s="84"/>
      <c r="EC32" s="84"/>
      <c r="ED32" s="84"/>
      <c r="EE32" s="84"/>
      <c r="EF32" s="84"/>
      <c r="EG32" s="84"/>
      <c r="EH32" s="84"/>
      <c r="EI32" s="84"/>
      <c r="EJ32" s="84"/>
      <c r="EK32" s="84"/>
      <c r="EL32" s="84"/>
      <c r="EM32" s="84"/>
      <c r="EN32" s="84"/>
      <c r="EO32" s="84"/>
      <c r="EP32" s="84"/>
      <c r="EQ32" s="84"/>
    </row>
    <row r="33" spans="1:147" x14ac:dyDescent="0.2">
      <c r="A33" s="80" t="s">
        <v>718</v>
      </c>
      <c r="B33" s="80" t="s">
        <v>740</v>
      </c>
      <c r="C33" s="80" t="s">
        <v>796</v>
      </c>
      <c r="D33" s="81" t="s">
        <v>684</v>
      </c>
      <c r="E33" s="82">
        <v>42522.552083333336</v>
      </c>
      <c r="F33" s="83" t="s">
        <v>786</v>
      </c>
      <c r="G33" s="83" t="s">
        <v>776</v>
      </c>
      <c r="H33" s="83">
        <v>112</v>
      </c>
      <c r="I33" s="83">
        <v>20.9</v>
      </c>
      <c r="J33" s="83"/>
      <c r="K33" s="83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F33" s="84"/>
      <c r="BG33" s="84"/>
      <c r="BH33" s="84"/>
      <c r="BI33" s="84"/>
      <c r="BJ33" s="84"/>
      <c r="BK33" s="84"/>
      <c r="BL33" s="84"/>
      <c r="BM33" s="84"/>
      <c r="BN33" s="84"/>
      <c r="BO33" s="84"/>
      <c r="BP33" s="84"/>
      <c r="BQ33" s="84"/>
      <c r="BR33" s="84"/>
      <c r="BS33" s="84"/>
      <c r="BT33" s="84"/>
      <c r="BU33" s="84"/>
      <c r="BV33" s="84"/>
      <c r="BW33" s="84"/>
      <c r="BX33" s="84"/>
      <c r="BY33" s="84"/>
      <c r="BZ33" s="84"/>
      <c r="CA33" s="84"/>
      <c r="CB33" s="84"/>
      <c r="CC33" s="84"/>
      <c r="CD33" s="84"/>
      <c r="CE33" s="84"/>
      <c r="CF33" s="84"/>
      <c r="CG33" s="84"/>
      <c r="CH33" s="84"/>
      <c r="CI33" s="84"/>
      <c r="CJ33" s="84"/>
      <c r="CK33" s="84"/>
      <c r="CL33" s="84"/>
      <c r="CM33" s="84"/>
      <c r="CN33" s="84"/>
      <c r="CO33" s="84"/>
      <c r="CP33" s="84"/>
      <c r="CQ33" s="84"/>
      <c r="CR33" s="84"/>
      <c r="CS33" s="84"/>
      <c r="CT33" s="84"/>
      <c r="CU33" s="84"/>
      <c r="CV33" s="84"/>
      <c r="CW33" s="84"/>
      <c r="CX33" s="84"/>
      <c r="CY33" s="84"/>
      <c r="CZ33" s="84"/>
      <c r="DA33" s="84"/>
      <c r="DB33" s="84"/>
      <c r="DC33" s="84"/>
      <c r="DD33" s="84"/>
      <c r="DE33" s="84"/>
      <c r="DF33" s="84"/>
      <c r="DG33" s="84"/>
      <c r="DH33" s="84"/>
      <c r="DI33" s="84"/>
      <c r="DJ33" s="84"/>
      <c r="DK33" s="84"/>
      <c r="DL33" s="84"/>
      <c r="DM33" s="84"/>
      <c r="DN33" s="84"/>
      <c r="DO33" s="84"/>
      <c r="DP33" s="84"/>
      <c r="DQ33" s="84"/>
      <c r="DR33" s="84"/>
      <c r="DS33" s="84"/>
      <c r="DT33" s="84"/>
      <c r="DU33" s="84"/>
      <c r="DV33" s="84"/>
      <c r="DW33" s="84"/>
      <c r="DX33" s="84"/>
      <c r="DY33" s="84"/>
      <c r="DZ33" s="84"/>
      <c r="EA33" s="84"/>
      <c r="EB33" s="84"/>
      <c r="EC33" s="84"/>
      <c r="ED33" s="84"/>
      <c r="EE33" s="84"/>
      <c r="EF33" s="84"/>
      <c r="EG33" s="84"/>
      <c r="EH33" s="84"/>
      <c r="EI33" s="84"/>
      <c r="EJ33" s="84"/>
      <c r="EK33" s="84"/>
      <c r="EL33" s="84"/>
      <c r="EM33" s="84"/>
      <c r="EN33" s="84"/>
      <c r="EO33" s="84"/>
      <c r="EP33" s="84"/>
      <c r="EQ33" s="84"/>
    </row>
    <row r="34" spans="1:147" x14ac:dyDescent="0.2">
      <c r="A34" s="80" t="s">
        <v>719</v>
      </c>
      <c r="B34" s="80" t="s">
        <v>740</v>
      </c>
      <c r="C34" s="80" t="s">
        <v>796</v>
      </c>
      <c r="D34" s="81" t="s">
        <v>706</v>
      </c>
      <c r="E34" s="82">
        <v>42522.565972222219</v>
      </c>
      <c r="F34" s="83" t="s">
        <v>744</v>
      </c>
      <c r="G34" s="83" t="s">
        <v>782</v>
      </c>
      <c r="H34" s="83" t="s">
        <v>797</v>
      </c>
      <c r="I34" s="83">
        <v>21.9</v>
      </c>
      <c r="J34" s="83"/>
      <c r="K34" s="83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4"/>
      <c r="BA34" s="84"/>
      <c r="BB34" s="84"/>
      <c r="BC34" s="84"/>
      <c r="BD34" s="84"/>
      <c r="BE34" s="84"/>
      <c r="BF34" s="84"/>
      <c r="BG34" s="84"/>
      <c r="BH34" s="84"/>
      <c r="BI34" s="84"/>
      <c r="BJ34" s="84"/>
      <c r="BK34" s="84"/>
      <c r="BL34" s="84"/>
      <c r="BM34" s="84"/>
      <c r="BN34" s="84"/>
      <c r="BO34" s="84"/>
      <c r="BP34" s="84"/>
      <c r="BQ34" s="84"/>
      <c r="BR34" s="84"/>
      <c r="BS34" s="84"/>
      <c r="BT34" s="84"/>
      <c r="BU34" s="84"/>
      <c r="BV34" s="84"/>
      <c r="BW34" s="84"/>
      <c r="BX34" s="84"/>
      <c r="BY34" s="84"/>
      <c r="BZ34" s="84"/>
      <c r="CA34" s="84"/>
      <c r="CB34" s="84"/>
      <c r="CC34" s="84"/>
      <c r="CD34" s="84"/>
      <c r="CE34" s="84"/>
      <c r="CF34" s="84"/>
      <c r="CG34" s="84"/>
      <c r="CH34" s="84"/>
      <c r="CI34" s="84"/>
      <c r="CJ34" s="84"/>
      <c r="CK34" s="84"/>
      <c r="CL34" s="84"/>
      <c r="CM34" s="84"/>
      <c r="CN34" s="84"/>
      <c r="CO34" s="84"/>
      <c r="CP34" s="84"/>
      <c r="CQ34" s="84"/>
      <c r="CR34" s="84"/>
      <c r="CS34" s="84"/>
      <c r="CT34" s="84"/>
      <c r="CU34" s="84"/>
      <c r="CV34" s="84"/>
      <c r="CW34" s="84"/>
      <c r="CX34" s="84"/>
      <c r="CY34" s="84"/>
      <c r="CZ34" s="84"/>
      <c r="DA34" s="84"/>
      <c r="DB34" s="84"/>
      <c r="DC34" s="84"/>
      <c r="DD34" s="84"/>
      <c r="DE34" s="84"/>
      <c r="DF34" s="84"/>
      <c r="DG34" s="84"/>
      <c r="DH34" s="84"/>
      <c r="DI34" s="84"/>
      <c r="DJ34" s="84"/>
      <c r="DK34" s="84"/>
      <c r="DL34" s="84"/>
      <c r="DM34" s="84"/>
      <c r="DN34" s="84"/>
      <c r="DO34" s="84"/>
      <c r="DP34" s="84"/>
      <c r="DQ34" s="84"/>
      <c r="DR34" s="84"/>
      <c r="DS34" s="84"/>
      <c r="DT34" s="84"/>
      <c r="DU34" s="84"/>
      <c r="DV34" s="84"/>
      <c r="DW34" s="84"/>
      <c r="DX34" s="84"/>
      <c r="DY34" s="84"/>
      <c r="DZ34" s="84"/>
      <c r="EA34" s="84"/>
      <c r="EB34" s="84"/>
      <c r="EC34" s="84"/>
      <c r="ED34" s="84"/>
      <c r="EE34" s="84"/>
      <c r="EF34" s="84"/>
      <c r="EG34" s="84"/>
      <c r="EH34" s="84"/>
      <c r="EI34" s="84"/>
      <c r="EJ34" s="84"/>
      <c r="EK34" s="84"/>
      <c r="EL34" s="84"/>
      <c r="EM34" s="84"/>
      <c r="EN34" s="84"/>
      <c r="EO34" s="84"/>
      <c r="EP34" s="84"/>
      <c r="EQ34" s="84"/>
    </row>
    <row r="35" spans="1:147" x14ac:dyDescent="0.2">
      <c r="A35" s="80" t="s">
        <v>715</v>
      </c>
      <c r="B35" s="80" t="s">
        <v>740</v>
      </c>
      <c r="C35" s="80" t="s">
        <v>796</v>
      </c>
      <c r="D35" s="80" t="s">
        <v>716</v>
      </c>
      <c r="E35" s="82">
        <v>42522.604166666664</v>
      </c>
      <c r="F35" s="83" t="s">
        <v>798</v>
      </c>
      <c r="G35" s="83" t="s">
        <v>799</v>
      </c>
      <c r="H35" s="83">
        <v>295</v>
      </c>
      <c r="I35" s="83">
        <v>32.4</v>
      </c>
      <c r="J35" s="83"/>
      <c r="K35" s="83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  <c r="AY35" s="84"/>
      <c r="AZ35" s="84"/>
      <c r="BA35" s="84"/>
      <c r="BB35" s="84"/>
      <c r="BC35" s="84"/>
      <c r="BD35" s="84"/>
      <c r="BE35" s="84"/>
      <c r="BF35" s="84"/>
      <c r="BG35" s="84"/>
      <c r="BH35" s="84"/>
      <c r="BI35" s="84"/>
      <c r="BJ35" s="84"/>
      <c r="BK35" s="84"/>
      <c r="BL35" s="84"/>
      <c r="BM35" s="84"/>
      <c r="BN35" s="84"/>
      <c r="BO35" s="84"/>
      <c r="BP35" s="84"/>
      <c r="BQ35" s="84"/>
      <c r="BR35" s="84"/>
      <c r="BS35" s="84"/>
      <c r="BT35" s="84"/>
      <c r="BU35" s="84"/>
      <c r="BV35" s="84"/>
      <c r="BW35" s="84"/>
      <c r="BX35" s="84"/>
      <c r="BY35" s="84"/>
      <c r="BZ35" s="84"/>
      <c r="CA35" s="84"/>
      <c r="CB35" s="84"/>
      <c r="CC35" s="84"/>
      <c r="CD35" s="84"/>
      <c r="CE35" s="84"/>
      <c r="CF35" s="84"/>
      <c r="CG35" s="84"/>
      <c r="CH35" s="84"/>
      <c r="CI35" s="84"/>
      <c r="CJ35" s="84"/>
      <c r="CK35" s="84"/>
      <c r="CL35" s="84"/>
      <c r="CM35" s="84"/>
      <c r="CN35" s="84"/>
      <c r="CO35" s="84"/>
      <c r="CP35" s="84"/>
      <c r="CQ35" s="84"/>
      <c r="CR35" s="84"/>
      <c r="CS35" s="84"/>
      <c r="CT35" s="84"/>
      <c r="CU35" s="84"/>
      <c r="CV35" s="84"/>
      <c r="CW35" s="84"/>
      <c r="CX35" s="84"/>
      <c r="CY35" s="84"/>
      <c r="CZ35" s="84"/>
      <c r="DA35" s="84"/>
      <c r="DB35" s="84"/>
      <c r="DC35" s="84"/>
      <c r="DD35" s="84"/>
      <c r="DE35" s="84"/>
      <c r="DF35" s="84"/>
      <c r="DG35" s="84"/>
      <c r="DH35" s="84"/>
      <c r="DI35" s="84"/>
      <c r="DJ35" s="84"/>
      <c r="DK35" s="84"/>
      <c r="DL35" s="84"/>
      <c r="DM35" s="84"/>
      <c r="DN35" s="84"/>
      <c r="DO35" s="84"/>
      <c r="DP35" s="84"/>
      <c r="DQ35" s="84"/>
      <c r="DR35" s="84"/>
      <c r="DS35" s="84"/>
      <c r="DT35" s="84"/>
      <c r="DU35" s="84"/>
      <c r="DV35" s="84"/>
      <c r="DW35" s="84"/>
      <c r="DX35" s="84"/>
      <c r="DY35" s="84"/>
      <c r="DZ35" s="84"/>
      <c r="EA35" s="84"/>
      <c r="EB35" s="84"/>
      <c r="EC35" s="84"/>
      <c r="ED35" s="84"/>
      <c r="EE35" s="84"/>
      <c r="EF35" s="84"/>
      <c r="EG35" s="84"/>
      <c r="EH35" s="84"/>
      <c r="EI35" s="84"/>
      <c r="EJ35" s="84"/>
      <c r="EK35" s="84"/>
      <c r="EL35" s="84"/>
      <c r="EM35" s="84"/>
      <c r="EN35" s="84"/>
      <c r="EO35" s="84"/>
      <c r="EP35" s="84"/>
      <c r="EQ35" s="84"/>
    </row>
    <row r="36" spans="1:147" x14ac:dyDescent="0.2">
      <c r="A36" s="80" t="s">
        <v>800</v>
      </c>
      <c r="B36" s="80" t="s">
        <v>740</v>
      </c>
      <c r="C36" s="80" t="s">
        <v>796</v>
      </c>
      <c r="D36" s="80" t="s">
        <v>717</v>
      </c>
      <c r="E36" s="82">
        <v>42522.652777777781</v>
      </c>
      <c r="F36" s="83" t="s">
        <v>341</v>
      </c>
      <c r="G36" s="83" t="s">
        <v>749</v>
      </c>
      <c r="H36" s="83" t="s">
        <v>801</v>
      </c>
      <c r="I36" s="83">
        <v>26.1</v>
      </c>
      <c r="J36" s="83"/>
      <c r="K36" s="83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84"/>
      <c r="BG36" s="84"/>
      <c r="BH36" s="84"/>
      <c r="BI36" s="84"/>
      <c r="BJ36" s="84"/>
      <c r="BK36" s="84"/>
      <c r="BL36" s="84"/>
      <c r="BM36" s="84"/>
      <c r="BN36" s="84"/>
      <c r="BO36" s="84"/>
      <c r="BP36" s="84"/>
      <c r="BQ36" s="84"/>
      <c r="BR36" s="84"/>
      <c r="BS36" s="84"/>
      <c r="BT36" s="84"/>
      <c r="BU36" s="84"/>
      <c r="BV36" s="84"/>
      <c r="BW36" s="84"/>
      <c r="BX36" s="84"/>
      <c r="BY36" s="84"/>
      <c r="BZ36" s="84"/>
      <c r="CA36" s="84"/>
      <c r="CB36" s="84"/>
      <c r="CC36" s="84"/>
      <c r="CD36" s="84"/>
      <c r="CE36" s="84"/>
      <c r="CF36" s="84"/>
      <c r="CG36" s="84"/>
      <c r="CH36" s="84"/>
      <c r="CI36" s="84"/>
      <c r="CJ36" s="84"/>
      <c r="CK36" s="84"/>
      <c r="CL36" s="84"/>
      <c r="CM36" s="84"/>
      <c r="CN36" s="84"/>
      <c r="CO36" s="84"/>
      <c r="CP36" s="84"/>
      <c r="CQ36" s="84"/>
      <c r="CR36" s="84"/>
      <c r="CS36" s="84"/>
      <c r="CT36" s="84"/>
      <c r="CU36" s="84"/>
      <c r="CV36" s="84"/>
      <c r="CW36" s="84"/>
      <c r="CX36" s="84"/>
      <c r="CY36" s="84"/>
      <c r="CZ36" s="84"/>
      <c r="DA36" s="84"/>
      <c r="DB36" s="84"/>
      <c r="DC36" s="84"/>
      <c r="DD36" s="84"/>
      <c r="DE36" s="84"/>
      <c r="DF36" s="84"/>
      <c r="DG36" s="84"/>
      <c r="DH36" s="84"/>
      <c r="DI36" s="84"/>
      <c r="DJ36" s="84"/>
      <c r="DK36" s="84"/>
      <c r="DL36" s="84"/>
      <c r="DM36" s="84"/>
      <c r="DN36" s="84"/>
      <c r="DO36" s="84"/>
      <c r="DP36" s="84"/>
      <c r="DQ36" s="84"/>
      <c r="DR36" s="84"/>
      <c r="DS36" s="84"/>
      <c r="DT36" s="84"/>
      <c r="DU36" s="84"/>
      <c r="DV36" s="84"/>
      <c r="DW36" s="84"/>
      <c r="DX36" s="84"/>
      <c r="DY36" s="84"/>
      <c r="DZ36" s="84"/>
      <c r="EA36" s="84"/>
      <c r="EB36" s="84"/>
      <c r="EC36" s="84"/>
      <c r="ED36" s="84"/>
      <c r="EE36" s="84"/>
      <c r="EF36" s="84"/>
      <c r="EG36" s="84"/>
      <c r="EH36" s="84"/>
      <c r="EI36" s="84"/>
      <c r="EJ36" s="84"/>
      <c r="EK36" s="84"/>
      <c r="EL36" s="84"/>
      <c r="EM36" s="84"/>
      <c r="EN36" s="84"/>
      <c r="EO36" s="84"/>
      <c r="EP36" s="84"/>
      <c r="EQ36" s="84"/>
    </row>
    <row r="37" spans="1:147" x14ac:dyDescent="0.2">
      <c r="A37" s="80" t="s">
        <v>720</v>
      </c>
      <c r="B37" s="80" t="s">
        <v>740</v>
      </c>
      <c r="C37" s="80" t="s">
        <v>796</v>
      </c>
      <c r="D37" s="80" t="s">
        <v>77</v>
      </c>
      <c r="E37" s="82">
        <v>42522.592361111114</v>
      </c>
      <c r="F37" s="83" t="s">
        <v>776</v>
      </c>
      <c r="G37" s="83" t="s">
        <v>803</v>
      </c>
      <c r="H37" s="83" t="s">
        <v>802</v>
      </c>
      <c r="I37" s="83">
        <v>22.6</v>
      </c>
      <c r="J37" s="83"/>
      <c r="K37" s="83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4"/>
      <c r="BD37" s="84"/>
      <c r="BE37" s="84"/>
      <c r="BF37" s="84"/>
      <c r="BG37" s="84"/>
      <c r="BH37" s="84"/>
      <c r="BI37" s="84"/>
      <c r="BJ37" s="84"/>
      <c r="BK37" s="84"/>
      <c r="BL37" s="84"/>
      <c r="BM37" s="84"/>
      <c r="BN37" s="84"/>
      <c r="BO37" s="84"/>
      <c r="BP37" s="84"/>
      <c r="BQ37" s="84"/>
      <c r="BR37" s="84"/>
      <c r="BS37" s="84"/>
      <c r="BT37" s="84"/>
      <c r="BU37" s="84"/>
      <c r="BV37" s="84"/>
      <c r="BW37" s="84"/>
      <c r="BX37" s="84"/>
      <c r="BY37" s="84"/>
      <c r="BZ37" s="84"/>
      <c r="CA37" s="84"/>
      <c r="CB37" s="84"/>
      <c r="CC37" s="84"/>
      <c r="CD37" s="84"/>
      <c r="CE37" s="84"/>
      <c r="CF37" s="84"/>
      <c r="CG37" s="84"/>
      <c r="CH37" s="84"/>
      <c r="CI37" s="84"/>
      <c r="CJ37" s="84"/>
      <c r="CK37" s="84"/>
      <c r="CL37" s="84"/>
      <c r="CM37" s="84"/>
      <c r="CN37" s="84"/>
      <c r="CO37" s="84"/>
      <c r="CP37" s="84"/>
      <c r="CQ37" s="84"/>
      <c r="CR37" s="84"/>
      <c r="CS37" s="84"/>
      <c r="CT37" s="84"/>
      <c r="CU37" s="84"/>
      <c r="CV37" s="84"/>
      <c r="CW37" s="84"/>
      <c r="CX37" s="84"/>
      <c r="CY37" s="84"/>
      <c r="CZ37" s="84"/>
      <c r="DA37" s="84"/>
      <c r="DB37" s="84"/>
      <c r="DC37" s="84"/>
      <c r="DD37" s="84"/>
      <c r="DE37" s="84"/>
      <c r="DF37" s="84"/>
      <c r="DG37" s="84"/>
      <c r="DH37" s="84"/>
      <c r="DI37" s="84"/>
      <c r="DJ37" s="84"/>
      <c r="DK37" s="84"/>
      <c r="DL37" s="84"/>
      <c r="DM37" s="84"/>
      <c r="DN37" s="84"/>
      <c r="DO37" s="84"/>
      <c r="DP37" s="84"/>
      <c r="DQ37" s="84"/>
      <c r="DR37" s="84"/>
      <c r="DS37" s="84"/>
      <c r="DT37" s="84"/>
      <c r="DU37" s="84"/>
      <c r="DV37" s="84"/>
      <c r="DW37" s="84"/>
      <c r="DX37" s="84"/>
      <c r="DY37" s="84"/>
      <c r="DZ37" s="84"/>
      <c r="EA37" s="84"/>
      <c r="EB37" s="84"/>
      <c r="EC37" s="84"/>
      <c r="ED37" s="84"/>
      <c r="EE37" s="84"/>
      <c r="EF37" s="84"/>
      <c r="EG37" s="84"/>
      <c r="EH37" s="84"/>
      <c r="EI37" s="84"/>
      <c r="EJ37" s="84"/>
      <c r="EK37" s="84"/>
      <c r="EL37" s="84"/>
      <c r="EM37" s="84"/>
      <c r="EN37" s="84"/>
      <c r="EO37" s="84"/>
      <c r="EP37" s="84"/>
      <c r="EQ37" s="84"/>
    </row>
    <row r="38" spans="1:147" x14ac:dyDescent="0.2">
      <c r="A38" s="80" t="s">
        <v>804</v>
      </c>
      <c r="B38" s="80" t="s">
        <v>747</v>
      </c>
      <c r="C38" s="80" t="s">
        <v>796</v>
      </c>
      <c r="D38" s="81" t="s">
        <v>686</v>
      </c>
      <c r="E38" s="82">
        <v>42522.570833333331</v>
      </c>
      <c r="F38" s="83" t="s">
        <v>776</v>
      </c>
      <c r="G38" s="83" t="s">
        <v>782</v>
      </c>
      <c r="H38" s="83">
        <v>1370</v>
      </c>
      <c r="I38" s="83">
        <v>22.8</v>
      </c>
      <c r="J38" s="83"/>
      <c r="K38" s="83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  <c r="AY38" s="84"/>
      <c r="AZ38" s="84"/>
      <c r="BA38" s="84"/>
      <c r="BB38" s="84"/>
      <c r="BC38" s="84"/>
      <c r="BD38" s="84"/>
      <c r="BE38" s="84"/>
      <c r="BF38" s="84"/>
      <c r="BG38" s="84"/>
      <c r="BH38" s="84"/>
      <c r="BI38" s="84"/>
      <c r="BJ38" s="84"/>
      <c r="BK38" s="84"/>
      <c r="BL38" s="84"/>
      <c r="BM38" s="84"/>
      <c r="BN38" s="84"/>
      <c r="BO38" s="84"/>
      <c r="BP38" s="84"/>
      <c r="BQ38" s="84"/>
      <c r="BR38" s="84"/>
      <c r="BS38" s="84"/>
      <c r="BT38" s="84"/>
      <c r="BU38" s="84"/>
      <c r="BV38" s="84"/>
      <c r="BW38" s="84"/>
      <c r="BX38" s="84"/>
      <c r="BY38" s="84"/>
      <c r="BZ38" s="84"/>
      <c r="CA38" s="84"/>
      <c r="CB38" s="84"/>
      <c r="CC38" s="84"/>
      <c r="CD38" s="84"/>
      <c r="CE38" s="84"/>
      <c r="CF38" s="84"/>
      <c r="CG38" s="84"/>
      <c r="CH38" s="84"/>
      <c r="CI38" s="84"/>
      <c r="CJ38" s="84"/>
      <c r="CK38" s="84"/>
      <c r="CL38" s="84"/>
      <c r="CM38" s="84"/>
      <c r="CN38" s="84"/>
      <c r="CO38" s="84"/>
      <c r="CP38" s="84"/>
      <c r="CQ38" s="84"/>
      <c r="CR38" s="84"/>
      <c r="CS38" s="84"/>
      <c r="CT38" s="84"/>
      <c r="CU38" s="84"/>
      <c r="CV38" s="84"/>
      <c r="CW38" s="84"/>
      <c r="CX38" s="84"/>
      <c r="CY38" s="84"/>
      <c r="CZ38" s="84"/>
      <c r="DA38" s="84"/>
      <c r="DB38" s="84"/>
      <c r="DC38" s="84"/>
      <c r="DD38" s="84"/>
      <c r="DE38" s="84"/>
      <c r="DF38" s="84"/>
      <c r="DG38" s="84"/>
      <c r="DH38" s="84"/>
      <c r="DI38" s="84"/>
      <c r="DJ38" s="84"/>
      <c r="DK38" s="84"/>
      <c r="DL38" s="84"/>
      <c r="DM38" s="84"/>
      <c r="DN38" s="84"/>
      <c r="DO38" s="84"/>
      <c r="DP38" s="84"/>
      <c r="DQ38" s="84"/>
      <c r="DR38" s="84"/>
      <c r="DS38" s="84"/>
      <c r="DT38" s="84"/>
      <c r="DU38" s="84"/>
      <c r="DV38" s="84"/>
      <c r="DW38" s="84"/>
      <c r="DX38" s="84"/>
      <c r="DY38" s="84"/>
      <c r="DZ38" s="84"/>
      <c r="EA38" s="84"/>
      <c r="EB38" s="84"/>
      <c r="EC38" s="84"/>
      <c r="ED38" s="84"/>
      <c r="EE38" s="84"/>
      <c r="EF38" s="84"/>
      <c r="EG38" s="84"/>
      <c r="EH38" s="84"/>
      <c r="EI38" s="84"/>
      <c r="EJ38" s="84"/>
      <c r="EK38" s="84"/>
      <c r="EL38" s="84"/>
      <c r="EM38" s="84"/>
      <c r="EN38" s="84"/>
      <c r="EO38" s="84"/>
      <c r="EP38" s="84"/>
      <c r="EQ38" s="84"/>
    </row>
    <row r="39" spans="1:147" x14ac:dyDescent="0.2">
      <c r="A39" s="80" t="s">
        <v>805</v>
      </c>
      <c r="B39" s="80" t="s">
        <v>747</v>
      </c>
      <c r="C39" s="80" t="s">
        <v>796</v>
      </c>
      <c r="D39" s="81" t="s">
        <v>690</v>
      </c>
      <c r="E39" s="82">
        <v>42522.609027777777</v>
      </c>
      <c r="F39" s="83" t="s">
        <v>778</v>
      </c>
      <c r="G39" s="83" t="s">
        <v>753</v>
      </c>
      <c r="H39" s="83">
        <v>585</v>
      </c>
      <c r="I39" s="83">
        <v>30</v>
      </c>
      <c r="J39" s="83"/>
      <c r="K39" s="83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4"/>
      <c r="BD39" s="84"/>
      <c r="BE39" s="84"/>
      <c r="BF39" s="84"/>
      <c r="BG39" s="84"/>
      <c r="BH39" s="84"/>
      <c r="BI39" s="84"/>
      <c r="BJ39" s="84"/>
      <c r="BK39" s="84"/>
      <c r="BL39" s="84"/>
      <c r="BM39" s="84"/>
      <c r="BN39" s="84"/>
      <c r="BO39" s="84"/>
      <c r="BP39" s="84"/>
      <c r="BQ39" s="84"/>
      <c r="BR39" s="84"/>
      <c r="BS39" s="84"/>
      <c r="BT39" s="84"/>
      <c r="BU39" s="84"/>
      <c r="BV39" s="84"/>
      <c r="BW39" s="84"/>
      <c r="BX39" s="84"/>
      <c r="BY39" s="84"/>
      <c r="BZ39" s="84"/>
      <c r="CA39" s="84"/>
      <c r="CB39" s="84"/>
      <c r="CC39" s="84"/>
      <c r="CD39" s="84"/>
      <c r="CE39" s="84"/>
      <c r="CF39" s="84"/>
      <c r="CG39" s="84"/>
      <c r="CH39" s="84"/>
      <c r="CI39" s="84"/>
      <c r="CJ39" s="84"/>
      <c r="CK39" s="84"/>
      <c r="CL39" s="84"/>
      <c r="CM39" s="84"/>
      <c r="CN39" s="84"/>
      <c r="CO39" s="84"/>
      <c r="CP39" s="84"/>
      <c r="CQ39" s="84"/>
      <c r="CR39" s="84"/>
      <c r="CS39" s="84"/>
      <c r="CT39" s="84"/>
      <c r="CU39" s="84"/>
      <c r="CV39" s="84"/>
      <c r="CW39" s="84"/>
      <c r="CX39" s="84"/>
      <c r="CY39" s="84"/>
      <c r="CZ39" s="84"/>
      <c r="DA39" s="84"/>
      <c r="DB39" s="84"/>
      <c r="DC39" s="84"/>
      <c r="DD39" s="84"/>
      <c r="DE39" s="84"/>
      <c r="DF39" s="84"/>
      <c r="DG39" s="84"/>
      <c r="DH39" s="84"/>
      <c r="DI39" s="84"/>
      <c r="DJ39" s="84"/>
      <c r="DK39" s="84"/>
      <c r="DL39" s="84"/>
      <c r="DM39" s="84"/>
      <c r="DN39" s="84"/>
      <c r="DO39" s="84"/>
      <c r="DP39" s="84"/>
      <c r="DQ39" s="84"/>
      <c r="DR39" s="84"/>
      <c r="DS39" s="84"/>
      <c r="DT39" s="84"/>
      <c r="DU39" s="84"/>
      <c r="DV39" s="84"/>
      <c r="DW39" s="84"/>
      <c r="DX39" s="84"/>
      <c r="DY39" s="84"/>
      <c r="DZ39" s="84"/>
      <c r="EA39" s="84"/>
      <c r="EB39" s="84"/>
      <c r="EC39" s="84"/>
      <c r="ED39" s="84"/>
      <c r="EE39" s="84"/>
      <c r="EF39" s="84"/>
      <c r="EG39" s="84"/>
      <c r="EH39" s="84"/>
      <c r="EI39" s="84"/>
      <c r="EJ39" s="84"/>
      <c r="EK39" s="84"/>
      <c r="EL39" s="84"/>
      <c r="EM39" s="84"/>
      <c r="EN39" s="84"/>
      <c r="EO39" s="84"/>
      <c r="EP39" s="84"/>
      <c r="EQ39" s="84"/>
    </row>
    <row r="40" spans="1:147" x14ac:dyDescent="0.2">
      <c r="A40" s="80" t="s">
        <v>806</v>
      </c>
      <c r="B40" s="80" t="s">
        <v>747</v>
      </c>
      <c r="C40" s="80" t="s">
        <v>796</v>
      </c>
      <c r="D40" s="80" t="s">
        <v>696</v>
      </c>
      <c r="E40" s="82">
        <v>42522.649305555555</v>
      </c>
      <c r="F40" s="83" t="s">
        <v>756</v>
      </c>
      <c r="G40" s="83" t="s">
        <v>807</v>
      </c>
      <c r="H40" s="83">
        <v>709</v>
      </c>
      <c r="I40" s="83">
        <v>26.1</v>
      </c>
      <c r="J40" s="83"/>
      <c r="K40" s="83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84"/>
      <c r="BG40" s="84"/>
      <c r="BH40" s="84"/>
      <c r="BI40" s="84"/>
      <c r="BJ40" s="84"/>
      <c r="BK40" s="84"/>
      <c r="BL40" s="84"/>
      <c r="BM40" s="84"/>
      <c r="BN40" s="84"/>
      <c r="BO40" s="84"/>
      <c r="BP40" s="84"/>
      <c r="BQ40" s="84"/>
      <c r="BR40" s="84"/>
      <c r="BS40" s="84"/>
      <c r="BT40" s="84"/>
      <c r="BU40" s="84"/>
      <c r="BV40" s="84"/>
      <c r="BW40" s="84"/>
      <c r="BX40" s="84"/>
      <c r="BY40" s="84"/>
      <c r="BZ40" s="84"/>
      <c r="CA40" s="84"/>
      <c r="CB40" s="84"/>
      <c r="CC40" s="84"/>
      <c r="CD40" s="84"/>
      <c r="CE40" s="84"/>
      <c r="CF40" s="84"/>
      <c r="CG40" s="84"/>
      <c r="CH40" s="84"/>
      <c r="CI40" s="84"/>
      <c r="CJ40" s="84"/>
      <c r="CK40" s="84"/>
      <c r="CL40" s="84"/>
      <c r="CM40" s="84"/>
      <c r="CN40" s="84"/>
      <c r="CO40" s="84"/>
      <c r="CP40" s="84"/>
      <c r="CQ40" s="84"/>
      <c r="CR40" s="84"/>
      <c r="CS40" s="84"/>
      <c r="CT40" s="84"/>
      <c r="CU40" s="84"/>
      <c r="CV40" s="84"/>
      <c r="CW40" s="84"/>
      <c r="CX40" s="84"/>
      <c r="CY40" s="84"/>
      <c r="CZ40" s="84"/>
      <c r="DA40" s="84"/>
      <c r="DB40" s="84"/>
      <c r="DC40" s="84"/>
      <c r="DD40" s="84"/>
      <c r="DE40" s="84"/>
      <c r="DF40" s="84"/>
      <c r="DG40" s="84"/>
      <c r="DH40" s="84"/>
      <c r="DI40" s="84"/>
      <c r="DJ40" s="84"/>
      <c r="DK40" s="84"/>
      <c r="DL40" s="84"/>
      <c r="DM40" s="84"/>
      <c r="DN40" s="84"/>
      <c r="DO40" s="84"/>
      <c r="DP40" s="84"/>
      <c r="DQ40" s="84"/>
      <c r="DR40" s="84"/>
      <c r="DS40" s="84"/>
      <c r="DT40" s="84"/>
      <c r="DU40" s="84"/>
      <c r="DV40" s="84"/>
      <c r="DW40" s="84"/>
      <c r="DX40" s="84"/>
      <c r="DY40" s="84"/>
      <c r="DZ40" s="84"/>
      <c r="EA40" s="84"/>
      <c r="EB40" s="84"/>
      <c r="EC40" s="84"/>
      <c r="ED40" s="84"/>
      <c r="EE40" s="84"/>
      <c r="EF40" s="84"/>
      <c r="EG40" s="84"/>
      <c r="EH40" s="84"/>
      <c r="EI40" s="84"/>
      <c r="EJ40" s="84"/>
      <c r="EK40" s="84"/>
      <c r="EL40" s="84"/>
      <c r="EM40" s="84"/>
      <c r="EN40" s="84"/>
      <c r="EO40" s="84"/>
      <c r="EP40" s="84"/>
      <c r="EQ40" s="84"/>
    </row>
    <row r="44" spans="1:147" x14ac:dyDescent="0.2">
      <c r="E44" s="83"/>
      <c r="H44" s="83"/>
      <c r="I44" s="83"/>
      <c r="J44" s="83"/>
      <c r="K44" s="83"/>
    </row>
    <row r="45" spans="1:147" x14ac:dyDescent="0.2">
      <c r="E45" s="83"/>
      <c r="H45" s="83"/>
      <c r="I45" s="83"/>
      <c r="J45" s="83"/>
      <c r="K45" s="83"/>
    </row>
    <row r="46" spans="1:147" x14ac:dyDescent="0.2">
      <c r="E46" s="83"/>
      <c r="H46" s="83"/>
      <c r="I46" s="83"/>
      <c r="J46" s="83"/>
      <c r="K46" s="83"/>
    </row>
    <row r="47" spans="1:147" x14ac:dyDescent="0.2">
      <c r="E47" s="83"/>
      <c r="H47" s="83"/>
      <c r="I47" s="83"/>
      <c r="J47" s="83"/>
      <c r="K47" s="83"/>
    </row>
    <row r="48" spans="1:147" x14ac:dyDescent="0.2">
      <c r="E48" s="83"/>
      <c r="H48" s="83"/>
      <c r="I48" s="83"/>
      <c r="J48" s="83"/>
      <c r="K48" s="83"/>
    </row>
    <row r="49" spans="5:11" x14ac:dyDescent="0.2">
      <c r="E49" s="83"/>
      <c r="H49" s="83"/>
      <c r="I49" s="83"/>
      <c r="J49" s="83"/>
      <c r="K49" s="83"/>
    </row>
    <row r="50" spans="5:11" x14ac:dyDescent="0.2">
      <c r="E50" s="83"/>
      <c r="H50" s="83"/>
      <c r="I50" s="83"/>
      <c r="J50" s="83"/>
      <c r="K50" s="83"/>
    </row>
    <row r="51" spans="5:11" x14ac:dyDescent="0.2">
      <c r="E51" s="83"/>
      <c r="H51" s="83"/>
      <c r="I51" s="83"/>
      <c r="J51" s="83"/>
      <c r="K51" s="83"/>
    </row>
    <row r="52" spans="5:11" x14ac:dyDescent="0.2">
      <c r="E52" s="83"/>
      <c r="H52" s="83"/>
      <c r="I52" s="83"/>
      <c r="J52" s="83"/>
      <c r="K52" s="83"/>
    </row>
    <row r="53" spans="5:11" x14ac:dyDescent="0.2">
      <c r="E53" s="83"/>
      <c r="H53" s="83"/>
      <c r="I53" s="83"/>
      <c r="J53" s="83"/>
      <c r="K53" s="83"/>
    </row>
    <row r="54" spans="5:11" x14ac:dyDescent="0.2">
      <c r="E54" s="83"/>
      <c r="H54" s="83"/>
      <c r="I54" s="83"/>
      <c r="J54" s="83"/>
      <c r="K54" s="83"/>
    </row>
    <row r="55" spans="5:11" x14ac:dyDescent="0.2">
      <c r="E55" s="83"/>
      <c r="H55" s="83"/>
      <c r="I55" s="83"/>
      <c r="J55" s="83"/>
      <c r="K55" s="83"/>
    </row>
    <row r="56" spans="5:11" x14ac:dyDescent="0.2">
      <c r="E56" s="83"/>
      <c r="H56" s="83"/>
      <c r="I56" s="83"/>
      <c r="J56" s="83"/>
      <c r="K56" s="83"/>
    </row>
    <row r="57" spans="5:11" x14ac:dyDescent="0.2">
      <c r="E57" s="83"/>
      <c r="H57" s="83"/>
      <c r="I57" s="83"/>
      <c r="J57" s="83"/>
      <c r="K57" s="83"/>
    </row>
    <row r="58" spans="5:11" x14ac:dyDescent="0.2">
      <c r="E58" s="83"/>
      <c r="H58" s="83"/>
      <c r="I58" s="83"/>
      <c r="J58" s="83"/>
      <c r="K58" s="83"/>
    </row>
    <row r="59" spans="5:11" x14ac:dyDescent="0.2">
      <c r="E59" s="83"/>
      <c r="H59" s="83"/>
      <c r="I59" s="83"/>
      <c r="J59" s="83"/>
      <c r="K59" s="83"/>
    </row>
    <row r="60" spans="5:11" x14ac:dyDescent="0.2">
      <c r="E60" s="83"/>
      <c r="H60" s="83"/>
      <c r="I60" s="83"/>
      <c r="J60" s="83"/>
      <c r="K60" s="83"/>
    </row>
    <row r="61" spans="5:11" x14ac:dyDescent="0.2">
      <c r="E61" s="83"/>
      <c r="H61" s="83"/>
      <c r="I61" s="83"/>
      <c r="J61" s="83"/>
      <c r="K61" s="83"/>
    </row>
    <row r="62" spans="5:11" x14ac:dyDescent="0.2">
      <c r="E62" s="83"/>
      <c r="H62" s="83"/>
      <c r="I62" s="83"/>
      <c r="J62" s="83"/>
      <c r="K62" s="83"/>
    </row>
    <row r="63" spans="5:11" x14ac:dyDescent="0.2">
      <c r="E63" s="83"/>
      <c r="H63" s="83"/>
      <c r="I63" s="83"/>
      <c r="J63" s="83"/>
      <c r="K63" s="83"/>
    </row>
    <row r="64" spans="5:11" x14ac:dyDescent="0.2">
      <c r="E64" s="83"/>
      <c r="H64" s="83"/>
      <c r="I64" s="83"/>
      <c r="J64" s="83"/>
      <c r="K64" s="83"/>
    </row>
    <row r="65" spans="5:11" x14ac:dyDescent="0.2">
      <c r="E65" s="83"/>
      <c r="H65" s="83"/>
      <c r="I65" s="83"/>
      <c r="J65" s="83"/>
      <c r="K65" s="83"/>
    </row>
    <row r="66" spans="5:11" x14ac:dyDescent="0.2">
      <c r="E66" s="83"/>
      <c r="H66" s="83"/>
      <c r="I66" s="83"/>
      <c r="J66" s="83"/>
      <c r="K66" s="83"/>
    </row>
    <row r="67" spans="5:11" x14ac:dyDescent="0.2">
      <c r="E67" s="83"/>
      <c r="H67" s="83"/>
      <c r="I67" s="83"/>
      <c r="J67" s="83"/>
      <c r="K67" s="83"/>
    </row>
    <row r="68" spans="5:11" x14ac:dyDescent="0.2">
      <c r="E68" s="83"/>
      <c r="H68" s="83"/>
      <c r="I68" s="83"/>
      <c r="J68" s="83"/>
      <c r="K68" s="83"/>
    </row>
    <row r="69" spans="5:11" x14ac:dyDescent="0.2">
      <c r="E69" s="83"/>
      <c r="H69" s="83"/>
      <c r="I69" s="83"/>
      <c r="J69" s="83"/>
      <c r="K69" s="83"/>
    </row>
    <row r="70" spans="5:11" x14ac:dyDescent="0.2">
      <c r="E70" s="83"/>
      <c r="H70" s="83"/>
      <c r="I70" s="83"/>
      <c r="J70" s="83"/>
      <c r="K70" s="83"/>
    </row>
    <row r="71" spans="5:11" x14ac:dyDescent="0.2">
      <c r="E71" s="83"/>
      <c r="H71" s="83"/>
      <c r="I71" s="83"/>
      <c r="J71" s="83"/>
      <c r="K71" s="83"/>
    </row>
    <row r="72" spans="5:11" x14ac:dyDescent="0.2">
      <c r="E72" s="83"/>
      <c r="H72" s="83"/>
      <c r="I72" s="83"/>
      <c r="J72" s="83"/>
      <c r="K72" s="83"/>
    </row>
    <row r="73" spans="5:11" x14ac:dyDescent="0.2">
      <c r="E73" s="83"/>
      <c r="H73" s="83"/>
      <c r="I73" s="83"/>
      <c r="J73" s="83"/>
      <c r="K73" s="83"/>
    </row>
    <row r="74" spans="5:11" x14ac:dyDescent="0.2">
      <c r="E74" s="83"/>
      <c r="H74" s="83"/>
      <c r="I74" s="83"/>
      <c r="J74" s="83"/>
      <c r="K74" s="83"/>
    </row>
    <row r="75" spans="5:11" x14ac:dyDescent="0.2">
      <c r="E75" s="83"/>
      <c r="H75" s="83"/>
      <c r="I75" s="83"/>
      <c r="J75" s="83"/>
      <c r="K75" s="83"/>
    </row>
    <row r="76" spans="5:11" x14ac:dyDescent="0.2">
      <c r="E76" s="83"/>
      <c r="H76" s="83"/>
      <c r="I76" s="83"/>
      <c r="J76" s="83"/>
      <c r="K76" s="83"/>
    </row>
    <row r="77" spans="5:11" x14ac:dyDescent="0.2">
      <c r="E77" s="83"/>
      <c r="H77" s="83"/>
      <c r="I77" s="83"/>
      <c r="J77" s="83"/>
      <c r="K77" s="83"/>
    </row>
    <row r="78" spans="5:11" x14ac:dyDescent="0.2">
      <c r="E78" s="83"/>
      <c r="H78" s="83"/>
      <c r="I78" s="83"/>
      <c r="J78" s="83"/>
      <c r="K78" s="83"/>
    </row>
    <row r="79" spans="5:11" x14ac:dyDescent="0.2">
      <c r="E79" s="83"/>
      <c r="H79" s="83"/>
      <c r="I79" s="83"/>
      <c r="J79" s="83"/>
      <c r="K79" s="83"/>
    </row>
    <row r="80" spans="5:11" x14ac:dyDescent="0.2">
      <c r="E80" s="83"/>
      <c r="H80" s="83"/>
      <c r="I80" s="83"/>
      <c r="J80" s="83"/>
      <c r="K80" s="83"/>
    </row>
    <row r="81" spans="5:11" x14ac:dyDescent="0.2">
      <c r="E81" s="83"/>
      <c r="H81" s="83"/>
      <c r="I81" s="83"/>
      <c r="J81" s="83"/>
      <c r="K81" s="83"/>
    </row>
    <row r="82" spans="5:11" x14ac:dyDescent="0.2">
      <c r="E82" s="83"/>
      <c r="H82" s="83"/>
      <c r="I82" s="83"/>
      <c r="J82" s="83"/>
      <c r="K82" s="8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TPH Sorted by Depth</vt:lpstr>
      <vt:lpstr>TPH</vt:lpstr>
      <vt:lpstr>Phase II On-Site Soils</vt:lpstr>
      <vt:lpstr>Phase II Off-site Soils</vt:lpstr>
      <vt:lpstr>'TPH Sorted by Depth'!Print_Area</vt:lpstr>
      <vt:lpstr>TPH!Print_Titles</vt:lpstr>
      <vt:lpstr>'TPH Sorted by Depth'!Print_Titles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Chadd, Angie</dc:creator>
  <cp:lastModifiedBy>Madsen, Tom</cp:lastModifiedBy>
  <cp:lastPrinted>2018-12-29T14:09:20Z</cp:lastPrinted>
  <dcterms:created xsi:type="dcterms:W3CDTF">2017-10-09T19:01:11Z</dcterms:created>
  <dcterms:modified xsi:type="dcterms:W3CDTF">2019-02-12T23:17:00Z</dcterms:modified>
</cp:coreProperties>
</file>