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K:\Coding_and_Work\MissionWired_Project\Direction_file_for_Analytics_result\Solution_Analytics - Copy\"/>
    </mc:Choice>
  </mc:AlternateContent>
  <xr:revisionPtr revIDLastSave="0" documentId="13_ncr:1_{F9A60CAB-BCBC-4BC9-834D-3984E017677F}" xr6:coauthVersionLast="47" xr6:coauthVersionMax="47" xr10:uidLastSave="{00000000-0000-0000-0000-000000000000}"/>
  <bookViews>
    <workbookView xWindow="2565" yWindow="1545" windowWidth="21600" windowHeight="11295" tabRatio="660" xr2:uid="{00000000-000D-0000-FFFF-FFFF00000000}"/>
  </bookViews>
  <sheets>
    <sheet name="Data summary" sheetId="1" r:id="rId1"/>
    <sheet name="Answer Question1" sheetId="2" r:id="rId2"/>
    <sheet name="Answer Question2" sheetId="3" r:id="rId3"/>
    <sheet name="Answer Question3" sheetId="4" r:id="rId4"/>
    <sheet name="Answer Question4" sheetId="5" r:id="rId5"/>
    <sheet name="Answer Question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C6" i="3"/>
  <c r="G6" i="6"/>
  <c r="F6" i="6"/>
  <c r="G5" i="6"/>
  <c r="F5" i="6"/>
  <c r="O15" i="4"/>
  <c r="N15" i="4"/>
  <c r="M15" i="4"/>
  <c r="L15" i="4"/>
  <c r="K15" i="4"/>
  <c r="J15" i="4"/>
  <c r="I15" i="4"/>
  <c r="H15" i="4"/>
  <c r="G15" i="4"/>
  <c r="F15" i="4"/>
  <c r="E15" i="4"/>
  <c r="D15" i="4"/>
  <c r="P15" i="4" s="1"/>
  <c r="O14" i="4"/>
  <c r="N14" i="4"/>
  <c r="M14" i="4"/>
  <c r="L14" i="4"/>
  <c r="K14" i="4"/>
  <c r="J14" i="4"/>
  <c r="I14" i="4"/>
  <c r="H14" i="4"/>
  <c r="G14" i="4"/>
  <c r="F14" i="4"/>
  <c r="E14" i="4"/>
  <c r="D14" i="4"/>
  <c r="P14" i="4" s="1"/>
  <c r="O13" i="4"/>
  <c r="N13" i="4"/>
  <c r="M13" i="4"/>
  <c r="L13" i="4"/>
  <c r="K13" i="4"/>
  <c r="J13" i="4"/>
  <c r="I13" i="4"/>
  <c r="H13" i="4"/>
  <c r="G13" i="4"/>
  <c r="F13" i="4"/>
  <c r="E13" i="4"/>
  <c r="D13" i="4"/>
  <c r="P13" i="4" s="1"/>
  <c r="G8" i="1"/>
  <c r="F8" i="1"/>
  <c r="M8" i="1" s="1"/>
  <c r="E8" i="1"/>
  <c r="J8" i="1" s="1"/>
  <c r="D8" i="1"/>
  <c r="C8" i="1"/>
  <c r="N7" i="1"/>
  <c r="M7" i="1"/>
  <c r="L7" i="1"/>
  <c r="K7" i="1"/>
  <c r="J7" i="1"/>
  <c r="I7" i="1"/>
  <c r="H7" i="1"/>
  <c r="N6" i="1"/>
  <c r="M6" i="1"/>
  <c r="C6" i="2" s="1"/>
  <c r="C8" i="2" s="1"/>
  <c r="L6" i="1"/>
  <c r="K6" i="1"/>
  <c r="J6" i="1"/>
  <c r="I6" i="1"/>
  <c r="H6" i="1"/>
  <c r="N5" i="1"/>
  <c r="M5" i="1"/>
  <c r="C5" i="2" s="1"/>
  <c r="L5" i="1"/>
  <c r="K5" i="1"/>
  <c r="J5" i="1"/>
  <c r="I5" i="1"/>
  <c r="H5" i="1"/>
  <c r="I8" i="1" l="1"/>
  <c r="K8" i="1"/>
  <c r="L8" i="1"/>
  <c r="H8" i="1"/>
  <c r="N8" i="1"/>
</calcChain>
</file>

<file path=xl/sharedStrings.xml><?xml version="1.0" encoding="utf-8"?>
<sst xmlns="http://schemas.openxmlformats.org/spreadsheetml/2006/main" count="105" uniqueCount="46">
  <si>
    <t>Send date</t>
  </si>
  <si>
    <t>Subject line</t>
  </si>
  <si>
    <t>Sent count</t>
  </si>
  <si>
    <t>Number of opens</t>
  </si>
  <si>
    <t>Number of clicks</t>
  </si>
  <si>
    <t>Number of gifts</t>
  </si>
  <si>
    <t>Total Raised</t>
  </si>
  <si>
    <t>Open rate (opens/sent)</t>
  </si>
  <si>
    <t>Clicks/sent</t>
  </si>
  <si>
    <t>Clicks/opens</t>
  </si>
  <si>
    <t>Gifts/sent</t>
  </si>
  <si>
    <t>Gifts/opens</t>
  </si>
  <si>
    <t>Gifts/clicks</t>
  </si>
  <si>
    <t>Average gift (total raised/gifts)</t>
  </si>
  <si>
    <t xml:space="preserve">Only You </t>
  </si>
  <si>
    <t xml:space="preserve">before midnight </t>
  </si>
  <si>
    <t>got a sec</t>
  </si>
  <si>
    <t>Grand Total</t>
  </si>
  <si>
    <t xml:space="preserve">Q1. By what percentage did the gifts/clicks ratio improve from “only you” to “before midnight”? Please show your math. </t>
  </si>
  <si>
    <t>Answer</t>
  </si>
  <si>
    <t>Percent Increase By</t>
  </si>
  <si>
    <t xml:space="preserve">Q2. In the email “before midnight,” if the gift/open ratio held steady, how many opens would be required to reach 300 gifts? Please show your math. </t>
  </si>
  <si>
    <t>If we set 0.34% is held steady, in order to reach 300 gifts, then we would need [300 * 0.34%] equals 88,235 opens</t>
  </si>
  <si>
    <t>Opens</t>
  </si>
  <si>
    <t>Data from Summary Tab</t>
  </si>
  <si>
    <t xml:space="preserve">Average </t>
  </si>
  <si>
    <t>Context 1:</t>
  </si>
  <si>
    <t>Categories that Hit Above Average</t>
  </si>
  <si>
    <t xml:space="preserve">Context 2: </t>
  </si>
  <si>
    <t>Max counts by each category</t>
  </si>
  <si>
    <t xml:space="preserve">Q3. Please rank the emails in order of best to worst performance and please explain why you selected that order. </t>
  </si>
  <si>
    <t>See the word doc for the answer</t>
  </si>
  <si>
    <t>Q5. How would you say the response rate for the “one more minute” message compares to the “can’t stop hitting refresh” message? Please explain your answer and show your math.</t>
  </si>
  <si>
    <t>Subject</t>
  </si>
  <si>
    <t>Sent</t>
  </si>
  <si>
    <t>Open Rate</t>
  </si>
  <si>
    <t>Response Rate</t>
  </si>
  <si>
    <t>Open</t>
  </si>
  <si>
    <t>Responses</t>
  </si>
  <si>
    <t>one more minute</t>
  </si>
  <si>
    <t>can’t stop hitting refresh</t>
  </si>
  <si>
    <t>Open = [Open Rate * Sent]</t>
  </si>
  <si>
    <t>Responses = [Response Rate * Sent]</t>
  </si>
  <si>
    <t>open</t>
  </si>
  <si>
    <t>gifts</t>
  </si>
  <si>
    <t>gift/open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</si>
</sst>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#,##0.0"/>
    <numFmt numFmtId="166" formatCode="0.0000000000000000%"/>
    <numFmt numFmtId="167" formatCode="_(* #,##0_);_(* \(#,##0\);_(* &quot;-&quot;??_);_(@_)"/>
    <numFmt numFmtId="168" formatCode="&quot;$&quot;#,##0"/>
    <numFmt numFmtId="169" formatCode="&quot;$&quot;#,##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chivo"/>
    </font>
    <font>
      <sz val="12"/>
      <color theme="1"/>
      <name val="Archivo Light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4" borderId="0" xfId="0" applyFont="1" applyFill="1"/>
    <xf numFmtId="166" fontId="0" fillId="0" borderId="0" xfId="0" applyNumberFormat="1"/>
    <xf numFmtId="10" fontId="3" fillId="0" borderId="0" xfId="2" applyNumberFormat="1" applyFont="1"/>
    <xf numFmtId="0" fontId="0" fillId="0" borderId="0" xfId="0" applyAlignment="1">
      <alignment wrapText="1"/>
    </xf>
    <xf numFmtId="167" fontId="0" fillId="0" borderId="0" xfId="1" applyNumberFormat="1" applyFont="1" applyFill="1"/>
    <xf numFmtId="168" fontId="0" fillId="0" borderId="0" xfId="1" applyNumberFormat="1" applyFont="1" applyFill="1"/>
    <xf numFmtId="164" fontId="0" fillId="0" borderId="0" xfId="2" applyNumberFormat="1" applyFont="1" applyFill="1"/>
    <xf numFmtId="169" fontId="0" fillId="0" borderId="0" xfId="0" applyNumberFormat="1"/>
    <xf numFmtId="167" fontId="0" fillId="0" borderId="0" xfId="1" applyNumberFormat="1" applyFont="1"/>
    <xf numFmtId="167" fontId="0" fillId="5" borderId="0" xfId="1" applyNumberFormat="1" applyFont="1" applyFill="1"/>
    <xf numFmtId="168" fontId="0" fillId="5" borderId="0" xfId="1" applyNumberFormat="1" applyFont="1" applyFill="1"/>
    <xf numFmtId="9" fontId="0" fillId="0" borderId="0" xfId="2" applyFont="1"/>
    <xf numFmtId="164" fontId="0" fillId="5" borderId="0" xfId="2" applyNumberFormat="1" applyFont="1" applyFill="1"/>
    <xf numFmtId="169" fontId="0" fillId="5" borderId="0" xfId="0" applyNumberFormat="1" applyFill="1"/>
    <xf numFmtId="168" fontId="0" fillId="0" borderId="0" xfId="1" applyNumberFormat="1" applyFont="1"/>
    <xf numFmtId="9" fontId="0" fillId="5" borderId="0" xfId="2" applyFont="1" applyFill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10" fontId="6" fillId="0" borderId="4" xfId="0" applyNumberFormat="1" applyFont="1" applyBorder="1" applyAlignment="1">
      <alignment vertical="center" wrapText="1"/>
    </xf>
    <xf numFmtId="0" fontId="3" fillId="2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0" fontId="3" fillId="2" borderId="5" xfId="0" applyFont="1" applyFill="1" applyBorder="1"/>
    <xf numFmtId="0" fontId="0" fillId="0" borderId="5" xfId="0" applyBorder="1"/>
    <xf numFmtId="10" fontId="0" fillId="0" borderId="5" xfId="2" applyNumberFormat="1" applyFont="1" applyBorder="1"/>
    <xf numFmtId="10" fontId="3" fillId="4" borderId="5" xfId="2" applyNumberFormat="1" applyFont="1" applyFill="1" applyBorder="1"/>
    <xf numFmtId="0" fontId="3" fillId="4" borderId="5" xfId="0" applyFont="1" applyFill="1" applyBorder="1"/>
    <xf numFmtId="167" fontId="3" fillId="4" borderId="5" xfId="1" applyNumberFormat="1" applyFont="1" applyFill="1" applyBorder="1"/>
    <xf numFmtId="0" fontId="7" fillId="0" borderId="0" xfId="0" applyFont="1"/>
    <xf numFmtId="0" fontId="5" fillId="0" borderId="6" xfId="0" applyFont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167" fontId="0" fillId="6" borderId="5" xfId="1" applyNumberFormat="1" applyFont="1" applyFill="1" applyBorder="1"/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164" fontId="0" fillId="0" borderId="8" xfId="2" applyNumberFormat="1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164" fontId="0" fillId="3" borderId="8" xfId="2" applyNumberFormat="1" applyFon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14" fontId="0" fillId="0" borderId="10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8" fontId="0" fillId="0" borderId="14" xfId="0" applyNumberFormat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10" fontId="0" fillId="0" borderId="0" xfId="0" applyNumberFormat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" fontId="0" fillId="7" borderId="17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0" fontId="0" fillId="7" borderId="18" xfId="2" applyNumberFormat="1" applyFont="1" applyFill="1" applyBorder="1" applyAlignment="1">
      <alignment horizontal="center"/>
    </xf>
    <xf numFmtId="0" fontId="0" fillId="7" borderId="0" xfId="0" applyFill="1"/>
    <xf numFmtId="0" fontId="4" fillId="7" borderId="0" xfId="0" applyFont="1" applyFill="1" applyAlignment="1">
      <alignment horizontal="left"/>
    </xf>
    <xf numFmtId="167" fontId="2" fillId="6" borderId="5" xfId="1" applyNumberFormat="1" applyFont="1" applyFill="1" applyBorder="1"/>
    <xf numFmtId="167" fontId="0" fillId="7" borderId="0" xfId="1" applyNumberFormat="1" applyFont="1" applyFill="1"/>
    <xf numFmtId="0" fontId="0" fillId="8" borderId="0" xfId="0" applyFill="1"/>
    <xf numFmtId="167" fontId="0" fillId="8" borderId="0" xfId="1" applyNumberFormat="1" applyFont="1" applyFill="1"/>
    <xf numFmtId="0" fontId="0" fillId="9" borderId="0" xfId="0" applyFill="1"/>
    <xf numFmtId="167" fontId="0" fillId="9" borderId="0" xfId="1" applyNumberFormat="1" applyFont="1" applyFill="1"/>
    <xf numFmtId="167" fontId="8" fillId="7" borderId="0" xfId="0" applyNumberFormat="1" applyFont="1" applyFill="1" applyAlignment="1">
      <alignment horizontal="left" vertical="center"/>
    </xf>
    <xf numFmtId="167" fontId="8" fillId="8" borderId="0" xfId="0" applyNumberFormat="1" applyFont="1" applyFill="1" applyAlignment="1">
      <alignment horizontal="left" vertical="center"/>
    </xf>
    <xf numFmtId="167" fontId="8" fillId="9" borderId="0" xfId="0" applyNumberFormat="1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499745</xdr:colOff>
      <xdr:row>1</xdr:row>
      <xdr:rowOff>128905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448EAB7A-1007-44F5-916E-8219C033ABF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2461895" cy="31940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D10"/>
  <sheetViews>
    <sheetView tabSelected="1" workbookViewId="0">
      <selection activeCell="F16" sqref="F16"/>
    </sheetView>
  </sheetViews>
  <sheetFormatPr defaultColWidth="14.7109375" defaultRowHeight="15"/>
  <cols>
    <col min="1" max="16384" width="14.7109375" style="4"/>
  </cols>
  <sheetData>
    <row r="4" spans="1:82" s="30" customFormat="1" ht="47.25">
      <c r="A4" s="55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50" t="s">
        <v>6</v>
      </c>
      <c r="H4" s="49" t="s">
        <v>7</v>
      </c>
      <c r="I4" s="29" t="s">
        <v>8</v>
      </c>
      <c r="J4" s="29" t="s">
        <v>9</v>
      </c>
      <c r="K4" s="29" t="s">
        <v>10</v>
      </c>
      <c r="L4" s="29" t="s">
        <v>11</v>
      </c>
      <c r="M4" s="29" t="s">
        <v>12</v>
      </c>
      <c r="N4" s="62" t="s">
        <v>13</v>
      </c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</row>
    <row r="5" spans="1:82" s="31" customFormat="1">
      <c r="A5" s="56">
        <v>42124</v>
      </c>
      <c r="B5" s="31" t="s">
        <v>14</v>
      </c>
      <c r="C5" s="32">
        <v>418328</v>
      </c>
      <c r="D5" s="32">
        <v>62676</v>
      </c>
      <c r="E5" s="32">
        <v>3486</v>
      </c>
      <c r="F5" s="32">
        <v>103</v>
      </c>
      <c r="G5" s="52">
        <v>3189</v>
      </c>
      <c r="H5" s="51">
        <f>D5/C5</f>
        <v>0.14982501768946854</v>
      </c>
      <c r="I5" s="33">
        <f>E5/C5</f>
        <v>8.3331739687517933E-3</v>
      </c>
      <c r="J5" s="33">
        <f>E5/D5</f>
        <v>5.5619375837641205E-2</v>
      </c>
      <c r="K5" s="34">
        <f>F5/C5</f>
        <v>2.4621827848004434E-4</v>
      </c>
      <c r="L5" s="34">
        <f>F5/D5</f>
        <v>1.6433722637054055E-3</v>
      </c>
      <c r="M5" s="34">
        <f>F5/E5</f>
        <v>2.9546758462421115E-2</v>
      </c>
      <c r="N5" s="63">
        <f>G5/F5</f>
        <v>30.961165048543688</v>
      </c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</row>
    <row r="6" spans="1:82" s="31" customFormat="1">
      <c r="A6" s="56">
        <v>42120</v>
      </c>
      <c r="B6" s="31" t="s">
        <v>15</v>
      </c>
      <c r="C6" s="32">
        <v>417767</v>
      </c>
      <c r="D6" s="32">
        <v>66396</v>
      </c>
      <c r="E6" s="32">
        <v>2941</v>
      </c>
      <c r="F6" s="32">
        <v>224</v>
      </c>
      <c r="G6" s="52">
        <v>1478</v>
      </c>
      <c r="H6" s="51">
        <f t="shared" ref="H6:H8" si="0">D6/C6</f>
        <v>0.15893069581848254</v>
      </c>
      <c r="I6" s="33">
        <f t="shared" ref="I6:I8" si="1">E6/C6</f>
        <v>7.0398092716753595E-3</v>
      </c>
      <c r="J6" s="33">
        <f t="shared" ref="J6:J8" si="2">E6/D6</f>
        <v>4.4294837038375806E-2</v>
      </c>
      <c r="K6" s="34">
        <f t="shared" ref="K6:K8" si="3">F6/C6</f>
        <v>5.3618404517350577E-4</v>
      </c>
      <c r="L6" s="34">
        <f t="shared" ref="L6:L8" si="4">F6/D6</f>
        <v>3.3736972106753419E-3</v>
      </c>
      <c r="M6" s="34">
        <f t="shared" ref="M6:N8" si="5">F6/E6</f>
        <v>7.6164569874192456E-2</v>
      </c>
      <c r="N6" s="63">
        <f t="shared" si="5"/>
        <v>6.5982142857142856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</row>
    <row r="7" spans="1:82" s="31" customFormat="1" ht="15.75" thickBot="1">
      <c r="A7" s="59">
        <v>42117</v>
      </c>
      <c r="B7" s="31" t="s">
        <v>16</v>
      </c>
      <c r="C7" s="32">
        <v>415714</v>
      </c>
      <c r="D7" s="32">
        <v>64347</v>
      </c>
      <c r="E7" s="32">
        <v>2289</v>
      </c>
      <c r="F7" s="32">
        <v>71</v>
      </c>
      <c r="G7" s="52">
        <v>1283</v>
      </c>
      <c r="H7" s="51">
        <f t="shared" si="0"/>
        <v>0.15478670432075897</v>
      </c>
      <c r="I7" s="33">
        <f t="shared" si="1"/>
        <v>5.5061893513328871E-3</v>
      </c>
      <c r="J7" s="33">
        <f t="shared" si="2"/>
        <v>3.557275397454427E-2</v>
      </c>
      <c r="K7" s="34">
        <f t="shared" si="3"/>
        <v>1.7079049538865662E-4</v>
      </c>
      <c r="L7" s="34">
        <f t="shared" si="4"/>
        <v>1.1033925435529239E-3</v>
      </c>
      <c r="M7" s="33">
        <f t="shared" si="5"/>
        <v>3.1017911751856708E-2</v>
      </c>
      <c r="N7" s="63">
        <f t="shared" si="5"/>
        <v>18.070422535211268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</row>
    <row r="8" spans="1:82" s="31" customFormat="1" ht="15.75">
      <c r="A8" s="60"/>
      <c r="B8" s="57" t="s">
        <v>17</v>
      </c>
      <c r="C8" s="35">
        <f>SUM(C5:C7)</f>
        <v>1251809</v>
      </c>
      <c r="D8" s="35">
        <f>SUM(D5:D7)</f>
        <v>193419</v>
      </c>
      <c r="E8" s="35">
        <f>SUM(E5:E7)</f>
        <v>8716</v>
      </c>
      <c r="F8" s="35">
        <f>SUM(F5:F7)</f>
        <v>398</v>
      </c>
      <c r="G8" s="54">
        <f>SUM(G5:G7)</f>
        <v>5950</v>
      </c>
      <c r="H8" s="53">
        <f t="shared" si="0"/>
        <v>0.15451159082575697</v>
      </c>
      <c r="I8" s="36">
        <f t="shared" si="1"/>
        <v>6.9627235464835291E-3</v>
      </c>
      <c r="J8" s="36">
        <f t="shared" si="2"/>
        <v>4.5062791142545459E-2</v>
      </c>
      <c r="K8" s="37">
        <f t="shared" si="3"/>
        <v>3.1793987740941308E-4</v>
      </c>
      <c r="L8" s="37">
        <f t="shared" si="4"/>
        <v>2.0577089117408322E-3</v>
      </c>
      <c r="M8" s="36">
        <f t="shared" si="5"/>
        <v>4.5663148233134464E-2</v>
      </c>
      <c r="N8" s="64">
        <f t="shared" si="5"/>
        <v>14.949748743718592</v>
      </c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</row>
    <row r="9" spans="1:82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7"/>
    </row>
    <row r="10" spans="1:82">
      <c r="H10" s="6"/>
      <c r="I10" s="6"/>
      <c r="J10" s="6"/>
      <c r="K10" s="6"/>
      <c r="L10" s="6"/>
      <c r="M1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792E-1338-4C7B-A089-F9EC2035FBD2}">
  <dimension ref="A2:D8"/>
  <sheetViews>
    <sheetView workbookViewId="0">
      <selection activeCell="D12" sqref="D12"/>
    </sheetView>
  </sheetViews>
  <sheetFormatPr defaultColWidth="12.5703125" defaultRowHeight="15"/>
  <cols>
    <col min="2" max="2" width="19.85546875" bestFit="1" customWidth="1"/>
    <col min="3" max="3" width="12" bestFit="1" customWidth="1"/>
    <col min="4" max="4" width="23.28515625" bestFit="1" customWidth="1"/>
  </cols>
  <sheetData>
    <row r="2" spans="1:4" s="44" customFormat="1" ht="18.75">
      <c r="A2" s="44" t="s">
        <v>18</v>
      </c>
    </row>
    <row r="4" spans="1:4" ht="15.75">
      <c r="B4" s="38" t="s">
        <v>1</v>
      </c>
      <c r="C4" s="38" t="s">
        <v>12</v>
      </c>
    </row>
    <row r="5" spans="1:4">
      <c r="B5" s="39" t="s">
        <v>14</v>
      </c>
      <c r="C5" s="40">
        <f>'Data summary'!M5</f>
        <v>2.9546758462421115E-2</v>
      </c>
      <c r="D5" s="65"/>
    </row>
    <row r="6" spans="1:4">
      <c r="B6" s="39" t="s">
        <v>15</v>
      </c>
      <c r="C6" s="40">
        <f>'Data summary'!M6</f>
        <v>7.6164569874192456E-2</v>
      </c>
    </row>
    <row r="8" spans="1:4" ht="15.75">
      <c r="A8" s="42" t="s">
        <v>19</v>
      </c>
      <c r="B8" s="42" t="s">
        <v>20</v>
      </c>
      <c r="C8" s="41">
        <f>(C6-C5)/C5</f>
        <v>1.5777639862275232</v>
      </c>
      <c r="D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5668-3A18-415E-8B34-1862B417F0DE}">
  <dimension ref="A2:M6"/>
  <sheetViews>
    <sheetView workbookViewId="0">
      <selection activeCell="I13" sqref="I13"/>
    </sheetView>
  </sheetViews>
  <sheetFormatPr defaultColWidth="12.5703125" defaultRowHeight="15"/>
  <cols>
    <col min="3" max="3" width="13.85546875" bestFit="1" customWidth="1"/>
  </cols>
  <sheetData>
    <row r="2" spans="1:13" s="44" customFormat="1" ht="18.75">
      <c r="A2" s="44" t="s">
        <v>21</v>
      </c>
    </row>
    <row r="3" spans="1:13" ht="15.75" thickBot="1"/>
    <row r="4" spans="1:13">
      <c r="K4" s="66" t="s">
        <v>43</v>
      </c>
      <c r="L4" s="67" t="s">
        <v>44</v>
      </c>
      <c r="M4" s="68" t="s">
        <v>45</v>
      </c>
    </row>
    <row r="5" spans="1:13" ht="16.5" thickBot="1">
      <c r="A5" s="8" t="s">
        <v>19</v>
      </c>
      <c r="B5" s="8" t="s">
        <v>22</v>
      </c>
      <c r="C5" s="8"/>
      <c r="D5" s="8"/>
      <c r="E5" s="8"/>
      <c r="F5" s="8"/>
      <c r="G5" s="8"/>
      <c r="H5" s="8"/>
      <c r="I5" s="8"/>
      <c r="J5" s="8"/>
      <c r="K5" s="69">
        <f>L5/M5</f>
        <v>88235.294117647063</v>
      </c>
      <c r="L5" s="70">
        <v>300</v>
      </c>
      <c r="M5" s="71">
        <v>3.3999999999999998E-3</v>
      </c>
    </row>
    <row r="6" spans="1:13" ht="15.75">
      <c r="A6" s="1"/>
      <c r="B6" s="42" t="s">
        <v>23</v>
      </c>
      <c r="C6" s="43">
        <f>300/0.34%</f>
        <v>88235.294117647049</v>
      </c>
      <c r="D6" s="1"/>
      <c r="E6" s="10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EBFA-04B8-49CA-8C0A-3EE2D722839C}">
  <dimension ref="A4:P24"/>
  <sheetViews>
    <sheetView topLeftCell="E10" workbookViewId="0">
      <selection activeCell="H27" sqref="H27"/>
    </sheetView>
  </sheetViews>
  <sheetFormatPr defaultColWidth="12.5703125" defaultRowHeight="15"/>
  <cols>
    <col min="1" max="1" width="14" customWidth="1"/>
    <col min="3" max="3" width="17" bestFit="1" customWidth="1"/>
    <col min="4" max="4" width="12" bestFit="1" customWidth="1"/>
    <col min="5" max="5" width="17.5703125" bestFit="1" customWidth="1"/>
    <col min="6" max="6" width="17" bestFit="1" customWidth="1"/>
    <col min="7" max="7" width="16.140625" bestFit="1" customWidth="1"/>
    <col min="8" max="8" width="13" bestFit="1" customWidth="1"/>
    <col min="9" max="9" width="23.42578125" bestFit="1" customWidth="1"/>
    <col min="10" max="10" width="11.42578125" bestFit="1" customWidth="1"/>
    <col min="11" max="11" width="13" bestFit="1" customWidth="1"/>
    <col min="12" max="12" width="10.85546875" bestFit="1" customWidth="1"/>
    <col min="14" max="14" width="11.85546875" bestFit="1" customWidth="1"/>
    <col min="15" max="15" width="31.28515625" bestFit="1" customWidth="1"/>
  </cols>
  <sheetData>
    <row r="4" spans="1:16" s="11" customFormat="1" ht="30">
      <c r="A4" s="11" t="s">
        <v>24</v>
      </c>
      <c r="B4" s="11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</row>
    <row r="5" spans="1:16">
      <c r="B5" s="2">
        <v>42124</v>
      </c>
      <c r="C5" t="s">
        <v>14</v>
      </c>
      <c r="D5" s="12">
        <v>418328</v>
      </c>
      <c r="E5" s="12">
        <v>62676</v>
      </c>
      <c r="F5" s="12">
        <v>3486</v>
      </c>
      <c r="G5" s="12">
        <v>103</v>
      </c>
      <c r="H5" s="13">
        <v>3189</v>
      </c>
      <c r="I5" s="14">
        <v>0.14982501768946854</v>
      </c>
      <c r="J5" s="14">
        <v>8.3331739687517933E-3</v>
      </c>
      <c r="K5" s="14">
        <v>5.5619375837641205E-2</v>
      </c>
      <c r="L5" s="14">
        <v>2.4621827848004434E-4</v>
      </c>
      <c r="M5" s="14">
        <v>1.6433722637054055E-3</v>
      </c>
      <c r="N5" s="14">
        <v>2.9546758462421115E-2</v>
      </c>
      <c r="O5" s="15">
        <v>30.961165048543688</v>
      </c>
    </row>
    <row r="6" spans="1:16">
      <c r="B6" s="2">
        <v>42120</v>
      </c>
      <c r="C6" t="s">
        <v>15</v>
      </c>
      <c r="D6" s="12">
        <v>417767</v>
      </c>
      <c r="E6" s="12">
        <v>66396</v>
      </c>
      <c r="F6" s="12">
        <v>2941</v>
      </c>
      <c r="G6" s="12">
        <v>224</v>
      </c>
      <c r="H6" s="13">
        <v>1478</v>
      </c>
      <c r="I6" s="14">
        <v>0.15893069581848254</v>
      </c>
      <c r="J6" s="14">
        <v>7.0398092716753595E-3</v>
      </c>
      <c r="K6" s="14">
        <v>4.4294837038375806E-2</v>
      </c>
      <c r="L6" s="14">
        <v>5.3618404517350577E-4</v>
      </c>
      <c r="M6" s="14">
        <v>3.3736972106753419E-3</v>
      </c>
      <c r="N6" s="14">
        <v>7.6164569874192456E-2</v>
      </c>
      <c r="O6" s="15">
        <v>6.5982142857142856</v>
      </c>
    </row>
    <row r="7" spans="1:16">
      <c r="B7" s="2">
        <v>42117</v>
      </c>
      <c r="C7" t="s">
        <v>16</v>
      </c>
      <c r="D7" s="12">
        <v>415714</v>
      </c>
      <c r="E7" s="12">
        <v>64347</v>
      </c>
      <c r="F7" s="12">
        <v>2289</v>
      </c>
      <c r="G7" s="12">
        <v>71</v>
      </c>
      <c r="H7" s="13">
        <v>1283</v>
      </c>
      <c r="I7" s="14">
        <v>0.15478670432075897</v>
      </c>
      <c r="J7" s="14">
        <v>5.5061893513328871E-3</v>
      </c>
      <c r="K7" s="14">
        <v>3.557275397454427E-2</v>
      </c>
      <c r="L7" s="14">
        <v>1.7079049538865662E-4</v>
      </c>
      <c r="M7" s="14">
        <v>1.1033925435529239E-3</v>
      </c>
      <c r="N7" s="14">
        <v>3.1017911751856708E-2</v>
      </c>
      <c r="O7" s="15">
        <v>18.070422535211268</v>
      </c>
    </row>
    <row r="8" spans="1:16">
      <c r="C8" t="s">
        <v>17</v>
      </c>
      <c r="D8" s="12">
        <v>1251809</v>
      </c>
      <c r="E8" s="12">
        <v>193419</v>
      </c>
      <c r="F8" s="12">
        <v>8716</v>
      </c>
      <c r="G8" s="12">
        <v>398</v>
      </c>
      <c r="H8" s="13">
        <v>5950</v>
      </c>
      <c r="I8" s="14">
        <v>0.15451159082575697</v>
      </c>
      <c r="J8" s="14">
        <v>6.9627235464835291E-3</v>
      </c>
      <c r="K8" s="14">
        <v>4.5062791142545459E-2</v>
      </c>
      <c r="L8" s="14">
        <v>3.1793987740941308E-4</v>
      </c>
      <c r="M8" s="14">
        <v>2.0577089117408322E-3</v>
      </c>
      <c r="N8" s="14">
        <v>4.5663148233134464E-2</v>
      </c>
      <c r="O8" s="15">
        <v>14.949748743718592</v>
      </c>
    </row>
    <row r="9" spans="1:16">
      <c r="C9" t="s">
        <v>25</v>
      </c>
      <c r="D9" s="12">
        <v>417269.66666666669</v>
      </c>
      <c r="E9" s="12">
        <v>64473</v>
      </c>
      <c r="F9" s="12">
        <v>2905.3333333333335</v>
      </c>
      <c r="G9" s="12">
        <v>132.66666666666666</v>
      </c>
      <c r="H9" s="13">
        <v>1983.3333333333333</v>
      </c>
      <c r="I9" s="14">
        <v>0.15451413927623667</v>
      </c>
      <c r="J9" s="14">
        <v>6.9597241972533469E-3</v>
      </c>
      <c r="K9" s="14">
        <v>4.5162322283520427E-2</v>
      </c>
      <c r="L9" s="14">
        <v>3.1773093968073558E-4</v>
      </c>
      <c r="M9" s="14">
        <v>2.0401540059778902E-3</v>
      </c>
      <c r="N9" s="14">
        <v>4.557641336282342E-2</v>
      </c>
      <c r="O9" s="15">
        <v>18.543267289823081</v>
      </c>
    </row>
    <row r="10" spans="1:16">
      <c r="D10" s="12"/>
      <c r="E10" s="12"/>
      <c r="F10" s="12"/>
      <c r="G10" s="12"/>
      <c r="H10" s="13"/>
      <c r="I10" s="14"/>
      <c r="J10" s="14"/>
      <c r="K10" s="14"/>
      <c r="L10" s="14"/>
      <c r="M10" s="14"/>
      <c r="N10" s="14"/>
      <c r="O10" s="15"/>
    </row>
    <row r="11" spans="1:16" ht="15.75">
      <c r="A11" s="1" t="s">
        <v>26</v>
      </c>
      <c r="B11" s="1" t="s">
        <v>27</v>
      </c>
    </row>
    <row r="12" spans="1:16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</row>
    <row r="13" spans="1:16" ht="15.75">
      <c r="B13" s="2">
        <v>42124</v>
      </c>
      <c r="C13" s="72" t="s">
        <v>14</v>
      </c>
      <c r="D13" s="75">
        <f t="shared" ref="D13:O15" si="0">IF(D5&gt;D$9,1,0)</f>
        <v>1</v>
      </c>
      <c r="E13" s="75">
        <f t="shared" si="0"/>
        <v>0</v>
      </c>
      <c r="F13" s="75">
        <f t="shared" si="0"/>
        <v>1</v>
      </c>
      <c r="G13" s="75">
        <f t="shared" si="0"/>
        <v>0</v>
      </c>
      <c r="H13" s="75">
        <f t="shared" si="0"/>
        <v>1</v>
      </c>
      <c r="I13" s="75">
        <f t="shared" si="0"/>
        <v>0</v>
      </c>
      <c r="J13" s="75">
        <f t="shared" si="0"/>
        <v>1</v>
      </c>
      <c r="K13" s="75">
        <f t="shared" si="0"/>
        <v>1</v>
      </c>
      <c r="L13" s="75">
        <f t="shared" si="0"/>
        <v>0</v>
      </c>
      <c r="M13" s="75">
        <f t="shared" si="0"/>
        <v>0</v>
      </c>
      <c r="N13" s="75">
        <f t="shared" si="0"/>
        <v>0</v>
      </c>
      <c r="O13" s="75">
        <f t="shared" si="0"/>
        <v>1</v>
      </c>
      <c r="P13" s="80">
        <f>SUM(D13:O13)</f>
        <v>6</v>
      </c>
    </row>
    <row r="14" spans="1:16" ht="15.75">
      <c r="B14" s="2">
        <v>42120</v>
      </c>
      <c r="C14" s="76" t="s">
        <v>15</v>
      </c>
      <c r="D14" s="77">
        <f t="shared" si="0"/>
        <v>1</v>
      </c>
      <c r="E14" s="77">
        <f t="shared" si="0"/>
        <v>1</v>
      </c>
      <c r="F14" s="77">
        <f t="shared" si="0"/>
        <v>1</v>
      </c>
      <c r="G14" s="77">
        <f t="shared" si="0"/>
        <v>1</v>
      </c>
      <c r="H14" s="77">
        <f t="shared" si="0"/>
        <v>0</v>
      </c>
      <c r="I14" s="77">
        <f t="shared" si="0"/>
        <v>1</v>
      </c>
      <c r="J14" s="77">
        <f t="shared" si="0"/>
        <v>1</v>
      </c>
      <c r="K14" s="77">
        <f t="shared" si="0"/>
        <v>0</v>
      </c>
      <c r="L14" s="77">
        <f t="shared" si="0"/>
        <v>1</v>
      </c>
      <c r="M14" s="77">
        <f t="shared" si="0"/>
        <v>1</v>
      </c>
      <c r="N14" s="77">
        <f t="shared" si="0"/>
        <v>1</v>
      </c>
      <c r="O14" s="77">
        <f t="shared" si="0"/>
        <v>0</v>
      </c>
      <c r="P14" s="81">
        <f t="shared" ref="P14:P15" si="1">SUM(D14:O14)</f>
        <v>9</v>
      </c>
    </row>
    <row r="15" spans="1:16" ht="15.75">
      <c r="B15" s="2">
        <v>42117</v>
      </c>
      <c r="C15" s="78" t="s">
        <v>16</v>
      </c>
      <c r="D15" s="79">
        <f t="shared" si="0"/>
        <v>0</v>
      </c>
      <c r="E15" s="79">
        <f t="shared" si="0"/>
        <v>0</v>
      </c>
      <c r="F15" s="79">
        <f t="shared" si="0"/>
        <v>0</v>
      </c>
      <c r="G15" s="79">
        <f t="shared" si="0"/>
        <v>0</v>
      </c>
      <c r="H15" s="79">
        <f t="shared" si="0"/>
        <v>0</v>
      </c>
      <c r="I15" s="79">
        <f t="shared" si="0"/>
        <v>1</v>
      </c>
      <c r="J15" s="79">
        <f t="shared" si="0"/>
        <v>0</v>
      </c>
      <c r="K15" s="79">
        <f t="shared" si="0"/>
        <v>0</v>
      </c>
      <c r="L15" s="79">
        <f t="shared" si="0"/>
        <v>0</v>
      </c>
      <c r="M15" s="79">
        <f t="shared" si="0"/>
        <v>0</v>
      </c>
      <c r="N15" s="79">
        <f t="shared" si="0"/>
        <v>0</v>
      </c>
      <c r="O15" s="79">
        <f t="shared" si="0"/>
        <v>0</v>
      </c>
      <c r="P15" s="82">
        <f t="shared" si="1"/>
        <v>1</v>
      </c>
    </row>
    <row r="18" spans="1:15" ht="15.75">
      <c r="A18" s="1" t="s">
        <v>28</v>
      </c>
      <c r="B18" s="1" t="s">
        <v>29</v>
      </c>
      <c r="C18" s="1"/>
    </row>
    <row r="19" spans="1:1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</row>
    <row r="20" spans="1:15">
      <c r="B20" s="2">
        <v>42124</v>
      </c>
      <c r="C20" t="s">
        <v>14</v>
      </c>
      <c r="D20" s="17">
        <v>418328</v>
      </c>
      <c r="E20" s="16">
        <v>62676</v>
      </c>
      <c r="F20" s="17">
        <v>3486</v>
      </c>
      <c r="G20" s="16">
        <v>103</v>
      </c>
      <c r="H20" s="18">
        <v>3189</v>
      </c>
      <c r="I20" s="19">
        <v>0.14982501768946854</v>
      </c>
      <c r="J20" s="20">
        <v>8.3331739687517933E-3</v>
      </c>
      <c r="K20" s="20">
        <v>5.5619375837641205E-2</v>
      </c>
      <c r="L20" s="3">
        <v>2.4621827848004434E-4</v>
      </c>
      <c r="M20" s="3">
        <v>1.6433722637054055E-3</v>
      </c>
      <c r="N20" s="3">
        <v>2.9546758462421115E-2</v>
      </c>
      <c r="O20" s="21">
        <v>30.961165048543688</v>
      </c>
    </row>
    <row r="21" spans="1:15">
      <c r="B21" s="2">
        <v>42120</v>
      </c>
      <c r="C21" t="s">
        <v>15</v>
      </c>
      <c r="D21" s="16">
        <v>417767</v>
      </c>
      <c r="E21" s="17">
        <v>66396</v>
      </c>
      <c r="F21" s="16">
        <v>2941</v>
      </c>
      <c r="G21" s="17">
        <v>224</v>
      </c>
      <c r="H21" s="22">
        <v>1478</v>
      </c>
      <c r="I21" s="23">
        <v>0.15893069581848254</v>
      </c>
      <c r="J21" s="3">
        <v>7.0398092716753595E-3</v>
      </c>
      <c r="K21" s="3">
        <v>4.4294837038375806E-2</v>
      </c>
      <c r="L21" s="20">
        <v>5.3618404517350577E-4</v>
      </c>
      <c r="M21" s="20">
        <v>3.3736972106753419E-3</v>
      </c>
      <c r="N21" s="20">
        <v>7.6164569874192456E-2</v>
      </c>
      <c r="O21" s="15">
        <v>6.5982142857142856</v>
      </c>
    </row>
    <row r="22" spans="1:15">
      <c r="B22" s="2">
        <v>42117</v>
      </c>
      <c r="C22" t="s">
        <v>16</v>
      </c>
      <c r="D22" s="16">
        <v>415714</v>
      </c>
      <c r="E22" s="16">
        <v>64347</v>
      </c>
      <c r="F22" s="16">
        <v>2289</v>
      </c>
      <c r="G22" s="16">
        <v>71</v>
      </c>
      <c r="H22" s="22">
        <v>1283</v>
      </c>
      <c r="I22" s="19">
        <v>0.15478670432075897</v>
      </c>
      <c r="J22" s="3">
        <v>5.5061893513328871E-3</v>
      </c>
      <c r="K22" s="3">
        <v>3.557275397454427E-2</v>
      </c>
      <c r="L22" s="3">
        <v>1.7079049538865662E-4</v>
      </c>
      <c r="M22" s="3">
        <v>1.1033925435529239E-3</v>
      </c>
      <c r="N22" s="3">
        <v>3.1017911751856708E-2</v>
      </c>
      <c r="O22" s="15">
        <v>18.070422535211268</v>
      </c>
    </row>
    <row r="23" spans="1:15">
      <c r="C23" t="s">
        <v>17</v>
      </c>
      <c r="D23" s="16">
        <v>1251809</v>
      </c>
      <c r="E23" s="16">
        <v>193419</v>
      </c>
      <c r="F23" s="16">
        <v>8716</v>
      </c>
      <c r="G23" s="16">
        <v>398</v>
      </c>
      <c r="H23" s="22">
        <v>5950</v>
      </c>
      <c r="I23" s="19">
        <v>0.15451159082575697</v>
      </c>
      <c r="J23" s="3">
        <v>6.9627235464835291E-3</v>
      </c>
      <c r="K23" s="3">
        <v>4.5062791142545459E-2</v>
      </c>
      <c r="L23" s="3">
        <v>3.1793987740941308E-4</v>
      </c>
      <c r="M23" s="3">
        <v>2.0577089117408322E-3</v>
      </c>
      <c r="N23" s="3">
        <v>4.5663148233134464E-2</v>
      </c>
      <c r="O23" s="15">
        <v>14.949748743718592</v>
      </c>
    </row>
    <row r="24" spans="1:15">
      <c r="C24" t="s">
        <v>25</v>
      </c>
      <c r="D24" s="16">
        <v>417269.66666666669</v>
      </c>
      <c r="E24" s="16">
        <v>64473</v>
      </c>
      <c r="F24" s="16">
        <v>2905.3333333333335</v>
      </c>
      <c r="G24" s="16">
        <v>132.66666666666666</v>
      </c>
      <c r="H24" s="22">
        <v>1983.3333333333333</v>
      </c>
      <c r="I24" s="3">
        <v>0.15451413927623667</v>
      </c>
      <c r="J24" s="3">
        <v>6.9597241972533469E-3</v>
      </c>
      <c r="K24" s="3">
        <v>4.5162322283520427E-2</v>
      </c>
      <c r="L24" s="3">
        <v>3.1773093968073558E-4</v>
      </c>
      <c r="M24" s="3">
        <v>2.0401540059778902E-3</v>
      </c>
      <c r="N24" s="3">
        <v>4.557641336282342E-2</v>
      </c>
      <c r="O24" s="15">
        <v>18.543267289823081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2BD2-4B38-46F3-9A8A-1777791C20DB}">
  <dimension ref="A2:D5"/>
  <sheetViews>
    <sheetView workbookViewId="0">
      <selection activeCell="I17" sqref="I17"/>
    </sheetView>
  </sheetViews>
  <sheetFormatPr defaultColWidth="12.5703125" defaultRowHeight="15"/>
  <sheetData>
    <row r="2" spans="1:4" s="44" customFormat="1" ht="18.75">
      <c r="A2" s="44" t="s">
        <v>30</v>
      </c>
    </row>
    <row r="5" spans="1:4" ht="15.75">
      <c r="B5" s="8" t="s">
        <v>31</v>
      </c>
      <c r="C5" s="8"/>
      <c r="D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3229-FA01-46CA-ACF8-7F055F242CD9}">
  <dimension ref="A2:G9"/>
  <sheetViews>
    <sheetView workbookViewId="0">
      <selection activeCell="E15" sqref="E15"/>
    </sheetView>
  </sheetViews>
  <sheetFormatPr defaultColWidth="12.5703125" defaultRowHeight="15"/>
  <cols>
    <col min="2" max="2" width="24" bestFit="1" customWidth="1"/>
    <col min="3" max="3" width="11.28515625" customWidth="1"/>
    <col min="4" max="4" width="12.140625" customWidth="1"/>
    <col min="7" max="7" width="14.28515625" customWidth="1"/>
  </cols>
  <sheetData>
    <row r="2" spans="1:7" s="44" customFormat="1" ht="18.75">
      <c r="A2" s="44" t="s">
        <v>32</v>
      </c>
    </row>
    <row r="3" spans="1:7" ht="15.75" thickBot="1"/>
    <row r="4" spans="1:7" ht="32.25" thickBot="1">
      <c r="B4" s="24" t="s">
        <v>33</v>
      </c>
      <c r="C4" s="25" t="s">
        <v>34</v>
      </c>
      <c r="D4" s="25" t="s">
        <v>35</v>
      </c>
      <c r="E4" s="45" t="s">
        <v>36</v>
      </c>
      <c r="F4" s="46" t="s">
        <v>37</v>
      </c>
      <c r="G4" s="46" t="s">
        <v>38</v>
      </c>
    </row>
    <row r="5" spans="1:7" ht="15.75" thickBot="1">
      <c r="B5" s="26" t="s">
        <v>39</v>
      </c>
      <c r="C5" s="27">
        <v>33251</v>
      </c>
      <c r="D5" s="28">
        <v>0.214</v>
      </c>
      <c r="E5" s="47">
        <v>1.1999999999999999E-3</v>
      </c>
      <c r="F5" s="48">
        <f>C5*D5</f>
        <v>7115.7139999999999</v>
      </c>
      <c r="G5" s="74">
        <f>C5*E5</f>
        <v>39.901199999999996</v>
      </c>
    </row>
    <row r="6" spans="1:7" ht="30.75" thickBot="1">
      <c r="B6" s="26" t="s">
        <v>40</v>
      </c>
      <c r="C6" s="27">
        <v>33160</v>
      </c>
      <c r="D6" s="28">
        <v>0.22</v>
      </c>
      <c r="E6" s="47">
        <v>8.0000000000000004E-4</v>
      </c>
      <c r="F6" s="48">
        <f t="shared" ref="F6" si="0">C6*D6</f>
        <v>7295.2</v>
      </c>
      <c r="G6" s="74">
        <f t="shared" ref="G6" si="1">C6*E6</f>
        <v>26.528000000000002</v>
      </c>
    </row>
    <row r="8" spans="1:7" ht="15.75">
      <c r="B8" s="73" t="s">
        <v>41</v>
      </c>
      <c r="C8" s="73"/>
    </row>
    <row r="9" spans="1:7" ht="15.75">
      <c r="B9" s="73" t="s">
        <v>42</v>
      </c>
      <c r="C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summary</vt:lpstr>
      <vt:lpstr>Answer Question1</vt:lpstr>
      <vt:lpstr>Answer Question2</vt:lpstr>
      <vt:lpstr>Answer Question3</vt:lpstr>
      <vt:lpstr>Answer Question4</vt:lpstr>
      <vt:lpstr>Answer Question5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DPRY</dc:creator>
  <cp:lastModifiedBy>DPRY</cp:lastModifiedBy>
  <dcterms:created xsi:type="dcterms:W3CDTF">2015-06-05T18:17:20Z</dcterms:created>
  <dcterms:modified xsi:type="dcterms:W3CDTF">2023-03-05T09:33:27Z</dcterms:modified>
</cp:coreProperties>
</file>