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Hazel\Documents\"/>
    </mc:Choice>
  </mc:AlternateContent>
  <xr:revisionPtr revIDLastSave="0" documentId="13_ncr:1_{DC429C69-FC84-474E-B5E9-1CF3973D897D}" xr6:coauthVersionLast="43" xr6:coauthVersionMax="43" xr10:uidLastSave="{00000000-0000-0000-0000-000000000000}"/>
  <bookViews>
    <workbookView xWindow="-120" yWindow="-120" windowWidth="25440" windowHeight="15390" xr2:uid="{00000000-000D-0000-FFFF-FFFF00000000}"/>
  </bookViews>
  <sheets>
    <sheet name="LoPy4" sheetId="2" r:id="rId1"/>
    <sheet name="PCB tes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7" i="3" l="1"/>
  <c r="F38" i="3"/>
  <c r="F36" i="3"/>
  <c r="F40" i="3" s="1"/>
  <c r="F32" i="3"/>
  <c r="D32" i="3"/>
  <c r="F29" i="3"/>
  <c r="E30" i="3"/>
  <c r="F30" i="3" s="1"/>
  <c r="E31" i="3"/>
  <c r="F31" i="3" s="1"/>
  <c r="E29" i="3"/>
  <c r="F26" i="3"/>
  <c r="F19" i="3"/>
  <c r="Z7" i="2"/>
  <c r="AA7" i="2"/>
  <c r="AB7" i="2"/>
  <c r="AC7" i="2"/>
  <c r="AD7" i="2"/>
  <c r="AE7" i="2"/>
  <c r="AF7" i="2"/>
  <c r="AG7" i="2"/>
  <c r="AH7" i="2"/>
  <c r="AI7" i="2"/>
  <c r="AJ7" i="2"/>
  <c r="AK7" i="2"/>
  <c r="Z8" i="2"/>
  <c r="AA8" i="2"/>
  <c r="AB8" i="2"/>
  <c r="AC8" i="2"/>
  <c r="AD8" i="2"/>
  <c r="AE8" i="2"/>
  <c r="AF8" i="2"/>
  <c r="AG8" i="2"/>
  <c r="AH8" i="2"/>
  <c r="AI8" i="2"/>
  <c r="AJ8" i="2"/>
  <c r="AK8" i="2"/>
  <c r="Z9" i="2"/>
  <c r="AA9" i="2"/>
  <c r="AB9" i="2"/>
  <c r="AC9" i="2"/>
  <c r="AD9" i="2"/>
  <c r="AE9" i="2"/>
  <c r="AF9" i="2"/>
  <c r="AG9" i="2"/>
  <c r="AH9" i="2"/>
  <c r="AI9" i="2"/>
  <c r="AJ9" i="2"/>
  <c r="AK9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F25" i="2"/>
  <c r="G25" i="2" s="1"/>
  <c r="AK25" i="2"/>
  <c r="AJ25" i="2"/>
  <c r="AI25" i="2"/>
  <c r="AH25" i="2"/>
  <c r="AG25" i="2"/>
  <c r="AF25" i="2"/>
  <c r="AE25" i="2"/>
  <c r="AD25" i="2"/>
  <c r="AC25" i="2"/>
  <c r="AB25" i="2"/>
  <c r="AA25" i="2"/>
  <c r="Z25" i="2"/>
  <c r="F33" i="3" l="1"/>
  <c r="F17" i="2" l="1"/>
  <c r="G17" i="2" s="1"/>
  <c r="AK17" i="2"/>
  <c r="AJ17" i="2"/>
  <c r="AI17" i="2"/>
  <c r="AH17" i="2"/>
  <c r="AG17" i="2"/>
  <c r="AF17" i="2"/>
  <c r="AE17" i="2"/>
  <c r="AD17" i="2"/>
  <c r="AC17" i="2"/>
  <c r="AB17" i="2"/>
  <c r="AA17" i="2"/>
  <c r="Z17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G26" i="2"/>
  <c r="F9" i="3" l="1"/>
  <c r="F10" i="3"/>
  <c r="F6" i="3"/>
  <c r="F7" i="3"/>
  <c r="F8" i="3"/>
  <c r="F5" i="3"/>
  <c r="AH5" i="2"/>
  <c r="F35" i="2"/>
  <c r="G35" i="2" s="1"/>
  <c r="F9" i="2"/>
  <c r="F12" i="3" l="1"/>
  <c r="AK43" i="2"/>
  <c r="AJ43" i="2"/>
  <c r="AI43" i="2"/>
  <c r="AH43" i="2"/>
  <c r="AG43" i="2"/>
  <c r="AF43" i="2"/>
  <c r="AE43" i="2"/>
  <c r="AD43" i="2"/>
  <c r="AC43" i="2"/>
  <c r="AB43" i="2"/>
  <c r="AA43" i="2"/>
  <c r="Z43" i="2"/>
  <c r="G4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G23" i="2"/>
  <c r="F22" i="2"/>
  <c r="G22" i="2" s="1"/>
  <c r="AK22" i="2"/>
  <c r="AJ22" i="2"/>
  <c r="AI22" i="2"/>
  <c r="AH22" i="2"/>
  <c r="AG22" i="2"/>
  <c r="AF22" i="2"/>
  <c r="AE22" i="2"/>
  <c r="AD22" i="2"/>
  <c r="AC22" i="2"/>
  <c r="AB22" i="2"/>
  <c r="AA22" i="2"/>
  <c r="Z22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G38" i="2"/>
  <c r="G18" i="2"/>
  <c r="AK5" i="2"/>
  <c r="AJ5" i="2"/>
  <c r="AI5" i="2"/>
  <c r="AG5" i="2"/>
  <c r="AF5" i="2"/>
  <c r="AE5" i="2"/>
  <c r="AD5" i="2"/>
  <c r="AC5" i="2"/>
  <c r="AB5" i="2"/>
  <c r="AA5" i="2"/>
  <c r="Z5" i="2"/>
  <c r="G5" i="2"/>
  <c r="G4" i="2"/>
  <c r="AK4" i="2"/>
  <c r="AJ4" i="2"/>
  <c r="AI4" i="2"/>
  <c r="AH4" i="2"/>
  <c r="AG4" i="2"/>
  <c r="AF4" i="2"/>
  <c r="AE4" i="2"/>
  <c r="AD4" i="2"/>
  <c r="AC4" i="2"/>
  <c r="AB4" i="2"/>
  <c r="AA4" i="2"/>
  <c r="Z4" i="2"/>
  <c r="AK42" i="2" l="1"/>
  <c r="AJ42" i="2"/>
  <c r="AI42" i="2"/>
  <c r="AH42" i="2"/>
  <c r="AG42" i="2"/>
  <c r="AF42" i="2"/>
  <c r="AE42" i="2"/>
  <c r="AD42" i="2"/>
  <c r="AC42" i="2"/>
  <c r="AB42" i="2"/>
  <c r="AA42" i="2"/>
  <c r="Z42" i="2"/>
  <c r="G42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G41" i="2"/>
  <c r="G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Z6" i="2"/>
  <c r="AA6" i="2"/>
  <c r="AB6" i="2"/>
  <c r="AC6" i="2"/>
  <c r="AD6" i="2"/>
  <c r="AE6" i="2"/>
  <c r="AF6" i="2"/>
  <c r="AG6" i="2"/>
  <c r="AH6" i="2"/>
  <c r="AI6" i="2"/>
  <c r="AJ6" i="2"/>
  <c r="AK6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A3" i="2"/>
  <c r="AB3" i="2"/>
  <c r="AC3" i="2"/>
  <c r="AD3" i="2"/>
  <c r="AE3" i="2"/>
  <c r="AF3" i="2"/>
  <c r="AG3" i="2"/>
  <c r="AH3" i="2"/>
  <c r="AI3" i="2"/>
  <c r="AJ3" i="2"/>
  <c r="AK3" i="2"/>
  <c r="G36" i="2"/>
  <c r="G37" i="2"/>
  <c r="G39" i="2"/>
  <c r="G40" i="2"/>
  <c r="G45" i="2"/>
  <c r="G46" i="2"/>
  <c r="G47" i="2"/>
  <c r="Z3" i="2"/>
  <c r="G6" i="2"/>
  <c r="G8" i="2"/>
  <c r="G12" i="2"/>
  <c r="G13" i="2"/>
  <c r="G14" i="2"/>
  <c r="G15" i="2"/>
  <c r="G19" i="2"/>
  <c r="G24" i="2"/>
  <c r="G27" i="2"/>
  <c r="G28" i="2"/>
  <c r="G29" i="2"/>
  <c r="G30" i="2"/>
  <c r="G31" i="2"/>
  <c r="G32" i="2"/>
  <c r="G33" i="2"/>
  <c r="AB49" i="2" l="1"/>
  <c r="AJ49" i="2"/>
  <c r="AF49" i="2"/>
  <c r="AK49" i="2"/>
  <c r="AI49" i="2"/>
  <c r="AG49" i="2"/>
  <c r="AE49" i="2"/>
  <c r="AC49" i="2"/>
  <c r="AA49" i="2"/>
  <c r="Z49" i="2"/>
  <c r="AD49" i="2"/>
  <c r="AH49" i="2"/>
  <c r="G34" i="2"/>
  <c r="G48" i="2"/>
  <c r="F7" i="2"/>
  <c r="G7" i="2" s="1"/>
  <c r="F11" i="2"/>
  <c r="G11" i="2" s="1"/>
  <c r="G9" i="2"/>
  <c r="F21" i="2"/>
  <c r="G21" i="2" s="1"/>
  <c r="F20" i="2"/>
  <c r="G20" i="2" s="1"/>
  <c r="G3" i="2"/>
  <c r="F16" i="2"/>
  <c r="G16" i="2" s="1"/>
  <c r="E12" i="3"/>
  <c r="G4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Hazel</author>
  </authors>
  <commentList>
    <comment ref="B36" authorId="0" shapeId="0" xr:uid="{C6C5969E-FF7B-4C10-9A44-24F3D51644E6}">
      <text>
        <r>
          <rPr>
            <b/>
            <sz val="9"/>
            <color indexed="81"/>
            <rFont val="Tahoma"/>
            <family val="2"/>
          </rPr>
          <t>Hazel:</t>
        </r>
        <r>
          <rPr>
            <sz val="9"/>
            <color indexed="81"/>
            <rFont val="Tahoma"/>
            <family val="2"/>
          </rPr>
          <t xml:space="preserve">
Includes batteries</t>
        </r>
      </text>
    </comment>
    <comment ref="B39" authorId="0" shapeId="0" xr:uid="{9396FD5A-3559-4C36-AF5F-893C203A8FFB}">
      <text>
        <r>
          <rPr>
            <b/>
            <sz val="9"/>
            <color indexed="81"/>
            <rFont val="Tahoma"/>
            <family val="2"/>
          </rPr>
          <t>Hazel:</t>
        </r>
        <r>
          <rPr>
            <sz val="9"/>
            <color indexed="81"/>
            <rFont val="Tahoma"/>
            <family val="2"/>
          </rPr>
          <t xml:space="preserve">
Next day delivery £2.99</t>
        </r>
      </text>
    </comment>
  </commentList>
</comments>
</file>

<file path=xl/sharedStrings.xml><?xml version="1.0" encoding="utf-8"?>
<sst xmlns="http://schemas.openxmlformats.org/spreadsheetml/2006/main" count="231" uniqueCount="155">
  <si>
    <t>Name</t>
  </si>
  <si>
    <t>Quantity</t>
  </si>
  <si>
    <t>Link</t>
  </si>
  <si>
    <t>Plantower PMS5003</t>
  </si>
  <si>
    <t>LoPy4</t>
  </si>
  <si>
    <t>FiPy</t>
  </si>
  <si>
    <t>Main board</t>
  </si>
  <si>
    <t>Shield</t>
  </si>
  <si>
    <t>PM sensor</t>
  </si>
  <si>
    <t>https://coolcomponents.co.uk/products/pm2-5-air-quality-sensor-and-breadboard-adapter-kit-pms5003?variant=1080783470606&amp;currency=GBP&amp;gclid=Cj0KCQjwxYLoBRCxARIsAEf16-s0t3X0jmFjaDs3wj3w_BrBcvV9tDYmRnKR7wpVNuYeUiVeeKhHM9MaAtv5EALw_wcB</t>
  </si>
  <si>
    <t>Other sensors</t>
  </si>
  <si>
    <t>Chosen?</t>
  </si>
  <si>
    <t>Subtotal</t>
  </si>
  <si>
    <t>Pytrack</t>
  </si>
  <si>
    <t>Cost/unit (ex VAT)</t>
  </si>
  <si>
    <t>(ex VAT)</t>
  </si>
  <si>
    <t>(inc VAT)</t>
  </si>
  <si>
    <t>Antenna</t>
  </si>
  <si>
    <t>Pycom antenna</t>
  </si>
  <si>
    <t>https://uk.rs-online.com/web/p/radio-frequency-development-kits/1628047/</t>
  </si>
  <si>
    <t>https://uk.rs-online.com/web/p/products/1368855/</t>
  </si>
  <si>
    <t>Exp board 2.0</t>
  </si>
  <si>
    <t>Exp board 3.0</t>
  </si>
  <si>
    <t>Bulk discount?</t>
  </si>
  <si>
    <t>No</t>
  </si>
  <si>
    <t>Yes</t>
  </si>
  <si>
    <t>https://uk.rs-online.com/web/p/products/1259535/</t>
  </si>
  <si>
    <t>https://coolcomponents.co.uk/products/pytrack-gps-sensor-shield-for-wipy-lopy</t>
  </si>
  <si>
    <t>MicroSD</t>
  </si>
  <si>
    <t>Integral 16GB</t>
  </si>
  <si>
    <t>https://www.currys.co.uk/gbuk/cameras-and-camcorders/photography-accessories/memory-cards-and-readers/integral-ultimapro-high-performance-class-10-microsdhc-memory-card-16-gb-10137148-pdt.html</t>
  </si>
  <si>
    <t>Requirement matrix</t>
  </si>
  <si>
    <t>Time</t>
  </si>
  <si>
    <t>SD slot</t>
  </si>
  <si>
    <t>Button</t>
  </si>
  <si>
    <t>Temp</t>
  </si>
  <si>
    <t>Humidity</t>
  </si>
  <si>
    <t>USB</t>
  </si>
  <si>
    <t>https://coolcomponents.co.uk/products/grove-temperature-humidity-sensor-dht11</t>
  </si>
  <si>
    <t>https://coolcomponents.co.uk/products/am2320-digital-temperature-and-humidity-sensor</t>
  </si>
  <si>
    <t>AM2320 Temp &amp; Hum</t>
  </si>
  <si>
    <t>Total</t>
  </si>
  <si>
    <t>Connectors</t>
  </si>
  <si>
    <t>Case</t>
  </si>
  <si>
    <t>https://pycom.io/product/pytrack/</t>
  </si>
  <si>
    <t>https://pycom.io/product/fipy/</t>
  </si>
  <si>
    <t>Maybe</t>
  </si>
  <si>
    <t>Custom PCB</t>
  </si>
  <si>
    <t>https://www.pad2pad.com/help/ordering/#reducing-board-costs</t>
  </si>
  <si>
    <t>Pad2Pad (No solder)</t>
  </si>
  <si>
    <t>Pad2Pad (W. solder)</t>
  </si>
  <si>
    <t>https://cpc.farnell.com/seeed-studio/114100001/raspberry-pi-rtc-expansion-module/dp/SC14950?mckv=tGw8eLdN_dc|pcrid|74698090405506|kword||match||plid||slid||pid|SC14950|&amp;CMP=KNC-MUK-CPC-SHOPPING-M-450-Shopping-Electronic+and+Electrical+Components-Semiconductors+-+ICs&amp;msclkid=eb08176572fa13ab6fea4a677e4a643a&amp;utm_source=bing&amp;utm_medium=cpc&amp;utm_campaign=M-450-Shopping-Electronic%20and%20Electrical%20Components&amp;utm_term=4578297703198790&amp;utm_content=Semiconductors%20-%20ICs</t>
  </si>
  <si>
    <t>https://www.amazon.co.uk/SODIAL-DS3231-AT24C32-Precision-Arduino/dp/B00K67X496/ref=sr_1_3?keywords=Real+Time+Clock+Module&amp;qid=1560415649&amp;s=gateway&amp;sr=8-3</t>
  </si>
  <si>
    <t>RT clock for Pi</t>
  </si>
  <si>
    <t>https://uk.rs-online.com/web/p/products/1259534/?grossPrice=Y&amp;cm_mmc=UK-PLA-DS3A-_-bing-_-PLA_UK_EN_Semiconductors-_-Semiconductor_Development_Kits%7CSemiconductor_Development_Kit_Accessories-_-PRODUCT+GROUP&amp;matchtype=e&amp;pla-4574655567268353&amp;msclkid=fa9af20a4bc710134d5caf0845138709&amp;gclid=COG7ormK5uICFRUMGwodKvwCIg&amp;gclsrc=ds</t>
  </si>
  <si>
    <t>https://www.adafruit.com/product/2960</t>
  </si>
  <si>
    <t>Exp board 3.1</t>
  </si>
  <si>
    <t>https://pycom.io/product/external-wifi-antenna/</t>
  </si>
  <si>
    <t>Cloudisk 8GB</t>
  </si>
  <si>
    <t>https://uk.dhgate.com/product/oem-quality-memory-card-128gb-64gb-32gb-16gb/403063365.html?f=bm%7cGMC%7cpla%7c236117068%7c16091357788%7c403063365%7cpla-293946777986%7c104014007%7cGB%7chandisk%7cc%7c2%7c&amp;utm_source=pla&amp;utm_medium=GMC&amp;utm_campaign=handisk&amp;utm_term=403063365&amp;gclid=Cj0KCQjw6IfoBRCiARIsAF6q06u1fFDzOuEPMf5BLcqn-jnCs3eAYHNZlvklUOJOdOjZvxLhB11wPVMaAt5sEALw_wcB</t>
  </si>
  <si>
    <t>https://www.aliexpress.com/item/PMS5003-Sensor-Module-PM2-5-Air-Particle-Dust-laser-Sensor-Digital-Module-Electronic-DIY/32834164058.html?spm=2114.10010108.1000014.3.6554599d7FqQdR&amp;gps-id=pcDetailBottomMoreOtherSeller&amp;scm=1007.13338.128125.0&amp;scm_id=1007.13338.128125.0&amp;scm-url=1007.13338.128125.0&amp;pvid=86b04567-5b72-4066-a4b4-9e7a86502362</t>
  </si>
  <si>
    <t>Notes</t>
  </si>
  <si>
    <t>W/out breadboard adapter</t>
  </si>
  <si>
    <t>W. breadboard adapter</t>
  </si>
  <si>
    <t>https://www.seeedstudio.com/Expansion-Board-3-0-compatible-with-all-Pycom-module-p-2788.html</t>
  </si>
  <si>
    <t>https://www.mouser.co.uk/ProductDetail/Pycom/Pytrack?qs=%2Fha2pyFaduiIUOoxQev8vICRxozyE8oFC%2FwhUjJ0v63MUVk6az1x4w==</t>
  </si>
  <si>
    <t>LoRa</t>
  </si>
  <si>
    <t>Waterproof</t>
  </si>
  <si>
    <t>LiPo charger</t>
  </si>
  <si>
    <t>Power</t>
  </si>
  <si>
    <t>SD card</t>
  </si>
  <si>
    <t xml:space="preserve">Requirement matrix </t>
  </si>
  <si>
    <t>https://www.banggood.com/15010555mm-Aluminum-Instrument-Box-PCB-Enclosure-DIY-Electronic-Case-p-1080020.html?rmmds=detail-left-hotproducts__5&amp;cur_warehouse=UK</t>
  </si>
  <si>
    <t>150*105*55mm Al</t>
  </si>
  <si>
    <t>RAVPower 6700mAh</t>
  </si>
  <si>
    <t>https://www.amazon.co.uk/RAVPower-Portable-Charger-External-Technology-6700mAh-Pink/dp/B00Y2RJLOI?psc=1&amp;SubscriptionId=AKIAIPHVZTVH6LZ5BFZA&amp;tag=hawk-future-21&amp;linkCode=xm2&amp;camp=2025&amp;creative=165953&amp;creativeASIN=B00Y2RJLOI&amp;ascsubtag=trd-5282599057441838803-21</t>
  </si>
  <si>
    <t>89*42*22</t>
  </si>
  <si>
    <t>100*33*31</t>
  </si>
  <si>
    <t>Poweradd 5000mAh</t>
  </si>
  <si>
    <t>Gachi 15000mAh</t>
  </si>
  <si>
    <t>https://www.amazon.co.uk/dp/B00MWU1GGI/ref=twister_B078L92YPS?_encoding=UTF8&amp;psc=1</t>
  </si>
  <si>
    <t>https://www.amazon.co.uk/dp/B07QMPVXTF/ref=sspa_dk_detail_8?psc=1</t>
  </si>
  <si>
    <t>138*22*60</t>
  </si>
  <si>
    <t>https://www.adafruit.com/product/353</t>
  </si>
  <si>
    <t>LiPo 6600mAh 3.7V</t>
  </si>
  <si>
    <t>69*54*18</t>
  </si>
  <si>
    <t>https://www.seeedstudio.com/category/Development-Platforms-c-1002/programmer-c-961/micropython-c-962/Pycom-LoPy4-MicroPython-enabled-development-board-LoRa-Sigfox-WiFi-Bluetoot-p-3089.html</t>
  </si>
  <si>
    <t>https://uk.farnell.com/pycom/lopy4/iot-dev-brd-sigfox-lora-wifi-bluetooth/dp/2834985?cjevent=329608a98dd111e9808b007e0a18050e&amp;source=CJ&amp;CMP=AFC-CJ-UK-8280252</t>
  </si>
  <si>
    <t>100*64*25.5mm Al</t>
  </si>
  <si>
    <t>https://www.banggood.com/Extruded-Aluminum-Project-Enclosure-Electronic-Box-Split-Body-DIY-Electronic-Tools-100X64X25_5mm-p-1275814.html?rmmds=detail-left-hotproducts__6&amp;cur_warehouse=CN</t>
  </si>
  <si>
    <t>SHT21 Temp &amp; Hum</t>
  </si>
  <si>
    <t>https://uk.rs-online.com/web/p/temperature-sensors-humidity-sensors/7865554/</t>
  </si>
  <si>
    <t>Surface mount</t>
  </si>
  <si>
    <t>DHT11 Temp &amp; Hum</t>
  </si>
  <si>
    <t>Grove DHT11 Temp &amp; Hum</t>
  </si>
  <si>
    <t>https://www.adafruit.com/product/386</t>
  </si>
  <si>
    <t>2s update time</t>
  </si>
  <si>
    <t>20000mAh</t>
  </si>
  <si>
    <t>https://www.ebay.co.uk/itm/20000mAh-Power-Bank-Portable-USB-Battery-Charger-For-iPhone-SAMSUNG-Tablet-UK/163591195928?hash=item2616cb8d18:m:mDEshtusf4ynuiWEt2jEN6A&amp;var=462997087532</t>
  </si>
  <si>
    <t>153*76*10</t>
  </si>
  <si>
    <t>2s update time,  20-80% humidity w. 5% accuracy</t>
  </si>
  <si>
    <t>https://uk.rs-online.com/web/p/pcb-pin-socket-strips/7019874/</t>
  </si>
  <si>
    <t>10 pin male header</t>
  </si>
  <si>
    <t>(Includes resistor, switch &amp; header)</t>
  </si>
  <si>
    <t>Plantower</t>
  </si>
  <si>
    <t>RTC</t>
  </si>
  <si>
    <t>DHT</t>
  </si>
  <si>
    <t>Stripboard</t>
  </si>
  <si>
    <t>3 pin header</t>
  </si>
  <si>
    <t>5 pin header</t>
  </si>
  <si>
    <t>Component</t>
  </si>
  <si>
    <t>Source</t>
  </si>
  <si>
    <t>Price</t>
  </si>
  <si>
    <t>Owned</t>
  </si>
  <si>
    <t>Amazon</t>
  </si>
  <si>
    <t>RS</t>
  </si>
  <si>
    <t>https://uk.rs-online.com/web/p/products/2518092/</t>
  </si>
  <si>
    <t>https://uk.rs-online.com/web/p/products/2518121/</t>
  </si>
  <si>
    <t>https://uk.rs-online.com/web/p/products/2065841/</t>
  </si>
  <si>
    <t>https://uk.rs-online.com/web/p/products/1743237/</t>
  </si>
  <si>
    <t>inc VAT</t>
  </si>
  <si>
    <t>10K resistor</t>
  </si>
  <si>
    <t>Switch</t>
  </si>
  <si>
    <t>Uni</t>
  </si>
  <si>
    <t>https://www.aliexpress.com/item/DS3231-AT24C32-IIC-High-Precision-RTC-Module-Clock-Timer-Memory-Module/2037934408.html?spm=2114.search0104.3.1.75a77117k07iaD&amp;ws_ab_test=searchweb0_0,searchweb201602_9_10065_10130_10068_10547_319_317_10548_10696_10192_10190_453_10084_454_10083_10618_10307_10820_10301_10821_10303_537_536_10059_10884_10887_321_322_10103,searchweb201603_52,ppcSwitch_0&amp;algo_expid=c43bddde-e15d-423a-9e49-d149fa24d6fc-0&amp;algo_pvid=c43bddde-e15d-423a-9e49-d149fa24d6fc</t>
  </si>
  <si>
    <t>uni price</t>
  </si>
  <si>
    <t>https://www.electrodragon.com/product/ds3231-rtc-breakout-board-r2/</t>
  </si>
  <si>
    <t>Delivery time</t>
  </si>
  <si>
    <t>DS3231 RTC Breakout </t>
  </si>
  <si>
    <t>The Pi Hut</t>
  </si>
  <si>
    <t>DHT11</t>
  </si>
  <si>
    <t>Shipping (2 days)</t>
  </si>
  <si>
    <t>Pi Hut</t>
  </si>
  <si>
    <t>https://thepihut.com/products/adafruit-dht11-basic-temperature-humidity-sensor-extras?variant=27740418193</t>
  </si>
  <si>
    <t>https://thepihut.com/products/adafruit-pcf8523-real-time-clock-assembled-breakout-board?variant=27740401297</t>
  </si>
  <si>
    <t>CR1220</t>
  </si>
  <si>
    <t>Draft</t>
  </si>
  <si>
    <t>https://www.amazon.co.uk/SODIAL-DS3231-AT24C32-Precision-Arduino/dp/B00K67X496/ref=pd_sim_201_1/260-6722791-8287508?_encoding=UTF8&amp;pd_rd_i=B00K67X496&amp;pd_rd_r=8da30588-91b5-11e9-b7c3-e9ae5de6e77b&amp;pd_rd_w=aHG2c&amp;pd_rd_wg=54iff&amp;pf_rd_p=1b8636ae-4f21-4403-a813-e8849dd46de4&amp;pf_rd_r=VXPDZ2Y6AH69GW8QMKWD&amp;psc=1&amp;refRID=VXPDZ2Y6AH69GW8QMKWD</t>
  </si>
  <si>
    <t>https://www.amazon.co.uk/Energizer-CR1220-Lithium-Button-Battery/dp/B000JTIC3Y/ref=sr_1_9?crid=1Y4J3LEGTG0E7&amp;keywords=cr1220+battery&amp;qid=1560854548&amp;s=gateway&amp;sprefix=cr1220%2Cautomotive%2C130&amp;sr=8-9</t>
  </si>
  <si>
    <t>Shipping (25 days)</t>
  </si>
  <si>
    <t>https://www.amazon.co.uk/SODIAL-Digital-Humidity-Temperature-Arduino/dp/B00K67XRFC/ref=sr_1_15?keywords=dht11&amp;qid=1560854608&amp;s=gateway&amp;sr=8-15</t>
  </si>
  <si>
    <t>SODIAL</t>
  </si>
  <si>
    <t>Energizer</t>
  </si>
  <si>
    <t>Price ($)</t>
  </si>
  <si>
    <t>https://www.adafruit.com/products/380</t>
  </si>
  <si>
    <t>https://thepihut.com/products/adafruit-cr1220-12mm-diameter-3v-lithium-coin-cell-battery-cr1219</t>
  </si>
  <si>
    <t>https://www.adafruit.com/product/3295</t>
  </si>
  <si>
    <t>Adafruit</t>
  </si>
  <si>
    <t>https://cpc.farnell.com/velleman-kit/vma311/temp-humidity-sensor-for-arduino/dp/SC14408?mckv=YjCD7AbD_dc|pcrid|74904248855512|kword||match||plid||slid||pid|SC14408|&amp;CMP=KNC-MUK-CPC-SHOPPING-M-430-Shopping-Education+Maker+Hobbyist+Electronics-Single+Board+Computers+%26+Microcontrollers&amp;msclkid=ba645d2505971a170dfd002dc180eafa&amp;utm_source=bing&amp;utm_medium=cpc&amp;utm_campaign=M-430-Shopping-Education%20Maker%20Hobbyist%20Electronics&amp;utm_term=4578503861248522&amp;utm_content=Single%20Board%20Computers%20%26%20Microcontrollers</t>
  </si>
  <si>
    <t>RTC (2x)</t>
  </si>
  <si>
    <t>CPC Farnell</t>
  </si>
  <si>
    <t>https://cpc.farnell.com/velleman-kit/vma301/ds1302-real-time-clock-rtc-module/dp/SC14398</t>
  </si>
  <si>
    <t>https://cpc.farnell.com/pro-elec/psg91082/battery-lithium-cr1220-5pk-3v/dp/BT05823</t>
  </si>
  <si>
    <t>CR1220 (5x)</t>
  </si>
  <si>
    <t>Shipping (3-5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</si>
</sst>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;[Red]\-&quot;£&quot;#,##0"/>
    <numFmt numFmtId="8" formatCode="&quot;£&quot;#,##0.00;[Red]\-&quot;£&quot;#,##0.00"/>
    <numFmt numFmtId="164" formatCode="&quot;£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8" fontId="0" fillId="0" borderId="0" xfId="0" applyNumberFormat="1"/>
    <xf numFmtId="0" fontId="2" fillId="0" borderId="0" xfId="1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6" fontId="0" fillId="0" borderId="0" xfId="0" applyNumberFormat="1"/>
    <xf numFmtId="8" fontId="1" fillId="0" borderId="0" xfId="0" applyNumberFormat="1" applyFont="1"/>
    <xf numFmtId="8" fontId="1" fillId="2" borderId="0" xfId="0" applyNumberFormat="1" applyFont="1" applyFill="1"/>
    <xf numFmtId="0" fontId="0" fillId="0" borderId="0" xfId="0" applyAlignment="1">
      <alignment horizontal="left"/>
    </xf>
    <xf numFmtId="0" fontId="0" fillId="3" borderId="0" xfId="0" applyFill="1"/>
    <xf numFmtId="0" fontId="1" fillId="3" borderId="0" xfId="0" applyFont="1" applyFill="1"/>
    <xf numFmtId="164" fontId="1" fillId="3" borderId="0" xfId="0" applyNumberFormat="1" applyFont="1" applyFill="1"/>
    <xf numFmtId="8" fontId="2" fillId="0" borderId="0" xfId="1" applyNumberFormat="1"/>
    <xf numFmtId="0" fontId="0" fillId="0" borderId="0" xfId="0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NumberFormat="1"/>
    <xf numFmtId="0" fontId="5" fillId="0" borderId="0" xfId="0" applyFont="1"/>
    <xf numFmtId="8" fontId="1" fillId="3" borderId="0" xfId="0" applyNumberFormat="1" applyFont="1" applyFill="1"/>
    <xf numFmtId="0" fontId="6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164" fontId="0" fillId="0" borderId="0" xfId="0" applyNumberFormat="1"/>
    <xf numFmtId="0" fontId="6" fillId="0" borderId="0" xfId="0" applyFont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100">
    <dxf>
      <font>
        <color rgb="FF9C5700"/>
      </font>
      <fill>
        <patternFill>
          <bgColor rgb="FFFFEB9C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pc.farnell.com/seeed-studio/114100001/raspberry-pi-rtc-expansion-module/dp/SC14950?mckv=tGw8eLdN_dc|pcrid|74698090405506|kword||match||plid||slid||pid|SC14950|&amp;CMP=KNC-MUK-CPC-SHOPPING-M-450-Shopping-Electronic+and+Electrical+Components-Semiconductors+-+ICs&amp;msclkid=eb08176572fa13ab6fea4a677e4a643a&amp;utm_source=bing&amp;utm_medium=cpc&amp;utm_campaign=M-450-Shopping-Electronic%20and%20Electrical%20Components&amp;utm_term=4578297703198790&amp;utm_content=Semiconductors%20-%20ICs" TargetMode="External"/><Relationship Id="rId18" Type="http://schemas.openxmlformats.org/officeDocument/2006/relationships/hyperlink" Target="https://uk.dhgate.com/product/oem-quality-memory-card-128gb-64gb-32gb-16gb/403063365.html?f=bm%7cGMC%7cpla%7c236117068%7c16091357788%7c403063365%7cpla-293946777986%7c104014007%7cGB%7chandisk%7cc%7c2%7c&amp;utm_source=pla&amp;utm_medium=GMC&amp;utm_campaign=handisk&amp;utm_term=403063365&amp;gclid=Cj0KCQjw6IfoBRCiARIsAF6q06u1fFDzOuEPMf5BLcqn-jnCs3eAYHNZlvklUOJOdOjZvxLhB11wPVMaAt5sEALw_wcB" TargetMode="External"/><Relationship Id="rId26" Type="http://schemas.openxmlformats.org/officeDocument/2006/relationships/hyperlink" Target="https://www.adafruit.com/product/353" TargetMode="External"/><Relationship Id="rId3" Type="http://schemas.openxmlformats.org/officeDocument/2006/relationships/hyperlink" Target="https://uk.rs-online.com/web/p/products/1368855/" TargetMode="External"/><Relationship Id="rId21" Type="http://schemas.openxmlformats.org/officeDocument/2006/relationships/hyperlink" Target="https://www.mouser.co.uk/ProductDetail/Pycom/Pytrack?qs=%2Fha2pyFaduiIUOoxQev8vICRxozyE8oFC%2FwhUjJ0v63MUVk6az1x4w==" TargetMode="External"/><Relationship Id="rId34" Type="http://schemas.openxmlformats.org/officeDocument/2006/relationships/hyperlink" Target="https://www.aliexpress.com/item/DS3231-AT24C32-IIC-High-Precision-RTC-Module-Clock-Timer-Memory-Module/2037934408.html?spm=2114.search0104.3.1.75a77117k07iaD&amp;ws_ab_test=searchweb0_0,searchweb201602_9_10065_10130_10068_10547_319_317_10548_10696_10192_10190_453_10084_454_10083_10618_10307_10820_10301_10821_10303_537_536_10059_10884_10887_321_322_10103,searchweb201603_52,ppcSwitch_0&amp;algo_expid=c43bddde-e15d-423a-9e49-d149fa24d6fc-0&amp;algo_pvid=c43bddde-e15d-423a-9e49-d149fa24d6fc" TargetMode="External"/><Relationship Id="rId7" Type="http://schemas.openxmlformats.org/officeDocument/2006/relationships/hyperlink" Target="https://coolcomponents.co.uk/products/grove-temperature-humidity-sensor-dht11" TargetMode="External"/><Relationship Id="rId12" Type="http://schemas.openxmlformats.org/officeDocument/2006/relationships/hyperlink" Target="https://www.pad2pad.com/help/ordering/" TargetMode="External"/><Relationship Id="rId17" Type="http://schemas.openxmlformats.org/officeDocument/2006/relationships/hyperlink" Target="https://pycom.io/product/external-wifi-antenna/" TargetMode="External"/><Relationship Id="rId25" Type="http://schemas.openxmlformats.org/officeDocument/2006/relationships/hyperlink" Target="https://www.amazon.co.uk/dp/B07QMPVXTF/ref=sspa_dk_detail_8?psc=1" TargetMode="External"/><Relationship Id="rId33" Type="http://schemas.openxmlformats.org/officeDocument/2006/relationships/hyperlink" Target="https://uk.rs-online.com/web/p/pcb-pin-socket-strips/7019874/" TargetMode="External"/><Relationship Id="rId2" Type="http://schemas.openxmlformats.org/officeDocument/2006/relationships/hyperlink" Target="https://uk.rs-online.com/web/p/radio-frequency-development-kits/1628047/" TargetMode="External"/><Relationship Id="rId16" Type="http://schemas.openxmlformats.org/officeDocument/2006/relationships/hyperlink" Target="https://www.adafruit.com/product/2960" TargetMode="External"/><Relationship Id="rId20" Type="http://schemas.openxmlformats.org/officeDocument/2006/relationships/hyperlink" Target="https://www.seeedstudio.com/Expansion-Board-3-0-compatible-with-all-Pycom-module-p-2788.html" TargetMode="External"/><Relationship Id="rId29" Type="http://schemas.openxmlformats.org/officeDocument/2006/relationships/hyperlink" Target="https://www.banggood.com/Extruded-Aluminum-Project-Enclosure-Electronic-Box-Split-Body-DIY-Electronic-Tools-100X64X25_5mm-p-1275814.html?rmmds=detail-left-hotproducts__6&amp;cur_warehouse=CN" TargetMode="External"/><Relationship Id="rId1" Type="http://schemas.openxmlformats.org/officeDocument/2006/relationships/hyperlink" Target="https://coolcomponents.co.uk/products/pm2-5-air-quality-sensor-and-breadboard-adapter-kit-pms5003?variant=1080783470606&amp;currency=GBP&amp;gclid=Cj0KCQjwxYLoBRCxARIsAEf16-s0t3X0jmFjaDs3wj3w_BrBcvV9tDYmRnKR7wpVNuYeUiVeeKhHM9MaAtv5EALw_wcB" TargetMode="External"/><Relationship Id="rId6" Type="http://schemas.openxmlformats.org/officeDocument/2006/relationships/hyperlink" Target="https://www.currys.co.uk/gbuk/cameras-and-camcorders/photography-accessories/memory-cards-and-readers/integral-ultimapro-high-performance-class-10-microsdhc-memory-card-16-gb-10137148-pdt.html" TargetMode="External"/><Relationship Id="rId11" Type="http://schemas.openxmlformats.org/officeDocument/2006/relationships/hyperlink" Target="https://www.pad2pad.com/help/ordering/" TargetMode="External"/><Relationship Id="rId24" Type="http://schemas.openxmlformats.org/officeDocument/2006/relationships/hyperlink" Target="https://www.amazon.co.uk/dp/B00MWU1GGI/ref=twister_B078L92YPS?_encoding=UTF8&amp;psc=1" TargetMode="External"/><Relationship Id="rId32" Type="http://schemas.openxmlformats.org/officeDocument/2006/relationships/hyperlink" Target="https://www.ebay.co.uk/itm/20000mAh-Power-Bank-Portable-USB-Battery-Charger-For-iPhone-SAMSUNG-Tablet-UK/163591195928?hash=item2616cb8d18:m:mDEshtusf4ynuiWEt2jEN6A&amp;var=462997087532" TargetMode="External"/><Relationship Id="rId5" Type="http://schemas.openxmlformats.org/officeDocument/2006/relationships/hyperlink" Target="https://coolcomponents.co.uk/products/pytrack-gps-sensor-shield-for-wipy-lopy" TargetMode="External"/><Relationship Id="rId15" Type="http://schemas.openxmlformats.org/officeDocument/2006/relationships/hyperlink" Target="https://uk.rs-online.com/web/p/products/1259534/?grossPrice=Y&amp;cm_mmc=UK-PLA-DS3A-_-bing-_-PLA_UK_EN_Semiconductors-_-Semiconductor_Development_Kits%7CSemiconductor_Development_Kit_Accessories-_-PRODUCT+GROUP&amp;matchtype=e&amp;pla-4574655567268353&amp;msclkid=fa9af20a4bc710134d5caf0845138709&amp;gclid=COG7ormK5uICFRUMGwodKvwCIg&amp;gclsrc=ds" TargetMode="External"/><Relationship Id="rId23" Type="http://schemas.openxmlformats.org/officeDocument/2006/relationships/hyperlink" Target="https://www.amazon.co.uk/RAVPower-Portable-Charger-External-Technology-6700mAh-Pink/dp/B00Y2RJLOI?psc=1&amp;SubscriptionId=AKIAIPHVZTVH6LZ5BFZA&amp;tag=hawk-future-21&amp;linkCode=xm2&amp;camp=2025&amp;creative=165953&amp;creativeASIN=B00Y2RJLOI&amp;ascsubtag=trd-5282599057441838803-21" TargetMode="External"/><Relationship Id="rId28" Type="http://schemas.openxmlformats.org/officeDocument/2006/relationships/hyperlink" Target="https://uk.farnell.com/pycom/lopy4/iot-dev-brd-sigfox-lora-wifi-bluetooth/dp/2834985?cjevent=329608a98dd111e9808b007e0a18050e&amp;source=CJ&amp;CMP=AFC-CJ-UK-8280252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pycom.io/product/fipy/" TargetMode="External"/><Relationship Id="rId19" Type="http://schemas.openxmlformats.org/officeDocument/2006/relationships/hyperlink" Target="https://www.aliexpress.com/item/PMS5003-Sensor-Module-PM2-5-Air-Particle-Dust-laser-Sensor-Digital-Module-Electronic-DIY/32834164058.html?spm=2114.10010108.1000014.3.6554599d7FqQdR&amp;gps-id=pcDetailBottomMoreOtherSeller&amp;scm=1007.13338.128125.0&amp;scm_id=1007.13338.128125.0&amp;scm-url=1007.13338.128125.0&amp;pvid=86b04567-5b72-4066-a4b4-9e7a86502362" TargetMode="External"/><Relationship Id="rId31" Type="http://schemas.openxmlformats.org/officeDocument/2006/relationships/hyperlink" Target="https://www.adafruit.com/product/386" TargetMode="External"/><Relationship Id="rId4" Type="http://schemas.openxmlformats.org/officeDocument/2006/relationships/hyperlink" Target="https://uk.rs-online.com/web/p/products/1259535/" TargetMode="External"/><Relationship Id="rId9" Type="http://schemas.openxmlformats.org/officeDocument/2006/relationships/hyperlink" Target="https://pycom.io/product/pytrack/" TargetMode="External"/><Relationship Id="rId14" Type="http://schemas.openxmlformats.org/officeDocument/2006/relationships/hyperlink" Target="https://www.amazon.co.uk/SODIAL-DS3231-AT24C32-Precision-Arduino/dp/B00K67X496/ref=sr_1_3?keywords=Real+Time+Clock+Module&amp;qid=1560415649&amp;s=gateway&amp;sr=8-3" TargetMode="External"/><Relationship Id="rId22" Type="http://schemas.openxmlformats.org/officeDocument/2006/relationships/hyperlink" Target="https://www.banggood.com/15010555mm-Aluminum-Instrument-Box-PCB-Enclosure-DIY-Electronic-Case-p-1080020.html?rmmds=detail-left-hotproducts__5&amp;cur_warehouse=UK" TargetMode="External"/><Relationship Id="rId27" Type="http://schemas.openxmlformats.org/officeDocument/2006/relationships/hyperlink" Target="https://www.seeedstudio.com/category/Development-Platforms-c-1002/programmer-c-961/micropython-c-962/Pycom-LoPy4-MicroPython-enabled-development-board-LoRa-Sigfox-WiFi-Bluetoot-p-3089.html" TargetMode="External"/><Relationship Id="rId30" Type="http://schemas.openxmlformats.org/officeDocument/2006/relationships/hyperlink" Target="https://uk.rs-online.com/web/p/temperature-sensors-humidity-sensors/7865554/" TargetMode="External"/><Relationship Id="rId35" Type="http://schemas.openxmlformats.org/officeDocument/2006/relationships/hyperlink" Target="https://www.electrodragon.com/product/ds3231-rtc-breakout-board-r2/" TargetMode="External"/><Relationship Id="rId8" Type="http://schemas.openxmlformats.org/officeDocument/2006/relationships/hyperlink" Target="https://coolcomponents.co.uk/products/am2320-digital-temperature-and-humidity-sensor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hepihut.com/products/adafruit-dht11-basic-temperature-humidity-sensor-extras?variant=27740418193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s://thepihut.com/products/adafruit-pcf8523-real-time-clock-assembled-breakout-board?variant=27740401297" TargetMode="External"/><Relationship Id="rId7" Type="http://schemas.openxmlformats.org/officeDocument/2006/relationships/hyperlink" Target="https://thepihut.com/products/adafruit-cr1220-12mm-diameter-3v-lithium-coin-cell-battery-cr1220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uk.rs-online.com/web/p/products/2518092/" TargetMode="External"/><Relationship Id="rId1" Type="http://schemas.openxmlformats.org/officeDocument/2006/relationships/hyperlink" Target="https://www.amazon.co.uk/SODIAL-DS3231-AT24C32-Precision-Arduino/dp/B00K67X496/ref=sr_1_3?keywords=Real+Time+Clock+Module&amp;qid=1560415649&amp;s=gateway&amp;sr=8-3" TargetMode="External"/><Relationship Id="rId6" Type="http://schemas.openxmlformats.org/officeDocument/2006/relationships/hyperlink" Target="https://www.amazon.co.uk/SODIAL-Digital-Humidity-Temperature-Arduino/dp/B00K67XRFC/ref=sr_1_15?keywords=dht11&amp;qid=1560854608&amp;s=gateway&amp;sr=8-15" TargetMode="External"/><Relationship Id="rId11" Type="http://schemas.openxmlformats.org/officeDocument/2006/relationships/hyperlink" Target="https://cpc.farnell.com/velleman-kit/vma301/ds1302-real-time-clock-rtc-module/dp/SC14398" TargetMode="External"/><Relationship Id="rId5" Type="http://schemas.openxmlformats.org/officeDocument/2006/relationships/hyperlink" Target="https://www.amazon.co.uk/Energizer-CR1220-Lithium-Button-Battery/dp/B000JTIC3Y/ref=sr_1_9?crid=1Y4J3LEGTG0E7&amp;keywords=cr1220+battery&amp;qid=1560854548&amp;s=gateway&amp;sprefix=cr1220%2Cautomotive%2C130&amp;sr=8-9" TargetMode="External"/><Relationship Id="rId10" Type="http://schemas.openxmlformats.org/officeDocument/2006/relationships/hyperlink" Target="https://cpc.farnell.com/velleman-kit/vma311/temp-humidity-sensor-for-arduino/dp/SC14408?mckv=YjCD7AbD_dc|pcrid|74904248855512|kword||match||plid||slid||pid|SC14408|&amp;CMP=KNC-MUK-CPC-SHOPPING-M-430-Shopping-Education+Maker+Hobbyist+Electronics-Single+Board+Computers+%26+Microcontrollers&amp;msclkid=ba645d2505971a170dfd002dc180eafa&amp;utm_source=bing&amp;utm_medium=cpc&amp;utm_campaign=M-430-Shopping-Education%20Maker%20Hobbyist%20Electronics&amp;utm_term=4578503861248522&amp;utm_content=Single%20Board%20Computers%20%26%20Microcontrollers" TargetMode="External"/><Relationship Id="rId4" Type="http://schemas.openxmlformats.org/officeDocument/2006/relationships/hyperlink" Target="https://www.amazon.co.uk/SODIAL-DS3231-AT24C32-Precision-Arduino/dp/B00K67X496/ref=pd_sim_201_1/260-6722791-8287508?_encoding=UTF8&amp;pd_rd_i=B00K67X496&amp;pd_rd_r=8da30588-91b5-11e9-b7c3-e9ae5de6e77b&amp;pd_rd_w=aHG2c&amp;pd_rd_wg=54iff&amp;pf_rd_p=1b8636ae-4f21-4403-a813-e8849dd46de4&amp;pf_rd_r=VXPDZ2Y6AH69GW8QMKWD&amp;psc=1&amp;refRID=VXPDZ2Y6AH69GW8QMKWD" TargetMode="External"/><Relationship Id="rId9" Type="http://schemas.openxmlformats.org/officeDocument/2006/relationships/hyperlink" Target="https://www.adafruit.com/product/386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49"/>
  <sheetViews>
    <sheetView tabSelected="1" workbookViewId="0">
      <pane xSplit="3" ySplit="2" topLeftCell="D18" activePane="bottomRight" state="frozen"/>
      <selection pane="topRight" activeCell="D1" sqref="D1"/>
      <selection pane="bottomLeft" activeCell="A3" sqref="A3"/>
      <selection pane="bottomRight" activeCell="J29" sqref="J29"/>
    </sheetView>
  </sheetViews>
  <sheetFormatPr defaultRowHeight="15" x14ac:dyDescent="0.25"/>
  <cols>
    <col min="1" max="1" width="13.42578125" style="3" bestFit="1" customWidth="1"/>
    <col min="2" max="2" width="21.85546875" bestFit="1" customWidth="1"/>
    <col min="3" max="3" width="8.5703125" bestFit="1" customWidth="1"/>
    <col min="9" max="9" width="14" bestFit="1" customWidth="1"/>
    <col min="10" max="10" width="14" customWidth="1"/>
    <col min="11" max="11" width="9.140625" customWidth="1"/>
    <col min="12" max="12" width="0" hidden="1" customWidth="1"/>
    <col min="13" max="13" width="10.28515625" hidden="1" customWidth="1"/>
    <col min="14" max="14" width="9.140625" hidden="1" customWidth="1"/>
    <col min="15" max="15" width="11.7109375" hidden="1" customWidth="1"/>
    <col min="16" max="16" width="10.28515625" hidden="1" customWidth="1"/>
    <col min="17" max="22" width="9.140625" hidden="1" customWidth="1"/>
    <col min="23" max="23" width="11.42578125" hidden="1" customWidth="1"/>
    <col min="24" max="25" width="9.140625" hidden="1" customWidth="1"/>
  </cols>
  <sheetData>
    <row r="1" spans="1:37" s="3" customFormat="1" x14ac:dyDescent="0.25">
      <c r="E1" s="19" t="s">
        <v>14</v>
      </c>
      <c r="F1" s="19"/>
      <c r="M1" s="19" t="s">
        <v>71</v>
      </c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Z1" s="19" t="s">
        <v>31</v>
      </c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</row>
    <row r="2" spans="1:37" s="3" customFormat="1" x14ac:dyDescent="0.25">
      <c r="B2" s="3" t="s">
        <v>0</v>
      </c>
      <c r="C2" s="3" t="s">
        <v>11</v>
      </c>
      <c r="D2" s="3" t="s">
        <v>1</v>
      </c>
      <c r="E2" s="3" t="s">
        <v>15</v>
      </c>
      <c r="F2" s="3" t="s">
        <v>16</v>
      </c>
      <c r="G2" s="3" t="s">
        <v>12</v>
      </c>
      <c r="H2" s="3" t="s">
        <v>2</v>
      </c>
      <c r="I2" s="3" t="s">
        <v>23</v>
      </c>
      <c r="J2" s="3" t="s">
        <v>127</v>
      </c>
      <c r="K2" s="3" t="s">
        <v>61</v>
      </c>
      <c r="M2" s="3" t="s">
        <v>33</v>
      </c>
      <c r="N2" s="3" t="s">
        <v>32</v>
      </c>
      <c r="O2" s="3" t="s">
        <v>68</v>
      </c>
      <c r="P2" s="3" t="s">
        <v>8</v>
      </c>
      <c r="Q2" s="3" t="s">
        <v>34</v>
      </c>
      <c r="R2" s="3" t="s">
        <v>35</v>
      </c>
      <c r="S2" s="3" t="s">
        <v>36</v>
      </c>
      <c r="T2" s="3" t="s">
        <v>37</v>
      </c>
      <c r="U2" s="3" t="s">
        <v>66</v>
      </c>
      <c r="V2" s="3" t="s">
        <v>70</v>
      </c>
      <c r="W2" s="3" t="s">
        <v>67</v>
      </c>
      <c r="X2" s="3" t="s">
        <v>69</v>
      </c>
      <c r="Z2" s="3" t="s">
        <v>33</v>
      </c>
      <c r="AA2" s="3" t="s">
        <v>32</v>
      </c>
      <c r="AB2" s="3" t="s">
        <v>68</v>
      </c>
      <c r="AC2" s="3" t="s">
        <v>8</v>
      </c>
      <c r="AD2" s="3" t="s">
        <v>34</v>
      </c>
      <c r="AE2" s="3" t="s">
        <v>35</v>
      </c>
      <c r="AF2" s="3" t="s">
        <v>36</v>
      </c>
      <c r="AG2" s="3" t="s">
        <v>37</v>
      </c>
      <c r="AH2" s="3" t="s">
        <v>66</v>
      </c>
      <c r="AI2" s="3" t="s">
        <v>70</v>
      </c>
      <c r="AJ2" s="3" t="s">
        <v>67</v>
      </c>
      <c r="AK2" s="3" t="s">
        <v>69</v>
      </c>
    </row>
    <row r="3" spans="1:37" x14ac:dyDescent="0.25">
      <c r="A3" s="17" t="s">
        <v>6</v>
      </c>
      <c r="B3" s="16" t="s">
        <v>4</v>
      </c>
      <c r="C3">
        <v>0</v>
      </c>
      <c r="D3">
        <v>1</v>
      </c>
      <c r="E3" s="1">
        <v>35.5</v>
      </c>
      <c r="F3" s="1">
        <v>42.6</v>
      </c>
      <c r="G3" s="7">
        <f>C3*D3*F3</f>
        <v>0</v>
      </c>
      <c r="H3" s="2" t="s">
        <v>19</v>
      </c>
      <c r="I3" t="s">
        <v>24</v>
      </c>
      <c r="M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0.5</v>
      </c>
      <c r="Z3">
        <f>$C3*M3</f>
        <v>0</v>
      </c>
      <c r="AA3">
        <f t="shared" ref="AA3:AK3" si="0">$C3*N3</f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s="17"/>
      <c r="B4" s="16"/>
      <c r="C4">
        <v>0</v>
      </c>
      <c r="D4">
        <v>1</v>
      </c>
      <c r="E4" s="1"/>
      <c r="F4" s="1">
        <v>36.200000000000003</v>
      </c>
      <c r="G4" s="7">
        <f>C4*D4*F4</f>
        <v>0</v>
      </c>
      <c r="H4" s="2" t="s">
        <v>86</v>
      </c>
      <c r="I4" t="s">
        <v>25</v>
      </c>
      <c r="M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0.5</v>
      </c>
      <c r="Z4">
        <f>$C4*M4</f>
        <v>0</v>
      </c>
      <c r="AA4">
        <f t="shared" ref="AA4" si="1">$C4*N4</f>
        <v>0</v>
      </c>
      <c r="AB4">
        <f t="shared" ref="AB4" si="2">$C4*O4</f>
        <v>0</v>
      </c>
      <c r="AC4">
        <f t="shared" ref="AC4" si="3">$C4*P4</f>
        <v>0</v>
      </c>
      <c r="AD4">
        <f t="shared" ref="AD4" si="4">$C4*Q4</f>
        <v>0</v>
      </c>
      <c r="AE4">
        <f t="shared" ref="AE4" si="5">$C4*R4</f>
        <v>0</v>
      </c>
      <c r="AF4">
        <f t="shared" ref="AF4" si="6">$C4*S4</f>
        <v>0</v>
      </c>
      <c r="AG4">
        <f t="shared" ref="AG4" si="7">$C4*T4</f>
        <v>0</v>
      </c>
      <c r="AH4">
        <f t="shared" ref="AH4" si="8">$C4*U4</f>
        <v>0</v>
      </c>
      <c r="AI4">
        <f t="shared" ref="AI4" si="9">$C4*V4</f>
        <v>0</v>
      </c>
      <c r="AJ4">
        <f t="shared" ref="AJ4" si="10">$C4*W4</f>
        <v>0</v>
      </c>
      <c r="AK4">
        <f t="shared" ref="AK4" si="11">$C4*X4</f>
        <v>0</v>
      </c>
    </row>
    <row r="5" spans="1:37" x14ac:dyDescent="0.25">
      <c r="A5" s="17"/>
      <c r="B5" s="16"/>
      <c r="C5">
        <v>1</v>
      </c>
      <c r="D5">
        <v>1</v>
      </c>
      <c r="E5" s="1"/>
      <c r="F5" s="1">
        <v>26.6</v>
      </c>
      <c r="G5" s="7">
        <f>C5*D5*F5</f>
        <v>26.6</v>
      </c>
      <c r="H5" s="2" t="s">
        <v>87</v>
      </c>
      <c r="I5" t="s">
        <v>46</v>
      </c>
      <c r="J5">
        <v>2</v>
      </c>
      <c r="M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0.5</v>
      </c>
      <c r="Z5">
        <f>$C5*M5</f>
        <v>0</v>
      </c>
      <c r="AA5">
        <f t="shared" ref="AA5" si="12">$C5*N5</f>
        <v>0</v>
      </c>
      <c r="AB5">
        <f t="shared" ref="AB5" si="13">$C5*O5</f>
        <v>0</v>
      </c>
      <c r="AC5">
        <f t="shared" ref="AC5" si="14">$C5*P5</f>
        <v>0</v>
      </c>
      <c r="AD5">
        <f t="shared" ref="AD5" si="15">$C5*Q5</f>
        <v>1</v>
      </c>
      <c r="AE5">
        <f t="shared" ref="AE5" si="16">$C5*R5</f>
        <v>0</v>
      </c>
      <c r="AF5">
        <f t="shared" ref="AF5" si="17">$C5*S5</f>
        <v>0</v>
      </c>
      <c r="AG5">
        <f t="shared" ref="AG5" si="18">$C5*T5</f>
        <v>0</v>
      </c>
      <c r="AH5">
        <f>$C5*U5</f>
        <v>0.5</v>
      </c>
      <c r="AI5">
        <f t="shared" ref="AI5" si="19">$C5*V5</f>
        <v>0</v>
      </c>
      <c r="AJ5">
        <f t="shared" ref="AJ5" si="20">$C5*W5</f>
        <v>0</v>
      </c>
      <c r="AK5">
        <f t="shared" ref="AK5" si="21">$C5*X5</f>
        <v>0</v>
      </c>
    </row>
    <row r="6" spans="1:37" x14ac:dyDescent="0.25">
      <c r="A6" s="17"/>
      <c r="B6" s="16" t="s">
        <v>5</v>
      </c>
      <c r="C6">
        <v>0</v>
      </c>
      <c r="D6">
        <v>1</v>
      </c>
      <c r="E6" s="1">
        <v>50.39</v>
      </c>
      <c r="F6" s="1">
        <v>60.47</v>
      </c>
      <c r="G6" s="7">
        <f t="shared" ref="G6:G33" si="22">C6*D6*F6</f>
        <v>0</v>
      </c>
      <c r="H6" s="2" t="s">
        <v>20</v>
      </c>
      <c r="I6" t="s">
        <v>24</v>
      </c>
      <c r="M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0.5</v>
      </c>
      <c r="Z6">
        <f t="shared" ref="Z6:Z47" si="23">$C6*M6</f>
        <v>0</v>
      </c>
      <c r="AA6">
        <f t="shared" ref="AA6:AA47" si="24">$C6*N6</f>
        <v>0</v>
      </c>
      <c r="AB6">
        <f t="shared" ref="AB6:AB47" si="25">$C6*O6</f>
        <v>0</v>
      </c>
      <c r="AC6">
        <f t="shared" ref="AC6:AC47" si="26">$C6*P6</f>
        <v>0</v>
      </c>
      <c r="AD6">
        <f t="shared" ref="AD6:AD47" si="27">$C6*Q6</f>
        <v>0</v>
      </c>
      <c r="AE6">
        <f t="shared" ref="AE6:AE47" si="28">$C6*R6</f>
        <v>0</v>
      </c>
      <c r="AF6">
        <f t="shared" ref="AF6:AF47" si="29">$C6*S6</f>
        <v>0</v>
      </c>
      <c r="AG6">
        <f t="shared" ref="AG6:AG47" si="30">$C6*T6</f>
        <v>0</v>
      </c>
      <c r="AH6">
        <f t="shared" ref="AH6:AH47" si="31">$C6*U6</f>
        <v>0</v>
      </c>
      <c r="AI6">
        <f t="shared" ref="AI6:AI47" si="32">$C6*V6</f>
        <v>0</v>
      </c>
      <c r="AJ6">
        <f t="shared" ref="AJ6:AJ47" si="33">$C6*W6</f>
        <v>0</v>
      </c>
      <c r="AK6">
        <f t="shared" ref="AK6:AK47" si="34">$C6*X6</f>
        <v>0</v>
      </c>
    </row>
    <row r="7" spans="1:37" x14ac:dyDescent="0.25">
      <c r="A7" s="17"/>
      <c r="B7" s="16"/>
      <c r="C7">
        <v>0</v>
      </c>
      <c r="D7">
        <v>1</v>
      </c>
      <c r="E7" s="1">
        <v>47.96</v>
      </c>
      <c r="F7" s="1">
        <f>E7+(0.2*E7)</f>
        <v>57.552</v>
      </c>
      <c r="G7" s="7">
        <f t="shared" si="22"/>
        <v>0</v>
      </c>
      <c r="H7" s="2" t="s">
        <v>45</v>
      </c>
      <c r="I7" t="s">
        <v>46</v>
      </c>
      <c r="M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0.5</v>
      </c>
      <c r="Z7">
        <f t="shared" ref="Z7:Z10" si="35">$C7*M7</f>
        <v>0</v>
      </c>
      <c r="AA7">
        <f t="shared" ref="AA7:AA10" si="36">$C7*N7</f>
        <v>0</v>
      </c>
      <c r="AB7">
        <f t="shared" ref="AB7:AB10" si="37">$C7*O7</f>
        <v>0</v>
      </c>
      <c r="AC7">
        <f t="shared" ref="AC7:AC10" si="38">$C7*P7</f>
        <v>0</v>
      </c>
      <c r="AD7">
        <f t="shared" ref="AD7:AD10" si="39">$C7*Q7</f>
        <v>0</v>
      </c>
      <c r="AE7">
        <f t="shared" ref="AE7:AE10" si="40">$C7*R7</f>
        <v>0</v>
      </c>
      <c r="AF7">
        <f t="shared" ref="AF7:AF10" si="41">$C7*S7</f>
        <v>0</v>
      </c>
      <c r="AG7">
        <f t="shared" ref="AG7:AG10" si="42">$C7*T7</f>
        <v>0</v>
      </c>
      <c r="AH7">
        <f t="shared" ref="AH7:AH10" si="43">$C7*U7</f>
        <v>0</v>
      </c>
      <c r="AI7">
        <f t="shared" ref="AI7:AI10" si="44">$C7*V7</f>
        <v>0</v>
      </c>
      <c r="AJ7">
        <f t="shared" ref="AJ7:AJ10" si="45">$C7*W7</f>
        <v>0</v>
      </c>
      <c r="AK7">
        <f t="shared" ref="AK7:AK10" si="46">$C7*X7</f>
        <v>0</v>
      </c>
    </row>
    <row r="8" spans="1:37" x14ac:dyDescent="0.25">
      <c r="B8" s="9"/>
      <c r="G8" s="7">
        <f t="shared" si="22"/>
        <v>0</v>
      </c>
      <c r="Z8">
        <f t="shared" si="35"/>
        <v>0</v>
      </c>
      <c r="AA8">
        <f t="shared" si="36"/>
        <v>0</v>
      </c>
      <c r="AB8">
        <f t="shared" si="37"/>
        <v>0</v>
      </c>
      <c r="AC8">
        <f t="shared" si="38"/>
        <v>0</v>
      </c>
      <c r="AD8">
        <f t="shared" si="39"/>
        <v>0</v>
      </c>
      <c r="AE8">
        <f t="shared" si="40"/>
        <v>0</v>
      </c>
      <c r="AF8">
        <f t="shared" si="41"/>
        <v>0</v>
      </c>
      <c r="AG8">
        <f t="shared" si="42"/>
        <v>0</v>
      </c>
      <c r="AH8">
        <f t="shared" si="43"/>
        <v>0</v>
      </c>
      <c r="AI8">
        <f t="shared" si="44"/>
        <v>0</v>
      </c>
      <c r="AJ8">
        <f t="shared" si="45"/>
        <v>0</v>
      </c>
      <c r="AK8">
        <f t="shared" si="46"/>
        <v>0</v>
      </c>
    </row>
    <row r="9" spans="1:37" x14ac:dyDescent="0.25">
      <c r="A9" s="18" t="s">
        <v>7</v>
      </c>
      <c r="B9" s="16" t="s">
        <v>13</v>
      </c>
      <c r="C9">
        <v>0</v>
      </c>
      <c r="D9">
        <v>1</v>
      </c>
      <c r="E9" s="1">
        <v>27.27</v>
      </c>
      <c r="F9" s="1">
        <f>E9+(0.2*E9)</f>
        <v>32.724000000000004</v>
      </c>
      <c r="G9" s="7">
        <f t="shared" si="22"/>
        <v>0</v>
      </c>
      <c r="H9" s="2" t="s">
        <v>27</v>
      </c>
      <c r="I9" t="s">
        <v>25</v>
      </c>
      <c r="M9">
        <v>1</v>
      </c>
      <c r="N9">
        <v>1</v>
      </c>
      <c r="O9">
        <v>1</v>
      </c>
      <c r="P9">
        <v>0</v>
      </c>
      <c r="Q9">
        <v>1</v>
      </c>
      <c r="T9">
        <v>1</v>
      </c>
      <c r="Z9">
        <f t="shared" si="35"/>
        <v>0</v>
      </c>
      <c r="AA9">
        <f t="shared" si="36"/>
        <v>0</v>
      </c>
      <c r="AB9">
        <f t="shared" si="37"/>
        <v>0</v>
      </c>
      <c r="AC9">
        <f t="shared" si="38"/>
        <v>0</v>
      </c>
      <c r="AD9">
        <f t="shared" si="39"/>
        <v>0</v>
      </c>
      <c r="AE9">
        <f t="shared" si="40"/>
        <v>0</v>
      </c>
      <c r="AF9">
        <f t="shared" si="41"/>
        <v>0</v>
      </c>
      <c r="AG9">
        <f t="shared" si="42"/>
        <v>0</v>
      </c>
      <c r="AH9">
        <f t="shared" si="43"/>
        <v>0</v>
      </c>
      <c r="AI9">
        <f t="shared" si="44"/>
        <v>0</v>
      </c>
      <c r="AJ9">
        <f t="shared" si="45"/>
        <v>0</v>
      </c>
      <c r="AK9">
        <f t="shared" si="46"/>
        <v>0</v>
      </c>
    </row>
    <row r="10" spans="1:37" x14ac:dyDescent="0.25">
      <c r="A10" s="18"/>
      <c r="B10" s="16"/>
      <c r="C10">
        <v>0</v>
      </c>
      <c r="D10">
        <v>1</v>
      </c>
      <c r="E10" s="1"/>
      <c r="F10" s="1">
        <v>29.41</v>
      </c>
      <c r="G10" s="7"/>
      <c r="H10" s="2" t="s">
        <v>65</v>
      </c>
      <c r="I10" t="s">
        <v>24</v>
      </c>
      <c r="M10">
        <v>1</v>
      </c>
      <c r="N10">
        <v>1</v>
      </c>
      <c r="O10">
        <v>1</v>
      </c>
      <c r="P10">
        <v>0</v>
      </c>
      <c r="Q10">
        <v>1</v>
      </c>
      <c r="T10">
        <v>1</v>
      </c>
      <c r="Z10">
        <f t="shared" si="35"/>
        <v>0</v>
      </c>
      <c r="AA10">
        <f t="shared" si="36"/>
        <v>0</v>
      </c>
      <c r="AB10">
        <f t="shared" si="37"/>
        <v>0</v>
      </c>
      <c r="AC10">
        <f t="shared" si="38"/>
        <v>0</v>
      </c>
      <c r="AD10">
        <f t="shared" si="39"/>
        <v>0</v>
      </c>
      <c r="AE10">
        <f t="shared" si="40"/>
        <v>0</v>
      </c>
      <c r="AF10">
        <f t="shared" si="41"/>
        <v>0</v>
      </c>
      <c r="AG10">
        <f t="shared" si="42"/>
        <v>0</v>
      </c>
      <c r="AH10">
        <f t="shared" si="43"/>
        <v>0</v>
      </c>
      <c r="AI10">
        <f t="shared" si="44"/>
        <v>0</v>
      </c>
      <c r="AJ10">
        <f t="shared" si="45"/>
        <v>0</v>
      </c>
      <c r="AK10">
        <f t="shared" si="46"/>
        <v>0</v>
      </c>
    </row>
    <row r="11" spans="1:37" x14ac:dyDescent="0.25">
      <c r="A11" s="18"/>
      <c r="B11" s="16"/>
      <c r="C11">
        <v>0</v>
      </c>
      <c r="D11">
        <v>1</v>
      </c>
      <c r="E11" s="1">
        <v>31.04</v>
      </c>
      <c r="F11" s="1">
        <f>E11+(0.2*E11)</f>
        <v>37.247999999999998</v>
      </c>
      <c r="G11" s="7">
        <f t="shared" si="22"/>
        <v>0</v>
      </c>
      <c r="H11" s="2" t="s">
        <v>44</v>
      </c>
      <c r="I11" t="s">
        <v>24</v>
      </c>
      <c r="M11">
        <v>1</v>
      </c>
      <c r="N11">
        <v>1</v>
      </c>
      <c r="O11">
        <v>1</v>
      </c>
      <c r="P11">
        <v>0</v>
      </c>
      <c r="Q11">
        <v>1</v>
      </c>
      <c r="T11">
        <v>1</v>
      </c>
      <c r="Z11">
        <f t="shared" si="23"/>
        <v>0</v>
      </c>
      <c r="AA11">
        <f t="shared" si="24"/>
        <v>0</v>
      </c>
      <c r="AB11">
        <f t="shared" si="25"/>
        <v>0</v>
      </c>
      <c r="AC11">
        <f t="shared" si="26"/>
        <v>0</v>
      </c>
      <c r="AD11">
        <f t="shared" si="27"/>
        <v>0</v>
      </c>
      <c r="AE11">
        <f t="shared" si="28"/>
        <v>0</v>
      </c>
      <c r="AF11">
        <f t="shared" si="29"/>
        <v>0</v>
      </c>
      <c r="AG11">
        <f t="shared" si="30"/>
        <v>0</v>
      </c>
      <c r="AH11">
        <f t="shared" si="31"/>
        <v>0</v>
      </c>
      <c r="AI11">
        <f t="shared" si="32"/>
        <v>0</v>
      </c>
      <c r="AJ11">
        <f t="shared" si="33"/>
        <v>0</v>
      </c>
      <c r="AK11">
        <f t="shared" si="34"/>
        <v>0</v>
      </c>
    </row>
    <row r="12" spans="1:37" x14ac:dyDescent="0.25">
      <c r="A12" s="18"/>
      <c r="B12" t="s">
        <v>21</v>
      </c>
      <c r="C12">
        <v>0</v>
      </c>
      <c r="D12">
        <v>1</v>
      </c>
      <c r="E12" s="1">
        <v>15.44</v>
      </c>
      <c r="F12" s="1">
        <v>18.53</v>
      </c>
      <c r="G12" s="7">
        <f t="shared" si="22"/>
        <v>0</v>
      </c>
      <c r="H12" s="2" t="s">
        <v>54</v>
      </c>
      <c r="I12" t="s">
        <v>24</v>
      </c>
      <c r="M12">
        <v>1</v>
      </c>
      <c r="O12">
        <v>1</v>
      </c>
      <c r="Q12">
        <v>1</v>
      </c>
      <c r="T12">
        <v>1</v>
      </c>
      <c r="Z12">
        <f t="shared" si="23"/>
        <v>0</v>
      </c>
      <c r="AA12">
        <f t="shared" si="24"/>
        <v>0</v>
      </c>
      <c r="AB12">
        <f t="shared" si="25"/>
        <v>0</v>
      </c>
      <c r="AC12">
        <f t="shared" si="26"/>
        <v>0</v>
      </c>
      <c r="AD12">
        <f t="shared" si="27"/>
        <v>0</v>
      </c>
      <c r="AE12">
        <f t="shared" si="28"/>
        <v>0</v>
      </c>
      <c r="AF12">
        <f t="shared" si="29"/>
        <v>0</v>
      </c>
      <c r="AG12">
        <f t="shared" si="30"/>
        <v>0</v>
      </c>
      <c r="AH12">
        <f t="shared" si="31"/>
        <v>0</v>
      </c>
      <c r="AI12">
        <f t="shared" si="32"/>
        <v>0</v>
      </c>
      <c r="AJ12">
        <f t="shared" si="33"/>
        <v>0</v>
      </c>
      <c r="AK12">
        <f t="shared" si="34"/>
        <v>0</v>
      </c>
    </row>
    <row r="13" spans="1:37" x14ac:dyDescent="0.25">
      <c r="A13" s="18"/>
      <c r="B13" t="s">
        <v>22</v>
      </c>
      <c r="C13">
        <v>1</v>
      </c>
      <c r="D13">
        <v>1</v>
      </c>
      <c r="E13" s="1"/>
      <c r="F13" s="1">
        <v>12.07</v>
      </c>
      <c r="G13" s="7">
        <f t="shared" si="22"/>
        <v>12.07</v>
      </c>
      <c r="H13" s="2" t="s">
        <v>64</v>
      </c>
      <c r="I13" t="s">
        <v>25</v>
      </c>
      <c r="M13">
        <v>1</v>
      </c>
      <c r="O13">
        <v>1</v>
      </c>
      <c r="Q13">
        <v>1</v>
      </c>
      <c r="T13">
        <v>1</v>
      </c>
      <c r="Z13">
        <f t="shared" si="23"/>
        <v>1</v>
      </c>
      <c r="AA13">
        <f t="shared" si="24"/>
        <v>0</v>
      </c>
      <c r="AB13">
        <f t="shared" si="25"/>
        <v>1</v>
      </c>
      <c r="AC13">
        <f t="shared" si="26"/>
        <v>0</v>
      </c>
      <c r="AD13">
        <f t="shared" si="27"/>
        <v>1</v>
      </c>
      <c r="AE13">
        <f t="shared" si="28"/>
        <v>0</v>
      </c>
      <c r="AF13">
        <f t="shared" si="29"/>
        <v>0</v>
      </c>
      <c r="AG13">
        <f t="shared" si="30"/>
        <v>1</v>
      </c>
      <c r="AH13">
        <f t="shared" si="31"/>
        <v>0</v>
      </c>
      <c r="AI13">
        <f t="shared" si="32"/>
        <v>0</v>
      </c>
      <c r="AJ13">
        <f t="shared" si="33"/>
        <v>0</v>
      </c>
      <c r="AK13">
        <f t="shared" si="34"/>
        <v>0</v>
      </c>
    </row>
    <row r="14" spans="1:37" x14ac:dyDescent="0.25">
      <c r="A14" s="18"/>
      <c r="B14" t="s">
        <v>56</v>
      </c>
      <c r="C14">
        <v>0</v>
      </c>
      <c r="D14">
        <v>1</v>
      </c>
      <c r="F14" s="1">
        <v>17.75</v>
      </c>
      <c r="G14" s="7">
        <f t="shared" si="22"/>
        <v>0</v>
      </c>
      <c r="H14" s="2" t="s">
        <v>55</v>
      </c>
      <c r="I14" t="s">
        <v>24</v>
      </c>
      <c r="M14">
        <v>1</v>
      </c>
      <c r="O14">
        <v>1</v>
      </c>
      <c r="Q14">
        <v>1</v>
      </c>
      <c r="T14">
        <v>1</v>
      </c>
      <c r="Z14">
        <f t="shared" si="23"/>
        <v>0</v>
      </c>
      <c r="AA14">
        <f t="shared" si="24"/>
        <v>0</v>
      </c>
      <c r="AB14">
        <f t="shared" si="25"/>
        <v>0</v>
      </c>
      <c r="AC14">
        <f t="shared" si="26"/>
        <v>0</v>
      </c>
      <c r="AD14">
        <f t="shared" si="27"/>
        <v>0</v>
      </c>
      <c r="AE14">
        <f t="shared" si="28"/>
        <v>0</v>
      </c>
      <c r="AF14">
        <f t="shared" si="29"/>
        <v>0</v>
      </c>
      <c r="AG14">
        <f t="shared" si="30"/>
        <v>0</v>
      </c>
      <c r="AH14">
        <f t="shared" si="31"/>
        <v>0</v>
      </c>
      <c r="AI14">
        <f t="shared" si="32"/>
        <v>0</v>
      </c>
      <c r="AJ14">
        <f t="shared" si="33"/>
        <v>0</v>
      </c>
      <c r="AK14">
        <f t="shared" si="34"/>
        <v>0</v>
      </c>
    </row>
    <row r="15" spans="1:37" x14ac:dyDescent="0.25">
      <c r="G15" s="7">
        <f t="shared" si="22"/>
        <v>0</v>
      </c>
      <c r="Z15">
        <f t="shared" si="23"/>
        <v>0</v>
      </c>
      <c r="AA15">
        <f t="shared" si="24"/>
        <v>0</v>
      </c>
      <c r="AB15">
        <f t="shared" si="25"/>
        <v>0</v>
      </c>
      <c r="AC15">
        <f t="shared" si="26"/>
        <v>0</v>
      </c>
      <c r="AD15">
        <f t="shared" si="27"/>
        <v>0</v>
      </c>
      <c r="AE15">
        <f t="shared" si="28"/>
        <v>0</v>
      </c>
      <c r="AF15">
        <f t="shared" si="29"/>
        <v>0</v>
      </c>
      <c r="AG15">
        <f t="shared" si="30"/>
        <v>0</v>
      </c>
      <c r="AH15">
        <f t="shared" si="31"/>
        <v>0</v>
      </c>
      <c r="AI15">
        <f t="shared" si="32"/>
        <v>0</v>
      </c>
      <c r="AJ15">
        <f t="shared" si="33"/>
        <v>0</v>
      </c>
      <c r="AK15">
        <f t="shared" si="34"/>
        <v>0</v>
      </c>
    </row>
    <row r="16" spans="1:37" x14ac:dyDescent="0.25">
      <c r="A16" s="18" t="s">
        <v>8</v>
      </c>
      <c r="B16" s="16" t="s">
        <v>3</v>
      </c>
      <c r="C16">
        <v>0</v>
      </c>
      <c r="D16">
        <v>2</v>
      </c>
      <c r="E16" s="1">
        <v>29.99</v>
      </c>
      <c r="F16" s="1">
        <f>E16+(0.2*E16)</f>
        <v>35.988</v>
      </c>
      <c r="G16" s="7">
        <f t="shared" si="22"/>
        <v>0</v>
      </c>
      <c r="H16" s="2" t="s">
        <v>9</v>
      </c>
      <c r="I16" t="s">
        <v>25</v>
      </c>
      <c r="K16" t="s">
        <v>63</v>
      </c>
      <c r="P16">
        <v>1</v>
      </c>
      <c r="Z16">
        <f t="shared" si="23"/>
        <v>0</v>
      </c>
      <c r="AA16">
        <f t="shared" si="24"/>
        <v>0</v>
      </c>
      <c r="AB16">
        <f t="shared" si="25"/>
        <v>0</v>
      </c>
      <c r="AC16">
        <f t="shared" si="26"/>
        <v>0</v>
      </c>
      <c r="AD16">
        <f t="shared" si="27"/>
        <v>0</v>
      </c>
      <c r="AE16">
        <f t="shared" si="28"/>
        <v>0</v>
      </c>
      <c r="AF16">
        <f t="shared" si="29"/>
        <v>0</v>
      </c>
      <c r="AG16">
        <f t="shared" si="30"/>
        <v>0</v>
      </c>
      <c r="AH16">
        <f t="shared" si="31"/>
        <v>0</v>
      </c>
      <c r="AI16">
        <f t="shared" si="32"/>
        <v>0</v>
      </c>
      <c r="AJ16">
        <f t="shared" si="33"/>
        <v>0</v>
      </c>
      <c r="AK16">
        <f t="shared" si="34"/>
        <v>0</v>
      </c>
    </row>
    <row r="17" spans="1:37" x14ac:dyDescent="0.25">
      <c r="A17" s="18"/>
      <c r="B17" s="16"/>
      <c r="C17">
        <v>1</v>
      </c>
      <c r="D17">
        <v>2</v>
      </c>
      <c r="E17" s="1">
        <v>14.29</v>
      </c>
      <c r="F17" s="1">
        <f>E17+(0.2*E17)</f>
        <v>17.148</v>
      </c>
      <c r="G17" s="7">
        <f>C17*D17*F17</f>
        <v>34.295999999999999</v>
      </c>
      <c r="H17" s="14" t="s">
        <v>104</v>
      </c>
      <c r="I17" t="s">
        <v>24</v>
      </c>
      <c r="K17" t="s">
        <v>62</v>
      </c>
      <c r="P17">
        <v>1</v>
      </c>
      <c r="Z17">
        <f t="shared" ref="Z17" si="47">$C17*M17</f>
        <v>0</v>
      </c>
      <c r="AA17">
        <f t="shared" ref="AA17" si="48">$C17*N17</f>
        <v>0</v>
      </c>
      <c r="AB17">
        <f t="shared" ref="AB17" si="49">$C17*O17</f>
        <v>0</v>
      </c>
      <c r="AC17">
        <f t="shared" ref="AC17" si="50">$C17*P17</f>
        <v>1</v>
      </c>
      <c r="AD17">
        <f t="shared" ref="AD17" si="51">$C17*Q17</f>
        <v>0</v>
      </c>
      <c r="AE17">
        <f t="shared" ref="AE17" si="52">$C17*R17</f>
        <v>0</v>
      </c>
      <c r="AF17">
        <f t="shared" ref="AF17" si="53">$C17*S17</f>
        <v>0</v>
      </c>
      <c r="AG17">
        <f t="shared" ref="AG17" si="54">$C17*T17</f>
        <v>0</v>
      </c>
      <c r="AH17">
        <f t="shared" ref="AH17" si="55">$C17*U17</f>
        <v>0</v>
      </c>
      <c r="AI17">
        <f t="shared" ref="AI17" si="56">$C17*V17</f>
        <v>0</v>
      </c>
      <c r="AJ17">
        <f t="shared" ref="AJ17" si="57">$C17*W17</f>
        <v>0</v>
      </c>
      <c r="AK17">
        <f t="shared" ref="AK17" si="58">$C17*X17</f>
        <v>0</v>
      </c>
    </row>
    <row r="18" spans="1:37" x14ac:dyDescent="0.25">
      <c r="A18" s="18"/>
      <c r="B18" s="16"/>
      <c r="C18">
        <v>0</v>
      </c>
      <c r="D18">
        <v>2</v>
      </c>
      <c r="E18" s="1"/>
      <c r="F18" s="1">
        <v>12.46</v>
      </c>
      <c r="G18" s="7">
        <f>C18*D18*F18</f>
        <v>0</v>
      </c>
      <c r="H18" s="2" t="s">
        <v>60</v>
      </c>
      <c r="I18" t="s">
        <v>24</v>
      </c>
      <c r="K18" t="s">
        <v>62</v>
      </c>
      <c r="P18">
        <v>1</v>
      </c>
      <c r="Z18">
        <f t="shared" si="23"/>
        <v>0</v>
      </c>
      <c r="AA18">
        <f t="shared" si="24"/>
        <v>0</v>
      </c>
      <c r="AB18">
        <f t="shared" si="25"/>
        <v>0</v>
      </c>
      <c r="AC18">
        <f t="shared" si="26"/>
        <v>0</v>
      </c>
      <c r="AD18">
        <f t="shared" si="27"/>
        <v>0</v>
      </c>
      <c r="AE18">
        <f t="shared" si="28"/>
        <v>0</v>
      </c>
      <c r="AF18">
        <f t="shared" si="29"/>
        <v>0</v>
      </c>
      <c r="AG18">
        <f t="shared" si="30"/>
        <v>0</v>
      </c>
      <c r="AH18">
        <f t="shared" si="31"/>
        <v>0</v>
      </c>
      <c r="AI18">
        <f t="shared" si="32"/>
        <v>0</v>
      </c>
      <c r="AJ18">
        <f t="shared" si="33"/>
        <v>0</v>
      </c>
      <c r="AK18">
        <f t="shared" si="34"/>
        <v>0</v>
      </c>
    </row>
    <row r="19" spans="1:37" x14ac:dyDescent="0.25">
      <c r="G19" s="7">
        <f t="shared" si="22"/>
        <v>0</v>
      </c>
      <c r="Z19">
        <f t="shared" si="23"/>
        <v>0</v>
      </c>
      <c r="AA19">
        <f t="shared" si="24"/>
        <v>0</v>
      </c>
      <c r="AB19">
        <f t="shared" si="25"/>
        <v>0</v>
      </c>
      <c r="AC19">
        <f t="shared" si="26"/>
        <v>0</v>
      </c>
      <c r="AD19">
        <f t="shared" si="27"/>
        <v>0</v>
      </c>
      <c r="AE19">
        <f t="shared" si="28"/>
        <v>0</v>
      </c>
      <c r="AF19">
        <f t="shared" si="29"/>
        <v>0</v>
      </c>
      <c r="AG19">
        <f t="shared" si="30"/>
        <v>0</v>
      </c>
      <c r="AH19">
        <f t="shared" si="31"/>
        <v>0</v>
      </c>
      <c r="AI19">
        <f t="shared" si="32"/>
        <v>0</v>
      </c>
      <c r="AJ19">
        <f t="shared" si="33"/>
        <v>0</v>
      </c>
      <c r="AK19">
        <f t="shared" si="34"/>
        <v>0</v>
      </c>
    </row>
    <row r="20" spans="1:37" x14ac:dyDescent="0.25">
      <c r="A20" s="18" t="s">
        <v>10</v>
      </c>
      <c r="B20" t="s">
        <v>40</v>
      </c>
      <c r="C20">
        <v>0</v>
      </c>
      <c r="D20">
        <v>1</v>
      </c>
      <c r="E20" s="1">
        <v>3.74</v>
      </c>
      <c r="F20" s="1">
        <f>E20+(0.2*E20)</f>
        <v>4.4880000000000004</v>
      </c>
      <c r="G20" s="7">
        <f t="shared" si="22"/>
        <v>0</v>
      </c>
      <c r="H20" s="2" t="s">
        <v>39</v>
      </c>
      <c r="I20" t="s">
        <v>25</v>
      </c>
      <c r="R20">
        <v>1</v>
      </c>
      <c r="S20">
        <v>1</v>
      </c>
      <c r="Z20">
        <f t="shared" si="23"/>
        <v>0</v>
      </c>
      <c r="AA20">
        <f t="shared" si="24"/>
        <v>0</v>
      </c>
      <c r="AB20">
        <f t="shared" si="25"/>
        <v>0</v>
      </c>
      <c r="AC20">
        <f t="shared" si="26"/>
        <v>0</v>
      </c>
      <c r="AD20">
        <f t="shared" si="27"/>
        <v>0</v>
      </c>
      <c r="AE20">
        <f t="shared" si="28"/>
        <v>0</v>
      </c>
      <c r="AF20">
        <f t="shared" si="29"/>
        <v>0</v>
      </c>
      <c r="AG20">
        <f t="shared" si="30"/>
        <v>0</v>
      </c>
      <c r="AH20">
        <f t="shared" si="31"/>
        <v>0</v>
      </c>
      <c r="AI20">
        <f t="shared" si="32"/>
        <v>0</v>
      </c>
      <c r="AJ20">
        <f t="shared" si="33"/>
        <v>0</v>
      </c>
      <c r="AK20">
        <f t="shared" si="34"/>
        <v>0</v>
      </c>
    </row>
    <row r="21" spans="1:37" x14ac:dyDescent="0.25">
      <c r="A21" s="18"/>
      <c r="B21" t="s">
        <v>94</v>
      </c>
      <c r="C21">
        <v>0</v>
      </c>
      <c r="D21">
        <v>1</v>
      </c>
      <c r="E21" s="1">
        <v>4.24</v>
      </c>
      <c r="F21" s="1">
        <f>E21+(0.2*E21)</f>
        <v>5.0880000000000001</v>
      </c>
      <c r="G21" s="7">
        <f t="shared" si="22"/>
        <v>0</v>
      </c>
      <c r="H21" s="2" t="s">
        <v>38</v>
      </c>
      <c r="I21" t="s">
        <v>25</v>
      </c>
      <c r="K21" t="s">
        <v>96</v>
      </c>
      <c r="R21">
        <v>1</v>
      </c>
      <c r="S21">
        <v>1</v>
      </c>
      <c r="Z21">
        <f t="shared" si="23"/>
        <v>0</v>
      </c>
      <c r="AA21">
        <f t="shared" si="24"/>
        <v>0</v>
      </c>
      <c r="AB21">
        <f t="shared" si="25"/>
        <v>0</v>
      </c>
      <c r="AC21">
        <f t="shared" si="26"/>
        <v>0</v>
      </c>
      <c r="AD21">
        <f t="shared" si="27"/>
        <v>0</v>
      </c>
      <c r="AE21">
        <f t="shared" si="28"/>
        <v>0</v>
      </c>
      <c r="AF21">
        <f t="shared" si="29"/>
        <v>0</v>
      </c>
      <c r="AG21">
        <f t="shared" si="30"/>
        <v>0</v>
      </c>
      <c r="AH21">
        <f t="shared" si="31"/>
        <v>0</v>
      </c>
      <c r="AI21">
        <f t="shared" si="32"/>
        <v>0</v>
      </c>
      <c r="AJ21">
        <f t="shared" si="33"/>
        <v>0</v>
      </c>
      <c r="AK21">
        <f t="shared" si="34"/>
        <v>0</v>
      </c>
    </row>
    <row r="22" spans="1:37" x14ac:dyDescent="0.25">
      <c r="A22" s="18"/>
      <c r="B22" t="s">
        <v>90</v>
      </c>
      <c r="C22">
        <v>0</v>
      </c>
      <c r="D22">
        <v>1</v>
      </c>
      <c r="E22" s="1">
        <v>3.41</v>
      </c>
      <c r="F22" s="1">
        <f>E22+(0.2*E22)</f>
        <v>4.0920000000000005</v>
      </c>
      <c r="G22" s="7">
        <f t="shared" ref="G22:G23" si="59">C22*D22*F22</f>
        <v>0</v>
      </c>
      <c r="H22" s="2" t="s">
        <v>91</v>
      </c>
      <c r="I22" t="s">
        <v>25</v>
      </c>
      <c r="K22" t="s">
        <v>92</v>
      </c>
      <c r="R22">
        <v>1</v>
      </c>
      <c r="S22">
        <v>1</v>
      </c>
      <c r="Z22">
        <f t="shared" ref="Z22:Z23" si="60">$C22*M22</f>
        <v>0</v>
      </c>
      <c r="AA22">
        <f t="shared" ref="AA22:AA23" si="61">$C22*N22</f>
        <v>0</v>
      </c>
      <c r="AB22">
        <f t="shared" ref="AB22:AB23" si="62">$C22*O22</f>
        <v>0</v>
      </c>
      <c r="AC22">
        <f t="shared" ref="AC22:AC23" si="63">$C22*P22</f>
        <v>0</v>
      </c>
      <c r="AD22">
        <f t="shared" ref="AD22:AD23" si="64">$C22*Q22</f>
        <v>0</v>
      </c>
      <c r="AE22">
        <f t="shared" ref="AE22:AE23" si="65">$C22*R22</f>
        <v>0</v>
      </c>
      <c r="AF22">
        <f t="shared" ref="AF22:AF23" si="66">$C22*S22</f>
        <v>0</v>
      </c>
      <c r="AG22">
        <f t="shared" ref="AG22:AG23" si="67">$C22*T22</f>
        <v>0</v>
      </c>
      <c r="AH22">
        <f t="shared" ref="AH22:AH23" si="68">$C22*U22</f>
        <v>0</v>
      </c>
      <c r="AI22">
        <f t="shared" ref="AI22:AI23" si="69">$C22*V22</f>
        <v>0</v>
      </c>
      <c r="AJ22">
        <f t="shared" ref="AJ22:AJ23" si="70">$C22*W22</f>
        <v>0</v>
      </c>
      <c r="AK22">
        <f t="shared" ref="AK22:AK23" si="71">$C22*X22</f>
        <v>0</v>
      </c>
    </row>
    <row r="23" spans="1:37" x14ac:dyDescent="0.25">
      <c r="A23" s="18"/>
      <c r="B23" t="s">
        <v>93</v>
      </c>
      <c r="C23">
        <v>1</v>
      </c>
      <c r="D23">
        <v>1</v>
      </c>
      <c r="E23" s="1"/>
      <c r="F23" s="1">
        <v>3.15</v>
      </c>
      <c r="G23" s="7">
        <f t="shared" si="59"/>
        <v>3.15</v>
      </c>
      <c r="H23" s="2" t="s">
        <v>95</v>
      </c>
      <c r="I23" t="s">
        <v>25</v>
      </c>
      <c r="K23" t="s">
        <v>100</v>
      </c>
      <c r="R23">
        <v>1</v>
      </c>
      <c r="S23">
        <v>1</v>
      </c>
      <c r="Z23">
        <f t="shared" si="60"/>
        <v>0</v>
      </c>
      <c r="AA23">
        <f t="shared" si="61"/>
        <v>0</v>
      </c>
      <c r="AB23">
        <f t="shared" si="62"/>
        <v>0</v>
      </c>
      <c r="AC23">
        <f t="shared" si="63"/>
        <v>0</v>
      </c>
      <c r="AD23">
        <f t="shared" si="64"/>
        <v>0</v>
      </c>
      <c r="AE23">
        <f t="shared" si="65"/>
        <v>1</v>
      </c>
      <c r="AF23">
        <f t="shared" si="66"/>
        <v>1</v>
      </c>
      <c r="AG23">
        <f t="shared" si="67"/>
        <v>0</v>
      </c>
      <c r="AH23">
        <f t="shared" si="68"/>
        <v>0</v>
      </c>
      <c r="AI23">
        <f t="shared" si="69"/>
        <v>0</v>
      </c>
      <c r="AJ23">
        <f t="shared" si="70"/>
        <v>0</v>
      </c>
      <c r="AK23">
        <f t="shared" si="71"/>
        <v>0</v>
      </c>
    </row>
    <row r="24" spans="1:37" x14ac:dyDescent="0.25">
      <c r="A24" s="18"/>
      <c r="B24" t="s">
        <v>53</v>
      </c>
      <c r="C24">
        <v>0</v>
      </c>
      <c r="D24">
        <v>1</v>
      </c>
      <c r="E24" s="1">
        <v>5.8</v>
      </c>
      <c r="F24" s="1">
        <v>6.96</v>
      </c>
      <c r="G24" s="7">
        <f t="shared" si="22"/>
        <v>0</v>
      </c>
      <c r="H24" s="2" t="s">
        <v>51</v>
      </c>
      <c r="I24" t="s">
        <v>25</v>
      </c>
      <c r="N24">
        <v>1</v>
      </c>
      <c r="Z24">
        <f t="shared" si="23"/>
        <v>0</v>
      </c>
      <c r="AA24">
        <f t="shared" si="24"/>
        <v>0</v>
      </c>
      <c r="AB24">
        <f t="shared" si="25"/>
        <v>0</v>
      </c>
      <c r="AC24">
        <f t="shared" si="26"/>
        <v>0</v>
      </c>
      <c r="AD24">
        <f t="shared" si="27"/>
        <v>0</v>
      </c>
      <c r="AE24">
        <f t="shared" si="28"/>
        <v>0</v>
      </c>
      <c r="AF24">
        <f t="shared" si="29"/>
        <v>0</v>
      </c>
      <c r="AG24">
        <f t="shared" si="30"/>
        <v>0</v>
      </c>
      <c r="AH24">
        <f t="shared" si="31"/>
        <v>0</v>
      </c>
      <c r="AI24">
        <f t="shared" si="32"/>
        <v>0</v>
      </c>
      <c r="AJ24">
        <f t="shared" si="33"/>
        <v>0</v>
      </c>
      <c r="AK24">
        <f t="shared" si="34"/>
        <v>0</v>
      </c>
    </row>
    <row r="25" spans="1:37" x14ac:dyDescent="0.25">
      <c r="A25" s="18"/>
      <c r="B25" s="16" t="s">
        <v>128</v>
      </c>
      <c r="C25">
        <v>0</v>
      </c>
      <c r="D25">
        <v>1</v>
      </c>
      <c r="E25" s="1">
        <v>1.52</v>
      </c>
      <c r="F25" s="1">
        <f>E25+(0.2*E25)</f>
        <v>1.8240000000000001</v>
      </c>
      <c r="G25" s="7">
        <f t="shared" si="22"/>
        <v>0</v>
      </c>
      <c r="H25" s="2" t="s">
        <v>126</v>
      </c>
      <c r="I25" t="s">
        <v>24</v>
      </c>
      <c r="J25" s="20">
        <v>15</v>
      </c>
      <c r="N25">
        <v>1</v>
      </c>
      <c r="Z25">
        <f t="shared" si="23"/>
        <v>0</v>
      </c>
      <c r="AA25">
        <f t="shared" si="24"/>
        <v>0</v>
      </c>
      <c r="AB25">
        <f t="shared" si="25"/>
        <v>0</v>
      </c>
      <c r="AC25">
        <f t="shared" si="26"/>
        <v>0</v>
      </c>
      <c r="AD25">
        <f t="shared" si="27"/>
        <v>0</v>
      </c>
      <c r="AE25">
        <f t="shared" si="28"/>
        <v>0</v>
      </c>
      <c r="AF25">
        <f t="shared" si="29"/>
        <v>0</v>
      </c>
      <c r="AG25">
        <f t="shared" si="30"/>
        <v>0</v>
      </c>
      <c r="AH25">
        <f t="shared" si="31"/>
        <v>0</v>
      </c>
      <c r="AI25">
        <f t="shared" si="32"/>
        <v>0</v>
      </c>
      <c r="AJ25">
        <f t="shared" si="33"/>
        <v>0</v>
      </c>
      <c r="AK25">
        <f t="shared" si="34"/>
        <v>0</v>
      </c>
    </row>
    <row r="26" spans="1:37" x14ac:dyDescent="0.25">
      <c r="A26" s="18"/>
      <c r="B26" s="16"/>
      <c r="C26">
        <v>0</v>
      </c>
      <c r="D26">
        <v>1</v>
      </c>
      <c r="E26" s="1"/>
      <c r="F26" s="1">
        <v>0.74</v>
      </c>
      <c r="G26" s="7">
        <f t="shared" ref="G26" si="72">C26*D26*F26</f>
        <v>0</v>
      </c>
      <c r="H26" s="2" t="s">
        <v>124</v>
      </c>
      <c r="I26" t="s">
        <v>24</v>
      </c>
      <c r="N26">
        <v>1</v>
      </c>
      <c r="Z26">
        <f t="shared" ref="Z26" si="73">$C26*M26</f>
        <v>0</v>
      </c>
      <c r="AA26">
        <f t="shared" ref="AA26" si="74">$C26*N26</f>
        <v>0</v>
      </c>
      <c r="AB26">
        <f t="shared" ref="AB26" si="75">$C26*O26</f>
        <v>0</v>
      </c>
      <c r="AC26">
        <f t="shared" ref="AC26" si="76">$C26*P26</f>
        <v>0</v>
      </c>
      <c r="AD26">
        <f t="shared" ref="AD26" si="77">$C26*Q26</f>
        <v>0</v>
      </c>
      <c r="AE26">
        <f t="shared" ref="AE26" si="78">$C26*R26</f>
        <v>0</v>
      </c>
      <c r="AF26">
        <f t="shared" ref="AF26" si="79">$C26*S26</f>
        <v>0</v>
      </c>
      <c r="AG26">
        <f t="shared" ref="AG26" si="80">$C26*T26</f>
        <v>0</v>
      </c>
      <c r="AH26">
        <f t="shared" ref="AH26" si="81">$C26*U26</f>
        <v>0</v>
      </c>
      <c r="AI26">
        <f t="shared" ref="AI26" si="82">$C26*V26</f>
        <v>0</v>
      </c>
      <c r="AJ26">
        <f t="shared" ref="AJ26" si="83">$C26*W26</f>
        <v>0</v>
      </c>
      <c r="AK26">
        <f t="shared" ref="AK26" si="84">$C26*X26</f>
        <v>0</v>
      </c>
    </row>
    <row r="27" spans="1:37" x14ac:dyDescent="0.25">
      <c r="A27" s="18"/>
      <c r="B27" s="16"/>
      <c r="C27">
        <v>1</v>
      </c>
      <c r="D27">
        <v>1</v>
      </c>
      <c r="E27" s="1"/>
      <c r="F27" s="1">
        <v>2.3199999999999998</v>
      </c>
      <c r="G27" s="7">
        <f t="shared" si="22"/>
        <v>2.3199999999999998</v>
      </c>
      <c r="H27" s="2" t="s">
        <v>52</v>
      </c>
      <c r="I27" t="s">
        <v>24</v>
      </c>
      <c r="N27">
        <v>1</v>
      </c>
      <c r="Z27">
        <f t="shared" si="23"/>
        <v>0</v>
      </c>
      <c r="AA27">
        <f t="shared" si="24"/>
        <v>1</v>
      </c>
      <c r="AB27">
        <f t="shared" si="25"/>
        <v>0</v>
      </c>
      <c r="AC27">
        <f t="shared" si="26"/>
        <v>0</v>
      </c>
      <c r="AD27">
        <f t="shared" si="27"/>
        <v>0</v>
      </c>
      <c r="AE27">
        <f t="shared" si="28"/>
        <v>0</v>
      </c>
      <c r="AF27">
        <f t="shared" si="29"/>
        <v>0</v>
      </c>
      <c r="AG27">
        <f t="shared" si="30"/>
        <v>0</v>
      </c>
      <c r="AH27">
        <f t="shared" si="31"/>
        <v>0</v>
      </c>
      <c r="AI27">
        <f t="shared" si="32"/>
        <v>0</v>
      </c>
      <c r="AJ27">
        <f t="shared" si="33"/>
        <v>0</v>
      </c>
      <c r="AK27">
        <f t="shared" si="34"/>
        <v>0</v>
      </c>
    </row>
    <row r="28" spans="1:37" x14ac:dyDescent="0.25">
      <c r="G28" s="7">
        <f t="shared" si="22"/>
        <v>0</v>
      </c>
      <c r="Z28">
        <f t="shared" si="23"/>
        <v>0</v>
      </c>
      <c r="AA28">
        <f t="shared" si="24"/>
        <v>0</v>
      </c>
      <c r="AB28">
        <f t="shared" si="25"/>
        <v>0</v>
      </c>
      <c r="AC28">
        <f t="shared" si="26"/>
        <v>0</v>
      </c>
      <c r="AD28">
        <f t="shared" si="27"/>
        <v>0</v>
      </c>
      <c r="AE28">
        <f t="shared" si="28"/>
        <v>0</v>
      </c>
      <c r="AF28">
        <f t="shared" si="29"/>
        <v>0</v>
      </c>
      <c r="AG28">
        <f t="shared" si="30"/>
        <v>0</v>
      </c>
      <c r="AH28">
        <f t="shared" si="31"/>
        <v>0</v>
      </c>
      <c r="AI28">
        <f t="shared" si="32"/>
        <v>0</v>
      </c>
      <c r="AJ28">
        <f t="shared" si="33"/>
        <v>0</v>
      </c>
      <c r="AK28">
        <f t="shared" si="34"/>
        <v>0</v>
      </c>
    </row>
    <row r="29" spans="1:37" x14ac:dyDescent="0.25">
      <c r="A29" s="18" t="s">
        <v>17</v>
      </c>
      <c r="B29" s="16" t="s">
        <v>18</v>
      </c>
      <c r="C29">
        <v>0</v>
      </c>
      <c r="D29">
        <v>1</v>
      </c>
      <c r="E29" s="1">
        <v>8.23</v>
      </c>
      <c r="F29" s="1">
        <v>9.8800000000000008</v>
      </c>
      <c r="G29" s="7">
        <f t="shared" si="22"/>
        <v>0</v>
      </c>
      <c r="H29" s="2" t="s">
        <v>26</v>
      </c>
      <c r="I29" t="s">
        <v>24</v>
      </c>
      <c r="U29">
        <v>0.5</v>
      </c>
      <c r="Z29">
        <f t="shared" si="23"/>
        <v>0</v>
      </c>
      <c r="AA29">
        <f t="shared" si="24"/>
        <v>0</v>
      </c>
      <c r="AB29">
        <f t="shared" si="25"/>
        <v>0</v>
      </c>
      <c r="AC29">
        <f t="shared" si="26"/>
        <v>0</v>
      </c>
      <c r="AD29">
        <f t="shared" si="27"/>
        <v>0</v>
      </c>
      <c r="AE29">
        <f t="shared" si="28"/>
        <v>0</v>
      </c>
      <c r="AF29">
        <f t="shared" si="29"/>
        <v>0</v>
      </c>
      <c r="AG29">
        <f t="shared" si="30"/>
        <v>0</v>
      </c>
      <c r="AH29">
        <f t="shared" si="31"/>
        <v>0</v>
      </c>
      <c r="AI29">
        <f t="shared" si="32"/>
        <v>0</v>
      </c>
      <c r="AJ29">
        <f t="shared" si="33"/>
        <v>0</v>
      </c>
      <c r="AK29">
        <f t="shared" si="34"/>
        <v>0</v>
      </c>
    </row>
    <row r="30" spans="1:37" x14ac:dyDescent="0.25">
      <c r="A30" s="18"/>
      <c r="B30" s="16"/>
      <c r="C30">
        <v>1</v>
      </c>
      <c r="D30">
        <v>1</v>
      </c>
      <c r="E30" s="1"/>
      <c r="F30" s="1">
        <v>7.13</v>
      </c>
      <c r="G30" s="7">
        <f t="shared" si="22"/>
        <v>7.13</v>
      </c>
      <c r="H30" s="2" t="s">
        <v>57</v>
      </c>
      <c r="I30" t="s">
        <v>24</v>
      </c>
      <c r="U30">
        <v>0.5</v>
      </c>
      <c r="Z30">
        <f t="shared" si="23"/>
        <v>0</v>
      </c>
      <c r="AA30">
        <f t="shared" si="24"/>
        <v>0</v>
      </c>
      <c r="AB30">
        <f t="shared" si="25"/>
        <v>0</v>
      </c>
      <c r="AC30">
        <f t="shared" si="26"/>
        <v>0</v>
      </c>
      <c r="AD30">
        <f t="shared" si="27"/>
        <v>0</v>
      </c>
      <c r="AE30">
        <f t="shared" si="28"/>
        <v>0</v>
      </c>
      <c r="AF30">
        <f t="shared" si="29"/>
        <v>0</v>
      </c>
      <c r="AG30">
        <f t="shared" si="30"/>
        <v>0</v>
      </c>
      <c r="AH30">
        <f t="shared" si="31"/>
        <v>0.5</v>
      </c>
      <c r="AI30">
        <f t="shared" si="32"/>
        <v>0</v>
      </c>
      <c r="AJ30">
        <f t="shared" si="33"/>
        <v>0</v>
      </c>
      <c r="AK30">
        <f t="shared" si="34"/>
        <v>0</v>
      </c>
    </row>
    <row r="31" spans="1:37" x14ac:dyDescent="0.25">
      <c r="G31" s="7">
        <f t="shared" si="22"/>
        <v>0</v>
      </c>
      <c r="Z31">
        <f t="shared" si="23"/>
        <v>0</v>
      </c>
      <c r="AA31">
        <f t="shared" si="24"/>
        <v>0</v>
      </c>
      <c r="AB31">
        <f t="shared" si="25"/>
        <v>0</v>
      </c>
      <c r="AC31">
        <f t="shared" si="26"/>
        <v>0</v>
      </c>
      <c r="AD31">
        <f t="shared" si="27"/>
        <v>0</v>
      </c>
      <c r="AE31">
        <f t="shared" si="28"/>
        <v>0</v>
      </c>
      <c r="AF31">
        <f t="shared" si="29"/>
        <v>0</v>
      </c>
      <c r="AG31">
        <f t="shared" si="30"/>
        <v>0</v>
      </c>
      <c r="AH31">
        <f t="shared" si="31"/>
        <v>0</v>
      </c>
      <c r="AI31">
        <f t="shared" si="32"/>
        <v>0</v>
      </c>
      <c r="AJ31">
        <f t="shared" si="33"/>
        <v>0</v>
      </c>
      <c r="AK31">
        <f t="shared" si="34"/>
        <v>0</v>
      </c>
    </row>
    <row r="32" spans="1:37" x14ac:dyDescent="0.25">
      <c r="A32" s="18" t="s">
        <v>28</v>
      </c>
      <c r="B32" t="s">
        <v>29</v>
      </c>
      <c r="C32">
        <v>0</v>
      </c>
      <c r="D32">
        <v>1</v>
      </c>
      <c r="F32" s="1">
        <v>3.99</v>
      </c>
      <c r="G32" s="7">
        <f t="shared" si="22"/>
        <v>0</v>
      </c>
      <c r="H32" s="2" t="s">
        <v>30</v>
      </c>
      <c r="I32" t="s">
        <v>24</v>
      </c>
      <c r="V32">
        <v>1</v>
      </c>
      <c r="Z32">
        <f t="shared" si="23"/>
        <v>0</v>
      </c>
      <c r="AA32">
        <f t="shared" si="24"/>
        <v>0</v>
      </c>
      <c r="AB32">
        <f t="shared" si="25"/>
        <v>0</v>
      </c>
      <c r="AC32">
        <f t="shared" si="26"/>
        <v>0</v>
      </c>
      <c r="AD32">
        <f t="shared" si="27"/>
        <v>0</v>
      </c>
      <c r="AE32">
        <f t="shared" si="28"/>
        <v>0</v>
      </c>
      <c r="AF32">
        <f t="shared" si="29"/>
        <v>0</v>
      </c>
      <c r="AG32">
        <f t="shared" si="30"/>
        <v>0</v>
      </c>
      <c r="AH32">
        <f t="shared" si="31"/>
        <v>0</v>
      </c>
      <c r="AI32">
        <f t="shared" si="32"/>
        <v>0</v>
      </c>
      <c r="AJ32">
        <f t="shared" si="33"/>
        <v>0</v>
      </c>
      <c r="AK32">
        <f t="shared" si="34"/>
        <v>0</v>
      </c>
    </row>
    <row r="33" spans="1:37" x14ac:dyDescent="0.25">
      <c r="A33" s="18"/>
      <c r="B33" t="s">
        <v>58</v>
      </c>
      <c r="C33">
        <v>1</v>
      </c>
      <c r="D33">
        <v>1</v>
      </c>
      <c r="E33" s="1"/>
      <c r="F33" s="1">
        <v>0.88</v>
      </c>
      <c r="G33" s="7">
        <f t="shared" si="22"/>
        <v>0.88</v>
      </c>
      <c r="H33" s="2" t="s">
        <v>59</v>
      </c>
      <c r="I33" t="s">
        <v>25</v>
      </c>
      <c r="V33">
        <v>1</v>
      </c>
      <c r="Z33">
        <f t="shared" si="23"/>
        <v>0</v>
      </c>
      <c r="AA33">
        <f t="shared" si="24"/>
        <v>0</v>
      </c>
      <c r="AB33">
        <f t="shared" si="25"/>
        <v>0</v>
      </c>
      <c r="AC33">
        <f t="shared" si="26"/>
        <v>0</v>
      </c>
      <c r="AD33">
        <f t="shared" si="27"/>
        <v>0</v>
      </c>
      <c r="AE33">
        <f t="shared" si="28"/>
        <v>0</v>
      </c>
      <c r="AF33">
        <f t="shared" si="29"/>
        <v>0</v>
      </c>
      <c r="AG33">
        <f t="shared" si="30"/>
        <v>0</v>
      </c>
      <c r="AH33">
        <f t="shared" si="31"/>
        <v>0</v>
      </c>
      <c r="AI33">
        <f t="shared" si="32"/>
        <v>1</v>
      </c>
      <c r="AJ33">
        <f t="shared" si="33"/>
        <v>0</v>
      </c>
      <c r="AK33">
        <f t="shared" si="34"/>
        <v>0</v>
      </c>
    </row>
    <row r="34" spans="1:37" x14ac:dyDescent="0.25">
      <c r="G34" s="7">
        <f t="shared" ref="G34:G48" si="85">C34*D34*F34</f>
        <v>0</v>
      </c>
      <c r="Z34">
        <f t="shared" si="23"/>
        <v>0</v>
      </c>
      <c r="AA34">
        <f t="shared" si="24"/>
        <v>0</v>
      </c>
      <c r="AB34">
        <f t="shared" si="25"/>
        <v>0</v>
      </c>
      <c r="AC34">
        <f t="shared" si="26"/>
        <v>0</v>
      </c>
      <c r="AD34">
        <f t="shared" si="27"/>
        <v>0</v>
      </c>
      <c r="AE34">
        <f t="shared" si="28"/>
        <v>0</v>
      </c>
      <c r="AF34">
        <f t="shared" si="29"/>
        <v>0</v>
      </c>
      <c r="AG34">
        <f t="shared" si="30"/>
        <v>0</v>
      </c>
      <c r="AH34">
        <f t="shared" si="31"/>
        <v>0</v>
      </c>
      <c r="AI34">
        <f t="shared" si="32"/>
        <v>0</v>
      </c>
      <c r="AJ34">
        <f t="shared" si="33"/>
        <v>0</v>
      </c>
      <c r="AK34">
        <f t="shared" si="34"/>
        <v>0</v>
      </c>
    </row>
    <row r="35" spans="1:37" x14ac:dyDescent="0.25">
      <c r="A35" s="4" t="s">
        <v>42</v>
      </c>
      <c r="B35" t="s">
        <v>102</v>
      </c>
      <c r="C35">
        <v>0</v>
      </c>
      <c r="D35">
        <v>1</v>
      </c>
      <c r="E35" s="1">
        <v>0.65400000000000003</v>
      </c>
      <c r="F35" s="1">
        <f>E35+(0.2*E35)</f>
        <v>0.78480000000000005</v>
      </c>
      <c r="G35" s="7">
        <f>C35*D35*F35</f>
        <v>0</v>
      </c>
      <c r="H35" s="2" t="s">
        <v>101</v>
      </c>
      <c r="I35" t="s">
        <v>25</v>
      </c>
      <c r="Z35">
        <f t="shared" si="23"/>
        <v>0</v>
      </c>
      <c r="AA35">
        <f t="shared" si="24"/>
        <v>0</v>
      </c>
      <c r="AB35">
        <f t="shared" si="25"/>
        <v>0</v>
      </c>
      <c r="AC35">
        <f t="shared" si="26"/>
        <v>0</v>
      </c>
      <c r="AD35">
        <f t="shared" si="27"/>
        <v>0</v>
      </c>
      <c r="AE35">
        <f t="shared" si="28"/>
        <v>0</v>
      </c>
      <c r="AF35">
        <f t="shared" si="29"/>
        <v>0</v>
      </c>
      <c r="AG35">
        <f t="shared" si="30"/>
        <v>0</v>
      </c>
      <c r="AH35">
        <f t="shared" si="31"/>
        <v>0</v>
      </c>
      <c r="AI35">
        <f t="shared" si="32"/>
        <v>0</v>
      </c>
      <c r="AJ35">
        <f t="shared" si="33"/>
        <v>0</v>
      </c>
      <c r="AK35">
        <f t="shared" si="34"/>
        <v>0</v>
      </c>
    </row>
    <row r="36" spans="1:37" x14ac:dyDescent="0.25">
      <c r="G36" s="7">
        <f t="shared" si="85"/>
        <v>0</v>
      </c>
      <c r="Z36">
        <f t="shared" si="23"/>
        <v>0</v>
      </c>
      <c r="AA36">
        <f t="shared" si="24"/>
        <v>0</v>
      </c>
      <c r="AB36">
        <f t="shared" si="25"/>
        <v>0</v>
      </c>
      <c r="AC36">
        <f t="shared" si="26"/>
        <v>0</v>
      </c>
      <c r="AD36">
        <f t="shared" si="27"/>
        <v>0</v>
      </c>
      <c r="AE36">
        <f t="shared" si="28"/>
        <v>0</v>
      </c>
      <c r="AF36">
        <f t="shared" si="29"/>
        <v>0</v>
      </c>
      <c r="AG36">
        <f t="shared" si="30"/>
        <v>0</v>
      </c>
      <c r="AH36">
        <f t="shared" si="31"/>
        <v>0</v>
      </c>
      <c r="AI36">
        <f t="shared" si="32"/>
        <v>0</v>
      </c>
      <c r="AJ36">
        <f t="shared" si="33"/>
        <v>0</v>
      </c>
      <c r="AK36">
        <f t="shared" si="34"/>
        <v>0</v>
      </c>
    </row>
    <row r="37" spans="1:37" x14ac:dyDescent="0.25">
      <c r="A37" s="18" t="s">
        <v>43</v>
      </c>
      <c r="B37" t="s">
        <v>73</v>
      </c>
      <c r="C37">
        <v>0</v>
      </c>
      <c r="D37">
        <v>1</v>
      </c>
      <c r="F37" s="1">
        <v>11.1</v>
      </c>
      <c r="G37" s="7">
        <f t="shared" si="85"/>
        <v>0</v>
      </c>
      <c r="H37" s="2" t="s">
        <v>72</v>
      </c>
      <c r="I37" t="s">
        <v>24</v>
      </c>
      <c r="W37">
        <v>1</v>
      </c>
      <c r="Z37">
        <f t="shared" si="23"/>
        <v>0</v>
      </c>
      <c r="AA37">
        <f t="shared" si="24"/>
        <v>0</v>
      </c>
      <c r="AB37">
        <f t="shared" si="25"/>
        <v>0</v>
      </c>
      <c r="AC37">
        <f t="shared" si="26"/>
        <v>0</v>
      </c>
      <c r="AD37">
        <f t="shared" si="27"/>
        <v>0</v>
      </c>
      <c r="AE37">
        <f t="shared" si="28"/>
        <v>0</v>
      </c>
      <c r="AF37">
        <f t="shared" si="29"/>
        <v>0</v>
      </c>
      <c r="AG37">
        <f t="shared" si="30"/>
        <v>0</v>
      </c>
      <c r="AH37">
        <f t="shared" si="31"/>
        <v>0</v>
      </c>
      <c r="AI37">
        <f t="shared" si="32"/>
        <v>0</v>
      </c>
      <c r="AJ37">
        <f t="shared" si="33"/>
        <v>0</v>
      </c>
      <c r="AK37">
        <f t="shared" si="34"/>
        <v>0</v>
      </c>
    </row>
    <row r="38" spans="1:37" x14ac:dyDescent="0.25">
      <c r="A38" s="18"/>
      <c r="B38" t="s">
        <v>88</v>
      </c>
      <c r="C38">
        <v>1</v>
      </c>
      <c r="D38">
        <v>1</v>
      </c>
      <c r="F38" s="1">
        <v>3.99</v>
      </c>
      <c r="G38" s="7">
        <f t="shared" ref="G38" si="86">C38*D38*F38</f>
        <v>3.99</v>
      </c>
      <c r="H38" s="2" t="s">
        <v>89</v>
      </c>
      <c r="I38" t="s">
        <v>24</v>
      </c>
      <c r="W38">
        <v>1</v>
      </c>
      <c r="Z38">
        <f t="shared" ref="Z38" si="87">$C38*M38</f>
        <v>0</v>
      </c>
      <c r="AA38">
        <f t="shared" ref="AA38" si="88">$C38*N38</f>
        <v>0</v>
      </c>
      <c r="AB38">
        <f t="shared" ref="AB38" si="89">$C38*O38</f>
        <v>0</v>
      </c>
      <c r="AC38">
        <f t="shared" ref="AC38" si="90">$C38*P38</f>
        <v>0</v>
      </c>
      <c r="AD38">
        <f t="shared" ref="AD38" si="91">$C38*Q38</f>
        <v>0</v>
      </c>
      <c r="AE38">
        <f t="shared" ref="AE38" si="92">$C38*R38</f>
        <v>0</v>
      </c>
      <c r="AF38">
        <f t="shared" ref="AF38" si="93">$C38*S38</f>
        <v>0</v>
      </c>
      <c r="AG38">
        <f t="shared" ref="AG38" si="94">$C38*T38</f>
        <v>0</v>
      </c>
      <c r="AH38">
        <f t="shared" ref="AH38" si="95">$C38*U38</f>
        <v>0</v>
      </c>
      <c r="AI38">
        <f t="shared" ref="AI38" si="96">$C38*V38</f>
        <v>0</v>
      </c>
      <c r="AJ38">
        <f t="shared" ref="AJ38" si="97">$C38*W38</f>
        <v>1</v>
      </c>
      <c r="AK38">
        <f t="shared" ref="AK38" si="98">$C38*X38</f>
        <v>0</v>
      </c>
    </row>
    <row r="39" spans="1:37" x14ac:dyDescent="0.25">
      <c r="G39" s="7">
        <f t="shared" si="85"/>
        <v>0</v>
      </c>
      <c r="Z39">
        <f t="shared" si="23"/>
        <v>0</v>
      </c>
      <c r="AA39">
        <f t="shared" si="24"/>
        <v>0</v>
      </c>
      <c r="AB39">
        <f t="shared" si="25"/>
        <v>0</v>
      </c>
      <c r="AC39">
        <f t="shared" si="26"/>
        <v>0</v>
      </c>
      <c r="AD39">
        <f t="shared" si="27"/>
        <v>0</v>
      </c>
      <c r="AE39">
        <f t="shared" si="28"/>
        <v>0</v>
      </c>
      <c r="AF39">
        <f t="shared" si="29"/>
        <v>0</v>
      </c>
      <c r="AG39">
        <f t="shared" si="30"/>
        <v>0</v>
      </c>
      <c r="AH39">
        <f t="shared" si="31"/>
        <v>0</v>
      </c>
      <c r="AI39">
        <f t="shared" si="32"/>
        <v>0</v>
      </c>
      <c r="AJ39">
        <f t="shared" si="33"/>
        <v>0</v>
      </c>
      <c r="AK39">
        <f t="shared" si="34"/>
        <v>0</v>
      </c>
    </row>
    <row r="40" spans="1:37" x14ac:dyDescent="0.25">
      <c r="A40" s="18" t="s">
        <v>69</v>
      </c>
      <c r="B40" t="s">
        <v>84</v>
      </c>
      <c r="C40">
        <v>0</v>
      </c>
      <c r="D40">
        <v>1</v>
      </c>
      <c r="F40" s="1">
        <v>20.95</v>
      </c>
      <c r="G40" s="7">
        <f t="shared" si="85"/>
        <v>0</v>
      </c>
      <c r="H40" s="2" t="s">
        <v>83</v>
      </c>
      <c r="I40" t="s">
        <v>25</v>
      </c>
      <c r="K40" t="s">
        <v>85</v>
      </c>
      <c r="X40">
        <v>1</v>
      </c>
      <c r="Z40">
        <f t="shared" si="23"/>
        <v>0</v>
      </c>
      <c r="AA40">
        <f t="shared" si="24"/>
        <v>0</v>
      </c>
      <c r="AB40">
        <f t="shared" si="25"/>
        <v>0</v>
      </c>
      <c r="AC40">
        <f t="shared" si="26"/>
        <v>0</v>
      </c>
      <c r="AD40">
        <f t="shared" si="27"/>
        <v>0</v>
      </c>
      <c r="AE40">
        <f t="shared" si="28"/>
        <v>0</v>
      </c>
      <c r="AF40">
        <f t="shared" si="29"/>
        <v>0</v>
      </c>
      <c r="AG40">
        <f t="shared" si="30"/>
        <v>0</v>
      </c>
      <c r="AH40">
        <f t="shared" si="31"/>
        <v>0</v>
      </c>
      <c r="AI40">
        <f t="shared" si="32"/>
        <v>0</v>
      </c>
      <c r="AJ40">
        <f t="shared" si="33"/>
        <v>0</v>
      </c>
      <c r="AK40">
        <f t="shared" si="34"/>
        <v>0</v>
      </c>
    </row>
    <row r="41" spans="1:37" x14ac:dyDescent="0.25">
      <c r="A41" s="18"/>
      <c r="B41" t="s">
        <v>74</v>
      </c>
      <c r="C41">
        <v>1</v>
      </c>
      <c r="D41">
        <v>1</v>
      </c>
      <c r="F41" s="1">
        <v>13.99</v>
      </c>
      <c r="G41" s="7">
        <f>C41*D41*F41</f>
        <v>13.99</v>
      </c>
      <c r="H41" s="2" t="s">
        <v>75</v>
      </c>
      <c r="I41" t="s">
        <v>24</v>
      </c>
      <c r="K41" t="s">
        <v>76</v>
      </c>
      <c r="X41">
        <v>1</v>
      </c>
      <c r="Z41">
        <f t="shared" si="23"/>
        <v>0</v>
      </c>
      <c r="AA41">
        <f t="shared" si="24"/>
        <v>0</v>
      </c>
      <c r="AB41">
        <f t="shared" si="25"/>
        <v>0</v>
      </c>
      <c r="AC41">
        <f t="shared" si="26"/>
        <v>0</v>
      </c>
      <c r="AD41">
        <f t="shared" si="27"/>
        <v>0</v>
      </c>
      <c r="AE41">
        <f t="shared" si="28"/>
        <v>0</v>
      </c>
      <c r="AF41">
        <f t="shared" si="29"/>
        <v>0</v>
      </c>
      <c r="AG41">
        <f t="shared" si="30"/>
        <v>0</v>
      </c>
      <c r="AH41">
        <f t="shared" si="31"/>
        <v>0</v>
      </c>
      <c r="AI41">
        <f t="shared" si="32"/>
        <v>0</v>
      </c>
      <c r="AJ41">
        <f t="shared" si="33"/>
        <v>0</v>
      </c>
      <c r="AK41">
        <f t="shared" si="34"/>
        <v>1</v>
      </c>
    </row>
    <row r="42" spans="1:37" x14ac:dyDescent="0.25">
      <c r="A42" s="18"/>
      <c r="B42" t="s">
        <v>79</v>
      </c>
      <c r="C42">
        <v>0</v>
      </c>
      <c r="D42">
        <v>1</v>
      </c>
      <c r="F42" s="1">
        <v>15.69</v>
      </c>
      <c r="G42" s="7">
        <f>C42*D42*F42</f>
        <v>0</v>
      </c>
      <c r="H42" s="2" t="s">
        <v>81</v>
      </c>
      <c r="I42" t="s">
        <v>24</v>
      </c>
      <c r="K42" t="s">
        <v>82</v>
      </c>
      <c r="X42">
        <v>1</v>
      </c>
      <c r="Z42">
        <f t="shared" si="23"/>
        <v>0</v>
      </c>
      <c r="AA42">
        <f t="shared" si="24"/>
        <v>0</v>
      </c>
      <c r="AB42">
        <f t="shared" si="25"/>
        <v>0</v>
      </c>
      <c r="AC42">
        <f t="shared" si="26"/>
        <v>0</v>
      </c>
      <c r="AD42">
        <f t="shared" si="27"/>
        <v>0</v>
      </c>
      <c r="AE42">
        <f t="shared" si="28"/>
        <v>0</v>
      </c>
      <c r="AF42">
        <f t="shared" si="29"/>
        <v>0</v>
      </c>
      <c r="AG42">
        <f t="shared" si="30"/>
        <v>0</v>
      </c>
      <c r="AH42">
        <f t="shared" si="31"/>
        <v>0</v>
      </c>
      <c r="AI42">
        <f t="shared" si="32"/>
        <v>0</v>
      </c>
      <c r="AJ42">
        <f t="shared" si="33"/>
        <v>0</v>
      </c>
      <c r="AK42">
        <f t="shared" si="34"/>
        <v>0</v>
      </c>
    </row>
    <row r="43" spans="1:37" x14ac:dyDescent="0.25">
      <c r="A43" s="18"/>
      <c r="B43" t="s">
        <v>97</v>
      </c>
      <c r="C43">
        <v>0</v>
      </c>
      <c r="D43">
        <v>1</v>
      </c>
      <c r="F43" s="1">
        <v>7.99</v>
      </c>
      <c r="G43" s="7">
        <f>C43*D43*F43</f>
        <v>0</v>
      </c>
      <c r="H43" s="2" t="s">
        <v>98</v>
      </c>
      <c r="I43" t="s">
        <v>24</v>
      </c>
      <c r="K43" t="s">
        <v>99</v>
      </c>
      <c r="X43">
        <v>1</v>
      </c>
      <c r="Z43">
        <f t="shared" si="23"/>
        <v>0</v>
      </c>
      <c r="AA43">
        <f t="shared" si="24"/>
        <v>0</v>
      </c>
      <c r="AB43">
        <f t="shared" si="25"/>
        <v>0</v>
      </c>
      <c r="AC43">
        <f t="shared" si="26"/>
        <v>0</v>
      </c>
      <c r="AD43">
        <f t="shared" si="27"/>
        <v>0</v>
      </c>
      <c r="AE43">
        <f t="shared" si="28"/>
        <v>0</v>
      </c>
      <c r="AF43">
        <f t="shared" si="29"/>
        <v>0</v>
      </c>
      <c r="AG43">
        <f t="shared" si="30"/>
        <v>0</v>
      </c>
      <c r="AH43">
        <f t="shared" si="31"/>
        <v>0</v>
      </c>
      <c r="AI43">
        <f t="shared" si="32"/>
        <v>0</v>
      </c>
      <c r="AJ43">
        <f t="shared" si="33"/>
        <v>0</v>
      </c>
      <c r="AK43">
        <f t="shared" si="34"/>
        <v>0</v>
      </c>
    </row>
    <row r="44" spans="1:37" x14ac:dyDescent="0.25">
      <c r="A44" s="18"/>
      <c r="B44" t="s">
        <v>78</v>
      </c>
      <c r="C44">
        <v>0</v>
      </c>
      <c r="D44">
        <v>1</v>
      </c>
      <c r="F44" s="1">
        <v>7.99</v>
      </c>
      <c r="G44" s="7">
        <f>C44*D44*F44</f>
        <v>0</v>
      </c>
      <c r="H44" s="2" t="s">
        <v>80</v>
      </c>
      <c r="I44" t="s">
        <v>24</v>
      </c>
      <c r="K44" t="s">
        <v>77</v>
      </c>
      <c r="X44">
        <v>1</v>
      </c>
      <c r="Z44">
        <f t="shared" ref="Z44" si="99">$C44*M44</f>
        <v>0</v>
      </c>
      <c r="AA44">
        <f t="shared" ref="AA44" si="100">$C44*N44</f>
        <v>0</v>
      </c>
      <c r="AB44">
        <f t="shared" ref="AB44" si="101">$C44*O44</f>
        <v>0</v>
      </c>
      <c r="AC44">
        <f t="shared" ref="AC44" si="102">$C44*P44</f>
        <v>0</v>
      </c>
      <c r="AD44">
        <f t="shared" ref="AD44" si="103">$C44*Q44</f>
        <v>0</v>
      </c>
      <c r="AE44">
        <f t="shared" ref="AE44" si="104">$C44*R44</f>
        <v>0</v>
      </c>
      <c r="AF44">
        <f t="shared" ref="AF44" si="105">$C44*S44</f>
        <v>0</v>
      </c>
      <c r="AG44">
        <f t="shared" ref="AG44" si="106">$C44*T44</f>
        <v>0</v>
      </c>
      <c r="AH44">
        <f t="shared" ref="AH44" si="107">$C44*U44</f>
        <v>0</v>
      </c>
      <c r="AI44">
        <f t="shared" ref="AI44" si="108">$C44*V44</f>
        <v>0</v>
      </c>
      <c r="AJ44">
        <f t="shared" ref="AJ44" si="109">$C44*W44</f>
        <v>0</v>
      </c>
      <c r="AK44">
        <f t="shared" ref="AK44" si="110">$C44*X44</f>
        <v>0</v>
      </c>
    </row>
    <row r="45" spans="1:37" x14ac:dyDescent="0.25">
      <c r="G45" s="7">
        <f t="shared" si="85"/>
        <v>0</v>
      </c>
      <c r="Z45">
        <f t="shared" si="23"/>
        <v>0</v>
      </c>
      <c r="AA45">
        <f t="shared" si="24"/>
        <v>0</v>
      </c>
      <c r="AB45">
        <f t="shared" si="25"/>
        <v>0</v>
      </c>
      <c r="AC45">
        <f t="shared" si="26"/>
        <v>0</v>
      </c>
      <c r="AD45">
        <f t="shared" si="27"/>
        <v>0</v>
      </c>
      <c r="AE45">
        <f t="shared" si="28"/>
        <v>0</v>
      </c>
      <c r="AF45">
        <f t="shared" si="29"/>
        <v>0</v>
      </c>
      <c r="AG45">
        <f t="shared" si="30"/>
        <v>0</v>
      </c>
      <c r="AH45">
        <f t="shared" si="31"/>
        <v>0</v>
      </c>
      <c r="AI45">
        <f t="shared" si="32"/>
        <v>0</v>
      </c>
      <c r="AJ45">
        <f t="shared" si="33"/>
        <v>0</v>
      </c>
      <c r="AK45">
        <f t="shared" si="34"/>
        <v>0</v>
      </c>
    </row>
    <row r="46" spans="1:37" x14ac:dyDescent="0.25">
      <c r="A46" s="18" t="s">
        <v>47</v>
      </c>
      <c r="B46" t="s">
        <v>49</v>
      </c>
      <c r="C46">
        <v>0</v>
      </c>
      <c r="D46">
        <v>1</v>
      </c>
      <c r="F46" s="1">
        <v>5.18</v>
      </c>
      <c r="G46" s="7">
        <f t="shared" si="85"/>
        <v>0</v>
      </c>
      <c r="H46" s="2" t="s">
        <v>48</v>
      </c>
      <c r="I46" t="s">
        <v>25</v>
      </c>
      <c r="K46" t="s">
        <v>103</v>
      </c>
      <c r="Q46">
        <v>0</v>
      </c>
      <c r="Z46">
        <f t="shared" si="23"/>
        <v>0</v>
      </c>
      <c r="AA46">
        <f t="shared" si="24"/>
        <v>0</v>
      </c>
      <c r="AB46">
        <f t="shared" si="25"/>
        <v>0</v>
      </c>
      <c r="AC46">
        <f t="shared" si="26"/>
        <v>0</v>
      </c>
      <c r="AD46">
        <f t="shared" si="27"/>
        <v>0</v>
      </c>
      <c r="AE46">
        <f t="shared" si="28"/>
        <v>0</v>
      </c>
      <c r="AF46">
        <f t="shared" si="29"/>
        <v>0</v>
      </c>
      <c r="AG46">
        <f t="shared" si="30"/>
        <v>0</v>
      </c>
      <c r="AH46">
        <f t="shared" si="31"/>
        <v>0</v>
      </c>
      <c r="AI46">
        <f t="shared" si="32"/>
        <v>0</v>
      </c>
      <c r="AJ46">
        <f t="shared" si="33"/>
        <v>0</v>
      </c>
      <c r="AK46">
        <f t="shared" si="34"/>
        <v>0</v>
      </c>
    </row>
    <row r="47" spans="1:37" x14ac:dyDescent="0.25">
      <c r="A47" s="18"/>
      <c r="B47" t="s">
        <v>50</v>
      </c>
      <c r="C47">
        <v>1</v>
      </c>
      <c r="D47">
        <v>1</v>
      </c>
      <c r="F47" s="1">
        <v>9.34</v>
      </c>
      <c r="G47" s="7">
        <f t="shared" si="85"/>
        <v>9.34</v>
      </c>
      <c r="H47" s="2" t="s">
        <v>48</v>
      </c>
      <c r="I47" t="s">
        <v>25</v>
      </c>
      <c r="K47" t="s">
        <v>103</v>
      </c>
      <c r="Q47">
        <v>1</v>
      </c>
      <c r="Z47">
        <f t="shared" si="23"/>
        <v>0</v>
      </c>
      <c r="AA47">
        <f t="shared" si="24"/>
        <v>0</v>
      </c>
      <c r="AB47">
        <f t="shared" si="25"/>
        <v>0</v>
      </c>
      <c r="AC47">
        <f t="shared" si="26"/>
        <v>0</v>
      </c>
      <c r="AD47">
        <f t="shared" si="27"/>
        <v>1</v>
      </c>
      <c r="AE47">
        <f t="shared" si="28"/>
        <v>0</v>
      </c>
      <c r="AF47">
        <f t="shared" si="29"/>
        <v>0</v>
      </c>
      <c r="AG47">
        <f t="shared" si="30"/>
        <v>0</v>
      </c>
      <c r="AH47">
        <f t="shared" si="31"/>
        <v>0</v>
      </c>
      <c r="AI47">
        <f t="shared" si="32"/>
        <v>0</v>
      </c>
      <c r="AJ47">
        <f t="shared" si="33"/>
        <v>0</v>
      </c>
      <c r="AK47">
        <f t="shared" si="34"/>
        <v>0</v>
      </c>
    </row>
    <row r="48" spans="1:37" x14ac:dyDescent="0.25">
      <c r="G48" s="7">
        <f t="shared" si="85"/>
        <v>0</v>
      </c>
    </row>
    <row r="49" spans="1:37" x14ac:dyDescent="0.25">
      <c r="A49" s="15" t="s">
        <v>41</v>
      </c>
      <c r="B49" s="15"/>
      <c r="C49" s="15"/>
      <c r="D49" s="5"/>
      <c r="E49" s="5"/>
      <c r="F49" s="5"/>
      <c r="G49" s="8">
        <f>SUM(G3:G48)</f>
        <v>113.76599999999999</v>
      </c>
      <c r="Z49">
        <f t="shared" ref="Z49:AK49" si="111">SUM(Z3:Z47)</f>
        <v>1</v>
      </c>
      <c r="AA49">
        <f t="shared" si="111"/>
        <v>1</v>
      </c>
      <c r="AB49">
        <f t="shared" si="111"/>
        <v>1</v>
      </c>
      <c r="AC49">
        <f t="shared" si="111"/>
        <v>1</v>
      </c>
      <c r="AD49">
        <f t="shared" si="111"/>
        <v>3</v>
      </c>
      <c r="AE49">
        <f t="shared" si="111"/>
        <v>1</v>
      </c>
      <c r="AF49">
        <f t="shared" si="111"/>
        <v>1</v>
      </c>
      <c r="AG49">
        <f t="shared" si="111"/>
        <v>1</v>
      </c>
      <c r="AH49">
        <f t="shared" si="111"/>
        <v>1</v>
      </c>
      <c r="AI49">
        <f t="shared" si="111"/>
        <v>1</v>
      </c>
      <c r="AJ49">
        <f t="shared" si="111"/>
        <v>1</v>
      </c>
      <c r="AK49">
        <f t="shared" si="111"/>
        <v>1</v>
      </c>
    </row>
  </sheetData>
  <mergeCells count="19">
    <mergeCell ref="Z1:AK1"/>
    <mergeCell ref="A40:A44"/>
    <mergeCell ref="E1:F1"/>
    <mergeCell ref="M1:X1"/>
    <mergeCell ref="A9:A14"/>
    <mergeCell ref="A3:A7"/>
    <mergeCell ref="B25:B27"/>
    <mergeCell ref="A49:C49"/>
    <mergeCell ref="B29:B30"/>
    <mergeCell ref="B6:B7"/>
    <mergeCell ref="B9:B11"/>
    <mergeCell ref="B16:B18"/>
    <mergeCell ref="A20:A27"/>
    <mergeCell ref="A29:A30"/>
    <mergeCell ref="A32:A33"/>
    <mergeCell ref="B3:B5"/>
    <mergeCell ref="A16:A18"/>
    <mergeCell ref="A37:A38"/>
    <mergeCell ref="A46:A47"/>
  </mergeCells>
  <phoneticPr fontId="3" type="noConversion"/>
  <conditionalFormatting sqref="C1:C3 C50:C1048576 C45:C48 C39:C40 C24 C27:C37 C18:C21 M8:X16 C6:C16 Z6:AK16">
    <cfRule type="cellIs" dxfId="99" priority="112" operator="equal">
      <formula>1</formula>
    </cfRule>
  </conditionalFormatting>
  <conditionalFormatting sqref="G6:G7">
    <cfRule type="expression" dxfId="98" priority="111">
      <formula>0</formula>
    </cfRule>
  </conditionalFormatting>
  <conditionalFormatting sqref="G3 G45:G48 G39:G40 G24 G27:G37 G18:G21 G6:G16 Z6:AK16">
    <cfRule type="cellIs" dxfId="97" priority="110" operator="equal">
      <formula>0</formula>
    </cfRule>
  </conditionalFormatting>
  <conditionalFormatting sqref="M2:Q3 M3:X3 M45:X47 M39:X40 M24:X24 M6:T7 V6:X7 U4:U7 M27:X37 M18:X21">
    <cfRule type="cellIs" dxfId="96" priority="109" operator="equal">
      <formula>1</formula>
    </cfRule>
  </conditionalFormatting>
  <conditionalFormatting sqref="M3:X3 M45:X47 M39:X40 M24:X24 M6:T7 V6:X7 U4:U7 M27:X37 M18:X21">
    <cfRule type="cellIs" dxfId="95" priority="108" operator="equal">
      <formula>1</formula>
    </cfRule>
  </conditionalFormatting>
  <conditionalFormatting sqref="Z2:AD2">
    <cfRule type="cellIs" dxfId="94" priority="107" operator="equal">
      <formula>1</formula>
    </cfRule>
  </conditionalFormatting>
  <conditionalFormatting sqref="Z49:AK49 Z3:AK3 Z45:AK47 Z39:AK40 Z24:AK24 Z27:AK37 Z18:AK21">
    <cfRule type="cellIs" dxfId="93" priority="106" operator="equal">
      <formula>1</formula>
    </cfRule>
  </conditionalFormatting>
  <conditionalFormatting sqref="Z49:AK49">
    <cfRule type="cellIs" dxfId="92" priority="104" operator="lessThan">
      <formula>1</formula>
    </cfRule>
    <cfRule type="cellIs" dxfId="91" priority="105" operator="greaterThan">
      <formula>1</formula>
    </cfRule>
  </conditionalFormatting>
  <conditionalFormatting sqref="Z3:AK3 Z45:AK47 Z39:AK40 Z24:AK24 Z27:AK37 Z18:AK21">
    <cfRule type="cellIs" dxfId="90" priority="103" operator="equal">
      <formula>0</formula>
    </cfRule>
  </conditionalFormatting>
  <conditionalFormatting sqref="C44">
    <cfRule type="cellIs" dxfId="89" priority="102" operator="equal">
      <formula>1</formula>
    </cfRule>
  </conditionalFormatting>
  <conditionalFormatting sqref="G44">
    <cfRule type="cellIs" dxfId="88" priority="101" operator="equal">
      <formula>0</formula>
    </cfRule>
  </conditionalFormatting>
  <conditionalFormatting sqref="M44:X44">
    <cfRule type="cellIs" dxfId="87" priority="100" operator="equal">
      <formula>1</formula>
    </cfRule>
  </conditionalFormatting>
  <conditionalFormatting sqref="M44:X44">
    <cfRule type="cellIs" dxfId="86" priority="99" operator="equal">
      <formula>1</formula>
    </cfRule>
  </conditionalFormatting>
  <conditionalFormatting sqref="Z44:AK44">
    <cfRule type="cellIs" dxfId="85" priority="98" operator="equal">
      <formula>1</formula>
    </cfRule>
  </conditionalFormatting>
  <conditionalFormatting sqref="Z44:AK44">
    <cfRule type="cellIs" dxfId="84" priority="97" operator="equal">
      <formula>0</formula>
    </cfRule>
  </conditionalFormatting>
  <conditionalFormatting sqref="C41">
    <cfRule type="cellIs" dxfId="83" priority="96" operator="equal">
      <formula>1</formula>
    </cfRule>
  </conditionalFormatting>
  <conditionalFormatting sqref="G41">
    <cfRule type="cellIs" dxfId="82" priority="95" operator="equal">
      <formula>0</formula>
    </cfRule>
  </conditionalFormatting>
  <conditionalFormatting sqref="M41:X41">
    <cfRule type="cellIs" dxfId="81" priority="94" operator="equal">
      <formula>1</formula>
    </cfRule>
  </conditionalFormatting>
  <conditionalFormatting sqref="M41:X41">
    <cfRule type="cellIs" dxfId="80" priority="93" operator="equal">
      <formula>1</formula>
    </cfRule>
  </conditionalFormatting>
  <conditionalFormatting sqref="Z41:AK41">
    <cfRule type="cellIs" dxfId="79" priority="92" operator="equal">
      <formula>1</formula>
    </cfRule>
  </conditionalFormatting>
  <conditionalFormatting sqref="Z41:AK41">
    <cfRule type="cellIs" dxfId="78" priority="91" operator="equal">
      <formula>0</formula>
    </cfRule>
  </conditionalFormatting>
  <conditionalFormatting sqref="C42">
    <cfRule type="cellIs" dxfId="77" priority="90" operator="equal">
      <formula>1</formula>
    </cfRule>
  </conditionalFormatting>
  <conditionalFormatting sqref="G42">
    <cfRule type="cellIs" dxfId="76" priority="89" operator="equal">
      <formula>0</formula>
    </cfRule>
  </conditionalFormatting>
  <conditionalFormatting sqref="M42:X42">
    <cfRule type="cellIs" dxfId="75" priority="88" operator="equal">
      <formula>1</formula>
    </cfRule>
  </conditionalFormatting>
  <conditionalFormatting sqref="M42:X42">
    <cfRule type="cellIs" dxfId="74" priority="87" operator="equal">
      <formula>1</formula>
    </cfRule>
  </conditionalFormatting>
  <conditionalFormatting sqref="Z42:AK42">
    <cfRule type="cellIs" dxfId="73" priority="86" operator="equal">
      <formula>1</formula>
    </cfRule>
  </conditionalFormatting>
  <conditionalFormatting sqref="Z42:AK42">
    <cfRule type="cellIs" dxfId="72" priority="85" operator="equal">
      <formula>0</formula>
    </cfRule>
  </conditionalFormatting>
  <conditionalFormatting sqref="C4">
    <cfRule type="cellIs" dxfId="71" priority="84" operator="equal">
      <formula>1</formula>
    </cfRule>
  </conditionalFormatting>
  <conditionalFormatting sqref="G4">
    <cfRule type="cellIs" dxfId="70" priority="83" operator="equal">
      <formula>0</formula>
    </cfRule>
  </conditionalFormatting>
  <conditionalFormatting sqref="M4:T4 V4:X4">
    <cfRule type="cellIs" dxfId="69" priority="82" operator="equal">
      <formula>1</formula>
    </cfRule>
  </conditionalFormatting>
  <conditionalFormatting sqref="M4:T4 V4:X4">
    <cfRule type="cellIs" dxfId="68" priority="81" operator="equal">
      <formula>1</formula>
    </cfRule>
  </conditionalFormatting>
  <conditionalFormatting sqref="Z4:AK4">
    <cfRule type="cellIs" dxfId="67" priority="80" operator="equal">
      <formula>1</formula>
    </cfRule>
  </conditionalFormatting>
  <conditionalFormatting sqref="Z4:AK4">
    <cfRule type="cellIs" dxfId="66" priority="79" operator="equal">
      <formula>0</formula>
    </cfRule>
  </conditionalFormatting>
  <conditionalFormatting sqref="C5">
    <cfRule type="cellIs" dxfId="65" priority="78" operator="equal">
      <formula>1</formula>
    </cfRule>
  </conditionalFormatting>
  <conditionalFormatting sqref="G5">
    <cfRule type="cellIs" dxfId="64" priority="77" operator="equal">
      <formula>0</formula>
    </cfRule>
  </conditionalFormatting>
  <conditionalFormatting sqref="M5:T5 V5:X5">
    <cfRule type="cellIs" dxfId="63" priority="76" operator="equal">
      <formula>1</formula>
    </cfRule>
  </conditionalFormatting>
  <conditionalFormatting sqref="M5:T5 V5:X5">
    <cfRule type="cellIs" dxfId="62" priority="75" operator="equal">
      <formula>1</formula>
    </cfRule>
  </conditionalFormatting>
  <conditionalFormatting sqref="Z5:AK5">
    <cfRule type="cellIs" dxfId="61" priority="74" operator="equal">
      <formula>1</formula>
    </cfRule>
  </conditionalFormatting>
  <conditionalFormatting sqref="Z5:AK5">
    <cfRule type="cellIs" dxfId="60" priority="73" operator="equal">
      <formula>0</formula>
    </cfRule>
  </conditionalFormatting>
  <conditionalFormatting sqref="C38">
    <cfRule type="cellIs" dxfId="59" priority="60" operator="equal">
      <formula>1</formula>
    </cfRule>
  </conditionalFormatting>
  <conditionalFormatting sqref="G38">
    <cfRule type="cellIs" dxfId="58" priority="59" operator="equal">
      <formula>0</formula>
    </cfRule>
  </conditionalFormatting>
  <conditionalFormatting sqref="M38:X38">
    <cfRule type="cellIs" dxfId="57" priority="58" operator="equal">
      <formula>1</formula>
    </cfRule>
  </conditionalFormatting>
  <conditionalFormatting sqref="M38:X38">
    <cfRule type="cellIs" dxfId="56" priority="57" operator="equal">
      <formula>1</formula>
    </cfRule>
  </conditionalFormatting>
  <conditionalFormatting sqref="Z38:AK38">
    <cfRule type="cellIs" dxfId="55" priority="56" operator="equal">
      <formula>1</formula>
    </cfRule>
  </conditionalFormatting>
  <conditionalFormatting sqref="Z38:AK38">
    <cfRule type="cellIs" dxfId="54" priority="55" operator="equal">
      <formula>0</formula>
    </cfRule>
  </conditionalFormatting>
  <conditionalFormatting sqref="C22">
    <cfRule type="cellIs" dxfId="53" priority="54" operator="equal">
      <formula>1</formula>
    </cfRule>
  </conditionalFormatting>
  <conditionalFormatting sqref="G22">
    <cfRule type="cellIs" dxfId="52" priority="53" operator="equal">
      <formula>0</formula>
    </cfRule>
  </conditionalFormatting>
  <conditionalFormatting sqref="M22:X22">
    <cfRule type="cellIs" dxfId="51" priority="52" operator="equal">
      <formula>1</formula>
    </cfRule>
  </conditionalFormatting>
  <conditionalFormatting sqref="M22:X22">
    <cfRule type="cellIs" dxfId="50" priority="51" operator="equal">
      <formula>1</formula>
    </cfRule>
  </conditionalFormatting>
  <conditionalFormatting sqref="Z22:AK22">
    <cfRule type="cellIs" dxfId="49" priority="50" operator="equal">
      <formula>1</formula>
    </cfRule>
  </conditionalFormatting>
  <conditionalFormatting sqref="Z22:AK22">
    <cfRule type="cellIs" dxfId="48" priority="49" operator="equal">
      <formula>0</formula>
    </cfRule>
  </conditionalFormatting>
  <conditionalFormatting sqref="C23">
    <cfRule type="cellIs" dxfId="47" priority="48" operator="equal">
      <formula>1</formula>
    </cfRule>
  </conditionalFormatting>
  <conditionalFormatting sqref="G23">
    <cfRule type="cellIs" dxfId="46" priority="47" operator="equal">
      <formula>0</formula>
    </cfRule>
  </conditionalFormatting>
  <conditionalFormatting sqref="M23:X23">
    <cfRule type="cellIs" dxfId="45" priority="46" operator="equal">
      <formula>1</formula>
    </cfRule>
  </conditionalFormatting>
  <conditionalFormatting sqref="M23:X23">
    <cfRule type="cellIs" dxfId="44" priority="45" operator="equal">
      <formula>1</formula>
    </cfRule>
  </conditionalFormatting>
  <conditionalFormatting sqref="Z23:AK23">
    <cfRule type="cellIs" dxfId="43" priority="44" operator="equal">
      <formula>1</formula>
    </cfRule>
  </conditionalFormatting>
  <conditionalFormatting sqref="Z23:AK23">
    <cfRule type="cellIs" dxfId="42" priority="43" operator="equal">
      <formula>0</formula>
    </cfRule>
  </conditionalFormatting>
  <conditionalFormatting sqref="C43">
    <cfRule type="cellIs" dxfId="41" priority="42" operator="equal">
      <formula>1</formula>
    </cfRule>
  </conditionalFormatting>
  <conditionalFormatting sqref="G43">
    <cfRule type="cellIs" dxfId="40" priority="41" operator="equal">
      <formula>0</formula>
    </cfRule>
  </conditionalFormatting>
  <conditionalFormatting sqref="M43:X43">
    <cfRule type="cellIs" dxfId="39" priority="40" operator="equal">
      <formula>1</formula>
    </cfRule>
  </conditionalFormatting>
  <conditionalFormatting sqref="M43:X43">
    <cfRule type="cellIs" dxfId="38" priority="39" operator="equal">
      <formula>1</formula>
    </cfRule>
  </conditionalFormatting>
  <conditionalFormatting sqref="Z43:AK43">
    <cfRule type="cellIs" dxfId="37" priority="38" operator="equal">
      <formula>1</formula>
    </cfRule>
  </conditionalFormatting>
  <conditionalFormatting sqref="Z43:AK43">
    <cfRule type="cellIs" dxfId="36" priority="37" operator="equal">
      <formula>0</formula>
    </cfRule>
  </conditionalFormatting>
  <conditionalFormatting sqref="M27:AK1048576 M1:AK16 M18:AK24">
    <cfRule type="cellIs" dxfId="35" priority="36" operator="equal">
      <formula>0.5</formula>
    </cfRule>
  </conditionalFormatting>
  <conditionalFormatting sqref="C26">
    <cfRule type="cellIs" dxfId="34" priority="35" operator="equal">
      <formula>1</formula>
    </cfRule>
  </conditionalFormatting>
  <conditionalFormatting sqref="G26">
    <cfRule type="cellIs" dxfId="33" priority="34" operator="equal">
      <formula>0</formula>
    </cfRule>
  </conditionalFormatting>
  <conditionalFormatting sqref="M26:X26">
    <cfRule type="cellIs" dxfId="32" priority="33" operator="equal">
      <formula>1</formula>
    </cfRule>
  </conditionalFormatting>
  <conditionalFormatting sqref="M26:X26">
    <cfRule type="cellIs" dxfId="31" priority="32" operator="equal">
      <formula>1</formula>
    </cfRule>
  </conditionalFormatting>
  <conditionalFormatting sqref="Z26:AK26">
    <cfRule type="cellIs" dxfId="30" priority="31" operator="equal">
      <formula>1</formula>
    </cfRule>
  </conditionalFormatting>
  <conditionalFormatting sqref="Z26:AK26">
    <cfRule type="cellIs" dxfId="29" priority="30" operator="equal">
      <formula>0</formula>
    </cfRule>
  </conditionalFormatting>
  <conditionalFormatting sqref="M26:AK26">
    <cfRule type="cellIs" dxfId="28" priority="29" operator="equal">
      <formula>0.5</formula>
    </cfRule>
  </conditionalFormatting>
  <conditionalFormatting sqref="C17">
    <cfRule type="cellIs" dxfId="27" priority="28" operator="equal">
      <formula>1</formula>
    </cfRule>
  </conditionalFormatting>
  <conditionalFormatting sqref="G17">
    <cfRule type="cellIs" dxfId="26" priority="27" operator="equal">
      <formula>0</formula>
    </cfRule>
  </conditionalFormatting>
  <conditionalFormatting sqref="M17:X17">
    <cfRule type="cellIs" dxfId="25" priority="26" operator="equal">
      <formula>1</formula>
    </cfRule>
  </conditionalFormatting>
  <conditionalFormatting sqref="M17:X17">
    <cfRule type="cellIs" dxfId="24" priority="25" operator="equal">
      <formula>1</formula>
    </cfRule>
  </conditionalFormatting>
  <conditionalFormatting sqref="Z17:AK17">
    <cfRule type="cellIs" dxfId="23" priority="24" operator="equal">
      <formula>1</formula>
    </cfRule>
  </conditionalFormatting>
  <conditionalFormatting sqref="Z17:AK17">
    <cfRule type="cellIs" dxfId="22" priority="23" operator="equal">
      <formula>0</formula>
    </cfRule>
  </conditionalFormatting>
  <conditionalFormatting sqref="M17:AK17">
    <cfRule type="cellIs" dxfId="21" priority="22" operator="equal">
      <formula>0.5</formula>
    </cfRule>
  </conditionalFormatting>
  <conditionalFormatting sqref="C25">
    <cfRule type="cellIs" dxfId="6" priority="7" operator="equal">
      <formula>1</formula>
    </cfRule>
  </conditionalFormatting>
  <conditionalFormatting sqref="G25">
    <cfRule type="cellIs" dxfId="5" priority="6" operator="equal">
      <formula>0</formula>
    </cfRule>
  </conditionalFormatting>
  <conditionalFormatting sqref="M25:X25">
    <cfRule type="cellIs" dxfId="4" priority="5" operator="equal">
      <formula>1</formula>
    </cfRule>
  </conditionalFormatting>
  <conditionalFormatting sqref="M25:X25">
    <cfRule type="cellIs" dxfId="3" priority="4" operator="equal">
      <formula>1</formula>
    </cfRule>
  </conditionalFormatting>
  <conditionalFormatting sqref="Z25:AK25">
    <cfRule type="cellIs" dxfId="2" priority="3" operator="equal">
      <formula>1</formula>
    </cfRule>
  </conditionalFormatting>
  <conditionalFormatting sqref="Z25:AK25">
    <cfRule type="cellIs" dxfId="1" priority="2" operator="equal">
      <formula>0</formula>
    </cfRule>
  </conditionalFormatting>
  <conditionalFormatting sqref="M25:AK25">
    <cfRule type="cellIs" dxfId="0" priority="1" operator="equal">
      <formula>0.5</formula>
    </cfRule>
  </conditionalFormatting>
  <hyperlinks>
    <hyperlink ref="H16" r:id="rId1" xr:uid="{00000000-0004-0000-0100-000000000000}"/>
    <hyperlink ref="H3" r:id="rId2" xr:uid="{00000000-0004-0000-0100-000001000000}"/>
    <hyperlink ref="H6" r:id="rId3" xr:uid="{00000000-0004-0000-0100-000002000000}"/>
    <hyperlink ref="H29" r:id="rId4" xr:uid="{00000000-0004-0000-0100-000003000000}"/>
    <hyperlink ref="H9" r:id="rId5" xr:uid="{00000000-0004-0000-0100-000004000000}"/>
    <hyperlink ref="H32" r:id="rId6" xr:uid="{00000000-0004-0000-0100-000005000000}"/>
    <hyperlink ref="H21" r:id="rId7" xr:uid="{00000000-0004-0000-0100-000006000000}"/>
    <hyperlink ref="H20" r:id="rId8" xr:uid="{00000000-0004-0000-0100-000007000000}"/>
    <hyperlink ref="H11" r:id="rId9" xr:uid="{00000000-0004-0000-0100-000008000000}"/>
    <hyperlink ref="H7" r:id="rId10" xr:uid="{00000000-0004-0000-0100-000009000000}"/>
    <hyperlink ref="H46" r:id="rId11" location="reducing-board-costs" display="reducing-board-costs" xr:uid="{00000000-0004-0000-0100-00000A000000}"/>
    <hyperlink ref="H47" r:id="rId12" location="reducing-board-costs" display="reducing-board-costs" xr:uid="{00000000-0004-0000-0100-00000B000000}"/>
    <hyperlink ref="H24" r:id="rId13" display="https://cpc.farnell.com/seeed-studio/114100001/raspberry-pi-rtc-expansion-module/dp/SC14950?mckv=tGw8eLdN_dc|pcrid|74698090405506|kword||match||plid||slid||pid|SC14950|&amp;CMP=KNC-MUK-CPC-SHOPPING-M-450-Shopping-Electronic+and+Electrical+Components-Semiconductors+-+ICs&amp;msclkid=eb08176572fa13ab6fea4a677e4a643a&amp;utm_source=bing&amp;utm_medium=cpc&amp;utm_campaign=M-450-Shopping-Electronic%20and%20Electrical%20Components&amp;utm_term=4578297703198790&amp;utm_content=Semiconductors%20-%20ICs" xr:uid="{00000000-0004-0000-0100-00000C000000}"/>
    <hyperlink ref="H27" r:id="rId14" xr:uid="{00000000-0004-0000-0100-00000D000000}"/>
    <hyperlink ref="H12" r:id="rId15" display="https://uk.rs-online.com/web/p/products/1259534/?grossPrice=Y&amp;cm_mmc=UK-PLA-DS3A-_-bing-_-PLA_UK_EN_Semiconductors-_-Semiconductor_Development_Kits%7CSemiconductor_Development_Kit_Accessories-_-PRODUCT+GROUP&amp;matchtype=e&amp;pla-4574655567268353&amp;msclkid=fa9af20a4bc710134d5caf0845138709&amp;gclid=COG7ormK5uICFRUMGwodKvwCIg&amp;gclsrc=ds" xr:uid="{00000000-0004-0000-0100-00000E000000}"/>
    <hyperlink ref="H14" r:id="rId16" xr:uid="{00000000-0004-0000-0100-00000F000000}"/>
    <hyperlink ref="H30" r:id="rId17" xr:uid="{00000000-0004-0000-0100-000010000000}"/>
    <hyperlink ref="H33" r:id="rId18" display="https://uk.dhgate.com/product/oem-quality-memory-card-128gb-64gb-32gb-16gb/403063365.html?f=bm%7cGMC%7cpla%7c236117068%7c16091357788%7c403063365%7cpla-293946777986%7c104014007%7cGB%7chandisk%7cc%7c2%7c&amp;utm_source=pla&amp;utm_medium=GMC&amp;utm_campaign=handisk&amp;utm_term=403063365&amp;gclid=Cj0KCQjw6IfoBRCiARIsAF6q06u1fFDzOuEPMf5BLcqn-jnCs3eAYHNZlvklUOJOdOjZvxLhB11wPVMaAt5sEALw_wcB" xr:uid="{00000000-0004-0000-0100-000011000000}"/>
    <hyperlink ref="H18" r:id="rId19" display="https://www.aliexpress.com/item/PMS5003-Sensor-Module-PM2-5-Air-Particle-Dust-laser-Sensor-Digital-Module-Electronic-DIY/32834164058.html?spm=2114.10010108.1000014.3.6554599d7FqQdR&amp;gps-id=pcDetailBottomMoreOtherSeller&amp;scm=1007.13338.128125.0&amp;scm_id=1007.13338.128125.0&amp;scm-url=1007.13338.128125.0&amp;pvid=86b04567-5b72-4066-a4b4-9e7a86502362" xr:uid="{00000000-0004-0000-0100-000012000000}"/>
    <hyperlink ref="H13" r:id="rId20" xr:uid="{00000000-0004-0000-0100-000013000000}"/>
    <hyperlink ref="H10" r:id="rId21" xr:uid="{00000000-0004-0000-0100-000014000000}"/>
    <hyperlink ref="H37" r:id="rId22" xr:uid="{00000000-0004-0000-0100-000015000000}"/>
    <hyperlink ref="H41" r:id="rId23" display="https://www.amazon.co.uk/RAVPower-Portable-Charger-External-Technology-6700mAh-Pink/dp/B00Y2RJLOI?psc=1&amp;SubscriptionId=AKIAIPHVZTVH6LZ5BFZA&amp;tag=hawk-future-21&amp;linkCode=xm2&amp;camp=2025&amp;creative=165953&amp;creativeASIN=B00Y2RJLOI&amp;ascsubtag=trd-5282599057441838803-21" xr:uid="{00000000-0004-0000-0100-000016000000}"/>
    <hyperlink ref="H44" r:id="rId24" xr:uid="{00000000-0004-0000-0100-000017000000}"/>
    <hyperlink ref="H42" r:id="rId25" xr:uid="{00000000-0004-0000-0100-000018000000}"/>
    <hyperlink ref="H40" r:id="rId26" xr:uid="{00000000-0004-0000-0100-000019000000}"/>
    <hyperlink ref="H4" r:id="rId27" xr:uid="{00000000-0004-0000-0100-00001A000000}"/>
    <hyperlink ref="H5" r:id="rId28" xr:uid="{00000000-0004-0000-0100-00001B000000}"/>
    <hyperlink ref="H38" r:id="rId29" xr:uid="{00000000-0004-0000-0100-00001D000000}"/>
    <hyperlink ref="H22" r:id="rId30" xr:uid="{00000000-0004-0000-0100-00001E000000}"/>
    <hyperlink ref="H23" r:id="rId31" xr:uid="{00000000-0004-0000-0100-00001F000000}"/>
    <hyperlink ref="H43" r:id="rId32" xr:uid="{00000000-0004-0000-0100-000021000000}"/>
    <hyperlink ref="H35" r:id="rId33" xr:uid="{00000000-0004-0000-0100-000022000000}"/>
    <hyperlink ref="H26" r:id="rId34" display="https://www.aliexpress.com/item/DS3231-AT24C32-IIC-High-Precision-RTC-Module-Clock-Timer-Memory-Module/2037934408.html?spm=2114.search0104.3.1.75a77117k07iaD&amp;ws_ab_test=searchweb0_0,searchweb201602_9_10065_10130_10068_10547_319_317_10548_10696_10192_10190_453_10084_454_10083_10618_10307_10820_10301_10821_10303_537_536_10059_10884_10887_321_322_10103,searchweb201603_52,ppcSwitch_0&amp;algo_expid=c43bddde-e15d-423a-9e49-d149fa24d6fc-0&amp;algo_pvid=c43bddde-e15d-423a-9e49-d149fa24d6fc" xr:uid="{00000000-0004-0000-0100-000023000000}"/>
    <hyperlink ref="H25" r:id="rId35" xr:uid="{3E28CA32-B5DE-4A93-9052-B56B46B7C8C9}"/>
  </hyperlinks>
  <pageMargins left="0.7" right="0.7" top="0.75" bottom="0.75" header="0.3" footer="0.3"/>
  <pageSetup paperSize="9" orientation="portrait" r:id="rId3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0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H22" sqref="H22"/>
    </sheetView>
  </sheetViews>
  <sheetFormatPr defaultRowHeight="15" x14ac:dyDescent="0.25"/>
  <cols>
    <col min="2" max="2" width="12" bestFit="1" customWidth="1"/>
    <col min="4" max="4" width="0" hidden="1" customWidth="1"/>
  </cols>
  <sheetData>
    <row r="1" spans="1:8" s="3" customFormat="1" x14ac:dyDescent="0.25">
      <c r="B1" s="3" t="s">
        <v>110</v>
      </c>
      <c r="C1" s="3" t="s">
        <v>111</v>
      </c>
      <c r="D1" s="3" t="s">
        <v>143</v>
      </c>
      <c r="E1" s="3" t="s">
        <v>112</v>
      </c>
      <c r="F1" s="3" t="s">
        <v>120</v>
      </c>
      <c r="G1" s="3" t="s">
        <v>125</v>
      </c>
      <c r="H1" s="3" t="s">
        <v>2</v>
      </c>
    </row>
    <row r="2" spans="1:8" s="3" customFormat="1" x14ac:dyDescent="0.25">
      <c r="A2" s="24" t="s">
        <v>136</v>
      </c>
    </row>
    <row r="3" spans="1:8" x14ac:dyDescent="0.25">
      <c r="A3" s="24"/>
      <c r="B3" t="s">
        <v>104</v>
      </c>
      <c r="C3" t="s">
        <v>113</v>
      </c>
      <c r="E3" s="6">
        <v>0</v>
      </c>
      <c r="F3" s="6">
        <v>0</v>
      </c>
      <c r="G3" s="6"/>
    </row>
    <row r="4" spans="1:8" x14ac:dyDescent="0.25">
      <c r="A4" s="24"/>
      <c r="B4" t="s">
        <v>105</v>
      </c>
      <c r="C4" t="s">
        <v>114</v>
      </c>
      <c r="E4" s="1">
        <v>2.3199999999999998</v>
      </c>
      <c r="F4" s="1">
        <v>2.3199999999999998</v>
      </c>
      <c r="G4" s="1"/>
      <c r="H4" s="2" t="s">
        <v>52</v>
      </c>
    </row>
    <row r="5" spans="1:8" x14ac:dyDescent="0.25">
      <c r="A5" s="24"/>
      <c r="B5" t="s">
        <v>106</v>
      </c>
      <c r="C5" t="s">
        <v>115</v>
      </c>
      <c r="E5" s="1">
        <v>4.3600000000000003</v>
      </c>
      <c r="F5" s="1">
        <f>E5+0.2*E5</f>
        <v>5.2320000000000002</v>
      </c>
      <c r="G5" s="1">
        <v>3.8370000000000002</v>
      </c>
      <c r="H5" t="s">
        <v>119</v>
      </c>
    </row>
    <row r="6" spans="1:8" x14ac:dyDescent="0.25">
      <c r="A6" s="24"/>
      <c r="B6" t="s">
        <v>107</v>
      </c>
      <c r="C6" t="s">
        <v>123</v>
      </c>
      <c r="E6" s="1">
        <v>3.47</v>
      </c>
      <c r="F6" s="1">
        <f t="shared" ref="F6:F10" si="0">E6+0.2*E6</f>
        <v>4.1640000000000006</v>
      </c>
      <c r="G6" s="1">
        <v>3.0539999999999998</v>
      </c>
      <c r="H6" t="s">
        <v>118</v>
      </c>
    </row>
    <row r="7" spans="1:8" x14ac:dyDescent="0.25">
      <c r="A7" s="24"/>
      <c r="B7" t="s">
        <v>108</v>
      </c>
      <c r="C7" t="s">
        <v>123</v>
      </c>
      <c r="E7" s="1">
        <v>2.4500000000000002</v>
      </c>
      <c r="F7" s="1">
        <f t="shared" si="0"/>
        <v>2.9400000000000004</v>
      </c>
      <c r="G7" s="1">
        <v>2.15</v>
      </c>
      <c r="H7" s="13" t="s">
        <v>116</v>
      </c>
    </row>
    <row r="8" spans="1:8" x14ac:dyDescent="0.25">
      <c r="A8" s="24"/>
      <c r="B8" t="s">
        <v>109</v>
      </c>
      <c r="C8" t="s">
        <v>123</v>
      </c>
      <c r="E8" s="1">
        <v>3.9750000000000001</v>
      </c>
      <c r="F8" s="1">
        <f t="shared" si="0"/>
        <v>4.7700000000000005</v>
      </c>
      <c r="G8" s="1">
        <v>3.5</v>
      </c>
      <c r="H8" s="1" t="s">
        <v>117</v>
      </c>
    </row>
    <row r="9" spans="1:8" x14ac:dyDescent="0.25">
      <c r="A9" s="24"/>
      <c r="B9" t="s">
        <v>121</v>
      </c>
      <c r="C9" t="s">
        <v>113</v>
      </c>
      <c r="E9" s="1">
        <v>0</v>
      </c>
      <c r="F9" s="1">
        <f t="shared" si="0"/>
        <v>0</v>
      </c>
      <c r="G9" s="1"/>
      <c r="H9" s="1"/>
    </row>
    <row r="10" spans="1:8" x14ac:dyDescent="0.25">
      <c r="A10" s="24"/>
      <c r="B10" t="s">
        <v>122</v>
      </c>
      <c r="C10" t="s">
        <v>113</v>
      </c>
      <c r="E10" s="1">
        <v>0</v>
      </c>
      <c r="F10" s="1">
        <f t="shared" si="0"/>
        <v>0</v>
      </c>
      <c r="G10" s="1"/>
      <c r="H10" s="1"/>
    </row>
    <row r="11" spans="1:8" x14ac:dyDescent="0.25">
      <c r="F11" s="1"/>
      <c r="G11" s="1"/>
    </row>
    <row r="12" spans="1:8" x14ac:dyDescent="0.25">
      <c r="A12" s="11" t="s">
        <v>41</v>
      </c>
      <c r="B12" s="10"/>
      <c r="C12" s="10"/>
      <c r="D12" s="10"/>
      <c r="E12" s="12">
        <f>SUM(E3:E11)</f>
        <v>16.575000000000003</v>
      </c>
      <c r="F12" s="12">
        <f>SUM(F3:F10)</f>
        <v>19.426000000000002</v>
      </c>
      <c r="G12" s="12"/>
    </row>
    <row r="14" spans="1:8" x14ac:dyDescent="0.25">
      <c r="A14" s="23" t="s">
        <v>132</v>
      </c>
    </row>
    <row r="15" spans="1:8" x14ac:dyDescent="0.25">
      <c r="A15" s="23"/>
      <c r="B15" t="s">
        <v>105</v>
      </c>
      <c r="C15" t="s">
        <v>129</v>
      </c>
      <c r="F15" s="1">
        <v>5</v>
      </c>
      <c r="H15" s="2" t="s">
        <v>134</v>
      </c>
    </row>
    <row r="16" spans="1:8" x14ac:dyDescent="0.25">
      <c r="A16" s="23"/>
      <c r="B16" t="s">
        <v>135</v>
      </c>
      <c r="C16" t="s">
        <v>129</v>
      </c>
      <c r="F16" s="1">
        <v>1</v>
      </c>
      <c r="H16" s="2" t="s">
        <v>145</v>
      </c>
    </row>
    <row r="17" spans="1:8" x14ac:dyDescent="0.25">
      <c r="A17" s="23"/>
      <c r="B17" t="s">
        <v>130</v>
      </c>
      <c r="C17" t="s">
        <v>129</v>
      </c>
      <c r="F17" s="1">
        <v>5</v>
      </c>
      <c r="H17" s="2" t="s">
        <v>133</v>
      </c>
    </row>
    <row r="18" spans="1:8" x14ac:dyDescent="0.25">
      <c r="A18" s="23"/>
      <c r="B18" s="21" t="s">
        <v>131</v>
      </c>
      <c r="F18" s="1">
        <v>2.99</v>
      </c>
      <c r="H18" s="2"/>
    </row>
    <row r="19" spans="1:8" x14ac:dyDescent="0.25">
      <c r="A19" s="11" t="s">
        <v>41</v>
      </c>
      <c r="B19" s="10"/>
      <c r="C19" s="10"/>
      <c r="D19" s="10"/>
      <c r="E19" s="12"/>
      <c r="F19" s="12">
        <f>SUM(F15:F18)</f>
        <v>13.99</v>
      </c>
    </row>
    <row r="21" spans="1:8" ht="15" customHeight="1" x14ac:dyDescent="0.25">
      <c r="A21" s="23" t="s">
        <v>114</v>
      </c>
    </row>
    <row r="22" spans="1:8" x14ac:dyDescent="0.25">
      <c r="A22" s="23"/>
      <c r="B22" t="s">
        <v>105</v>
      </c>
      <c r="C22" t="s">
        <v>141</v>
      </c>
      <c r="F22" s="1">
        <v>2.3199999999999998</v>
      </c>
      <c r="H22" s="2" t="s">
        <v>137</v>
      </c>
    </row>
    <row r="23" spans="1:8" x14ac:dyDescent="0.25">
      <c r="A23" s="23"/>
      <c r="B23" t="s">
        <v>135</v>
      </c>
      <c r="C23" t="s">
        <v>142</v>
      </c>
      <c r="F23" s="1">
        <v>1.33</v>
      </c>
      <c r="H23" s="2" t="s">
        <v>138</v>
      </c>
    </row>
    <row r="24" spans="1:8" x14ac:dyDescent="0.25">
      <c r="A24" s="23"/>
      <c r="B24" t="s">
        <v>130</v>
      </c>
      <c r="C24" t="s">
        <v>141</v>
      </c>
      <c r="F24" s="1">
        <v>1.97</v>
      </c>
      <c r="H24" s="2" t="s">
        <v>140</v>
      </c>
    </row>
    <row r="25" spans="1:8" x14ac:dyDescent="0.25">
      <c r="A25" s="23"/>
      <c r="B25" s="21" t="s">
        <v>139</v>
      </c>
      <c r="F25" s="1">
        <v>0</v>
      </c>
    </row>
    <row r="26" spans="1:8" x14ac:dyDescent="0.25">
      <c r="A26" s="11" t="s">
        <v>41</v>
      </c>
      <c r="B26" s="10"/>
      <c r="C26" s="10"/>
      <c r="D26" s="10"/>
      <c r="E26" s="12"/>
      <c r="F26" s="12">
        <f>SUM(F22:F25)</f>
        <v>5.62</v>
      </c>
    </row>
    <row r="28" spans="1:8" x14ac:dyDescent="0.25">
      <c r="A28" s="23" t="s">
        <v>147</v>
      </c>
    </row>
    <row r="29" spans="1:8" x14ac:dyDescent="0.25">
      <c r="A29" s="23"/>
      <c r="B29" t="s">
        <v>105</v>
      </c>
      <c r="D29">
        <v>4.95</v>
      </c>
      <c r="E29" s="25">
        <f>0.79*D29</f>
        <v>3.9105000000000003</v>
      </c>
      <c r="F29" s="1">
        <f>E29+0.2*E29</f>
        <v>4.6926000000000005</v>
      </c>
      <c r="H29" t="s">
        <v>146</v>
      </c>
    </row>
    <row r="30" spans="1:8" x14ac:dyDescent="0.25">
      <c r="A30" s="23"/>
      <c r="B30" t="s">
        <v>135</v>
      </c>
      <c r="D30">
        <v>0.95</v>
      </c>
      <c r="E30" s="25">
        <f t="shared" ref="E30:F32" si="1">0.79*D30</f>
        <v>0.75049999999999994</v>
      </c>
      <c r="F30" s="1">
        <f t="shared" ref="F30:F31" si="2">E30+0.2*E30</f>
        <v>0.90059999999999996</v>
      </c>
      <c r="H30" t="s">
        <v>144</v>
      </c>
    </row>
    <row r="31" spans="1:8" x14ac:dyDescent="0.25">
      <c r="A31" s="23"/>
      <c r="B31" t="s">
        <v>130</v>
      </c>
      <c r="D31">
        <v>5</v>
      </c>
      <c r="E31" s="25">
        <f t="shared" si="1"/>
        <v>3.95</v>
      </c>
      <c r="F31" s="1">
        <f t="shared" si="2"/>
        <v>4.74</v>
      </c>
      <c r="H31" s="2" t="s">
        <v>95</v>
      </c>
    </row>
    <row r="32" spans="1:8" x14ac:dyDescent="0.25">
      <c r="A32" s="23"/>
      <c r="B32" s="21" t="s">
        <v>131</v>
      </c>
      <c r="D32">
        <f>24.78+6.8</f>
        <v>31.580000000000002</v>
      </c>
      <c r="F32" s="25">
        <f>0.79*D32</f>
        <v>24.948200000000003</v>
      </c>
    </row>
    <row r="33" spans="1:8" x14ac:dyDescent="0.25">
      <c r="A33" s="11" t="s">
        <v>41</v>
      </c>
      <c r="B33" s="10"/>
      <c r="C33" s="10"/>
      <c r="D33" s="10"/>
      <c r="E33" s="12"/>
      <c r="F33" s="22">
        <f>SUM(F29:F32)</f>
        <v>35.281400000000005</v>
      </c>
    </row>
    <row r="35" spans="1:8" x14ac:dyDescent="0.25">
      <c r="A35" s="26" t="s">
        <v>150</v>
      </c>
    </row>
    <row r="36" spans="1:8" x14ac:dyDescent="0.25">
      <c r="A36" s="26"/>
      <c r="B36" t="s">
        <v>149</v>
      </c>
      <c r="E36" s="1">
        <v>4.3899999999999997</v>
      </c>
      <c r="F36" s="1">
        <f>E36+0.2*E36</f>
        <v>5.2679999999999998</v>
      </c>
      <c r="H36" s="2" t="s">
        <v>151</v>
      </c>
    </row>
    <row r="37" spans="1:8" x14ac:dyDescent="0.25">
      <c r="A37" s="26"/>
      <c r="B37" t="s">
        <v>153</v>
      </c>
      <c r="E37" s="1">
        <v>1.1000000000000001</v>
      </c>
      <c r="F37" s="1">
        <f>E37+0.2*E37</f>
        <v>1.32</v>
      </c>
      <c r="H37" s="2" t="s">
        <v>152</v>
      </c>
    </row>
    <row r="38" spans="1:8" x14ac:dyDescent="0.25">
      <c r="A38" s="26"/>
      <c r="B38" t="s">
        <v>130</v>
      </c>
      <c r="E38" s="1">
        <v>3.29</v>
      </c>
      <c r="F38" s="1">
        <f t="shared" ref="F38" si="3">E38+0.2*E38</f>
        <v>3.948</v>
      </c>
      <c r="H38" s="2" t="s">
        <v>148</v>
      </c>
    </row>
    <row r="39" spans="1:8" x14ac:dyDescent="0.25">
      <c r="A39" s="26"/>
      <c r="B39" s="21" t="s">
        <v>154</v>
      </c>
      <c r="E39" s="1"/>
      <c r="F39" s="1">
        <v>0</v>
      </c>
    </row>
    <row r="40" spans="1:8" x14ac:dyDescent="0.25">
      <c r="A40" s="11" t="s">
        <v>41</v>
      </c>
      <c r="B40" s="10"/>
      <c r="C40" s="10"/>
      <c r="D40" s="10"/>
      <c r="E40" s="12"/>
      <c r="F40" s="22">
        <f>SUM(F36:F39)</f>
        <v>10.536</v>
      </c>
    </row>
  </sheetData>
  <mergeCells count="5">
    <mergeCell ref="A14:A18"/>
    <mergeCell ref="A21:A25"/>
    <mergeCell ref="A28:A32"/>
    <mergeCell ref="A35:A39"/>
    <mergeCell ref="A2:A10"/>
  </mergeCells>
  <phoneticPr fontId="3" type="noConversion"/>
  <hyperlinks>
    <hyperlink ref="H4" r:id="rId1" xr:uid="{00000000-0004-0000-0200-000000000000}"/>
    <hyperlink ref="H7" r:id="rId2" xr:uid="{00000000-0004-0000-0200-000001000000}"/>
    <hyperlink ref="H15" r:id="rId3" xr:uid="{70F4ACCB-324E-4BBE-9AF4-B199F1480116}"/>
    <hyperlink ref="H22" r:id="rId4" display="https://www.amazon.co.uk/SODIAL-DS3231-AT24C32-Precision-Arduino/dp/B00K67X496/ref=pd_sim_201_1/260-6722791-8287508?_encoding=UTF8&amp;pd_rd_i=B00K67X496&amp;pd_rd_r=8da30588-91b5-11e9-b7c3-e9ae5de6e77b&amp;pd_rd_w=aHG2c&amp;pd_rd_wg=54iff&amp;pf_rd_p=1b8636ae-4f21-4403-a813-e8849dd46de4&amp;pf_rd_r=VXPDZ2Y6AH69GW8QMKWD&amp;psc=1&amp;refRID=VXPDZ2Y6AH69GW8QMKWD" xr:uid="{A3C35D4D-23A8-46CB-9952-5B891E1AFAA9}"/>
    <hyperlink ref="H23" r:id="rId5" xr:uid="{5E40ED28-4FCF-4EAA-BA07-D083E26A8EDD}"/>
    <hyperlink ref="H24" r:id="rId6" xr:uid="{72D4BD52-1ADB-42F4-B216-B6C1336EE192}"/>
    <hyperlink ref="H16" r:id="rId7" display="https://thepihut.com/products/adafruit-cr1220-12mm-diameter-3v-lithium-coin-cell-battery-cr1220" xr:uid="{1BAB69E1-ED0A-4CA8-A9AE-A207CB2EDABB}"/>
    <hyperlink ref="H17" r:id="rId8" xr:uid="{62CD54D6-CC8E-4904-9F3B-D7CA18166C69}"/>
    <hyperlink ref="H31" r:id="rId9" xr:uid="{EF458AFD-118C-42A9-8C37-CD6CCD69308E}"/>
    <hyperlink ref="H38" r:id="rId10" display="https://cpc.farnell.com/velleman-kit/vma311/temp-humidity-sensor-for-arduino/dp/SC14408?mckv=YjCD7AbD_dc|pcrid|74904248855512|kword||match||plid||slid||pid|SC14408|&amp;CMP=KNC-MUK-CPC-SHOPPING-M-430-Shopping-Education+Maker+Hobbyist+Electronics-Single+Board+Computers+%26+Microcontrollers&amp;msclkid=ba645d2505971a170dfd002dc180eafa&amp;utm_source=bing&amp;utm_medium=cpc&amp;utm_campaign=M-430-Shopping-Education%20Maker%20Hobbyist%20Electronics&amp;utm_term=4578503861248522&amp;utm_content=Single%20Board%20Computers%20%26%20Microcontrollers" xr:uid="{F6E37BE8-B9EF-46A1-AD46-747072641BAD}"/>
    <hyperlink ref="H36" r:id="rId11" xr:uid="{AB412393-6ACA-4257-9E16-9E4AF26C0A62}"/>
  </hyperlinks>
  <pageMargins left="0.7" right="0.7" top="0.75" bottom="0.75" header="0.3" footer="0.3"/>
  <pageSetup paperSize="9" orientation="portrait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LoPy4</vt:lpstr>
      <vt:lpstr>PCB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johnston</dc:creator>
  <cp:lastModifiedBy>Hazel</cp:lastModifiedBy>
  <dcterms:created xsi:type="dcterms:W3CDTF">2019-03-25T13:58:17Z</dcterms:created>
  <dcterms:modified xsi:type="dcterms:W3CDTF">2019-06-18T13:23:19Z</dcterms:modified>
</cp:coreProperties>
</file>