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80" yWindow="500" windowWidth="25180" windowHeight="28260" tabRatio="500"/>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Y26" i="1" l="1"/>
  <c r="J3" i="3"/>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F84" i="3"/>
  <c r="G84" i="3"/>
  <c r="H84" i="3"/>
  <c r="I84" i="3"/>
  <c r="J84" i="3"/>
  <c r="K84" i="3"/>
  <c r="L84" i="3"/>
  <c r="M84" i="3"/>
  <c r="Q155" i="1"/>
  <c r="N84" i="3"/>
  <c r="O84" i="3"/>
  <c r="P84" i="3"/>
  <c r="Q84" i="3"/>
  <c r="R84" i="3"/>
  <c r="S84" i="3"/>
  <c r="T84" i="3"/>
  <c r="U84" i="3"/>
  <c r="F85" i="3"/>
  <c r="G85" i="3"/>
  <c r="H85" i="3"/>
  <c r="I85" i="3"/>
  <c r="J85" i="3"/>
  <c r="K85" i="3"/>
  <c r="L85" i="3"/>
  <c r="M85" i="3"/>
  <c r="Q156" i="1"/>
  <c r="N85" i="3"/>
  <c r="O85" i="3"/>
  <c r="P85" i="3"/>
  <c r="Q85" i="3"/>
  <c r="R85" i="3"/>
  <c r="S85" i="3"/>
  <c r="T85" i="3"/>
  <c r="U85" i="3"/>
  <c r="C85" i="3"/>
  <c r="D85" i="3"/>
  <c r="E85" i="3"/>
  <c r="B76" i="3"/>
  <c r="A76" i="3"/>
  <c r="B74" i="3"/>
  <c r="B69" i="3"/>
  <c r="A69" i="3"/>
  <c r="B62" i="3"/>
  <c r="A62" i="3"/>
  <c r="B56" i="3"/>
  <c r="A56" i="3"/>
  <c r="C76" i="3"/>
  <c r="D76" i="3"/>
  <c r="E76" i="3"/>
  <c r="C77" i="3"/>
  <c r="D77" i="3"/>
  <c r="E77" i="3"/>
  <c r="C78" i="3"/>
  <c r="D78" i="3"/>
  <c r="E78" i="3"/>
  <c r="C79" i="3"/>
  <c r="D79" i="3"/>
  <c r="E79" i="3"/>
  <c r="C80" i="3"/>
  <c r="D80" i="3"/>
  <c r="E80" i="3"/>
  <c r="C81" i="3"/>
  <c r="D81" i="3"/>
  <c r="E81" i="3"/>
  <c r="C82" i="3"/>
  <c r="D82" i="3"/>
  <c r="E82" i="3"/>
  <c r="C83" i="3"/>
  <c r="D83" i="3"/>
  <c r="E83" i="3"/>
  <c r="C84" i="3"/>
  <c r="D84" i="3"/>
  <c r="E84"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M76" i="3"/>
  <c r="Q147" i="1"/>
  <c r="N76" i="3"/>
  <c r="O76" i="3"/>
  <c r="M77" i="3"/>
  <c r="Q148" i="1"/>
  <c r="N77" i="3"/>
  <c r="O77" i="3"/>
  <c r="M78" i="3"/>
  <c r="Q149" i="1"/>
  <c r="N78" i="3"/>
  <c r="O78" i="3"/>
  <c r="M79" i="3"/>
  <c r="Q150" i="1"/>
  <c r="N79" i="3"/>
  <c r="O79" i="3"/>
  <c r="M80" i="3"/>
  <c r="Q151" i="1"/>
  <c r="L151" i="1"/>
  <c r="N80" i="3"/>
  <c r="O80" i="3"/>
  <c r="M81" i="3"/>
  <c r="Q152" i="1"/>
  <c r="L152" i="1"/>
  <c r="N81" i="3"/>
  <c r="O81" i="3"/>
  <c r="M82" i="3"/>
  <c r="Q153" i="1"/>
  <c r="N82" i="3"/>
  <c r="O82" i="3"/>
  <c r="M83" i="3"/>
  <c r="Q154" i="1"/>
  <c r="N83" i="3"/>
  <c r="O83"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V82" i="3"/>
  <c r="W82" i="3"/>
  <c r="X82" i="3"/>
  <c r="Z153" i="1"/>
  <c r="Y82" i="3"/>
  <c r="AI153" i="1"/>
  <c r="Z82" i="3"/>
  <c r="AA82" i="3"/>
  <c r="V83" i="3"/>
  <c r="W83" i="3"/>
  <c r="X83" i="3"/>
  <c r="Z154" i="1"/>
  <c r="Y83" i="3"/>
  <c r="AI154" i="1"/>
  <c r="Z83" i="3"/>
  <c r="AA83" i="3"/>
  <c r="V84" i="3"/>
  <c r="W84" i="3"/>
  <c r="X84" i="3"/>
  <c r="Z155" i="1"/>
  <c r="Y84" i="3"/>
  <c r="AI155" i="1"/>
  <c r="Z84" i="3"/>
  <c r="AA84" i="3"/>
  <c r="V85" i="3"/>
  <c r="W85" i="3"/>
  <c r="X85" i="3"/>
  <c r="Z156" i="1"/>
  <c r="Y85" i="3"/>
  <c r="AI156" i="1"/>
  <c r="Z85" i="3"/>
  <c r="AA85" i="3"/>
  <c r="AB76" i="3"/>
  <c r="AB77" i="3"/>
  <c r="AB78" i="3"/>
  <c r="AB79" i="3"/>
  <c r="AB80" i="3"/>
  <c r="AB81" i="3"/>
  <c r="AB82" i="3"/>
  <c r="AB83" i="3"/>
  <c r="AB84" i="3"/>
  <c r="AB85"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D56" i="3"/>
  <c r="C57" i="3"/>
  <c r="D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<sst xmlns="http://schemas.openxmlformats.org/spreadsheetml/2006/main" count="770" uniqueCount="424">
  <si>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</si>
  <si>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</si>
  <si>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</si>
  <si>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</si>
  <si>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</si>
  <si>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</si>
  <si>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</si>
  <si>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</si>
  <si>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</si>
  <si>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</si>
  <si>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</si>
  <si>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</si>
  <si>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</si>
  <si>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</si>
  <si>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</si>
  <si>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</si>
  <si>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</si>
  <si>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</si>
  <si>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</si>
  <si>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</si>
  <si>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</si>
  <si>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</si>
  <si>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</si>
  <si>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</si>
  <si>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</si>
  <si>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</si>
  <si>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</si>
  <si>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</si>
  <si>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</si>
  <si>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</si>
  <si>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</si>
  <si>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</si>
  <si>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</si>
  <si>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</si>
  <si>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</si>
  <si>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</si>
  <si>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</si>
  <si>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</si>
  <si>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</si>
  <si>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</si>
  <si>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</si>
  <si>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</si>
  <si>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</si>
  <si>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</si>
  <si>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</si>
  <si>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</si>
  <si>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</si>
  <si>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</si>
  <si>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</si>
  <si>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</si>
  <si>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</si>
  <si>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</si>
  <si>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</si>
  <si>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</si>
  <si>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</si>
  <si>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</si>
  <si>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</si>
  <si>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</si>
  <si>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</si>
  <si>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</si>
  <si>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</si>
  <si>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</si>
  <si>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</si>
  <si>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</si>
  <si>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</si>
  <si>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</si>
  <si>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</si>
  <si>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</si>
  <si>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</si>
  <si>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</si>
  <si>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</si>
  <si>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</si>
  <si>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</si>
  <si>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</si>
  <si>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</si>
  <si>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</si>
  <si>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</si>
  <si>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</si>
  <si>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</si>
  <si>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</si>
  <si>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</si>
  <si>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</si>
  <si>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</si>
  <si>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</si>
  <si>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</si>
  <si>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</si>
  <si>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</si>
  <si>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</si>
  <si>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</si>
  <si>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</si>
  <si>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</si>
  <si>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</si>
  <si>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</si>
  <si>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</si>
  <si>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</si>
  <si>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</si>
  <si>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</si>
  <si>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</si>
  <si>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</si>
  <si>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</si>
  <si>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</si>
  <si>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</si>
  <si>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</si>
  <si>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</si>
  <si>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</si>
  <si>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</si>
  <si>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</si>
  <si>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</si>
  <si>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</si>
  <si>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</si>
  <si>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</si>
  <si>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</si>
  <si>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</si>
  <si>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</si>
  <si>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</si>
  <si>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</si>
  <si>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</si>
  <si>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</si>
  <si>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</si>
  <si>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</si>
  <si>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</si>
  <si>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</si>
  <si>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</si>
  <si>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</si>
  <si>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</si>
  <si>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</si>
  <si>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</si>
  <si>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</si>
  <si>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</si>
  <si>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</si>
  <si>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</si>
  <si>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</si>
  <si>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</si>
  <si>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</si>
  <si>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</si>
  <si>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</si>
  <si>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</si>
  <si>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</si>
  <si>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</si>
  <si>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</si>
  <si>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</si>
  <si>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</si>
  <si>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</si>
  <si>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</si>
  <si>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</si>
  <si>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</si>
  <si>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</si>
  <si>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</si>
  <si>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</si>
  <si>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</si>
  <si>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</si>
  <si>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</si>
  <si>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</si>
  <si>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</si>
  <si>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</si>
  <si>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</si>
  <si>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</si>
  <si>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</si>
  <si>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</si>
  <si>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</si>
  <si>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</si>
  <si>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</si>
  <si>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</si>
  <si>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</si>
  <si>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</si>
  <si>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</si>
  <si>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</si>
  <si>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</si>
  <si>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</si>
  <si>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</si>
  <si>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</si>
  <si>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</si>
  <si>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</si>
  <si>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</si>
  <si>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</si>
  <si>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</si>
  <si>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</si>
  <si>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</si>
  <si>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</si>
  <si>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</si>
  <si>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</si>
  <si>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</si>
  <si>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</si>
  <si>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</si>
  <si>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</si>
  <si>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</si>
  <si>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</si>
  <si>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</si>
  <si>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</si>
  <si>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</si>
  <si>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</si>
  <si>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</si>
  <si>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</si>
  <si>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</si>
  <si>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</si>
  <si>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</si>
  <si>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</si>
  <si>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</si>
  <si>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</si>
  <si>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</si>
  <si>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</si>
  <si>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</si>
  <si>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</si>
  <si>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</si>
  <si>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</si>
  <si>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</si>
  <si>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</si>
  <si>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</si>
  <si>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</si>
  <si>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</si>
  <si>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</si>
  <si>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</si>
  <si>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</si>
  <si>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</si>
  <si>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</si>
  <si>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</si>
  <si>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</si>
  <si>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</si>
  <si>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</si>
  <si>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</si>
  <si>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</si>
  <si>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</si>
  <si>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</si>
  <si>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</si>
  <si>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</si>
  <si>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</si>
  <si>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</si>
  <si>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</si>
  <si>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</si>
  <si>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</si>
  <si>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</si>
  <si>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</si>
  <si>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</si>
  <si>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</si>
  <si>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</si>
  <si>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</si>
  <si>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</si>
  <si>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</si>
  <si>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</si>
  <si>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</si>
  <si>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</si>
  <si>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</si>
  <si>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</si>
  <si>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</si>
  <si>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</si>
  <si>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</si>
  <si>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</si>
  <si>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</si>
  <si>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</si>
  <si>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</si>
  <si>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</si>
  <si>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</si>
  <si>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</si>
  <si>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</si>
  <si>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</si>
  <si>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</si>
  <si>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</si>
  <si>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</si>
  <si>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</si>
  <si>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</si>
  <si>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</si>
  <si>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</si>
  <si>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</si>
  <si>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</si>
  <si>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</si>
  <si>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</si>
  <si>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</si>
  <si>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</si>
  <si>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</si>
  <si>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</si>
  <si>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</si>
  <si>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</si>
  <si>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</si>
  <si>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</si>
  <si>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</si>
  <si>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</si>
  <si>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</si>
  <si>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</si>
  <si>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</si>
  <si>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L256</t>
    <phoneticPr fontId="2"/>
  </si>
  <si>
    <t>L256 open</t>
    <phoneticPr fontId="2"/>
  </si>
  <si>
    <t>K20</t>
    <phoneticPr fontId="2"/>
  </si>
  <si>
    <t>Xeon X5670</t>
    <phoneticPr fontId="2"/>
  </si>
  <si>
    <t>SSD</t>
    <phoneticPr fontId="2"/>
  </si>
  <si>
    <t>S1070</t>
    <phoneticPr fontId="2"/>
  </si>
  <si>
    <t>4x98.5</t>
    <phoneticPr fontId="2"/>
  </si>
  <si>
    <t>4x4</t>
    <phoneticPr fontId="2"/>
  </si>
  <si>
    <t>Xeon X7550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</si>
  <si>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</si>
  <si>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</si>
  <si>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</si>
  <si>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</si>
  <si>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</si>
  <si>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</si>
  <si>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</si>
  <si>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</si>
  <si>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</si>
  <si>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L512</t>
    <phoneticPr fontId="2"/>
  </si>
  <si>
    <t>L512 open</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</si>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</sst>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tabSelected="1" workbookViewId="0">
      <pane xSplit="2" ySplit="4" topLeftCell="Q130" activePane="bottomRight" state="frozen"/>
      <selection pane="topRight" activeCell="C1" sqref="C1"/>
      <selection pane="bottomLeft" activeCell="A5" sqref="A5"/>
      <selection pane="bottomRight" activeCell="AK156" sqref="AK156"/>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292</v>
      </c>
      <c r="AK3" s="1" t="s">
        <v>30</v>
      </c>
      <c r="AL3" s="1" t="s">
        <v>308</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325</v>
      </c>
      <c r="Y4" s="16" t="s">
        <v>326</v>
      </c>
      <c r="Z4" s="16" t="s">
        <v>134</v>
      </c>
      <c r="AA4" s="16" t="s">
        <v>260</v>
      </c>
      <c r="AB4" s="16" t="s">
        <v>141</v>
      </c>
      <c r="AC4" s="16" t="s">
        <v>142</v>
      </c>
      <c r="AD4" s="16" t="s">
        <v>313</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346</v>
      </c>
      <c r="F10" s="5">
        <v>8.74</v>
      </c>
      <c r="G10" s="5">
        <v>2.91</v>
      </c>
      <c r="H10" s="7" t="s">
        <v>348</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347</v>
      </c>
      <c r="F11" s="5">
        <v>8.74</v>
      </c>
      <c r="G11" s="5">
        <v>2.91</v>
      </c>
      <c r="H11" s="7" t="s">
        <v>348</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365</v>
      </c>
    </row>
    <row r="12" spans="1:166">
      <c r="A12" s="15"/>
      <c r="B12" s="21" t="s">
        <v>91</v>
      </c>
      <c r="C12" s="26" t="s">
        <v>15</v>
      </c>
      <c r="D12" s="5">
        <v>8</v>
      </c>
      <c r="E12" s="13" t="s">
        <v>347</v>
      </c>
      <c r="F12" s="5">
        <v>8.74</v>
      </c>
      <c r="G12" s="5">
        <v>2.91</v>
      </c>
      <c r="H12" s="7" t="s">
        <v>348</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366</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306</v>
      </c>
      <c r="B23" s="21" t="s">
        <v>367</v>
      </c>
      <c r="C23" s="26" t="s">
        <v>302</v>
      </c>
      <c r="D23" s="5">
        <v>1</v>
      </c>
      <c r="E23" s="13">
        <v>3584</v>
      </c>
      <c r="F23" s="9">
        <v>9.5</v>
      </c>
      <c r="G23" s="9">
        <v>4.7</v>
      </c>
      <c r="H23" s="5">
        <v>16.399999999999999</v>
      </c>
      <c r="I23" s="5">
        <v>720</v>
      </c>
      <c r="J23" s="7"/>
      <c r="K23" s="5" t="s">
        <v>303</v>
      </c>
      <c r="L23" s="5">
        <v>2</v>
      </c>
      <c r="M23" s="5">
        <v>8</v>
      </c>
      <c r="N23" s="5">
        <v>2.1</v>
      </c>
      <c r="O23" s="5">
        <v>16</v>
      </c>
      <c r="P23" s="5">
        <v>32</v>
      </c>
      <c r="Q23" s="13">
        <f>M23*N23*P23/1000</f>
        <v>0.53760000000000008</v>
      </c>
      <c r="R23" s="7">
        <v>2133</v>
      </c>
      <c r="S23" s="5">
        <v>64</v>
      </c>
      <c r="T23" s="5" t="s">
        <v>312</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314</v>
      </c>
      <c r="AL23" s="15" t="s">
        <v>309</v>
      </c>
    </row>
    <row r="24" spans="1:38">
      <c r="A24" s="15" t="s">
        <v>307</v>
      </c>
      <c r="B24" s="21" t="s">
        <v>319</v>
      </c>
      <c r="C24" s="26" t="s">
        <v>302</v>
      </c>
      <c r="D24" s="5">
        <v>1</v>
      </c>
      <c r="E24" s="13">
        <v>3584</v>
      </c>
      <c r="F24" s="9">
        <v>9.5</v>
      </c>
      <c r="G24" s="9">
        <v>4.7</v>
      </c>
      <c r="H24" s="5">
        <v>16.399999999999999</v>
      </c>
      <c r="I24" s="5">
        <v>720</v>
      </c>
      <c r="J24" s="7"/>
      <c r="K24" s="5" t="s">
        <v>304</v>
      </c>
      <c r="L24" s="5">
        <v>2</v>
      </c>
      <c r="M24" s="5">
        <v>12</v>
      </c>
      <c r="N24" s="5">
        <v>2.2000000000000002</v>
      </c>
      <c r="O24" s="5">
        <v>16</v>
      </c>
      <c r="P24" s="5">
        <v>32</v>
      </c>
      <c r="Q24" s="13">
        <f t="shared" ref="Q24:Q25" si="4">M24*N24*P24/1000</f>
        <v>0.84480000000000011</v>
      </c>
      <c r="R24" s="5">
        <v>2400</v>
      </c>
      <c r="S24" s="5">
        <v>64</v>
      </c>
      <c r="T24" s="5" t="s">
        <v>312</v>
      </c>
      <c r="U24" s="5">
        <v>1000</v>
      </c>
      <c r="V24" s="5"/>
      <c r="W24" s="5"/>
      <c r="X24" s="5">
        <f>100/1000</f>
        <v>0.1</v>
      </c>
      <c r="Y24" s="5">
        <f>100/1000</f>
        <v>0.1</v>
      </c>
      <c r="Z24" s="13" t="str">
        <f t="shared" si="3"/>
        <v>0.1/0.1</v>
      </c>
      <c r="AA24" s="13"/>
      <c r="AB24" s="23"/>
      <c r="AC24" s="23"/>
      <c r="AD24" s="23">
        <v>1649</v>
      </c>
      <c r="AE24" s="23"/>
      <c r="AF24" s="23"/>
      <c r="AG24" s="23"/>
      <c r="AH24" s="15" t="s">
        <v>128</v>
      </c>
      <c r="AK24" s="15" t="s">
        <v>314</v>
      </c>
      <c r="AL24" s="15" t="s">
        <v>310</v>
      </c>
    </row>
    <row r="25" spans="1:38">
      <c r="A25" s="15"/>
      <c r="B25" s="21" t="s">
        <v>418</v>
      </c>
      <c r="C25" s="26" t="s">
        <v>302</v>
      </c>
      <c r="D25" s="5">
        <v>1</v>
      </c>
      <c r="E25" s="13">
        <v>3584</v>
      </c>
      <c r="F25" s="9">
        <v>9.5</v>
      </c>
      <c r="G25" s="9">
        <v>4.7</v>
      </c>
      <c r="H25" s="5">
        <v>16.399999999999999</v>
      </c>
      <c r="I25" s="5">
        <v>720</v>
      </c>
      <c r="J25" s="7"/>
      <c r="K25" s="5" t="s">
        <v>305</v>
      </c>
      <c r="L25" s="5">
        <v>2</v>
      </c>
      <c r="M25" s="5">
        <v>14</v>
      </c>
      <c r="N25" s="5">
        <v>2.6</v>
      </c>
      <c r="O25" s="5">
        <v>16</v>
      </c>
      <c r="P25" s="5">
        <v>32</v>
      </c>
      <c r="Q25" s="13">
        <f t="shared" si="4"/>
        <v>1.1648000000000001</v>
      </c>
      <c r="R25" s="5">
        <v>2400</v>
      </c>
      <c r="S25" s="5">
        <v>128</v>
      </c>
      <c r="T25" s="5" t="s">
        <v>315</v>
      </c>
      <c r="U25" s="5">
        <v>960</v>
      </c>
      <c r="V25" s="5"/>
      <c r="W25" s="5"/>
      <c r="X25" s="5">
        <f>1</f>
        <v>1</v>
      </c>
      <c r="Y25" s="5">
        <f>1</f>
        <v>1</v>
      </c>
      <c r="Z25" s="13" t="str">
        <f t="shared" si="3"/>
        <v>1/1</v>
      </c>
      <c r="AA25" s="13"/>
      <c r="AB25" s="23"/>
      <c r="AC25" s="23"/>
      <c r="AD25" s="23">
        <v>2884</v>
      </c>
      <c r="AE25" s="23"/>
      <c r="AF25" s="23"/>
      <c r="AG25" s="23"/>
      <c r="AH25" s="15" t="s">
        <v>128</v>
      </c>
      <c r="AK25" s="15" t="s">
        <v>419</v>
      </c>
      <c r="AL25" s="15" t="s">
        <v>311</v>
      </c>
    </row>
    <row r="26" spans="1:38" s="12" customFormat="1">
      <c r="A26" s="15"/>
      <c r="B26" s="21" t="s">
        <v>320</v>
      </c>
      <c r="C26" s="26" t="s">
        <v>316</v>
      </c>
      <c r="D26" s="5">
        <v>1</v>
      </c>
      <c r="E26" s="13">
        <v>4096</v>
      </c>
      <c r="F26" s="9">
        <v>9.65</v>
      </c>
      <c r="G26" s="9">
        <v>0.3</v>
      </c>
      <c r="H26" s="7" t="s">
        <v>63</v>
      </c>
      <c r="I26" s="7" t="s">
        <v>64</v>
      </c>
      <c r="J26" s="7"/>
      <c r="K26" s="5" t="s">
        <v>303</v>
      </c>
      <c r="L26" s="5">
        <v>2</v>
      </c>
      <c r="M26" s="5">
        <v>8</v>
      </c>
      <c r="N26" s="5">
        <v>2.1</v>
      </c>
      <c r="O26" s="5">
        <v>16</v>
      </c>
      <c r="P26" s="5">
        <v>32</v>
      </c>
      <c r="Q26" s="13">
        <f>M26*N26*P26/1000</f>
        <v>0.53760000000000008</v>
      </c>
      <c r="R26" s="7">
        <v>2133</v>
      </c>
      <c r="S26" s="5">
        <v>128</v>
      </c>
      <c r="T26" s="5" t="s">
        <v>312</v>
      </c>
      <c r="U26" s="5">
        <v>1000</v>
      </c>
      <c r="V26" s="5" t="s">
        <v>420</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317</v>
      </c>
      <c r="AL26" s="15" t="s">
        <v>318</v>
      </c>
    </row>
    <row r="27" spans="1:38" s="12" customFormat="1">
      <c r="A27" s="15"/>
      <c r="B27" s="21" t="s">
        <v>321</v>
      </c>
      <c r="C27" s="26" t="s">
        <v>316</v>
      </c>
      <c r="D27" s="5">
        <v>1</v>
      </c>
      <c r="E27" s="13">
        <v>4096</v>
      </c>
      <c r="F27" s="9">
        <v>9.65</v>
      </c>
      <c r="G27" s="9">
        <v>0.3</v>
      </c>
      <c r="H27" s="7" t="s">
        <v>63</v>
      </c>
      <c r="I27" s="7" t="s">
        <v>64</v>
      </c>
      <c r="J27" s="7"/>
      <c r="K27" s="5" t="s">
        <v>305</v>
      </c>
      <c r="L27" s="5">
        <v>2</v>
      </c>
      <c r="M27" s="5">
        <v>14</v>
      </c>
      <c r="N27" s="5">
        <v>2.6</v>
      </c>
      <c r="O27" s="5">
        <v>16</v>
      </c>
      <c r="P27" s="5">
        <v>32</v>
      </c>
      <c r="Q27" s="13">
        <f t="shared" ref="Q27:Q28" si="5">M27*N27*P27/1000</f>
        <v>1.1648000000000001</v>
      </c>
      <c r="R27" s="5">
        <v>2400</v>
      </c>
      <c r="S27" s="5">
        <v>256</v>
      </c>
      <c r="T27" s="5" t="s">
        <v>312</v>
      </c>
      <c r="U27" s="5">
        <v>4000</v>
      </c>
      <c r="V27" s="5" t="s">
        <v>421</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317</v>
      </c>
      <c r="AL27" s="15" t="s">
        <v>322</v>
      </c>
    </row>
    <row r="28" spans="1:38" s="12" customFormat="1">
      <c r="A28" s="15"/>
      <c r="B28" s="21" t="s">
        <v>327</v>
      </c>
      <c r="C28" s="26" t="s">
        <v>328</v>
      </c>
      <c r="D28" s="5">
        <v>1</v>
      </c>
      <c r="E28" s="13">
        <v>4096</v>
      </c>
      <c r="F28" s="9">
        <v>9.65</v>
      </c>
      <c r="G28" s="9">
        <v>0.3</v>
      </c>
      <c r="H28" s="7" t="s">
        <v>329</v>
      </c>
      <c r="I28" s="7" t="s">
        <v>330</v>
      </c>
      <c r="J28" s="7"/>
      <c r="K28" s="5" t="s">
        <v>331</v>
      </c>
      <c r="L28" s="5">
        <v>2</v>
      </c>
      <c r="M28" s="5">
        <v>6</v>
      </c>
      <c r="N28" s="5">
        <v>2.4</v>
      </c>
      <c r="O28" s="5">
        <v>16</v>
      </c>
      <c r="P28" s="5">
        <v>32</v>
      </c>
      <c r="Q28" s="13">
        <f t="shared" si="5"/>
        <v>0.46079999999999993</v>
      </c>
      <c r="R28" s="5">
        <v>1866</v>
      </c>
      <c r="S28" s="5">
        <v>64</v>
      </c>
      <c r="T28" s="5" t="s">
        <v>332</v>
      </c>
      <c r="U28" s="5">
        <v>1000</v>
      </c>
      <c r="V28" s="5"/>
      <c r="W28" s="5"/>
      <c r="X28" s="5">
        <v>10</v>
      </c>
      <c r="Y28" s="5">
        <v>10</v>
      </c>
      <c r="Z28" s="13" t="str">
        <f t="shared" si="3"/>
        <v>10/10</v>
      </c>
      <c r="AA28" s="13"/>
      <c r="AB28" s="23"/>
      <c r="AC28" s="23"/>
      <c r="AD28" s="23">
        <v>1609</v>
      </c>
      <c r="AE28" s="23"/>
      <c r="AF28" s="23"/>
      <c r="AG28" s="23"/>
      <c r="AH28" s="15" t="s">
        <v>128</v>
      </c>
      <c r="AI28" s="13"/>
      <c r="AJ28" s="13"/>
      <c r="AK28" s="15" t="s">
        <v>314</v>
      </c>
      <c r="AL28" s="15" t="s">
        <v>334</v>
      </c>
    </row>
    <row r="29" spans="1:38" s="12" customFormat="1">
      <c r="A29" s="15"/>
      <c r="B29" s="21" t="s">
        <v>335</v>
      </c>
      <c r="C29" s="26" t="s">
        <v>328</v>
      </c>
      <c r="D29" s="5">
        <v>1</v>
      </c>
      <c r="E29" s="13">
        <v>4096</v>
      </c>
      <c r="F29" s="9">
        <v>9.65</v>
      </c>
      <c r="G29" s="9">
        <v>0.3</v>
      </c>
      <c r="H29" s="7" t="s">
        <v>329</v>
      </c>
      <c r="I29" s="7" t="s">
        <v>330</v>
      </c>
      <c r="J29" s="7"/>
      <c r="K29" s="5" t="s">
        <v>336</v>
      </c>
      <c r="L29" s="5">
        <v>2</v>
      </c>
      <c r="M29" s="5">
        <v>10</v>
      </c>
      <c r="N29" s="5">
        <v>2.2999999999999998</v>
      </c>
      <c r="O29" s="5">
        <v>16</v>
      </c>
      <c r="P29" s="5">
        <v>32</v>
      </c>
      <c r="Q29" s="13">
        <f t="shared" ref="Q29" si="6">M29*N29*P29/1000</f>
        <v>0.73599999999999999</v>
      </c>
      <c r="R29" s="5">
        <v>2133</v>
      </c>
      <c r="S29" s="5">
        <v>64</v>
      </c>
      <c r="T29" s="5" t="s">
        <v>332</v>
      </c>
      <c r="U29" s="5">
        <v>1000</v>
      </c>
      <c r="V29" s="5"/>
      <c r="W29" s="5"/>
      <c r="X29" s="5">
        <v>10</v>
      </c>
      <c r="Y29" s="5">
        <v>10</v>
      </c>
      <c r="Z29" s="13" t="str">
        <f t="shared" si="3"/>
        <v>10/10</v>
      </c>
      <c r="AA29" s="13"/>
      <c r="AB29" s="23"/>
      <c r="AC29" s="23"/>
      <c r="AD29" s="23">
        <v>1689</v>
      </c>
      <c r="AE29" s="23"/>
      <c r="AF29" s="23"/>
      <c r="AG29" s="23"/>
      <c r="AH29" s="15" t="s">
        <v>128</v>
      </c>
      <c r="AI29" s="13"/>
      <c r="AJ29" s="13"/>
      <c r="AK29" s="15" t="s">
        <v>314</v>
      </c>
      <c r="AL29" s="15" t="s">
        <v>333</v>
      </c>
    </row>
    <row r="30" spans="1:38" s="12" customFormat="1">
      <c r="A30" s="15"/>
      <c r="B30" s="21" t="s">
        <v>341</v>
      </c>
      <c r="C30" s="26" t="s">
        <v>338</v>
      </c>
      <c r="D30" s="5">
        <v>2</v>
      </c>
      <c r="E30" s="13">
        <v>4096</v>
      </c>
      <c r="F30" s="9">
        <v>9.65</v>
      </c>
      <c r="G30" s="9">
        <v>0.3</v>
      </c>
      <c r="H30" s="7" t="s">
        <v>339</v>
      </c>
      <c r="I30" s="7" t="s">
        <v>340</v>
      </c>
      <c r="J30" s="7"/>
      <c r="K30" s="5" t="s">
        <v>303</v>
      </c>
      <c r="L30" s="5">
        <v>2</v>
      </c>
      <c r="M30" s="5">
        <v>8</v>
      </c>
      <c r="N30" s="5">
        <v>2.1</v>
      </c>
      <c r="O30" s="5">
        <v>16</v>
      </c>
      <c r="P30" s="5">
        <v>32</v>
      </c>
      <c r="Q30" s="13">
        <f>M30*N30*P30/1000</f>
        <v>0.53760000000000008</v>
      </c>
      <c r="R30" s="7">
        <v>2133</v>
      </c>
      <c r="S30" s="5">
        <v>128</v>
      </c>
      <c r="T30" s="5" t="s">
        <v>315</v>
      </c>
      <c r="U30" s="5">
        <v>960</v>
      </c>
      <c r="V30" s="5"/>
      <c r="W30" s="5"/>
      <c r="X30" s="5">
        <v>0.1</v>
      </c>
      <c r="Y30" s="5">
        <v>0.1</v>
      </c>
      <c r="Z30" s="13" t="str">
        <f t="shared" si="3"/>
        <v>0.1/0.1</v>
      </c>
      <c r="AA30" s="13"/>
      <c r="AB30" s="23"/>
      <c r="AC30" s="23"/>
      <c r="AD30" s="23">
        <v>2649</v>
      </c>
      <c r="AE30" s="23"/>
      <c r="AF30" s="23"/>
      <c r="AG30" s="23"/>
      <c r="AH30" s="15" t="s">
        <v>128</v>
      </c>
      <c r="AI30" s="13"/>
      <c r="AJ30" s="13"/>
      <c r="AK30" s="15" t="s">
        <v>314</v>
      </c>
      <c r="AL30" s="15" t="s">
        <v>337</v>
      </c>
    </row>
    <row r="31" spans="1:38">
      <c r="A31" s="15"/>
      <c r="B31" s="21" t="s">
        <v>342</v>
      </c>
      <c r="C31" s="26" t="s">
        <v>344</v>
      </c>
      <c r="D31" s="5">
        <v>2</v>
      </c>
      <c r="E31" s="13">
        <v>4096</v>
      </c>
      <c r="F31" s="9">
        <v>9.65</v>
      </c>
      <c r="G31" s="9">
        <v>0.3</v>
      </c>
      <c r="H31" s="7" t="s">
        <v>329</v>
      </c>
      <c r="I31" s="7" t="s">
        <v>345</v>
      </c>
      <c r="J31" s="7"/>
      <c r="K31" s="5" t="s">
        <v>305</v>
      </c>
      <c r="L31" s="5">
        <v>2</v>
      </c>
      <c r="M31" s="5">
        <v>14</v>
      </c>
      <c r="N31" s="5">
        <v>2.6</v>
      </c>
      <c r="O31" s="5">
        <v>16</v>
      </c>
      <c r="P31" s="5">
        <v>32</v>
      </c>
      <c r="Q31" s="13">
        <f t="shared" ref="Q31" si="7">M31*N31*P31/1000</f>
        <v>1.1648000000000001</v>
      </c>
      <c r="R31" s="5">
        <v>2400</v>
      </c>
      <c r="S31" s="5">
        <v>256</v>
      </c>
      <c r="T31" s="5" t="s">
        <v>315</v>
      </c>
      <c r="U31" s="5">
        <v>960</v>
      </c>
      <c r="V31" s="5"/>
      <c r="W31" s="5"/>
      <c r="X31" s="5">
        <v>0.1</v>
      </c>
      <c r="Y31" s="5">
        <v>0.1</v>
      </c>
      <c r="Z31" s="13" t="str">
        <f t="shared" si="3"/>
        <v>0.1/0.1</v>
      </c>
      <c r="AA31" s="13"/>
      <c r="AB31" s="23"/>
      <c r="AC31" s="23"/>
      <c r="AD31" s="23">
        <v>3075</v>
      </c>
      <c r="AE31" s="23"/>
      <c r="AF31" s="23"/>
      <c r="AG31" s="23"/>
      <c r="AH31" s="15" t="s">
        <v>128</v>
      </c>
      <c r="AK31" s="15" t="s">
        <v>314</v>
      </c>
      <c r="AL31" s="15" t="s">
        <v>343</v>
      </c>
    </row>
    <row r="32" spans="1:38" s="12" customFormat="1">
      <c r="A32" s="15"/>
      <c r="B32" s="21" t="s">
        <v>350</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128</v>
      </c>
      <c r="AI32" s="13"/>
      <c r="AJ32" s="13"/>
      <c r="AK32" s="15" t="s">
        <v>317</v>
      </c>
      <c r="AL32" s="15" t="s">
        <v>349</v>
      </c>
    </row>
    <row r="33" spans="1:166" s="12" customFormat="1">
      <c r="A33" s="15"/>
      <c r="B33" s="21" t="s">
        <v>351</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314</v>
      </c>
      <c r="AL33" s="15" t="s">
        <v>352</v>
      </c>
    </row>
    <row r="34" spans="1:166">
      <c r="A34" s="15"/>
      <c r="B34" s="21" t="s">
        <v>398</v>
      </c>
      <c r="C34" s="26" t="s">
        <v>353</v>
      </c>
      <c r="D34" s="13">
        <v>2</v>
      </c>
      <c r="E34" s="13" t="s">
        <v>354</v>
      </c>
      <c r="F34" s="13">
        <f>2*2.28864</f>
        <v>4.57728</v>
      </c>
      <c r="G34" s="13"/>
      <c r="H34" s="13" t="s">
        <v>355</v>
      </c>
      <c r="I34" s="13"/>
      <c r="J34" s="13"/>
      <c r="K34" s="5" t="s">
        <v>305</v>
      </c>
      <c r="L34" s="5">
        <v>2</v>
      </c>
      <c r="M34" s="5">
        <v>14</v>
      </c>
      <c r="N34" s="5">
        <v>2.6</v>
      </c>
      <c r="O34" s="5">
        <v>16</v>
      </c>
      <c r="P34" s="5">
        <v>32</v>
      </c>
      <c r="Q34" s="13">
        <f t="shared" ref="Q34:Q35" si="8">M34*N34*P34/1000</f>
        <v>1.1648000000000001</v>
      </c>
      <c r="R34" s="5">
        <v>2400</v>
      </c>
      <c r="S34" s="13">
        <v>128</v>
      </c>
      <c r="T34" s="5" t="s">
        <v>312</v>
      </c>
      <c r="U34" s="5">
        <v>4000</v>
      </c>
      <c r="V34" s="5" t="s">
        <v>312</v>
      </c>
      <c r="W34" s="5">
        <v>4000</v>
      </c>
      <c r="X34" s="5">
        <v>0.1</v>
      </c>
      <c r="Y34" s="5">
        <v>0.1</v>
      </c>
      <c r="Z34" s="13" t="str">
        <f t="shared" si="3"/>
        <v>0.1/0.1</v>
      </c>
      <c r="AB34" s="23">
        <v>3.9590000000000001</v>
      </c>
      <c r="AG34" s="23"/>
      <c r="AH34" s="15" t="s">
        <v>128</v>
      </c>
      <c r="AK34" s="15" t="s">
        <v>317</v>
      </c>
      <c r="AL34" s="15" t="s">
        <v>356</v>
      </c>
    </row>
    <row r="35" spans="1:166">
      <c r="A35" s="15"/>
      <c r="B35" s="21" t="s">
        <v>368</v>
      </c>
      <c r="C35" s="26" t="s">
        <v>357</v>
      </c>
      <c r="D35" s="5">
        <v>1</v>
      </c>
      <c r="E35" s="13" t="s">
        <v>354</v>
      </c>
      <c r="F35" s="5">
        <f>2*2.28864</f>
        <v>4.57728</v>
      </c>
      <c r="G35" s="5"/>
      <c r="H35" s="7" t="s">
        <v>358</v>
      </c>
      <c r="I35" s="7"/>
      <c r="J35" s="7"/>
      <c r="K35" s="5" t="s">
        <v>331</v>
      </c>
      <c r="L35" s="5">
        <v>2</v>
      </c>
      <c r="M35" s="5">
        <v>6</v>
      </c>
      <c r="N35" s="5">
        <v>2.4</v>
      </c>
      <c r="O35" s="5">
        <v>16</v>
      </c>
      <c r="P35" s="5">
        <v>32</v>
      </c>
      <c r="Q35" s="13">
        <f t="shared" si="8"/>
        <v>0.46079999999999993</v>
      </c>
      <c r="R35" s="5">
        <v>1866</v>
      </c>
      <c r="S35" s="5">
        <v>64</v>
      </c>
      <c r="T35" s="5" t="s">
        <v>332</v>
      </c>
      <c r="U35" s="5">
        <v>1000</v>
      </c>
      <c r="V35" s="5"/>
      <c r="W35" s="5"/>
      <c r="X35" s="5">
        <v>0.1</v>
      </c>
      <c r="Y35" s="5">
        <v>0.1</v>
      </c>
      <c r="Z35" s="13" t="str">
        <f t="shared" si="3"/>
        <v>0.1/0.1</v>
      </c>
      <c r="AA35" s="13"/>
      <c r="AB35" s="23"/>
      <c r="AC35" s="23"/>
      <c r="AD35" s="23">
        <v>1054</v>
      </c>
      <c r="AE35" s="23"/>
      <c r="AF35" s="23"/>
      <c r="AG35" s="23"/>
      <c r="AH35" s="15" t="s">
        <v>128</v>
      </c>
      <c r="AK35" s="15" t="s">
        <v>314</v>
      </c>
      <c r="AL35" s="15" t="s">
        <v>359</v>
      </c>
      <c r="AO35" s="12"/>
      <c r="AP35" s="12"/>
    </row>
    <row r="36" spans="1:166" s="12" customFormat="1">
      <c r="A36" s="15"/>
      <c r="B36" s="21" t="s">
        <v>399</v>
      </c>
      <c r="C36" s="26" t="s">
        <v>360</v>
      </c>
      <c r="D36" s="5">
        <v>1</v>
      </c>
      <c r="E36" s="13" t="s">
        <v>361</v>
      </c>
      <c r="F36" s="5">
        <f>2*2.28864</f>
        <v>4.57728</v>
      </c>
      <c r="G36" s="5"/>
      <c r="H36" s="7" t="s">
        <v>362</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314</v>
      </c>
      <c r="AL36" s="15" t="s">
        <v>363</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row>
    <row r="45" spans="1:166" s="12" customFormat="1">
      <c r="A45" s="15" t="s">
        <v>323</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324</v>
      </c>
      <c r="B47" s="21" t="s">
        <v>412</v>
      </c>
      <c r="C47" s="26" t="s">
        <v>413</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414</v>
      </c>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7">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415</v>
      </c>
    </row>
    <row r="51" spans="1:37"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row>
    <row r="52" spans="1:37"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row>
    <row r="53" spans="1:37"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row>
    <row r="54" spans="1:37"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row>
    <row r="55" spans="1:37"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row>
    <row r="56" spans="1:37">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row>
    <row r="57" spans="1:37">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row>
    <row r="58" spans="1:37"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369</v>
      </c>
    </row>
    <row r="59" spans="1:37">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369</v>
      </c>
    </row>
    <row r="60" spans="1:37"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row>
    <row r="61" spans="1:37"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row>
    <row r="62" spans="1:37"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row>
    <row r="63" spans="1:37"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row>
    <row r="64" spans="1:37"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row>
    <row r="67" spans="1:166">
      <c r="B67" s="21" t="s">
        <v>403</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row>
    <row r="68" spans="1:166" s="12" customFormat="1">
      <c r="A68" s="2"/>
      <c r="B68" s="21" t="s">
        <v>404</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370</v>
      </c>
      <c r="AL88" s="13"/>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416</v>
      </c>
      <c r="AL89" s="13"/>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371</v>
      </c>
      <c r="AL90" s="13"/>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372</v>
      </c>
      <c r="AL91" s="13"/>
      <c r="AM91" s="13"/>
      <c r="AN91" s="13"/>
      <c r="AO91" s="13"/>
    </row>
    <row r="92" spans="1:41" s="12" customFormat="1">
      <c r="A92" s="21"/>
      <c r="B92" s="21" t="s">
        <v>299</v>
      </c>
      <c r="C92" s="5" t="s">
        <v>300</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373</v>
      </c>
      <c r="AL92" s="13"/>
      <c r="AM92" s="13"/>
      <c r="AN92" s="13"/>
      <c r="AO92" s="13"/>
    </row>
    <row r="93" spans="1:41" s="12" customFormat="1">
      <c r="A93" s="21"/>
      <c r="B93" s="21" t="s">
        <v>301</v>
      </c>
      <c r="C93" s="5" t="s">
        <v>300</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417</v>
      </c>
      <c r="AL93" s="13"/>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3"/>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3"/>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3"/>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3"/>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3"/>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3"/>
      <c r="AM99" s="13"/>
      <c r="AN99" s="13"/>
      <c r="AO99" s="13"/>
    </row>
    <row r="100" spans="1:41" ht="20">
      <c r="A100" s="20" t="s">
        <v>138</v>
      </c>
      <c r="B100" s="21" t="s">
        <v>295</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374</v>
      </c>
      <c r="AL100" s="13"/>
      <c r="AM100" s="13"/>
      <c r="AN100" s="13"/>
      <c r="AO100" s="13"/>
    </row>
    <row r="101" spans="1:41">
      <c r="A101" s="15" t="s">
        <v>293</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375</v>
      </c>
      <c r="AL101" s="13"/>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376</v>
      </c>
      <c r="AL102" s="13"/>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377</v>
      </c>
      <c r="AL103" s="13"/>
      <c r="AM103" s="13"/>
      <c r="AN103" s="13"/>
      <c r="AO103" s="13"/>
    </row>
    <row r="104" spans="1:41" s="12" customFormat="1">
      <c r="A104" s="21"/>
      <c r="B104" s="21" t="s">
        <v>294</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377</v>
      </c>
      <c r="AL104" s="13"/>
      <c r="AM104" s="13"/>
      <c r="AN104" s="13"/>
      <c r="AO104" s="13"/>
    </row>
    <row r="105" spans="1:41">
      <c r="A105" s="21"/>
      <c r="B105" s="21" t="s">
        <v>296</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377</v>
      </c>
      <c r="AL105" s="13"/>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3"/>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3"/>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3"/>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3"/>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3"/>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3"/>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3"/>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3"/>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392</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378</v>
      </c>
      <c r="AL114" s="13"/>
      <c r="AM114" s="13"/>
      <c r="AN114" s="13"/>
      <c r="AO114" s="13"/>
    </row>
    <row r="115" spans="1:41">
      <c r="A115" s="15" t="s">
        <v>205</v>
      </c>
      <c r="B115" s="21" t="s">
        <v>146</v>
      </c>
      <c r="C115" s="5" t="s">
        <v>393</v>
      </c>
      <c r="D115" s="5">
        <v>1</v>
      </c>
      <c r="E115" s="5" t="s">
        <v>16</v>
      </c>
      <c r="F115" s="5">
        <v>8.74</v>
      </c>
      <c r="G115" s="5">
        <v>2.91</v>
      </c>
      <c r="H115" s="5" t="s">
        <v>34</v>
      </c>
      <c r="I115" s="5" t="s">
        <v>20</v>
      </c>
      <c r="J115" s="5"/>
      <c r="K115" s="5" t="s">
        <v>394</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3"/>
      <c r="AM115" s="13"/>
      <c r="AN115" s="13"/>
      <c r="AO115" s="13"/>
    </row>
    <row r="116" spans="1:41">
      <c r="A116" s="15" t="s">
        <v>176</v>
      </c>
      <c r="B116" s="21" t="s">
        <v>147</v>
      </c>
      <c r="C116" s="5" t="s">
        <v>395</v>
      </c>
      <c r="D116" s="5">
        <v>2</v>
      </c>
      <c r="E116" s="5" t="s">
        <v>16</v>
      </c>
      <c r="F116" s="5">
        <v>8.74</v>
      </c>
      <c r="G116" s="5">
        <v>2.91</v>
      </c>
      <c r="H116" s="5" t="s">
        <v>34</v>
      </c>
      <c r="I116" s="5" t="s">
        <v>20</v>
      </c>
      <c r="J116" s="5"/>
      <c r="K116" s="5" t="s">
        <v>394</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3"/>
      <c r="AM116" s="13"/>
      <c r="AN116" s="13"/>
      <c r="AO116" s="13"/>
    </row>
    <row r="117" spans="1:41">
      <c r="A117" s="21"/>
      <c r="B117" s="21" t="s">
        <v>148</v>
      </c>
      <c r="C117" s="5" t="s">
        <v>395</v>
      </c>
      <c r="D117" s="5">
        <v>2</v>
      </c>
      <c r="E117" s="5" t="s">
        <v>16</v>
      </c>
      <c r="F117" s="5">
        <v>8.74</v>
      </c>
      <c r="G117" s="5">
        <v>2.91</v>
      </c>
      <c r="H117" s="5" t="s">
        <v>34</v>
      </c>
      <c r="I117" s="5" t="s">
        <v>20</v>
      </c>
      <c r="J117" s="5"/>
      <c r="K117" s="5" t="s">
        <v>394</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379</v>
      </c>
      <c r="AL117" s="13"/>
      <c r="AM117" s="13"/>
      <c r="AN117" s="13"/>
      <c r="AO117" s="13"/>
    </row>
    <row r="118" spans="1:41">
      <c r="A118" s="21"/>
      <c r="B118" s="21" t="s">
        <v>175</v>
      </c>
      <c r="C118" s="5" t="s">
        <v>396</v>
      </c>
      <c r="D118" s="5">
        <v>1</v>
      </c>
      <c r="E118" s="5" t="s">
        <v>62</v>
      </c>
      <c r="F118" s="5">
        <v>9.65</v>
      </c>
      <c r="G118" s="5">
        <v>0.3</v>
      </c>
      <c r="H118" s="5" t="s">
        <v>63</v>
      </c>
      <c r="I118" s="5" t="s">
        <v>64</v>
      </c>
      <c r="J118" s="5"/>
      <c r="K118" s="5" t="s">
        <v>394</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3"/>
      <c r="AM118" s="13"/>
      <c r="AN118" s="13"/>
      <c r="AO118" s="13"/>
    </row>
    <row r="119" spans="1:41">
      <c r="A119" s="21"/>
      <c r="B119" s="21" t="s">
        <v>383</v>
      </c>
      <c r="C119" s="5" t="s">
        <v>396</v>
      </c>
      <c r="D119" s="5">
        <v>2</v>
      </c>
      <c r="E119" s="5" t="s">
        <v>62</v>
      </c>
      <c r="F119" s="5">
        <v>9.65</v>
      </c>
      <c r="G119" s="5">
        <v>0.3</v>
      </c>
      <c r="H119" s="5" t="s">
        <v>63</v>
      </c>
      <c r="I119" s="5" t="s">
        <v>64</v>
      </c>
      <c r="J119" s="5"/>
      <c r="K119" s="5" t="s">
        <v>394</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3"/>
      <c r="AM119" s="13"/>
      <c r="AN119" s="13"/>
      <c r="AO119" s="13"/>
    </row>
    <row r="120" spans="1:41">
      <c r="A120" s="21"/>
      <c r="B120" s="21" t="s">
        <v>384</v>
      </c>
      <c r="C120" s="5" t="s">
        <v>396</v>
      </c>
      <c r="D120" s="5">
        <v>4</v>
      </c>
      <c r="E120" s="5" t="s">
        <v>62</v>
      </c>
      <c r="F120" s="5">
        <v>9.65</v>
      </c>
      <c r="G120" s="5">
        <v>0.3</v>
      </c>
      <c r="H120" s="5" t="s">
        <v>63</v>
      </c>
      <c r="I120" s="5" t="s">
        <v>64</v>
      </c>
      <c r="J120" s="5"/>
      <c r="K120" s="5" t="s">
        <v>394</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3"/>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3"/>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3"/>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3"/>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3"/>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3"/>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3"/>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3"/>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3"/>
      <c r="AM128" s="13"/>
      <c r="AN128" s="13"/>
      <c r="AO128" s="13"/>
    </row>
    <row r="129" spans="1:41" ht="20" customHeight="1">
      <c r="A129" s="20" t="s">
        <v>201</v>
      </c>
      <c r="B129" s="21" t="s">
        <v>385</v>
      </c>
      <c r="C129" s="5" t="s">
        <v>395</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3"/>
      <c r="AM129" s="13"/>
      <c r="AN129" s="13"/>
      <c r="AO129" s="13"/>
    </row>
    <row r="130" spans="1:41" ht="20" customHeight="1">
      <c r="A130" s="15" t="s">
        <v>202</v>
      </c>
      <c r="B130" s="21" t="s">
        <v>386</v>
      </c>
      <c r="C130" s="5" t="s">
        <v>397</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3"/>
      <c r="AM130" s="13"/>
      <c r="AN130" s="13"/>
      <c r="AO130" s="13"/>
    </row>
    <row r="131" spans="1:41" ht="20" customHeight="1">
      <c r="A131" s="15" t="s">
        <v>203</v>
      </c>
      <c r="B131" s="21" t="s">
        <v>387</v>
      </c>
      <c r="C131" s="5" t="s">
        <v>397</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3"/>
      <c r="AM131" s="13"/>
      <c r="AN131" s="13"/>
      <c r="AO131" s="13"/>
    </row>
    <row r="132" spans="1:41" ht="20" customHeight="1">
      <c r="A132" s="21"/>
      <c r="B132" s="21" t="s">
        <v>388</v>
      </c>
      <c r="C132" s="5" t="s">
        <v>397</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3"/>
      <c r="AM132" s="13"/>
      <c r="AN132" s="13"/>
      <c r="AO132" s="13"/>
    </row>
    <row r="133" spans="1:41" ht="20" customHeight="1">
      <c r="A133" s="21"/>
      <c r="B133" s="21" t="s">
        <v>389</v>
      </c>
      <c r="C133" s="5" t="s">
        <v>397</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3"/>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3"/>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3"/>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3"/>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3"/>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3"/>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3"/>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3"/>
      <c r="AM140" s="13"/>
      <c r="AN140" s="13"/>
      <c r="AO140" s="13"/>
    </row>
    <row r="141" spans="1:41" ht="20">
      <c r="A141" s="20" t="s">
        <v>253</v>
      </c>
      <c r="B141" s="21" t="s">
        <v>390</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380</v>
      </c>
      <c r="AK141" s="15" t="s">
        <v>381</v>
      </c>
      <c r="AL141" s="13"/>
      <c r="AM141" s="13"/>
      <c r="AN141" s="13"/>
      <c r="AO141" s="13"/>
    </row>
    <row r="142" spans="1:41">
      <c r="A142" s="15" t="s">
        <v>254</v>
      </c>
      <c r="B142" s="21" t="s">
        <v>391</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380</v>
      </c>
      <c r="AK142" s="15" t="s">
        <v>382</v>
      </c>
      <c r="AL142" s="13"/>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3"/>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3"/>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3"/>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3"/>
      <c r="AM146" s="13"/>
      <c r="AN146" s="13"/>
      <c r="AO146" s="13"/>
    </row>
    <row r="147" spans="1:41" ht="20">
      <c r="A147" s="20" t="s">
        <v>272</v>
      </c>
      <c r="B147" s="21" t="s">
        <v>274</v>
      </c>
      <c r="C147" s="5" t="s">
        <v>281</v>
      </c>
      <c r="D147" s="5">
        <v>3</v>
      </c>
      <c r="E147" s="13">
        <v>2496</v>
      </c>
      <c r="F147" s="13">
        <v>3.524</v>
      </c>
      <c r="G147" s="13">
        <v>1.175</v>
      </c>
      <c r="H147" s="13">
        <v>5</v>
      </c>
      <c r="I147" s="13">
        <v>208</v>
      </c>
      <c r="J147" s="5"/>
      <c r="K147" s="5" t="s">
        <v>282</v>
      </c>
      <c r="L147" s="5">
        <v>2</v>
      </c>
      <c r="M147" s="5">
        <v>6</v>
      </c>
      <c r="N147" s="5">
        <v>2.93</v>
      </c>
      <c r="O147" s="5">
        <v>4</v>
      </c>
      <c r="P147" s="5">
        <v>8</v>
      </c>
      <c r="Q147" s="13">
        <f t="shared" ref="Q147" si="36">M147*N147*P147/1000</f>
        <v>0.14064000000000002</v>
      </c>
      <c r="R147" s="13">
        <v>1333</v>
      </c>
      <c r="S147" s="13">
        <v>54</v>
      </c>
      <c r="T147" s="13" t="s">
        <v>283</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422</v>
      </c>
      <c r="AL147" s="13"/>
      <c r="AM147" s="13"/>
      <c r="AN147" s="13"/>
      <c r="AO147" s="13"/>
    </row>
    <row r="148" spans="1:41">
      <c r="A148" s="15" t="s">
        <v>289</v>
      </c>
      <c r="B148" s="21" t="s">
        <v>276</v>
      </c>
      <c r="C148" s="5" t="s">
        <v>281</v>
      </c>
      <c r="D148" s="5">
        <v>3</v>
      </c>
      <c r="E148" s="13">
        <v>2496</v>
      </c>
      <c r="F148" s="13">
        <v>3.524</v>
      </c>
      <c r="G148" s="13">
        <v>1.175</v>
      </c>
      <c r="H148" s="13">
        <v>5</v>
      </c>
      <c r="I148" s="13">
        <v>208</v>
      </c>
      <c r="J148" s="5"/>
      <c r="K148" s="5" t="s">
        <v>282</v>
      </c>
      <c r="L148" s="5">
        <v>2</v>
      </c>
      <c r="M148" s="5">
        <v>6</v>
      </c>
      <c r="N148" s="5">
        <v>2.93</v>
      </c>
      <c r="O148" s="5">
        <v>4</v>
      </c>
      <c r="P148" s="5">
        <v>8</v>
      </c>
      <c r="Q148" s="13">
        <f t="shared" ref="Q148:Q150" si="38">M148*N148*P148/1000</f>
        <v>0.14064000000000002</v>
      </c>
      <c r="R148" s="13">
        <v>1333</v>
      </c>
      <c r="S148" s="13">
        <v>54</v>
      </c>
      <c r="T148" s="13" t="s">
        <v>283</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423</v>
      </c>
      <c r="AL148" s="13"/>
      <c r="AM148" s="13"/>
      <c r="AN148" s="13"/>
      <c r="AO148" s="13"/>
    </row>
    <row r="149" spans="1:41" s="12" customFormat="1">
      <c r="A149" s="21"/>
      <c r="B149" s="21" t="s">
        <v>277</v>
      </c>
      <c r="C149" s="5" t="s">
        <v>281</v>
      </c>
      <c r="D149" s="5">
        <v>3</v>
      </c>
      <c r="E149" s="13">
        <v>2496</v>
      </c>
      <c r="F149" s="13">
        <v>3.524</v>
      </c>
      <c r="G149" s="13">
        <v>1.175</v>
      </c>
      <c r="H149" s="13">
        <v>5</v>
      </c>
      <c r="I149" s="13">
        <v>208</v>
      </c>
      <c r="J149" s="5"/>
      <c r="K149" s="5" t="s">
        <v>282</v>
      </c>
      <c r="L149" s="5">
        <v>2</v>
      </c>
      <c r="M149" s="5">
        <v>6</v>
      </c>
      <c r="N149" s="5">
        <v>2.93</v>
      </c>
      <c r="O149" s="5">
        <v>4</v>
      </c>
      <c r="P149" s="5">
        <v>8</v>
      </c>
      <c r="Q149" s="13">
        <f t="shared" si="38"/>
        <v>0.14064000000000002</v>
      </c>
      <c r="R149" s="13">
        <v>1333</v>
      </c>
      <c r="S149" s="13">
        <v>96</v>
      </c>
      <c r="T149" s="13" t="s">
        <v>283</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422</v>
      </c>
      <c r="AL149" s="13"/>
      <c r="AM149" s="13"/>
      <c r="AN149" s="13"/>
      <c r="AO149" s="13"/>
    </row>
    <row r="150" spans="1:41" s="12" customFormat="1">
      <c r="A150" s="21"/>
      <c r="B150" s="21" t="s">
        <v>278</v>
      </c>
      <c r="C150" s="5" t="s">
        <v>281</v>
      </c>
      <c r="D150" s="5">
        <v>3</v>
      </c>
      <c r="E150" s="13">
        <v>2496</v>
      </c>
      <c r="F150" s="13">
        <v>3.524</v>
      </c>
      <c r="G150" s="13">
        <v>1.175</v>
      </c>
      <c r="H150" s="13">
        <v>5</v>
      </c>
      <c r="I150" s="13">
        <v>208</v>
      </c>
      <c r="J150" s="5"/>
      <c r="K150" s="5" t="s">
        <v>282</v>
      </c>
      <c r="L150" s="5">
        <v>2</v>
      </c>
      <c r="M150" s="5">
        <v>6</v>
      </c>
      <c r="N150" s="5">
        <v>2.93</v>
      </c>
      <c r="O150" s="5">
        <v>4</v>
      </c>
      <c r="P150" s="5">
        <v>8</v>
      </c>
      <c r="Q150" s="13">
        <f t="shared" si="38"/>
        <v>0.14064000000000002</v>
      </c>
      <c r="R150" s="13">
        <v>1333</v>
      </c>
      <c r="S150" s="13">
        <v>96</v>
      </c>
      <c r="T150" s="13" t="s">
        <v>283</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423</v>
      </c>
      <c r="AL150" s="13"/>
      <c r="AM150" s="13"/>
      <c r="AN150" s="13"/>
      <c r="AO150" s="13"/>
    </row>
    <row r="151" spans="1:41">
      <c r="A151" s="21"/>
      <c r="B151" s="21" t="s">
        <v>273</v>
      </c>
      <c r="C151" s="5" t="s">
        <v>281</v>
      </c>
      <c r="D151" s="5">
        <v>3</v>
      </c>
      <c r="E151" s="13">
        <v>2496</v>
      </c>
      <c r="F151" s="13">
        <v>3.524</v>
      </c>
      <c r="G151" s="13">
        <v>1.175</v>
      </c>
      <c r="H151" s="13">
        <v>5</v>
      </c>
      <c r="I151" s="13">
        <v>208</v>
      </c>
      <c r="J151" s="5"/>
      <c r="K151" s="5" t="s">
        <v>282</v>
      </c>
      <c r="L151" s="5">
        <f>2/3</f>
        <v>0.66666666666666663</v>
      </c>
      <c r="M151" s="5">
        <v>6</v>
      </c>
      <c r="N151" s="5">
        <v>2.93</v>
      </c>
      <c r="O151" s="5">
        <v>4</v>
      </c>
      <c r="P151" s="5">
        <v>8</v>
      </c>
      <c r="Q151" s="13">
        <f t="shared" ref="Q151:Q153" si="40">M151*N151*P151/1000</f>
        <v>0.14064000000000002</v>
      </c>
      <c r="R151" s="13">
        <v>1333</v>
      </c>
      <c r="S151" s="13">
        <v>25</v>
      </c>
      <c r="T151" s="13" t="s">
        <v>283</v>
      </c>
      <c r="U151" s="13">
        <v>30</v>
      </c>
      <c r="V151" s="13"/>
      <c r="W151" s="13"/>
      <c r="X151" s="13">
        <v>80</v>
      </c>
      <c r="Y151" s="13"/>
      <c r="Z151" s="13" t="str">
        <f t="shared" ref="Z151:Z154" si="41">X151&amp;"/"&amp;Y151</f>
        <v>80/</v>
      </c>
      <c r="AA151" s="13"/>
      <c r="AB151" s="13"/>
      <c r="AC151" s="13"/>
      <c r="AD151" s="13"/>
      <c r="AE151" s="39">
        <v>480000</v>
      </c>
      <c r="AF151" s="13"/>
      <c r="AG151" s="13"/>
      <c r="AH151" s="15" t="s">
        <v>136</v>
      </c>
      <c r="AI151" s="13">
        <f>3000*2</f>
        <v>6000</v>
      </c>
      <c r="AJ151" s="13">
        <v>2.5</v>
      </c>
      <c r="AK151" s="15" t="s">
        <v>422</v>
      </c>
      <c r="AL151" s="13"/>
      <c r="AM151" s="13"/>
      <c r="AN151" s="13"/>
      <c r="AO151" s="13"/>
    </row>
    <row r="152" spans="1:41">
      <c r="A152" s="21"/>
      <c r="B152" s="21" t="s">
        <v>275</v>
      </c>
      <c r="C152" s="5" t="s">
        <v>281</v>
      </c>
      <c r="D152" s="5">
        <v>3</v>
      </c>
      <c r="E152" s="13">
        <v>2496</v>
      </c>
      <c r="F152" s="13">
        <v>3.524</v>
      </c>
      <c r="G152" s="13">
        <v>1.175</v>
      </c>
      <c r="H152" s="13">
        <v>5</v>
      </c>
      <c r="I152" s="13">
        <v>208</v>
      </c>
      <c r="J152" s="5"/>
      <c r="K152" s="5" t="s">
        <v>282</v>
      </c>
      <c r="L152" s="5">
        <f>2/3</f>
        <v>0.66666666666666663</v>
      </c>
      <c r="M152" s="5">
        <v>6</v>
      </c>
      <c r="N152" s="5">
        <v>2.93</v>
      </c>
      <c r="O152" s="5">
        <v>4</v>
      </c>
      <c r="P152" s="5">
        <v>8</v>
      </c>
      <c r="Q152" s="13">
        <f t="shared" si="40"/>
        <v>0.14064000000000002</v>
      </c>
      <c r="R152" s="13">
        <v>1333</v>
      </c>
      <c r="S152" s="13">
        <v>25</v>
      </c>
      <c r="T152" s="13" t="s">
        <v>283</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423</v>
      </c>
      <c r="AL152" s="13"/>
      <c r="AM152" s="13"/>
      <c r="AN152" s="13"/>
      <c r="AO152" s="13"/>
    </row>
    <row r="153" spans="1:41">
      <c r="A153" s="21"/>
      <c r="B153" s="21" t="s">
        <v>279</v>
      </c>
      <c r="C153" s="5" t="s">
        <v>284</v>
      </c>
      <c r="D153" s="5">
        <v>1</v>
      </c>
      <c r="E153" s="13">
        <v>960</v>
      </c>
      <c r="F153" s="13">
        <v>2.4883000000000002</v>
      </c>
      <c r="G153" s="13">
        <v>311</v>
      </c>
      <c r="H153" s="13" t="s">
        <v>286</v>
      </c>
      <c r="I153" s="13" t="s">
        <v>285</v>
      </c>
      <c r="J153" s="5"/>
      <c r="K153" s="5" t="s">
        <v>287</v>
      </c>
      <c r="L153" s="5">
        <v>4</v>
      </c>
      <c r="M153" s="5">
        <v>8</v>
      </c>
      <c r="N153" s="5">
        <v>2</v>
      </c>
      <c r="O153" s="5">
        <v>4</v>
      </c>
      <c r="P153" s="5">
        <v>8</v>
      </c>
      <c r="Q153" s="13">
        <f t="shared" si="40"/>
        <v>0.128</v>
      </c>
      <c r="R153" s="13">
        <v>1066</v>
      </c>
      <c r="S153" s="13">
        <v>252</v>
      </c>
      <c r="T153" s="13" t="s">
        <v>288</v>
      </c>
      <c r="U153" s="13">
        <v>500</v>
      </c>
      <c r="V153" s="13"/>
      <c r="W153" s="13"/>
      <c r="X153" s="13">
        <v>40</v>
      </c>
      <c r="Y153" s="13"/>
      <c r="Z153" s="13" t="str">
        <f t="shared" si="41"/>
        <v>40/</v>
      </c>
      <c r="AA153" s="13"/>
      <c r="AB153" s="13"/>
      <c r="AC153" s="13"/>
      <c r="AD153" s="13"/>
      <c r="AE153" s="39">
        <v>480000</v>
      </c>
      <c r="AF153" s="13"/>
      <c r="AG153" s="13"/>
      <c r="AH153" s="15" t="s">
        <v>136</v>
      </c>
      <c r="AI153" s="13">
        <f>3000/4</f>
        <v>750</v>
      </c>
      <c r="AJ153" s="13">
        <v>2.5</v>
      </c>
      <c r="AK153" s="15" t="s">
        <v>422</v>
      </c>
      <c r="AL153" s="13"/>
      <c r="AM153" s="13"/>
      <c r="AN153" s="13"/>
      <c r="AO153" s="13"/>
    </row>
    <row r="154" spans="1:41">
      <c r="A154" s="21"/>
      <c r="B154" s="21" t="s">
        <v>280</v>
      </c>
      <c r="C154" s="5" t="s">
        <v>284</v>
      </c>
      <c r="D154" s="5">
        <v>1</v>
      </c>
      <c r="E154" s="13">
        <v>960</v>
      </c>
      <c r="F154" s="13">
        <v>2.4883000000000002</v>
      </c>
      <c r="G154" s="13">
        <v>311</v>
      </c>
      <c r="H154" s="13" t="s">
        <v>286</v>
      </c>
      <c r="I154" s="13" t="s">
        <v>285</v>
      </c>
      <c r="J154" s="5"/>
      <c r="K154" s="5" t="s">
        <v>287</v>
      </c>
      <c r="L154" s="5">
        <v>4</v>
      </c>
      <c r="M154" s="5">
        <v>8</v>
      </c>
      <c r="N154" s="5">
        <v>2</v>
      </c>
      <c r="O154" s="5">
        <v>4</v>
      </c>
      <c r="P154" s="5">
        <v>8</v>
      </c>
      <c r="Q154" s="13">
        <f t="shared" ref="Q154:Q155" si="42">M154*N154*P154/1000</f>
        <v>0.128</v>
      </c>
      <c r="R154" s="13">
        <v>1066</v>
      </c>
      <c r="S154" s="13">
        <v>252</v>
      </c>
      <c r="T154" s="13" t="s">
        <v>288</v>
      </c>
      <c r="U154" s="13">
        <v>500</v>
      </c>
      <c r="V154" s="13"/>
      <c r="W154" s="13"/>
      <c r="X154" s="13">
        <v>40</v>
      </c>
      <c r="Y154" s="13"/>
      <c r="Z154" s="13" t="str">
        <f t="shared" si="41"/>
        <v>40/</v>
      </c>
      <c r="AA154" s="13"/>
      <c r="AB154" s="13"/>
      <c r="AC154" s="13"/>
      <c r="AD154" s="13"/>
      <c r="AE154" s="39">
        <v>120000</v>
      </c>
      <c r="AF154" s="13"/>
      <c r="AG154" s="13"/>
      <c r="AH154" s="15" t="s">
        <v>136</v>
      </c>
      <c r="AI154" s="13">
        <f>3000/4</f>
        <v>750</v>
      </c>
      <c r="AJ154" s="13">
        <v>2.5</v>
      </c>
      <c r="AK154" s="15" t="s">
        <v>423</v>
      </c>
      <c r="AL154" s="13"/>
      <c r="AM154" s="13"/>
      <c r="AN154" s="13"/>
      <c r="AO154" s="13"/>
    </row>
    <row r="155" spans="1:41">
      <c r="A155" s="21"/>
      <c r="B155" s="21" t="s">
        <v>297</v>
      </c>
      <c r="C155" s="5" t="s">
        <v>284</v>
      </c>
      <c r="D155" s="5">
        <v>1</v>
      </c>
      <c r="E155" s="13">
        <v>960</v>
      </c>
      <c r="F155" s="13">
        <v>2.4883000000000002</v>
      </c>
      <c r="G155" s="13">
        <v>311</v>
      </c>
      <c r="H155" s="13" t="s">
        <v>286</v>
      </c>
      <c r="I155" s="13" t="s">
        <v>285</v>
      </c>
      <c r="J155" s="5"/>
      <c r="K155" s="5" t="s">
        <v>287</v>
      </c>
      <c r="L155" s="5">
        <v>4</v>
      </c>
      <c r="M155" s="5">
        <v>8</v>
      </c>
      <c r="N155" s="5">
        <v>2</v>
      </c>
      <c r="O155" s="5">
        <v>4</v>
      </c>
      <c r="P155" s="5">
        <v>8</v>
      </c>
      <c r="Q155" s="13">
        <f t="shared" si="42"/>
        <v>0.128</v>
      </c>
      <c r="R155" s="13">
        <v>1066</v>
      </c>
      <c r="S155" s="13">
        <v>504</v>
      </c>
      <c r="T155" s="13" t="s">
        <v>288</v>
      </c>
      <c r="U155" s="13">
        <v>500</v>
      </c>
      <c r="V155" s="13"/>
      <c r="W155" s="13"/>
      <c r="X155" s="13">
        <v>40</v>
      </c>
      <c r="Y155" s="13"/>
      <c r="Z155" s="13" t="str">
        <f t="shared" ref="Z155:Z156" si="43">X155&amp;"/"&amp;Y155</f>
        <v>40/</v>
      </c>
      <c r="AA155" s="13"/>
      <c r="AB155" s="13"/>
      <c r="AC155" s="13"/>
      <c r="AD155" s="13"/>
      <c r="AE155" s="39">
        <v>480000</v>
      </c>
      <c r="AF155" s="13"/>
      <c r="AG155" s="13"/>
      <c r="AH155" s="15" t="s">
        <v>136</v>
      </c>
      <c r="AI155" s="13">
        <f>3000/8</f>
        <v>375</v>
      </c>
      <c r="AJ155" s="13">
        <v>2.5</v>
      </c>
      <c r="AK155" s="15" t="s">
        <v>422</v>
      </c>
      <c r="AL155" s="13"/>
      <c r="AM155" s="13"/>
      <c r="AN155" s="13"/>
      <c r="AO155" s="13"/>
    </row>
    <row r="156" spans="1:41">
      <c r="A156" s="21"/>
      <c r="B156" s="21" t="s">
        <v>298</v>
      </c>
      <c r="C156" s="5" t="s">
        <v>284</v>
      </c>
      <c r="D156" s="5">
        <v>1</v>
      </c>
      <c r="E156" s="13">
        <v>960</v>
      </c>
      <c r="F156" s="13">
        <v>2.4883000000000002</v>
      </c>
      <c r="G156" s="13">
        <v>311</v>
      </c>
      <c r="H156" s="13" t="s">
        <v>286</v>
      </c>
      <c r="I156" s="13" t="s">
        <v>285</v>
      </c>
      <c r="J156" s="5"/>
      <c r="K156" s="5" t="s">
        <v>287</v>
      </c>
      <c r="L156" s="5">
        <v>4</v>
      </c>
      <c r="M156" s="5">
        <v>8</v>
      </c>
      <c r="N156" s="5">
        <v>2</v>
      </c>
      <c r="O156" s="5">
        <v>4</v>
      </c>
      <c r="P156" s="5">
        <v>8</v>
      </c>
      <c r="Q156" s="13">
        <f t="shared" ref="Q156" si="44">M156*N156*P156/1000</f>
        <v>0.128</v>
      </c>
      <c r="R156" s="13">
        <v>1066</v>
      </c>
      <c r="S156" s="13">
        <v>504</v>
      </c>
      <c r="T156" s="13" t="s">
        <v>288</v>
      </c>
      <c r="U156" s="13">
        <v>500</v>
      </c>
      <c r="V156" s="13"/>
      <c r="W156" s="13"/>
      <c r="X156" s="13">
        <v>40</v>
      </c>
      <c r="Y156" s="13"/>
      <c r="Z156" s="13" t="str">
        <f t="shared" si="43"/>
        <v>40/</v>
      </c>
      <c r="AA156" s="13"/>
      <c r="AB156" s="13"/>
      <c r="AC156" s="13"/>
      <c r="AD156" s="13"/>
      <c r="AE156" s="39">
        <v>120000</v>
      </c>
      <c r="AF156" s="13"/>
      <c r="AG156" s="13"/>
      <c r="AH156" s="15" t="s">
        <v>136</v>
      </c>
      <c r="AI156" s="13">
        <f>3000/8</f>
        <v>375</v>
      </c>
      <c r="AJ156" s="13">
        <v>2.5</v>
      </c>
      <c r="AK156" s="15" t="s">
        <v>423</v>
      </c>
      <c r="AL156" s="13"/>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L77:AL79">
    <cfRule type="colorScale" priority="250">
      <colorScale>
        <cfvo type="min"/>
        <cfvo type="percentile" val="50"/>
        <cfvo type="max"/>
        <color rgb="FF63BE7B"/>
        <color rgb="FFFFEB84"/>
        <color rgb="FFF8696B"/>
      </colorScale>
    </cfRule>
  </conditionalFormatting>
  <conditionalFormatting sqref="AM77:AM79">
    <cfRule type="colorScale" priority="249">
      <colorScale>
        <cfvo type="min"/>
        <cfvo type="percentile" val="50"/>
        <cfvo type="max"/>
        <color rgb="FFF8696B"/>
        <color rgb="FFFFEB84"/>
        <color rgb="FF63BE7B"/>
      </colorScale>
    </cfRule>
  </conditionalFormatting>
  <conditionalFormatting sqref="AL80:AL87">
    <cfRule type="colorScale" priority="245">
      <colorScale>
        <cfvo type="min"/>
        <cfvo type="percentile" val="50"/>
        <cfvo type="max"/>
        <color rgb="FF63BE7B"/>
        <color rgb="FFFFEB84"/>
        <color rgb="FFF8696B"/>
      </colorScale>
    </cfRule>
  </conditionalFormatting>
  <conditionalFormatting sqref="AM80:AM87">
    <cfRule type="colorScale" priority="244">
      <colorScale>
        <cfvo type="min"/>
        <cfvo type="percentile" val="50"/>
        <cfvo type="max"/>
        <color rgb="FFF8696B"/>
        <color rgb="FFFFEB84"/>
        <color rgb="FF63BE7B"/>
      </colorScale>
    </cfRule>
  </conditionalFormatting>
  <conditionalFormatting sqref="AL80:AL87">
    <cfRule type="colorScale" priority="243">
      <colorScale>
        <cfvo type="min"/>
        <cfvo type="percentile" val="50"/>
        <cfvo type="max"/>
        <color rgb="FF63BE7B"/>
        <color rgb="FFFFEB84"/>
        <color rgb="FFF8696B"/>
      </colorScale>
    </cfRule>
  </conditionalFormatting>
  <conditionalFormatting sqref="AM80:AM87">
    <cfRule type="colorScale" priority="242">
      <colorScale>
        <cfvo type="min"/>
        <cfvo type="percentile" val="50"/>
        <cfvo type="max"/>
        <color rgb="FFF8696B"/>
        <color rgb="FFFFEB84"/>
        <color rgb="FF63BE7B"/>
      </colorScale>
    </cfRule>
  </conditionalFormatting>
  <conditionalFormatting sqref="FK68:XFD75 A44 B45:I45 AB45:AG45 A22:AG22 A5:M8 AL77:XFD80 AL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11:Q21 AL32:XFD33 A32:AC32 C33:AF33 K36:U36 AI36:AJ36 AP36:XFD36 AB48:AG48 AF46:AG46 AF49:AG49 R9:AG21 AM5:XFD21 L76:AB77 A87:B87 B86 A79:A86 A33:B36 R73:AB75 AC73:AG84 AO67:XFD67 AO76:XFD76 AL67:AN76 AK64:AK87 K67 A67:B78 C67:J81 A47:D47 FK46:XFD46 FK48:XFD48 AL48:AN48 AK46:AN46 W44:Y46 AH37:AJ46 T49:V49 AL49:XFD49 AL51:XFD66 AK51:AK56 W48:W49 AH51:AJ78 A51:AG58 T47:W47 AA47:AG47 X47:Y49 AH47:AH49 AK37:XFD45 AI47:XFD47 AI48:AK49 R66:Y66 R67:AG72 AH32:AJ33">
    <cfRule type="expression" dxfId="151" priority="236">
      <formula>MOD(ROW(),2)=0</formula>
    </cfRule>
  </conditionalFormatting>
  <conditionalFormatting sqref="AD32">
    <cfRule type="expression" dxfId="150" priority="223">
      <formula>MOD(ROW(),2)=0</formula>
    </cfRule>
  </conditionalFormatting>
  <conditionalFormatting sqref="B48:J48 T48:V48">
    <cfRule type="expression" dxfId="149" priority="212">
      <formula>MOD(ROW(),2)=0</formula>
    </cfRule>
  </conditionalFormatting>
  <conditionalFormatting sqref="AL48">
    <cfRule type="colorScale" priority="213">
      <colorScale>
        <cfvo type="min"/>
        <cfvo type="percentile" val="50"/>
        <cfvo type="max"/>
        <color rgb="FF63BE7B"/>
        <color rgb="FFFFEB84"/>
        <color rgb="FFF8696B"/>
      </colorScale>
    </cfRule>
  </conditionalFormatting>
  <conditionalFormatting sqref="AM48">
    <cfRule type="colorScale" priority="214">
      <colorScale>
        <cfvo type="min"/>
        <cfvo type="percentile" val="50"/>
        <cfvo type="max"/>
        <color rgb="FFF8696B"/>
        <color rgb="FFFFEB84"/>
        <color rgb="FF63BE7B"/>
      </colorScale>
    </cfRule>
  </conditionalFormatting>
  <conditionalFormatting sqref="AL48">
    <cfRule type="colorScale" priority="215">
      <colorScale>
        <cfvo type="min"/>
        <cfvo type="percentile" val="50"/>
        <cfvo type="max"/>
        <color rgb="FF63BE7B"/>
        <color rgb="FFFFEB84"/>
        <color rgb="FFF8696B"/>
      </colorScale>
    </cfRule>
  </conditionalFormatting>
  <conditionalFormatting sqref="AM48">
    <cfRule type="colorScale" priority="216">
      <colorScale>
        <cfvo type="min"/>
        <cfvo type="percentile" val="50"/>
        <cfvo type="max"/>
        <color rgb="FFF8696B"/>
        <color rgb="FFFFEB84"/>
        <color rgb="FF63BE7B"/>
      </colorScale>
    </cfRule>
  </conditionalFormatting>
  <conditionalFormatting sqref="AN48">
    <cfRule type="colorScale" priority="217">
      <colorScale>
        <cfvo type="min"/>
        <cfvo type="percentile" val="50"/>
        <cfvo type="max"/>
        <color rgb="FF63BE7B"/>
        <color rgb="FFFFEB84"/>
        <color rgb="FFF8696B"/>
      </colorScale>
    </cfRule>
  </conditionalFormatting>
  <conditionalFormatting sqref="AL48">
    <cfRule type="colorScale" priority="218">
      <colorScale>
        <cfvo type="min"/>
        <cfvo type="percentile" val="50"/>
        <cfvo type="max"/>
        <color rgb="FF63BE7B"/>
        <color rgb="FFFFEB84"/>
        <color rgb="FFF8696B"/>
      </colorScale>
    </cfRule>
  </conditionalFormatting>
  <conditionalFormatting sqref="AM48">
    <cfRule type="colorScale" priority="219">
      <colorScale>
        <cfvo type="min"/>
        <cfvo type="percentile" val="50"/>
        <cfvo type="max"/>
        <color rgb="FFF8696B"/>
        <color rgb="FFFFEB84"/>
        <color rgb="FF63BE7B"/>
      </colorScale>
    </cfRule>
  </conditionalFormatting>
  <conditionalFormatting sqref="B46 S48:S49 S46:V46">
    <cfRule type="expression" dxfId="148" priority="204">
      <formula>MOD(ROW(),2)=0</formula>
    </cfRule>
  </conditionalFormatting>
  <conditionalFormatting sqref="AL46">
    <cfRule type="colorScale" priority="205">
      <colorScale>
        <cfvo type="min"/>
        <cfvo type="percentile" val="50"/>
        <cfvo type="max"/>
        <color rgb="FF63BE7B"/>
        <color rgb="FFFFEB84"/>
        <color rgb="FFF8696B"/>
      </colorScale>
    </cfRule>
  </conditionalFormatting>
  <conditionalFormatting sqref="AM46">
    <cfRule type="colorScale" priority="206">
      <colorScale>
        <cfvo type="min"/>
        <cfvo type="percentile" val="50"/>
        <cfvo type="max"/>
        <color rgb="FFF8696B"/>
        <color rgb="FFFFEB84"/>
        <color rgb="FF63BE7B"/>
      </colorScale>
    </cfRule>
  </conditionalFormatting>
  <conditionalFormatting sqref="AL46">
    <cfRule type="colorScale" priority="207">
      <colorScale>
        <cfvo type="min"/>
        <cfvo type="percentile" val="50"/>
        <cfvo type="max"/>
        <color rgb="FF63BE7B"/>
        <color rgb="FFFFEB84"/>
        <color rgb="FFF8696B"/>
      </colorScale>
    </cfRule>
  </conditionalFormatting>
  <conditionalFormatting sqref="AM46">
    <cfRule type="colorScale" priority="208">
      <colorScale>
        <cfvo type="min"/>
        <cfvo type="percentile" val="50"/>
        <cfvo type="max"/>
        <color rgb="FFF8696B"/>
        <color rgb="FFFFEB84"/>
        <color rgb="FF63BE7B"/>
      </colorScale>
    </cfRule>
  </conditionalFormatting>
  <conditionalFormatting sqref="AN46">
    <cfRule type="colorScale" priority="209">
      <colorScale>
        <cfvo type="min"/>
        <cfvo type="percentile" val="50"/>
        <cfvo type="max"/>
        <color rgb="FF63BE7B"/>
        <color rgb="FFFFEB84"/>
        <color rgb="FFF8696B"/>
      </colorScale>
    </cfRule>
  </conditionalFormatting>
  <conditionalFormatting sqref="AL46">
    <cfRule type="colorScale" priority="210">
      <colorScale>
        <cfvo type="min"/>
        <cfvo type="percentile" val="50"/>
        <cfvo type="max"/>
        <color rgb="FF63BE7B"/>
        <color rgb="FFFFEB84"/>
        <color rgb="FFF8696B"/>
      </colorScale>
    </cfRule>
  </conditionalFormatting>
  <conditionalFormatting sqref="AM46">
    <cfRule type="colorScale" priority="211">
      <colorScale>
        <cfvo type="min"/>
        <cfvo type="percentile" val="50"/>
        <cfvo type="max"/>
        <color rgb="FFF8696B"/>
        <color rgb="FFFFEB84"/>
        <color rgb="FF63BE7B"/>
      </colorScale>
    </cfRule>
  </conditionalFormatting>
  <conditionalFormatting sqref="Z45:AA45 AA48">
    <cfRule type="expression" dxfId="147" priority="201">
      <formula>MOD(ROW(),2)=0</formula>
    </cfRule>
  </conditionalFormatting>
  <conditionalFormatting sqref="Z66:AA66">
    <cfRule type="expression" dxfId="146" priority="200">
      <formula>MOD(ROW(),2)=0</formula>
    </cfRule>
  </conditionalFormatting>
  <conditionalFormatting sqref="C63:I65">
    <cfRule type="expression" dxfId="145" priority="178">
      <formula>MOD(ROW(),2)=0</formula>
    </cfRule>
  </conditionalFormatting>
  <conditionalFormatting sqref="Q45 Q48">
    <cfRule type="expression" dxfId="144" priority="176">
      <formula>MOD(ROW(),2)=0</formula>
    </cfRule>
  </conditionalFormatting>
  <conditionalFormatting sqref="K68:K76">
    <cfRule type="expression" dxfId="143" priority="175">
      <formula>MOD(ROW(),2)=0</formula>
    </cfRule>
  </conditionalFormatting>
  <conditionalFormatting sqref="K45 K48">
    <cfRule type="expression" dxfId="142" priority="174">
      <formula>MOD(ROW(),2)=0</formula>
    </cfRule>
  </conditionalFormatting>
  <conditionalFormatting sqref="K77:K85">
    <cfRule type="expression" dxfId="141" priority="161">
      <formula>MOD(ROW(),2)=0</formula>
    </cfRule>
  </conditionalFormatting>
  <conditionalFormatting sqref="B83:B85 B82:J82 L81:T85 V81:W85 Z85:AD85 AH81:AH83 Z81:AB84 B81">
    <cfRule type="expression" dxfId="140" priority="163">
      <formula>MOD(ROW(),2)=0</formula>
    </cfRule>
  </conditionalFormatting>
  <conditionalFormatting sqref="C35:J36">
    <cfRule type="expression" dxfId="139" priority="98">
      <formula>MOD(ROW(),2)=0</formula>
    </cfRule>
  </conditionalFormatting>
  <conditionalFormatting sqref="J24:P25 B23:D25 J23 S23:Y23 R24:Y25 AK26:AK27 AA23:AG25 AI23:AK25">
    <cfRule type="expression" dxfId="138" priority="129">
      <formula>MOD(ROW(),2)=0</formula>
    </cfRule>
  </conditionalFormatting>
  <conditionalFormatting sqref="E23:I25">
    <cfRule type="expression" dxfId="137" priority="128">
      <formula>MOD(ROW(),2)=0</formula>
    </cfRule>
  </conditionalFormatting>
  <conditionalFormatting sqref="K23:R23 Q24:Q25">
    <cfRule type="expression" dxfId="136" priority="127">
      <formula>MOD(ROW(),2)=0</formula>
    </cfRule>
  </conditionalFormatting>
  <conditionalFormatting sqref="Z23:Z24">
    <cfRule type="expression" dxfId="135" priority="126">
      <formula>MOD(ROW(),2)=0</formula>
    </cfRule>
  </conditionalFormatting>
  <conditionalFormatting sqref="Z25">
    <cfRule type="expression" dxfId="134" priority="125">
      <formula>MOD(ROW(),2)=0</formula>
    </cfRule>
  </conditionalFormatting>
  <conditionalFormatting sqref="K26:R26">
    <cfRule type="expression" dxfId="133" priority="124">
      <formula>MOD(ROW(),2)=0</formula>
    </cfRule>
  </conditionalFormatting>
  <conditionalFormatting sqref="T26:U27">
    <cfRule type="expression" dxfId="132" priority="123">
      <formula>MOD(ROW(),2)=0</formula>
    </cfRule>
  </conditionalFormatting>
  <conditionalFormatting sqref="V26:W27">
    <cfRule type="expression" dxfId="131" priority="122">
      <formula>MOD(ROW(),2)=0</formula>
    </cfRule>
  </conditionalFormatting>
  <conditionalFormatting sqref="X26:Y27">
    <cfRule type="expression" dxfId="130" priority="121">
      <formula>MOD(ROW(),2)=0</formula>
    </cfRule>
  </conditionalFormatting>
  <conditionalFormatting sqref="Z26:Z31">
    <cfRule type="expression" dxfId="129" priority="120">
      <formula>MOD(ROW(),2)=0</formula>
    </cfRule>
  </conditionalFormatting>
  <conditionalFormatting sqref="K27:P27 R27">
    <cfRule type="expression" dxfId="128" priority="119">
      <formula>MOD(ROW(),2)=0</formula>
    </cfRule>
  </conditionalFormatting>
  <conditionalFormatting sqref="Q27:Q29">
    <cfRule type="expression" dxfId="127" priority="118">
      <formula>MOD(ROW(),2)=0</formula>
    </cfRule>
  </conditionalFormatting>
  <conditionalFormatting sqref="AH23:AH31">
    <cfRule type="expression" dxfId="126" priority="117">
      <formula>MOD(ROW(),2)=0</formula>
    </cfRule>
  </conditionalFormatting>
  <conditionalFormatting sqref="T30:U31">
    <cfRule type="expression" dxfId="125" priority="114">
      <formula>MOD(ROW(),2)=0</formula>
    </cfRule>
  </conditionalFormatting>
  <conditionalFormatting sqref="AK28:AK31">
    <cfRule type="expression" dxfId="124" priority="116">
      <formula>MOD(ROW(),2)=0</formula>
    </cfRule>
  </conditionalFormatting>
  <conditionalFormatting sqref="K30:R30">
    <cfRule type="expression" dxfId="123" priority="115">
      <formula>MOD(ROW(),2)=0</formula>
    </cfRule>
  </conditionalFormatting>
  <conditionalFormatting sqref="B31">
    <cfRule type="expression" dxfId="122" priority="113">
      <formula>MOD(ROW(),2)=0</formula>
    </cfRule>
  </conditionalFormatting>
  <conditionalFormatting sqref="K31:P31 R31">
    <cfRule type="expression" dxfId="121" priority="112">
      <formula>MOD(ROW(),2)=0</formula>
    </cfRule>
  </conditionalFormatting>
  <conditionalFormatting sqref="Q31">
    <cfRule type="expression" dxfId="120" priority="111">
      <formula>MOD(ROW(),2)=0</formula>
    </cfRule>
  </conditionalFormatting>
  <conditionalFormatting sqref="S31">
    <cfRule type="expression" dxfId="119" priority="110">
      <formula>MOD(ROW(),2)=0</formula>
    </cfRule>
  </conditionalFormatting>
  <conditionalFormatting sqref="AK32">
    <cfRule type="expression" dxfId="118" priority="109">
      <formula>MOD(ROW(),2)=0</formula>
    </cfRule>
  </conditionalFormatting>
  <conditionalFormatting sqref="AL37:AL45 AL22:AL33 AL49 AL51:AL87 AL47">
    <cfRule type="colorScale" priority="419">
      <colorScale>
        <cfvo type="min"/>
        <cfvo type="percentile" val="50"/>
        <cfvo type="max"/>
        <color rgb="FF63BE7B"/>
        <color rgb="FFFFEB84"/>
        <color rgb="FFF8696B"/>
      </colorScale>
    </cfRule>
  </conditionalFormatting>
  <conditionalFormatting sqref="AM5:AM30 AM37:AM45 AM32:AM33 AM49 AM51:AM87 AM47">
    <cfRule type="colorScale" priority="424">
      <colorScale>
        <cfvo type="min"/>
        <cfvo type="percentile" val="50"/>
        <cfvo type="max"/>
        <color rgb="FFF8696B"/>
        <color rgb="FFFFEB84"/>
        <color rgb="FF63BE7B"/>
      </colorScale>
    </cfRule>
  </conditionalFormatting>
  <conditionalFormatting sqref="AL37:AL45 AL22:AL33 AL49 AL51:AL79 AL47">
    <cfRule type="colorScale" priority="430">
      <colorScale>
        <cfvo type="min"/>
        <cfvo type="percentile" val="50"/>
        <cfvo type="max"/>
        <color rgb="FF63BE7B"/>
        <color rgb="FFFFEB84"/>
        <color rgb="FFF8696B"/>
      </colorScale>
    </cfRule>
  </conditionalFormatting>
  <conditionalFormatting sqref="AM5:AM30 AM37:AM45 AM32:AM33 AM49 AM51:AM79 AM47">
    <cfRule type="colorScale" priority="435">
      <colorScale>
        <cfvo type="min"/>
        <cfvo type="percentile" val="50"/>
        <cfvo type="max"/>
        <color rgb="FFF8696B"/>
        <color rgb="FFFFEB84"/>
        <color rgb="FF63BE7B"/>
      </colorScale>
    </cfRule>
  </conditionalFormatting>
  <conditionalFormatting sqref="AN5:AN30 AN37:AN45 AN32:AN33 AN49 AN51:AN87 AN47">
    <cfRule type="colorScale" priority="441">
      <colorScale>
        <cfvo type="min"/>
        <cfvo type="percentile" val="50"/>
        <cfvo type="max"/>
        <color rgb="FF63BE7B"/>
        <color rgb="FFFFEB84"/>
        <color rgb="FFF8696B"/>
      </colorScale>
    </cfRule>
  </conditionalFormatting>
  <conditionalFormatting sqref="AL37:AL45 AL22:AL33 AL49 AL51:AL76 AL47">
    <cfRule type="colorScale" priority="447">
      <colorScale>
        <cfvo type="min"/>
        <cfvo type="percentile" val="50"/>
        <cfvo type="max"/>
        <color rgb="FF63BE7B"/>
        <color rgb="FFFFEB84"/>
        <color rgb="FFF8696B"/>
      </colorScale>
    </cfRule>
  </conditionalFormatting>
  <conditionalFormatting sqref="AM5:AM30 AM37:AM45 AM32:AM33 AM49 AM51:AM76 AM47">
    <cfRule type="colorScale" priority="451">
      <colorScale>
        <cfvo type="min"/>
        <cfvo type="percentile" val="50"/>
        <cfvo type="max"/>
        <color rgb="FFF8696B"/>
        <color rgb="FFFFEB84"/>
        <color rgb="FF63BE7B"/>
      </colorScale>
    </cfRule>
  </conditionalFormatting>
  <conditionalFormatting sqref="AK33">
    <cfRule type="expression" dxfId="117" priority="108">
      <formula>MOD(ROW(),2)=0</formula>
    </cfRule>
  </conditionalFormatting>
  <conditionalFormatting sqref="K34:P34 R34">
    <cfRule type="expression" dxfId="116" priority="107">
      <formula>MOD(ROW(),2)=0</formula>
    </cfRule>
  </conditionalFormatting>
  <conditionalFormatting sqref="Q34">
    <cfRule type="expression" dxfId="115" priority="106">
      <formula>MOD(ROW(),2)=0</formula>
    </cfRule>
  </conditionalFormatting>
  <conditionalFormatting sqref="T34:U34">
    <cfRule type="expression" dxfId="114" priority="105">
      <formula>MOD(ROW(),2)=0</formula>
    </cfRule>
  </conditionalFormatting>
  <conditionalFormatting sqref="V34:W34">
    <cfRule type="expression" dxfId="113" priority="104">
      <formula>MOD(ROW(),2)=0</formula>
    </cfRule>
  </conditionalFormatting>
  <conditionalFormatting sqref="X34:Y34">
    <cfRule type="expression" dxfId="112" priority="103">
      <formula>MOD(ROW(),2)=0</formula>
    </cfRule>
  </conditionalFormatting>
  <conditionalFormatting sqref="Z34">
    <cfRule type="expression" dxfId="111" priority="102">
      <formula>MOD(ROW(),2)=0</formula>
    </cfRule>
  </conditionalFormatting>
  <conditionalFormatting sqref="AH34:AJ34">
    <cfRule type="expression" dxfId="110" priority="101">
      <formula>MOD(ROW(),2)=0</formula>
    </cfRule>
  </conditionalFormatting>
  <conditionalFormatting sqref="AK34">
    <cfRule type="expression" dxfId="109" priority="100">
      <formula>MOD(ROW(),2)=0</formula>
    </cfRule>
  </conditionalFormatting>
  <conditionalFormatting sqref="A45">
    <cfRule type="expression" dxfId="108" priority="61">
      <formula>MOD(ROW(),2)=0</formula>
    </cfRule>
  </conditionalFormatting>
  <conditionalFormatting sqref="K35:P35 R35:U35">
    <cfRule type="expression" dxfId="107" priority="97">
      <formula>MOD(ROW(),2)=0</formula>
    </cfRule>
  </conditionalFormatting>
  <conditionalFormatting sqref="Q35">
    <cfRule type="expression" dxfId="106" priority="96">
      <formula>MOD(ROW(),2)=0</formula>
    </cfRule>
  </conditionalFormatting>
  <conditionalFormatting sqref="V35:Y36 AA35:AC36">
    <cfRule type="expression" dxfId="105" priority="95">
      <formula>MOD(ROW(),2)=0</formula>
    </cfRule>
  </conditionalFormatting>
  <conditionalFormatting sqref="Z35:Z36">
    <cfRule type="expression" dxfId="104" priority="94">
      <formula>MOD(ROW(),2)=0</formula>
    </cfRule>
  </conditionalFormatting>
  <conditionalFormatting sqref="AD35:AD36">
    <cfRule type="expression" dxfId="103" priority="93">
      <formula>MOD(ROW(),2)=0</formula>
    </cfRule>
  </conditionalFormatting>
  <conditionalFormatting sqref="AE36:AH36 AE35:AF35 AH35">
    <cfRule type="expression" dxfId="102" priority="92">
      <formula>MOD(ROW(),2)=0</formula>
    </cfRule>
  </conditionalFormatting>
  <conditionalFormatting sqref="AI35:AJ35">
    <cfRule type="expression" dxfId="101" priority="91">
      <formula>MOD(ROW(),2)=0</formula>
    </cfRule>
  </conditionalFormatting>
  <conditionalFormatting sqref="AK35:AK36">
    <cfRule type="expression" dxfId="100" priority="90">
      <formula>MOD(ROW(),2)=0</formula>
    </cfRule>
  </conditionalFormatting>
  <conditionalFormatting sqref="AL35:AL36">
    <cfRule type="expression" dxfId="99" priority="86">
      <formula>MOD(ROW(),2)=0</formula>
    </cfRule>
  </conditionalFormatting>
  <conditionalFormatting sqref="AL35:AL36">
    <cfRule type="colorScale" priority="87">
      <colorScale>
        <cfvo type="min"/>
        <cfvo type="percentile" val="50"/>
        <cfvo type="max"/>
        <color rgb="FF63BE7B"/>
        <color rgb="FFFFEB84"/>
        <color rgb="FFF8696B"/>
      </colorScale>
    </cfRule>
  </conditionalFormatting>
  <conditionalFormatting sqref="AL35:AL36">
    <cfRule type="colorScale" priority="88">
      <colorScale>
        <cfvo type="min"/>
        <cfvo type="percentile" val="50"/>
        <cfvo type="max"/>
        <color rgb="FF63BE7B"/>
        <color rgb="FFFFEB84"/>
        <color rgb="FFF8696B"/>
      </colorScale>
    </cfRule>
  </conditionalFormatting>
  <conditionalFormatting sqref="AL35:AL36">
    <cfRule type="colorScale" priority="89">
      <colorScale>
        <cfvo type="min"/>
        <cfvo type="percentile" val="50"/>
        <cfvo type="max"/>
        <color rgb="FF63BE7B"/>
        <color rgb="FFFFEB84"/>
        <color rgb="FFF8696B"/>
      </colorScale>
    </cfRule>
  </conditionalFormatting>
  <conditionalFormatting sqref="AM35:AP35 AM36:AO36">
    <cfRule type="expression" dxfId="98" priority="81">
      <formula>MOD(ROW(),2)=0</formula>
    </cfRule>
  </conditionalFormatting>
  <conditionalFormatting sqref="AM35:AM36">
    <cfRule type="colorScale" priority="82">
      <colorScale>
        <cfvo type="min"/>
        <cfvo type="percentile" val="50"/>
        <cfvo type="max"/>
        <color rgb="FFF8696B"/>
        <color rgb="FFFFEB84"/>
        <color rgb="FF63BE7B"/>
      </colorScale>
    </cfRule>
  </conditionalFormatting>
  <conditionalFormatting sqref="AM35:AM36">
    <cfRule type="colorScale" priority="83">
      <colorScale>
        <cfvo type="min"/>
        <cfvo type="percentile" val="50"/>
        <cfvo type="max"/>
        <color rgb="FFF8696B"/>
        <color rgb="FFFFEB84"/>
        <color rgb="FF63BE7B"/>
      </colorScale>
    </cfRule>
  </conditionalFormatting>
  <conditionalFormatting sqref="AN35:AN36">
    <cfRule type="colorScale" priority="84">
      <colorScale>
        <cfvo type="min"/>
        <cfvo type="percentile" val="50"/>
        <cfvo type="max"/>
        <color rgb="FF63BE7B"/>
        <color rgb="FFFFEB84"/>
        <color rgb="FFF8696B"/>
      </colorScale>
    </cfRule>
  </conditionalFormatting>
  <conditionalFormatting sqref="AM35:AM36">
    <cfRule type="colorScale" priority="85">
      <colorScale>
        <cfvo type="min"/>
        <cfvo type="percentile" val="50"/>
        <cfvo type="max"/>
        <color rgb="FFF8696B"/>
        <color rgb="FFFFEB84"/>
        <color rgb="FF63BE7B"/>
      </colorScale>
    </cfRule>
  </conditionalFormatting>
  <conditionalFormatting sqref="A31">
    <cfRule type="expression" dxfId="97" priority="80">
      <formula>MOD(ROW(),2)=0</formula>
    </cfRule>
  </conditionalFormatting>
  <conditionalFormatting sqref="B44:R44">
    <cfRule type="expression" dxfId="96" priority="79">
      <formula>MOD(ROW(),2)=0</formula>
    </cfRule>
  </conditionalFormatting>
  <conditionalFormatting sqref="C46:R46">
    <cfRule type="expression" dxfId="95" priority="78">
      <formula>MOD(ROW(),2)=0</formula>
    </cfRule>
  </conditionalFormatting>
  <conditionalFormatting sqref="C49:R49 E47:J47">
    <cfRule type="expression" dxfId="94" priority="77">
      <formula>MOD(ROW(),2)=0</formula>
    </cfRule>
  </conditionalFormatting>
  <conditionalFormatting sqref="S44:V44">
    <cfRule type="expression" dxfId="93" priority="76">
      <formula>MOD(ROW(),2)=0</formula>
    </cfRule>
  </conditionalFormatting>
  <conditionalFormatting sqref="AA44:AC44">
    <cfRule type="expression" dxfId="92" priority="75">
      <formula>MOD(ROW(),2)=0</formula>
    </cfRule>
  </conditionalFormatting>
  <conditionalFormatting sqref="Z44">
    <cfRule type="expression" dxfId="91" priority="74">
      <formula>MOD(ROW(),2)=0</formula>
    </cfRule>
  </conditionalFormatting>
  <conditionalFormatting sqref="AD44">
    <cfRule type="expression" dxfId="90" priority="73">
      <formula>MOD(ROW(),2)=0</formula>
    </cfRule>
  </conditionalFormatting>
  <conditionalFormatting sqref="AD46">
    <cfRule type="expression" dxfId="89" priority="69">
      <formula>MOD(ROW(),2)=0</formula>
    </cfRule>
  </conditionalFormatting>
  <conditionalFormatting sqref="AA46:AC46">
    <cfRule type="expression" dxfId="88" priority="71">
      <formula>MOD(ROW(),2)=0</formula>
    </cfRule>
  </conditionalFormatting>
  <conditionalFormatting sqref="Z46:Z49">
    <cfRule type="expression" dxfId="87" priority="70">
      <formula>MOD(ROW(),2)=0</formula>
    </cfRule>
  </conditionalFormatting>
  <conditionalFormatting sqref="AE46">
    <cfRule type="expression" dxfId="86" priority="68">
      <formula>MOD(ROW(),2)=0</formula>
    </cfRule>
  </conditionalFormatting>
  <conditionalFormatting sqref="AA49:AC49">
    <cfRule type="expression" dxfId="85" priority="67">
      <formula>MOD(ROW(),2)=0</formula>
    </cfRule>
  </conditionalFormatting>
  <conditionalFormatting sqref="AD49">
    <cfRule type="expression" dxfId="84" priority="65">
      <formula>MOD(ROW(),2)=0</formula>
    </cfRule>
  </conditionalFormatting>
  <conditionalFormatting sqref="AE49">
    <cfRule type="expression" dxfId="83" priority="64">
      <formula>MOD(ROW(),2)=0</formula>
    </cfRule>
  </conditionalFormatting>
  <conditionalFormatting sqref="AE44:AG44">
    <cfRule type="expression" dxfId="82" priority="63">
      <formula>MOD(ROW(),2)=0</formula>
    </cfRule>
  </conditionalFormatting>
  <conditionalFormatting sqref="A46">
    <cfRule type="expression" dxfId="81" priority="62">
      <formula>MOD(ROW(),2)=0</formula>
    </cfRule>
  </conditionalFormatting>
  <conditionalFormatting sqref="AL5:AL21">
    <cfRule type="expression" dxfId="80" priority="60">
      <formula>MOD(ROW(),2)=0</formula>
    </cfRule>
  </conditionalFormatting>
  <conditionalFormatting sqref="C83:C85">
    <cfRule type="expression" dxfId="79" priority="58">
      <formula>MOD(ROW(),2)=0</formula>
    </cfRule>
  </conditionalFormatting>
  <conditionalFormatting sqref="D83:J85">
    <cfRule type="expression" dxfId="78" priority="57">
      <formula>MOD(ROW(),2)=0</formula>
    </cfRule>
  </conditionalFormatting>
  <conditionalFormatting sqref="L86:AJ87">
    <cfRule type="expression" dxfId="77" priority="55">
      <formula>MOD(ROW(),2)=0</formula>
    </cfRule>
  </conditionalFormatting>
  <conditionalFormatting sqref="C86:K87">
    <cfRule type="expression" dxfId="76" priority="54">
      <formula>MOD(ROW(),2)=0</formula>
    </cfRule>
  </conditionalFormatting>
  <conditionalFormatting sqref="AE85:AJ85 AH84:AJ84">
    <cfRule type="expression" dxfId="75" priority="53">
      <formula>MOD(ROW(),2)=0</formula>
    </cfRule>
  </conditionalFormatting>
  <conditionalFormatting sqref="AK93:AK119">
    <cfRule type="expression" dxfId="74" priority="15">
      <formula>MOD(ROW(),2)=0</formula>
    </cfRule>
  </conditionalFormatting>
  <conditionalFormatting sqref="B113 B115 B117">
    <cfRule type="expression" dxfId="73" priority="4">
      <formula>MOD(ROW(),2)=0</formula>
    </cfRule>
  </conditionalFormatting>
  <conditionalFormatting sqref="K88:K89">
    <cfRule type="expression" dxfId="72" priority="51">
      <formula>MOD(ROW(),2)=0</formula>
    </cfRule>
  </conditionalFormatting>
  <conditionalFormatting sqref="L88:R89">
    <cfRule type="expression" dxfId="71" priority="52">
      <formula>MOD(ROW(),2)=0</formula>
    </cfRule>
  </conditionalFormatting>
  <conditionalFormatting sqref="C88:C89">
    <cfRule type="expression" dxfId="70" priority="50">
      <formula>MOD(ROW(),2)=0</formula>
    </cfRule>
  </conditionalFormatting>
  <conditionalFormatting sqref="D88:J89">
    <cfRule type="expression" dxfId="69" priority="49">
      <formula>MOD(ROW(),2)=0</formula>
    </cfRule>
  </conditionalFormatting>
  <conditionalFormatting sqref="L90:R91">
    <cfRule type="expression" dxfId="68" priority="48">
      <formula>MOD(ROW(),2)=0</formula>
    </cfRule>
  </conditionalFormatting>
  <conditionalFormatting sqref="C90:K91">
    <cfRule type="expression" dxfId="67" priority="47">
      <formula>MOD(ROW(),2)=0</formula>
    </cfRule>
  </conditionalFormatting>
  <conditionalFormatting sqref="K92:K93">
    <cfRule type="expression" dxfId="66" priority="45">
      <formula>MOD(ROW(),2)=0</formula>
    </cfRule>
  </conditionalFormatting>
  <conditionalFormatting sqref="L92:R93">
    <cfRule type="expression" dxfId="65" priority="46">
      <formula>MOD(ROW(),2)=0</formula>
    </cfRule>
  </conditionalFormatting>
  <conditionalFormatting sqref="C92:C93">
    <cfRule type="expression" dxfId="64" priority="44">
      <formula>MOD(ROW(),2)=0</formula>
    </cfRule>
  </conditionalFormatting>
  <conditionalFormatting sqref="D92:J93">
    <cfRule type="expression" dxfId="63" priority="43">
      <formula>MOD(ROW(),2)=0</formula>
    </cfRule>
  </conditionalFormatting>
  <conditionalFormatting sqref="L94:AG99 AI95:AJ119 AL88:AO119 AC100:AG157 AI120:AO157">
    <cfRule type="expression" dxfId="62" priority="42">
      <formula>MOD(ROW(),2)=0</formula>
    </cfRule>
  </conditionalFormatting>
  <conditionalFormatting sqref="C94:K99">
    <cfRule type="expression" dxfId="61" priority="41">
      <formula>MOD(ROW(),2)=0</formula>
    </cfRule>
  </conditionalFormatting>
  <conditionalFormatting sqref="A90:B90 B89 A88:A89">
    <cfRule type="expression" dxfId="60" priority="40">
      <formula>MOD(ROW(),2)=0</formula>
    </cfRule>
  </conditionalFormatting>
  <conditionalFormatting sqref="B88">
    <cfRule type="expression" dxfId="59" priority="39">
      <formula>MOD(ROW(),2)=0</formula>
    </cfRule>
  </conditionalFormatting>
  <conditionalFormatting sqref="A93:B93 B92 A91:A92">
    <cfRule type="expression" dxfId="58" priority="38">
      <formula>MOD(ROW(),2)=0</formula>
    </cfRule>
  </conditionalFormatting>
  <conditionalFormatting sqref="B91">
    <cfRule type="expression" dxfId="57" priority="37">
      <formula>MOD(ROW(),2)=0</formula>
    </cfRule>
  </conditionalFormatting>
  <conditionalFormatting sqref="B95 B97 B99 A94:A99">
    <cfRule type="expression" dxfId="56" priority="36">
      <formula>MOD(ROW(),2)=0</formula>
    </cfRule>
  </conditionalFormatting>
  <conditionalFormatting sqref="B94 B96 B98">
    <cfRule type="expression" dxfId="55" priority="35">
      <formula>MOD(ROW(),2)=0</formula>
    </cfRule>
  </conditionalFormatting>
  <conditionalFormatting sqref="U88:U89 X88:Y89">
    <cfRule type="expression" dxfId="54" priority="34">
      <formula>MOD(ROW(),2)=0</formula>
    </cfRule>
  </conditionalFormatting>
  <conditionalFormatting sqref="S88:T89 V88:W89 Z88:AB89">
    <cfRule type="expression" dxfId="53" priority="33">
      <formula>MOD(ROW(),2)=0</formula>
    </cfRule>
  </conditionalFormatting>
  <conditionalFormatting sqref="S90:AB91">
    <cfRule type="expression" dxfId="52" priority="32">
      <formula>MOD(ROW(),2)=0</formula>
    </cfRule>
  </conditionalFormatting>
  <conditionalFormatting sqref="U92:U93 X92:Y93">
    <cfRule type="expression" dxfId="51" priority="31">
      <formula>MOD(ROW(),2)=0</formula>
    </cfRule>
  </conditionalFormatting>
  <conditionalFormatting sqref="S92:T93 V92:W93 Z92:AB93">
    <cfRule type="expression" dxfId="50" priority="30">
      <formula>MOD(ROW(),2)=0</formula>
    </cfRule>
  </conditionalFormatting>
  <conditionalFormatting sqref="AE88:AG89">
    <cfRule type="expression" dxfId="49" priority="28">
      <formula>MOD(ROW(),2)=0</formula>
    </cfRule>
  </conditionalFormatting>
  <conditionalFormatting sqref="AC88:AD89">
    <cfRule type="expression" dxfId="48" priority="27">
      <formula>MOD(ROW(),2)=0</formula>
    </cfRule>
  </conditionalFormatting>
  <conditionalFormatting sqref="AC90:AG91">
    <cfRule type="expression" dxfId="47" priority="26">
      <formula>MOD(ROW(),2)=0</formula>
    </cfRule>
  </conditionalFormatting>
  <conditionalFormatting sqref="AE92:AG93">
    <cfRule type="expression" dxfId="46" priority="25">
      <formula>MOD(ROW(),2)=0</formula>
    </cfRule>
  </conditionalFormatting>
  <conditionalFormatting sqref="AC92:AD93">
    <cfRule type="expression" dxfId="45" priority="24">
      <formula>MOD(ROW(),2)=0</formula>
    </cfRule>
  </conditionalFormatting>
  <conditionalFormatting sqref="AI94:AJ94">
    <cfRule type="expression" dxfId="44" priority="23">
      <formula>MOD(ROW(),2)=0</formula>
    </cfRule>
  </conditionalFormatting>
  <conditionalFormatting sqref="AH88:AJ89">
    <cfRule type="expression" dxfId="43" priority="22">
      <formula>MOD(ROW(),2)=0</formula>
    </cfRule>
  </conditionalFormatting>
  <conditionalFormatting sqref="AH90:AJ91">
    <cfRule type="expression" dxfId="42" priority="21">
      <formula>MOD(ROW(),2)=0</formula>
    </cfRule>
  </conditionalFormatting>
  <conditionalFormatting sqref="AH92:AJ93 AH94:AH157">
    <cfRule type="expression" dxfId="41" priority="20">
      <formula>MOD(ROW(),2)=0</formula>
    </cfRule>
  </conditionalFormatting>
  <conditionalFormatting sqref="AK57:AK61">
    <cfRule type="expression" dxfId="40" priority="18">
      <formula>MOD(ROW(),2)=0</formula>
    </cfRule>
  </conditionalFormatting>
  <conditionalFormatting sqref="AK62:AK63">
    <cfRule type="expression" dxfId="39" priority="17">
      <formula>MOD(ROW(),2)=0</formula>
    </cfRule>
  </conditionalFormatting>
  <conditionalFormatting sqref="AK88:AK92">
    <cfRule type="expression" dxfId="38" priority="16">
      <formula>MOD(ROW(),2)=0</formula>
    </cfRule>
  </conditionalFormatting>
  <conditionalFormatting sqref="B101 B103 B105:B112 A100:A112">
    <cfRule type="expression" dxfId="37" priority="14">
      <formula>MOD(ROW(),2)=0</formula>
    </cfRule>
  </conditionalFormatting>
  <conditionalFormatting sqref="B100 B102 B104">
    <cfRule type="expression" dxfId="36" priority="13">
      <formula>MOD(ROW(),2)=0</formula>
    </cfRule>
  </conditionalFormatting>
  <conditionalFormatting sqref="L100:R157">
    <cfRule type="expression" dxfId="35" priority="12">
      <formula>MOD(ROW(),2)=0</formula>
    </cfRule>
  </conditionalFormatting>
  <conditionalFormatting sqref="C100:K157">
    <cfRule type="expression" dxfId="34" priority="11">
      <formula>MOD(ROW(),2)=0</formula>
    </cfRule>
  </conditionalFormatting>
  <conditionalFormatting sqref="S100:AB112">
    <cfRule type="expression" dxfId="33" priority="10">
      <formula>MOD(ROW(),2)=0</formula>
    </cfRule>
  </conditionalFormatting>
  <conditionalFormatting sqref="S113:AB118">
    <cfRule type="expression" dxfId="32" priority="9">
      <formula>MOD(ROW(),2)=0</formula>
    </cfRule>
  </conditionalFormatting>
  <conditionalFormatting sqref="S119:AB131">
    <cfRule type="expression" dxfId="31" priority="8">
      <formula>MOD(ROW(),2)=0</formula>
    </cfRule>
  </conditionalFormatting>
  <conditionalFormatting sqref="S132:AB137">
    <cfRule type="expression" dxfId="30" priority="7">
      <formula>MOD(ROW(),2)=0</formula>
    </cfRule>
  </conditionalFormatting>
  <conditionalFormatting sqref="S138:AB143 S144:Z158 AA144:AB157">
    <cfRule type="expression" dxfId="29" priority="6">
      <formula>MOD(ROW(),2)=0</formula>
    </cfRule>
  </conditionalFormatting>
  <conditionalFormatting sqref="B114 B116 B118:B156 A113:A156 A157:B157">
    <cfRule type="expression" dxfId="28" priority="5">
      <formula>MOD(ROW(),2)=0</formula>
    </cfRule>
  </conditionalFormatting>
  <conditionalFormatting sqref="S47">
    <cfRule type="expression" dxfId="27" priority="3">
      <formula>MOD(ROW(),2)=0</formula>
    </cfRule>
  </conditionalFormatting>
  <conditionalFormatting sqref="K47:R47">
    <cfRule type="expression" dxfId="26" priority="2">
      <formula>MOD(ROW(),2)=0</formula>
    </cfRule>
  </conditionalFormatting>
  <conditionalFormatting sqref="AG32:AG35">
    <cfRule type="expression" dxfId="25" priority="1">
      <formula>MOD(ROW(),2)=0</formula>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workbookViewId="0">
      <pane xSplit="5" ySplit="2" topLeftCell="Z22" activePane="bottomRight" state="frozen"/>
      <selection pane="topRight" activeCell="D1" sqref="D1"/>
      <selection pane="bottomLeft" activeCell="A2" sqref="A2"/>
      <selection pane="bottomRight" activeCell="K8" sqref="K8"/>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364</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290</v>
      </c>
      <c r="AB1" s="36" t="s">
        <v>291</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292</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410</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411</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400</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401</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402</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5"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407</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405</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406</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408</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409</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f t="shared" ca="1" si="37"/>
        <v>0</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f t="shared" ca="1" si="37"/>
        <v>0</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f t="shared" ca="1" si="48"/>
        <v>0</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5"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f t="shared" ca="1" si="48"/>
        <v>0</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5"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f t="shared" ca="1" si="48"/>
        <v>0</v>
      </c>
      <c r="E60" s="21" t="s">
        <v>162</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f t="shared" ca="1" si="48"/>
        <v>0</v>
      </c>
      <c r="E61" s="21" t="s">
        <v>162</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5"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2"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5"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5"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4"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 Maximum job run time is 4 days.</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 Maximum job run time is 4 days.</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 Maximum job run time is 4 days.</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 Maximum job run time is 4 days.</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 Maximum job run time is 4 days.</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 Maximum job run time is 4 days.</v>
      </c>
      <c r="AC81" s="33">
        <v>152</v>
      </c>
    </row>
    <row r="82" spans="3:29">
      <c r="C82" s="21" t="str">
        <f t="shared" ca="1" si="57"/>
        <v>L256</v>
      </c>
      <c r="D82" s="15">
        <f t="shared" ca="1" si="57"/>
        <v>0</v>
      </c>
      <c r="E82" s="21" t="str">
        <f t="shared" ca="1" si="59"/>
        <v>Tsub.L256</v>
      </c>
      <c r="F82" s="18">
        <f t="shared" ca="1" si="58"/>
        <v>0</v>
      </c>
      <c r="G82" s="13">
        <f t="shared" ca="1" si="58"/>
        <v>0</v>
      </c>
      <c r="H82" s="18">
        <f t="shared" ca="1" si="58"/>
        <v>0</v>
      </c>
      <c r="I82" s="18">
        <f t="shared" ca="1" si="58"/>
        <v>0</v>
      </c>
      <c r="J82" s="18">
        <f t="shared" ca="1" si="58"/>
        <v>480000</v>
      </c>
      <c r="K82" s="18">
        <f t="shared" ca="1" si="58"/>
        <v>0</v>
      </c>
      <c r="L82" s="18">
        <f t="shared" ca="1" si="58"/>
        <v>0</v>
      </c>
      <c r="M82" s="18" t="str">
        <f t="shared" ca="1" si="50"/>
        <v>JPY</v>
      </c>
      <c r="N82" s="13">
        <f t="shared" ca="1" si="34"/>
        <v>0.51200000000000001</v>
      </c>
      <c r="O82" s="13">
        <f t="shared" ca="1" si="54"/>
        <v>2.4883000000000002</v>
      </c>
      <c r="P82" s="13" t="str">
        <f t="shared" ca="1" si="56"/>
        <v>S1070</v>
      </c>
      <c r="Q82" s="13">
        <f t="shared" ca="1" si="56"/>
        <v>1</v>
      </c>
      <c r="R82" s="13" t="str">
        <f t="shared" ca="1" si="56"/>
        <v>Xeon X7550</v>
      </c>
      <c r="S82" s="13">
        <f t="shared" ca="1" si="56"/>
        <v>4</v>
      </c>
      <c r="T82" s="13">
        <f t="shared" ca="1" si="56"/>
        <v>252</v>
      </c>
      <c r="U82" s="13" t="str">
        <f t="shared" ca="1" si="56"/>
        <v>SSD</v>
      </c>
      <c r="V82" s="13">
        <f t="shared" ca="1" si="56"/>
        <v>500</v>
      </c>
      <c r="W82" s="13">
        <f t="shared" ca="1" si="56"/>
        <v>0</v>
      </c>
      <c r="X82" s="13">
        <f t="shared" ca="1" si="56"/>
        <v>0</v>
      </c>
      <c r="Y82" s="13" t="str">
        <f t="shared" ca="1" si="56"/>
        <v>40/</v>
      </c>
      <c r="Z82" s="13">
        <f t="shared" ca="1" si="56"/>
        <v>750</v>
      </c>
      <c r="AA82" s="13">
        <f t="shared" ca="1" si="56"/>
        <v>2.5</v>
      </c>
      <c r="AB82" s="15" t="str">
        <f t="shared" ca="1" si="53"/>
        <v>Research group must pass review prior to usage. Nodes*hours (hours limit) calculated for jobs that run &gt;1 hour and &lt;1 day. Maximum job run time is 4 days.</v>
      </c>
      <c r="AC82" s="33">
        <v>153</v>
      </c>
    </row>
    <row r="83" spans="3:29">
      <c r="C83" s="21" t="str">
        <f t="shared" ca="1" si="57"/>
        <v>L256 open</v>
      </c>
      <c r="D83" s="15">
        <f t="shared" ca="1" si="57"/>
        <v>0</v>
      </c>
      <c r="E83" s="21" t="str">
        <f t="shared" ca="1" si="59"/>
        <v>Tsub.L256 open</v>
      </c>
      <c r="F83" s="18">
        <f t="shared" ca="1" si="58"/>
        <v>0</v>
      </c>
      <c r="G83" s="13">
        <f t="shared" ca="1" si="58"/>
        <v>0</v>
      </c>
      <c r="H83" s="18">
        <f t="shared" ca="1" si="58"/>
        <v>0</v>
      </c>
      <c r="I83" s="18">
        <f t="shared" ca="1" si="58"/>
        <v>0</v>
      </c>
      <c r="J83" s="18">
        <f t="shared" ca="1" si="58"/>
        <v>120000</v>
      </c>
      <c r="K83" s="18">
        <f t="shared" ca="1" si="58"/>
        <v>0</v>
      </c>
      <c r="L83" s="18">
        <f t="shared" ca="1" si="58"/>
        <v>0</v>
      </c>
      <c r="M83" s="18" t="str">
        <f t="shared" ca="1" si="50"/>
        <v>JPY</v>
      </c>
      <c r="N83" s="13">
        <f t="shared" ca="1" si="34"/>
        <v>0.51200000000000001</v>
      </c>
      <c r="O83" s="13">
        <f t="shared" ca="1" si="54"/>
        <v>2.4883000000000002</v>
      </c>
      <c r="P83" s="13" t="str">
        <f t="shared" ref="P83:U85" ca="1" si="60">INDIRECT("Sheet1!"&amp;INDIRECT("R1C"&amp;COLUMN(),FALSE)&amp;INDIRECT("AC"&amp;ROW()))</f>
        <v>S1070</v>
      </c>
      <c r="Q83" s="13">
        <f t="shared" ca="1" si="60"/>
        <v>1</v>
      </c>
      <c r="R83" s="13" t="str">
        <f t="shared" ca="1" si="60"/>
        <v>Xeon X7550</v>
      </c>
      <c r="S83" s="13">
        <f t="shared" ca="1" si="60"/>
        <v>4</v>
      </c>
      <c r="T83" s="13">
        <f t="shared" ca="1" si="60"/>
        <v>252</v>
      </c>
      <c r="U83" s="13" t="str">
        <f t="shared" ca="1" si="60"/>
        <v>SSD</v>
      </c>
      <c r="V83" s="13">
        <f t="shared" ref="V83:AA85" ca="1" si="61">INDIRECT("Sheet1!"&amp;INDIRECT("R1C"&amp;COLUMN(),FALSE)&amp;INDIRECT("AC"&amp;ROW()))</f>
        <v>500</v>
      </c>
      <c r="W83" s="13">
        <f t="shared" ca="1" si="61"/>
        <v>0</v>
      </c>
      <c r="X83" s="13">
        <f t="shared" ca="1" si="61"/>
        <v>0</v>
      </c>
      <c r="Y83" s="13" t="str">
        <f t="shared" ca="1" si="61"/>
        <v>40/</v>
      </c>
      <c r="Z83" s="13">
        <f t="shared" ca="1" si="61"/>
        <v>750</v>
      </c>
      <c r="AA83" s="13">
        <f t="shared" ca="1" si="61"/>
        <v>2.5</v>
      </c>
      <c r="AB83" s="15" t="str">
        <f t="shared" ca="1" si="53"/>
        <v>Research group must pass review prior to usage. Research results must be published. Nodes*hours (hours limit) calculated for jobs that run &gt;1 hour and &lt;1 day. Maximum job run time is 4 days.</v>
      </c>
      <c r="AC83" s="33">
        <v>154</v>
      </c>
    </row>
    <row r="84" spans="3:29">
      <c r="C84" s="21" t="str">
        <f t="shared" ca="1" si="57"/>
        <v>L512</v>
      </c>
      <c r="D84" s="15">
        <f t="shared" ca="1" si="57"/>
        <v>0</v>
      </c>
      <c r="E84" s="21" t="str">
        <f t="shared" ca="1" si="59"/>
        <v>Tsub.L512</v>
      </c>
      <c r="F84" s="18">
        <f t="shared" ca="1" si="58"/>
        <v>0</v>
      </c>
      <c r="G84" s="13">
        <f t="shared" ca="1" si="58"/>
        <v>0</v>
      </c>
      <c r="H84" s="18">
        <f t="shared" ca="1" si="58"/>
        <v>0</v>
      </c>
      <c r="I84" s="18">
        <f t="shared" ca="1" si="58"/>
        <v>0</v>
      </c>
      <c r="J84" s="18">
        <f t="shared" ca="1" si="58"/>
        <v>480000</v>
      </c>
      <c r="K84" s="18">
        <f t="shared" ca="1" si="58"/>
        <v>0</v>
      </c>
      <c r="L84" s="18">
        <f t="shared" ca="1" si="58"/>
        <v>0</v>
      </c>
      <c r="M84" s="18" t="str">
        <f t="shared" ca="1" si="50"/>
        <v>JPY</v>
      </c>
      <c r="N84" s="13">
        <f t="shared" ca="1" si="34"/>
        <v>0.51200000000000001</v>
      </c>
      <c r="O84" s="13">
        <f t="shared" ca="1" si="54"/>
        <v>2.4883000000000002</v>
      </c>
      <c r="P84" s="13" t="str">
        <f t="shared" ca="1" si="60"/>
        <v>S1070</v>
      </c>
      <c r="Q84" s="13">
        <f t="shared" ca="1" si="60"/>
        <v>1</v>
      </c>
      <c r="R84" s="13" t="str">
        <f t="shared" ca="1" si="60"/>
        <v>Xeon X7550</v>
      </c>
      <c r="S84" s="13">
        <f t="shared" ca="1" si="60"/>
        <v>4</v>
      </c>
      <c r="T84" s="13">
        <f t="shared" ca="1" si="60"/>
        <v>504</v>
      </c>
      <c r="U84" s="13" t="str">
        <f t="shared" ca="1" si="60"/>
        <v>SSD</v>
      </c>
      <c r="V84" s="13">
        <f t="shared" ca="1" si="61"/>
        <v>500</v>
      </c>
      <c r="W84" s="13">
        <f t="shared" ca="1" si="61"/>
        <v>0</v>
      </c>
      <c r="X84" s="13">
        <f t="shared" ca="1" si="61"/>
        <v>0</v>
      </c>
      <c r="Y84" s="13" t="str">
        <f t="shared" ca="1" si="61"/>
        <v>40/</v>
      </c>
      <c r="Z84" s="13">
        <f t="shared" ca="1" si="61"/>
        <v>375</v>
      </c>
      <c r="AA84" s="13">
        <f t="shared" ca="1" si="61"/>
        <v>2.5</v>
      </c>
      <c r="AB84" s="15" t="str">
        <f t="shared" ca="1" si="53"/>
        <v>Research group must pass review prior to usage. Nodes*hours (hours limit) calculated for jobs that run &gt;1 hour and &lt;1 day. Maximum job run time is 4 days.</v>
      </c>
      <c r="AC84" s="33">
        <v>155</v>
      </c>
    </row>
    <row r="85" spans="3:29">
      <c r="C85" s="21" t="str">
        <f t="shared" ca="1" si="57"/>
        <v>L512 open</v>
      </c>
      <c r="D85" s="15">
        <f t="shared" ca="1" si="57"/>
        <v>0</v>
      </c>
      <c r="E85" s="21" t="str">
        <f t="shared" ref="E85" ca="1" si="62">"Tsub." &amp; C85</f>
        <v>Tsub.L512 open</v>
      </c>
      <c r="F85" s="18">
        <f t="shared" ca="1" si="58"/>
        <v>0</v>
      </c>
      <c r="G85" s="13">
        <f t="shared" ca="1" si="58"/>
        <v>0</v>
      </c>
      <c r="H85" s="18">
        <f t="shared" ca="1" si="58"/>
        <v>0</v>
      </c>
      <c r="I85" s="18">
        <f t="shared" ca="1" si="58"/>
        <v>0</v>
      </c>
      <c r="J85" s="18">
        <f t="shared" ca="1" si="58"/>
        <v>120000</v>
      </c>
      <c r="K85" s="18">
        <f t="shared" ca="1" si="58"/>
        <v>0</v>
      </c>
      <c r="L85" s="18">
        <f t="shared" ca="1" si="58"/>
        <v>0</v>
      </c>
      <c r="M85" s="18" t="str">
        <f t="shared" ca="1" si="50"/>
        <v>JPY</v>
      </c>
      <c r="N85" s="13">
        <f t="shared" ca="1" si="34"/>
        <v>0.51200000000000001</v>
      </c>
      <c r="O85" s="13">
        <f t="shared" ca="1" si="54"/>
        <v>2.4883000000000002</v>
      </c>
      <c r="P85" s="13" t="str">
        <f t="shared" ca="1" si="60"/>
        <v>S1070</v>
      </c>
      <c r="Q85" s="13">
        <f t="shared" ca="1" si="60"/>
        <v>1</v>
      </c>
      <c r="R85" s="13" t="str">
        <f t="shared" ca="1" si="60"/>
        <v>Xeon X7550</v>
      </c>
      <c r="S85" s="13">
        <f t="shared" ca="1" si="60"/>
        <v>4</v>
      </c>
      <c r="T85" s="13">
        <f t="shared" ca="1" si="60"/>
        <v>504</v>
      </c>
      <c r="U85" s="13" t="str">
        <f t="shared" ca="1" si="60"/>
        <v>SSD</v>
      </c>
      <c r="V85" s="13">
        <f t="shared" ca="1" si="61"/>
        <v>500</v>
      </c>
      <c r="W85" s="13">
        <f t="shared" ca="1" si="61"/>
        <v>0</v>
      </c>
      <c r="X85" s="13">
        <f t="shared" ca="1" si="61"/>
        <v>0</v>
      </c>
      <c r="Y85" s="13" t="str">
        <f t="shared" ca="1" si="61"/>
        <v>40/</v>
      </c>
      <c r="Z85" s="13">
        <f t="shared" ca="1" si="61"/>
        <v>375</v>
      </c>
      <c r="AA85" s="13">
        <f t="shared" ca="1" si="61"/>
        <v>2.5</v>
      </c>
      <c r="AB85" s="15" t="str">
        <f t="shared" ca="1" si="53"/>
        <v>Research group must pass review prior to usage. Research results must be published. Nodes*hours (hours limit) calculated for jobs that run &gt;1 hour and &lt;1 day. Maximum job run time is 4 days.</v>
      </c>
      <c r="AC85" s="33">
        <v>156</v>
      </c>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24" priority="146">
      <formula>MOD(ROW(),2)=0</formula>
    </cfRule>
  </conditionalFormatting>
  <conditionalFormatting sqref="W40:Y40 Y41 U3:Y3 U4:W10 X4:Y34 W41:X85">
    <cfRule type="expression" dxfId="23" priority="86">
      <formula>MOD(ROW(),2)=0</formula>
    </cfRule>
  </conditionalFormatting>
  <conditionalFormatting sqref="R22">
    <cfRule type="expression" dxfId="22" priority="74">
      <formula>MOD(ROW(),2)=0</formula>
    </cfRule>
  </conditionalFormatting>
  <conditionalFormatting sqref="V22 T22">
    <cfRule type="expression" dxfId="21" priority="72">
      <formula>MOD(ROW(),2)=0</formula>
    </cfRule>
  </conditionalFormatting>
  <conditionalFormatting sqref="S22">
    <cfRule type="expression" dxfId="20" priority="73">
      <formula>MOD(ROW(),2)=0</formula>
    </cfRule>
  </conditionalFormatting>
  <conditionalFormatting sqref="U22">
    <cfRule type="expression" dxfId="19" priority="71">
      <formula>MOD(ROW(),2)=0</formula>
    </cfRule>
  </conditionalFormatting>
  <conditionalFormatting sqref="E40">
    <cfRule type="expression" dxfId="18" priority="68">
      <formula>MOD(ROW(),2)=0</formula>
    </cfRule>
  </conditionalFormatting>
  <conditionalFormatting sqref="I8:I10">
    <cfRule type="expression" dxfId="17" priority="62">
      <formula>MOD(ROW(),2)=0</formula>
    </cfRule>
  </conditionalFormatting>
  <conditionalFormatting sqref="J26:J44">
    <cfRule type="expression" dxfId="16" priority="53">
      <formula>MOD(ROW(),2)=0</formula>
    </cfRule>
  </conditionalFormatting>
  <conditionalFormatting sqref="J3:J25">
    <cfRule type="expression" dxfId="15" priority="52">
      <formula>MOD(ROW(),2)=0</formula>
    </cfRule>
  </conditionalFormatting>
  <conditionalFormatting sqref="I33:I85">
    <cfRule type="expression" dxfId="14" priority="32">
      <formula>MOD(ROW(),2)=0</formula>
    </cfRule>
  </conditionalFormatting>
  <conditionalFormatting sqref="G43:G85">
    <cfRule type="expression" dxfId="13" priority="28">
      <formula>MOD(ROW(),2)=0</formula>
    </cfRule>
  </conditionalFormatting>
  <conditionalFormatting sqref="M57:Q58">
    <cfRule type="expression" dxfId="12" priority="27">
      <formula>MOD(ROW(),2)=0</formula>
    </cfRule>
  </conditionalFormatting>
  <conditionalFormatting sqref="M60:Q85">
    <cfRule type="expression" dxfId="11" priority="25">
      <formula>MOD(ROW(),2)=0</formula>
    </cfRule>
  </conditionalFormatting>
  <conditionalFormatting sqref="V60:V85 T60:T85">
    <cfRule type="expression" dxfId="10" priority="20">
      <formula>MOD(ROW(),2)=0</formula>
    </cfRule>
  </conditionalFormatting>
  <conditionalFormatting sqref="S60:S85">
    <cfRule type="expression" dxfId="9" priority="21">
      <formula>MOD(ROW(),2)=0</formula>
    </cfRule>
  </conditionalFormatting>
  <conditionalFormatting sqref="U60:U85">
    <cfRule type="expression" dxfId="8" priority="19">
      <formula>MOD(ROW(),2)=0</formula>
    </cfRule>
  </conditionalFormatting>
  <conditionalFormatting sqref="L17:T21">
    <cfRule type="expression" dxfId="7" priority="13">
      <formula>MOD(ROW(),2)=0</formula>
    </cfRule>
  </conditionalFormatting>
  <conditionalFormatting sqref="E47">
    <cfRule type="expression" dxfId="6" priority="8">
      <formula>MOD(ROW(),2)=0</formula>
    </cfRule>
  </conditionalFormatting>
  <conditionalFormatting sqref="E44">
    <cfRule type="expression" dxfId="5" priority="7">
      <formula>MOD(ROW(),2)=0</formula>
    </cfRule>
  </conditionalFormatting>
  <conditionalFormatting sqref="E48:E49">
    <cfRule type="expression" dxfId="4" priority="6">
      <formula>MOD(ROW(),2)=0</formula>
    </cfRule>
  </conditionalFormatting>
  <conditionalFormatting sqref="Z3:AA22 Z23:Z27">
    <cfRule type="expression" dxfId="3" priority="5">
      <formula>MOD(ROW(),2)=0</formula>
    </cfRule>
  </conditionalFormatting>
  <conditionalFormatting sqref="E39">
    <cfRule type="expression" dxfId="2" priority="4">
      <formula>MOD(ROW(),2)=0</formula>
    </cfRule>
  </conditionalFormatting>
  <conditionalFormatting sqref="I3:I7">
    <cfRule type="expression" dxfId="1" priority="3">
      <formula>MOD(ROW(),2)=0</formula>
    </cfRule>
  </conditionalFormatting>
  <conditionalFormatting sqref="K3:L3 K4:K85">
    <cfRule type="expression" dxfId="0"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2017-08-23T01:57:46Z</dcterms:modified>
</cp:coreProperties>
</file>