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20" yWindow="0" windowWidth="28180" windowHeight="28260" tabRatio="500" activeTab="2"/>
  </bookViews>
  <sheets>
    <sheet name="Sheet1" sheetId="1" r:id="rId1"/>
    <sheet name="Graphs" sheetId="2" r:id="rId2"/>
    <sheet name="cost-performance" sheetId="3" r:id="rId3"/>
    <sheet name="cost-perio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3" l="1"/>
  <c r="V3" i="3"/>
  <c r="V2" i="3"/>
  <c r="N2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T2" i="3"/>
  <c r="U2" i="3"/>
  <c r="U3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3" i="3"/>
  <c r="Q2" i="3"/>
  <c r="P2" i="3"/>
  <c r="M2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4" i="3"/>
  <c r="L3" i="3"/>
  <c r="L2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9" i="3"/>
  <c r="L10" i="3"/>
  <c r="L11" i="3"/>
  <c r="L8" i="3"/>
  <c r="L5" i="3"/>
  <c r="L6" i="3"/>
  <c r="L7" i="3"/>
  <c r="V33" i="1"/>
  <c r="V32" i="1"/>
  <c r="V30" i="1"/>
  <c r="V29" i="1"/>
  <c r="V28" i="1"/>
  <c r="V27" i="1"/>
  <c r="V26" i="1"/>
  <c r="V25" i="1"/>
  <c r="V24" i="1"/>
  <c r="V23" i="1"/>
  <c r="V16" i="1"/>
  <c r="V15" i="1"/>
  <c r="V11" i="1"/>
  <c r="V10" i="1"/>
  <c r="V9" i="1"/>
  <c r="I7" i="3"/>
  <c r="I6" i="3"/>
  <c r="X11" i="1"/>
  <c r="Y11" i="1"/>
  <c r="Y10" i="1"/>
  <c r="Y9" i="1"/>
  <c r="F2" i="3"/>
  <c r="J2" i="3"/>
  <c r="K2" i="3"/>
  <c r="F3" i="3"/>
  <c r="J3" i="3"/>
  <c r="K3" i="3"/>
  <c r="F4" i="3"/>
  <c r="J4" i="3"/>
  <c r="K4" i="3"/>
  <c r="F5" i="3"/>
  <c r="J5" i="3"/>
  <c r="K5" i="3"/>
  <c r="J6" i="3"/>
  <c r="K6" i="3"/>
  <c r="J7" i="3"/>
  <c r="K7" i="3"/>
  <c r="F8" i="3"/>
  <c r="J8" i="3"/>
  <c r="K8" i="3"/>
  <c r="H9" i="3"/>
  <c r="J9" i="3"/>
  <c r="K9" i="3"/>
  <c r="H10" i="3"/>
  <c r="J10" i="3"/>
  <c r="K10" i="3"/>
  <c r="H11" i="3"/>
  <c r="J11" i="3"/>
  <c r="K11" i="3"/>
  <c r="F12" i="3"/>
  <c r="J12" i="3"/>
  <c r="K12" i="3"/>
  <c r="H13" i="3"/>
  <c r="J13" i="3"/>
  <c r="K13" i="3"/>
  <c r="G14" i="3"/>
  <c r="J14" i="3"/>
  <c r="K14" i="3"/>
  <c r="H15" i="3"/>
  <c r="J15" i="3"/>
  <c r="K15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C11" i="3"/>
  <c r="C10" i="3"/>
  <c r="A13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A12" i="3"/>
  <c r="C12" i="3"/>
  <c r="C9" i="3"/>
  <c r="C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7" i="3"/>
  <c r="C6" i="3"/>
  <c r="C5" i="3"/>
  <c r="C4" i="3"/>
  <c r="C3" i="3"/>
  <c r="C2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H29" i="3"/>
  <c r="CH4" i="4"/>
  <c r="J29" i="3"/>
  <c r="CI4" i="4"/>
  <c r="K29" i="3"/>
  <c r="CJ4" i="4"/>
  <c r="H30" i="3"/>
  <c r="CK4" i="4"/>
  <c r="J30" i="3"/>
  <c r="CL4" i="4"/>
  <c r="K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C30" i="3"/>
  <c r="CK1" i="4"/>
  <c r="CH3" i="4"/>
  <c r="CJ3" i="4"/>
  <c r="CI3" i="4"/>
  <c r="C29" i="3"/>
  <c r="CH1" i="4"/>
  <c r="H27" i="3"/>
  <c r="CB4" i="4"/>
  <c r="J27" i="3"/>
  <c r="CC4" i="4"/>
  <c r="K27" i="3"/>
  <c r="CD4" i="4"/>
  <c r="G28" i="3"/>
  <c r="CE4" i="4"/>
  <c r="J28" i="3"/>
  <c r="CF4" i="4"/>
  <c r="K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H25" i="3"/>
  <c r="BV4" i="4"/>
  <c r="J25" i="3"/>
  <c r="BW4" i="4"/>
  <c r="K25" i="3"/>
  <c r="BX4" i="4"/>
  <c r="G26" i="3"/>
  <c r="BY4" i="4"/>
  <c r="J26" i="3"/>
  <c r="BZ4" i="4"/>
  <c r="K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H23" i="3"/>
  <c r="BP4" i="4"/>
  <c r="J23" i="3"/>
  <c r="BQ4" i="4"/>
  <c r="K23" i="3"/>
  <c r="BR4" i="4"/>
  <c r="G24" i="3"/>
  <c r="BS4" i="4"/>
  <c r="J24" i="3"/>
  <c r="BT4" i="4"/>
  <c r="K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C14" i="1"/>
  <c r="AC13" i="1"/>
  <c r="AB14" i="1"/>
  <c r="AB13" i="1"/>
  <c r="AA14" i="1"/>
  <c r="AA13" i="1"/>
  <c r="X6" i="1"/>
  <c r="X7" i="1"/>
  <c r="X8" i="1"/>
  <c r="X5" i="1"/>
  <c r="X18" i="1"/>
  <c r="X13" i="1"/>
  <c r="H21" i="3"/>
  <c r="BJ4" i="4"/>
  <c r="J21" i="3"/>
  <c r="BK4" i="4"/>
  <c r="K21" i="3"/>
  <c r="BL4" i="4"/>
  <c r="G22" i="3"/>
  <c r="BM4" i="4"/>
  <c r="J22" i="3"/>
  <c r="BN4" i="4"/>
  <c r="K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H19" i="3"/>
  <c r="BD4" i="4"/>
  <c r="J19" i="3"/>
  <c r="BE4" i="4"/>
  <c r="K19" i="3"/>
  <c r="BF4" i="4"/>
  <c r="G20" i="3"/>
  <c r="BG4" i="4"/>
  <c r="J20" i="3"/>
  <c r="BH4" i="4"/>
  <c r="K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H17" i="3"/>
  <c r="AX4" i="4"/>
  <c r="J17" i="3"/>
  <c r="AY4" i="4"/>
  <c r="K17" i="3"/>
  <c r="AZ4" i="4"/>
  <c r="G18" i="3"/>
  <c r="BA4" i="4"/>
  <c r="J18" i="3"/>
  <c r="BB4" i="4"/>
  <c r="K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G16" i="3"/>
  <c r="AU4" i="4"/>
  <c r="J16" i="3"/>
  <c r="AV4" i="4"/>
  <c r="K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AA28" i="1"/>
  <c r="AB28" i="1"/>
  <c r="AC28" i="1"/>
  <c r="AA27" i="1"/>
  <c r="AB27" i="1"/>
  <c r="AC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AC16" i="1"/>
  <c r="D11" i="2"/>
  <c r="AA16" i="1"/>
  <c r="C11" i="2"/>
  <c r="B11" i="2"/>
  <c r="B10" i="2"/>
  <c r="B9" i="2"/>
  <c r="AC30" i="1"/>
  <c r="D20" i="2"/>
  <c r="AA30" i="1"/>
  <c r="C20" i="2"/>
  <c r="B20" i="2"/>
  <c r="AC29" i="1"/>
  <c r="D19" i="2"/>
  <c r="AA29" i="1"/>
  <c r="C19" i="2"/>
  <c r="B19" i="2"/>
  <c r="AC26" i="1"/>
  <c r="D16" i="2"/>
  <c r="AA26" i="1"/>
  <c r="C16" i="2"/>
  <c r="B16" i="2"/>
  <c r="AC10" i="1"/>
  <c r="D8" i="2"/>
  <c r="AA10" i="1"/>
  <c r="C8" i="2"/>
  <c r="B8" i="2"/>
  <c r="B7" i="2"/>
  <c r="AC11" i="1"/>
  <c r="AB11" i="1"/>
  <c r="AA11" i="1"/>
  <c r="AB10" i="1"/>
  <c r="AB30" i="1"/>
  <c r="AB29" i="1"/>
  <c r="AB26" i="1"/>
  <c r="AB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H2" i="3"/>
  <c r="H3" i="3"/>
  <c r="H4" i="3"/>
  <c r="H5" i="3"/>
  <c r="B22" i="2"/>
  <c r="B21" i="2"/>
  <c r="B15" i="2"/>
  <c r="B14" i="2"/>
  <c r="B13" i="2"/>
  <c r="B12" i="2"/>
  <c r="B6" i="2"/>
  <c r="B5" i="2"/>
  <c r="B4" i="2"/>
  <c r="B3" i="2"/>
  <c r="AC33" i="1"/>
  <c r="D22" i="2"/>
  <c r="AC32" i="1"/>
  <c r="D21" i="2"/>
  <c r="AC25" i="1"/>
  <c r="D15" i="2"/>
  <c r="AC24" i="1"/>
  <c r="D14" i="2"/>
  <c r="AC23" i="1"/>
  <c r="D13" i="2"/>
  <c r="AC18" i="1"/>
  <c r="D12" i="2"/>
  <c r="AC15" i="1"/>
  <c r="D10" i="2"/>
  <c r="D9" i="2"/>
  <c r="AC8" i="1"/>
  <c r="D6" i="2"/>
  <c r="AC7" i="1"/>
  <c r="D5" i="2"/>
  <c r="AC6" i="1"/>
  <c r="D4" i="2"/>
  <c r="AC5" i="1"/>
  <c r="D3" i="2"/>
  <c r="AA33" i="1"/>
  <c r="C22" i="2"/>
  <c r="AA32" i="1"/>
  <c r="C21" i="2"/>
  <c r="AA25" i="1"/>
  <c r="C15" i="2"/>
  <c r="AA24" i="1"/>
  <c r="C14" i="2"/>
  <c r="AA23" i="1"/>
  <c r="C13" i="2"/>
  <c r="AA18" i="1"/>
  <c r="C12" i="2"/>
  <c r="AA15" i="1"/>
  <c r="C10" i="2"/>
  <c r="C9" i="2"/>
  <c r="AA8" i="1"/>
  <c r="C6" i="2"/>
  <c r="AA7" i="1"/>
  <c r="C5" i="2"/>
  <c r="AA6" i="1"/>
  <c r="C4" i="2"/>
  <c r="AA5" i="1"/>
  <c r="C3" i="2"/>
  <c r="AB33" i="1"/>
  <c r="AB32" i="1"/>
  <c r="AB15" i="1"/>
  <c r="AB25" i="1"/>
  <c r="AB24" i="1"/>
  <c r="AB23" i="1"/>
  <c r="AB18" i="1"/>
  <c r="AB8" i="1"/>
  <c r="AB7" i="1"/>
  <c r="AB6" i="1"/>
  <c r="AB5" i="1"/>
  <c r="AB9" i="1"/>
  <c r="AA9" i="1"/>
  <c r="C7" i="2"/>
  <c r="AC9" i="1"/>
  <c r="D7" i="2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<sst xmlns="http://schemas.openxmlformats.org/spreadsheetml/2006/main" count="359" uniqueCount="211">
  <si>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</si>
  <si>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</si>
  <si>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</si>
  <si>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</si>
  <si>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</si>
  <si>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</si>
  <si>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</si>
  <si>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</si>
  <si>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</si>
  <si>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</si>
  <si>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</si>
  <si>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</si>
  <si>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</si>
  <si>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</si>
  <si>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</si>
  <si>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</si>
  <si>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</si>
  <si>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</si>
  <si>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</si>
  <si>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</si>
  <si>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</si>
  <si>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</si>
  <si>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</si>
  <si>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</si>
  <si>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</si>
  <si>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</si>
  <si>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</si>
  <si>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</si>
  <si>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</si>
  <si>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</si>
  <si>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</si>
  <si>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</si>
  <si>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</si>
  <si>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</si>
  <si>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</si>
  <si>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</si>
  <si>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</si>
  <si>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</si>
  <si>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</si>
  <si>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</si>
  <si>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</si>
  <si>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</si>
  <si>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</si>
  <si>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</si>
  <si>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</si>
  <si>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</si>
  <si>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</si>
  <si>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</si>
  <si>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</si>
  <si>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</si>
  <si>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</si>
  <si>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</si>
  <si>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</si>
  <si>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</si>
  <si>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</si>
  <si>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</si>
  <si>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</si>
  <si>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</si>
  <si>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</si>
  <si>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</si>
  <si>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</si>
  <si>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</si>
  <si>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</si>
  <si>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</si>
  <si>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</si>
  <si>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</si>
  <si>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</si>
  <si>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</si>
  <si>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</si>
  <si>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</si>
  <si>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</si>
  <si>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</si>
  <si>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</si>
  <si>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</si>
  <si>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</si>
  <si>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</si>
  <si>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</si>
  <si>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</si>
  <si>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</si>
  <si>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</si>
  <si>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</si>
  <si>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</si>
  <si>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</si>
  <si>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</si>
  <si>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</si>
  <si>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</si>
  <si>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</si>
  <si>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</si>
  <si>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</si>
  <si>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</si>
  <si>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</si>
  <si>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</si>
  <si>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</si>
  <si>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</si>
  <si>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</si>
  <si>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</si>
  <si>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</si>
  <si>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</si>
  <si>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</si>
  <si>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</si>
  <si>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</si>
  <si>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</si>
  <si>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</si>
  <si>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</si>
  <si>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</si>
  <si>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</si>
  <si>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</si>
  <si>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</si>
  <si>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</si>
  <si>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</si>
  <si>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</si>
  <si>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</si>
  <si>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</si>
  <si>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</si>
  <si>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</si>
  <si>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</si>
  <si>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</si>
  <si>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</si>
  <si>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</si>
  <si>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</si>
  <si>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</si>
  <si>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</si>
  <si>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</si>
  <si>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</si>
  <si>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</si>
  <si>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</si>
  <si>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</si>
  <si>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</si>
  <si>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</si>
  <si>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</si>
  <si>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</si>
  <si>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</si>
  <si>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</si>
  <si>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</si>
  <si>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</si>
  <si>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</si>
  <si>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</si>
  <si>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</si>
  <si>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</si>
  <si>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</si>
  <si>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</si>
  <si>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</si>
  <si>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</si>
  <si>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</si>
  <si>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</si>
  <si>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</si>
  <si>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</si>
  <si>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</si>
  <si>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</si>
  <si>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</si>
  <si>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</si>
  <si>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</si>
  <si>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</si>
  <si>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</si>
  <si>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</si>
  <si>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</si>
  <si>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</si>
  <si>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</si>
  <si>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</si>
  <si>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</si>
  <si>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</si>
  <si>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</si>
  <si>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</si>
  <si>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</si>
  <si>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</si>
  <si>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</si>
  <si>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</si>
  <si>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</si>
  <si>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</si>
  <si>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</si>
  <si>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</si>
  <si>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</si>
  <si>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</si>
  <si>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</si>
  <si>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</si>
  <si>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</si>
  <si>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</si>
  <si>
    <t>per year USD</t>
    <phoneticPr fontId="3"/>
  </si>
  <si>
    <t>Provider link</t>
    <phoneticPr fontId="3"/>
  </si>
  <si>
    <t>https://aws.amazon.com</t>
    <phoneticPr fontId="3"/>
  </si>
  <si>
    <t>http://www.softlayer.com/gpu</t>
    <phoneticPr fontId="3"/>
  </si>
  <si>
    <t>https://www.nimbix.net/nimbix-cloud-demand-pricing/</t>
    <phoneticPr fontId="3"/>
  </si>
  <si>
    <t>http://www.cirrascale.com/cloud/plans.aspx</t>
    <phoneticPr fontId="3"/>
  </si>
  <si>
    <t>https://www.sakura.ad.jp/koukaryoku/specification/</t>
    <phoneticPr fontId="3"/>
  </si>
  <si>
    <t>Offer link</t>
    <phoneticPr fontId="3"/>
  </si>
  <si>
    <t>https://aws.amazon.com/ec2/pricing/on-demand/?refid=em_22240</t>
    <phoneticPr fontId="3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</si>
  <si>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</si>
  <si>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</si>
  <si>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</si>
  <si>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</si>
  <si>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</si>
  <si>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3"/>
  </si>
  <si>
    <t>p2 dedicated host 1 year 100% Upfront</t>
    <phoneticPr fontId="3"/>
  </si>
  <si>
    <t>p2 dedicated host 3 years  100% Upfront</t>
    <phoneticPr fontId="3"/>
  </si>
  <si>
    <t>NVIDIA Tesla K80 Dual Intel Xeon E5-2620 v4 hourly</t>
    <phoneticPr fontId="3"/>
  </si>
  <si>
    <t>NVIDIA Tesla K80 Dual Intel Xeon E5-2620 v4 monthly</t>
    <phoneticPr fontId="3"/>
  </si>
  <si>
    <t>NVIDIA Tesla K80 Dual Intel Xeon E5-2690 v3</t>
    <phoneticPr fontId="3"/>
  </si>
  <si>
    <t>NVIDIA Tesla M60 Dual Intel Xeon E5-2690 v3</t>
    <phoneticPr fontId="3"/>
  </si>
  <si>
    <t>GPU model</t>
    <phoneticPr fontId="3"/>
  </si>
  <si>
    <t>CPU model</t>
    <phoneticPr fontId="3"/>
  </si>
  <si>
    <t>CPUs</t>
    <phoneticPr fontId="3"/>
  </si>
  <si>
    <t>Memory (GB)</t>
    <phoneticPr fontId="3"/>
  </si>
  <si>
    <t>HDD prim.Type</t>
    <phoneticPr fontId="3"/>
  </si>
  <si>
    <t>HDD prim.GB</t>
    <phoneticPr fontId="3"/>
  </si>
  <si>
    <t>HDD sec.Type</t>
    <phoneticPr fontId="3"/>
  </si>
  <si>
    <t>HDD sec.GB</t>
    <phoneticPr fontId="3"/>
  </si>
  <si>
    <t>Network</t>
    <phoneticPr fontId="3"/>
  </si>
  <si>
    <t>Notes</t>
    <phoneticPr fontId="3"/>
  </si>
  <si>
    <t xml:space="preserve">Free Outbound Traffic = 1 GB/month. </t>
    <phoneticPr fontId="3"/>
  </si>
  <si>
    <t>Free Outbound Traffic = 1 GB/month.</t>
    <phoneticPr fontId="3"/>
  </si>
  <si>
    <t xml:space="preserve">Free Outbound Traffic = 1 GB/month.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</si>
</sst>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797B7E"/>
      </bottom>
      <diagonal/>
    </border>
  </borders>
  <cellStyleXfs count="588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3" fillId="0" borderId="0" xfId="120" applyAlignment="1">
      <alignment vertical="top"/>
    </xf>
    <xf numFmtId="0" fontId="9" fillId="0" borderId="0" xfId="575"/>
    <xf numFmtId="0" fontId="7" fillId="0" borderId="0" xfId="119" applyFont="1">
      <alignment horizontal="right"/>
    </xf>
    <xf numFmtId="0" fontId="17" fillId="0" borderId="14" xfId="0" applyFont="1" applyBorder="1"/>
    <xf numFmtId="0" fontId="25" fillId="9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0" fontId="13" fillId="0" borderId="0" xfId="120" applyAlignment="1">
      <alignment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</cellXfs>
  <cellStyles count="588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37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077585032"/>
        <c:axId val="-2077318712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77881528"/>
        <c:axId val="-2077427384"/>
      </c:barChart>
      <c:catAx>
        <c:axId val="-2077585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-2077318712"/>
        <c:crosses val="autoZero"/>
        <c:auto val="1"/>
        <c:lblAlgn val="ctr"/>
        <c:lblOffset val="100"/>
        <c:noMultiLvlLbl val="0"/>
      </c:catAx>
      <c:valAx>
        <c:axId val="-207731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077585032"/>
        <c:crosses val="autoZero"/>
        <c:crossBetween val="between"/>
      </c:valAx>
      <c:valAx>
        <c:axId val="-2077427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077881528"/>
        <c:crosses val="max"/>
        <c:crossBetween val="between"/>
      </c:valAx>
      <c:catAx>
        <c:axId val="-2077881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427384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 year no Upfront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Dual Intel Xeon E5-2620 v4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55560"/>
        <c:axId val="-2077352104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 year no Upfront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Dual Intel Xeon E5-2620 v4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45496"/>
        <c:axId val="-2077348680"/>
      </c:scatterChart>
      <c:valAx>
        <c:axId val="-2077355560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-2077352104"/>
        <c:crossesAt val="0.0"/>
        <c:crossBetween val="midCat"/>
        <c:majorUnit val="480.0"/>
        <c:minorUnit val="48.0"/>
      </c:valAx>
      <c:valAx>
        <c:axId val="-2077352104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-2077355560"/>
        <c:crossesAt val="0.0"/>
        <c:crossBetween val="midCat"/>
      </c:valAx>
      <c:valAx>
        <c:axId val="-2077348680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-2077345496"/>
        <c:crosses val="max"/>
        <c:crossBetween val="midCat"/>
        <c:minorUnit val="400.0"/>
      </c:valAx>
      <c:valAx>
        <c:axId val="-207734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734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Y33"/>
  <sheetViews>
    <sheetView workbookViewId="0">
      <pane xSplit="2" ySplit="4" topLeftCell="T5" activePane="bottomRight" state="frozen"/>
      <selection pane="topRight" activeCell="C1" sqref="C1"/>
      <selection pane="bottomLeft" activeCell="A5" sqref="A5"/>
      <selection pane="bottomRight" activeCell="Z8" sqref="Z8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8.83203125" customWidth="1"/>
    <col min="4" max="4" width="5" customWidth="1"/>
    <col min="5" max="5" width="9.8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65" t="s">
        <v>19</v>
      </c>
      <c r="D3" s="65"/>
      <c r="E3" s="65"/>
      <c r="F3" s="65"/>
      <c r="G3" s="65"/>
      <c r="H3" s="65"/>
      <c r="I3" s="65"/>
      <c r="J3" s="31"/>
      <c r="K3" s="65" t="s">
        <v>20</v>
      </c>
      <c r="L3" s="65"/>
      <c r="M3" s="65"/>
      <c r="N3" s="65"/>
      <c r="O3" s="65"/>
      <c r="P3" s="31" t="s">
        <v>26</v>
      </c>
      <c r="Q3" s="65" t="s">
        <v>7</v>
      </c>
      <c r="R3" s="65"/>
      <c r="S3" s="65"/>
      <c r="T3" s="65"/>
      <c r="U3" s="1" t="s">
        <v>16</v>
      </c>
      <c r="V3" s="65" t="s">
        <v>14</v>
      </c>
      <c r="W3" s="65"/>
      <c r="X3" s="65"/>
      <c r="Y3" s="58"/>
      <c r="Z3" s="1" t="s">
        <v>34</v>
      </c>
      <c r="AA3" s="1" t="s">
        <v>66</v>
      </c>
      <c r="AB3" s="1" t="s">
        <v>62</v>
      </c>
      <c r="AC3" s="1" t="s">
        <v>77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139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130</v>
      </c>
      <c r="X4" s="23" t="s">
        <v>24</v>
      </c>
      <c r="Y4" s="23" t="s">
        <v>177</v>
      </c>
      <c r="Z4" s="23"/>
      <c r="AA4" s="23" t="s">
        <v>75</v>
      </c>
      <c r="AB4" s="23" t="s">
        <v>47</v>
      </c>
      <c r="AC4" s="23" t="s">
        <v>79</v>
      </c>
    </row>
    <row r="5" spans="1:155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32">
        <v>14.4</v>
      </c>
      <c r="W5" s="32"/>
      <c r="X5" s="10">
        <f>V5*720</f>
        <v>10368</v>
      </c>
      <c r="Y5" s="10"/>
      <c r="Z5" s="16" t="s">
        <v>208</v>
      </c>
      <c r="AA5" s="32">
        <f>X5/(D5*F5)</f>
        <v>74.141876430205954</v>
      </c>
      <c r="AB5" s="14">
        <f>D5*F5*1000/X5</f>
        <v>13.487654320987655</v>
      </c>
      <c r="AC5" s="32">
        <f>X5/(L5*N5)</f>
        <v>14580</v>
      </c>
    </row>
    <row r="6" spans="1:155">
      <c r="A6" s="15" t="s">
        <v>87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/>
      <c r="V6" s="32">
        <v>7.2</v>
      </c>
      <c r="W6" s="32"/>
      <c r="X6" s="10">
        <f t="shared" ref="X6:X8" si="1">V6*720</f>
        <v>5184</v>
      </c>
      <c r="Y6" s="10"/>
      <c r="Z6" s="16" t="s">
        <v>209</v>
      </c>
      <c r="AA6" s="32">
        <f t="shared" ref="AA6:AA16" si="2">X6/(D6*F6)</f>
        <v>74.141876430205954</v>
      </c>
      <c r="AB6" s="5">
        <f t="shared" ref="AB6:AB9" si="3">D6*F6*1000/X6</f>
        <v>13.487654320987655</v>
      </c>
      <c r="AC6" s="32">
        <f t="shared" ref="AC6:AC33" si="4">X6/(L6*N6)</f>
        <v>14580</v>
      </c>
    </row>
    <row r="7" spans="1:155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0"/>
      <c r="Z7" s="16" t="s">
        <v>210</v>
      </c>
      <c r="AA7" s="32">
        <f t="shared" si="2"/>
        <v>74.141876430205954</v>
      </c>
      <c r="AB7" s="5">
        <f t="shared" si="3"/>
        <v>13.487654320987655</v>
      </c>
      <c r="AC7" s="32">
        <f t="shared" si="4"/>
        <v>14580</v>
      </c>
    </row>
    <row r="8" spans="1:155">
      <c r="A8" s="16" t="s">
        <v>116</v>
      </c>
      <c r="B8" s="30" t="s">
        <v>117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0"/>
      <c r="Z8" s="16" t="s">
        <v>86</v>
      </c>
      <c r="AA8" s="32">
        <f t="shared" si="2"/>
        <v>81.556064073226537</v>
      </c>
      <c r="AB8" s="5">
        <f t="shared" si="3"/>
        <v>12.261503928170596</v>
      </c>
      <c r="AC8" s="32">
        <f t="shared" si="4"/>
        <v>14255.999999999998</v>
      </c>
    </row>
    <row r="9" spans="1:155">
      <c r="A9" s="16"/>
      <c r="B9" s="30" t="s">
        <v>191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32"/>
      <c r="X9" s="10">
        <v>8793.81</v>
      </c>
      <c r="Y9" s="32">
        <f>$X9*12</f>
        <v>105525.72</v>
      </c>
      <c r="Z9" s="16"/>
      <c r="AA9" s="32">
        <f t="shared" si="2"/>
        <v>62.884796910755142</v>
      </c>
      <c r="AB9" s="5">
        <f t="shared" si="3"/>
        <v>15.902094768934058</v>
      </c>
      <c r="AC9" s="32">
        <f t="shared" si="4"/>
        <v>10992.262499999999</v>
      </c>
    </row>
    <row r="10" spans="1:155">
      <c r="A10" s="16"/>
      <c r="B10" s="30" t="s">
        <v>192</v>
      </c>
      <c r="C10" s="38" t="s">
        <v>17</v>
      </c>
      <c r="D10" s="5">
        <v>16</v>
      </c>
      <c r="E10" s="14" t="s">
        <v>118</v>
      </c>
      <c r="F10" s="5">
        <v>8.74</v>
      </c>
      <c r="G10" s="5">
        <v>2.91</v>
      </c>
      <c r="H10" s="7" t="s">
        <v>119</v>
      </c>
      <c r="I10" s="7" t="s">
        <v>120</v>
      </c>
      <c r="J10" s="7"/>
      <c r="K10" s="5" t="s">
        <v>121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32"/>
      <c r="X10" s="10">
        <v>7365.75</v>
      </c>
      <c r="Y10" s="32">
        <f t="shared" ref="Y10" si="5">$X10*12</f>
        <v>88389</v>
      </c>
      <c r="Z10" s="16"/>
      <c r="AA10" s="32">
        <f t="shared" ref="AA10:AA11" si="6">X10/(D10*F10)</f>
        <v>52.672697368421055</v>
      </c>
      <c r="AB10" s="5">
        <f t="shared" ref="AB10:AB11" si="7">D10*F10*1000/X10</f>
        <v>18.985167837626854</v>
      </c>
      <c r="AC10" s="32">
        <f t="shared" ref="AC10:AC11" si="8">X10/(L10*N10)</f>
        <v>9207.1875</v>
      </c>
    </row>
    <row r="11" spans="1:155">
      <c r="A11" s="16"/>
      <c r="B11" s="30" t="s">
        <v>193</v>
      </c>
      <c r="C11" s="38" t="s">
        <v>17</v>
      </c>
      <c r="D11" s="5">
        <v>16</v>
      </c>
      <c r="E11" s="14" t="s">
        <v>122</v>
      </c>
      <c r="F11" s="5">
        <v>8.74</v>
      </c>
      <c r="G11" s="5">
        <v>2.91</v>
      </c>
      <c r="H11" s="7" t="s">
        <v>123</v>
      </c>
      <c r="I11" s="7" t="s">
        <v>124</v>
      </c>
      <c r="J11" s="7"/>
      <c r="K11" s="5" t="s">
        <v>125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32"/>
      <c r="X11" s="10">
        <f>Y11/12</f>
        <v>5132.7777777777783</v>
      </c>
      <c r="Y11" s="32">
        <f>184780/3</f>
        <v>61593.333333333336</v>
      </c>
      <c r="Z11" s="16"/>
      <c r="AA11" s="32">
        <f t="shared" si="6"/>
        <v>36.704646580218665</v>
      </c>
      <c r="AB11" s="5">
        <f t="shared" si="7"/>
        <v>27.244506981275027</v>
      </c>
      <c r="AC11" s="32">
        <f t="shared" si="8"/>
        <v>6415.9722222222226</v>
      </c>
    </row>
    <row r="12" spans="1:155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32"/>
      <c r="Z12" s="16"/>
      <c r="AA12" s="25"/>
      <c r="AB12" s="5"/>
      <c r="AC12" s="22"/>
    </row>
    <row r="13" spans="1:155" ht="20">
      <c r="A13" s="29" t="s">
        <v>28</v>
      </c>
      <c r="B13" s="30" t="s">
        <v>194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0"/>
      <c r="Z13" s="16" t="s">
        <v>51</v>
      </c>
      <c r="AA13" s="32">
        <f>X13/(D13*F13)</f>
        <v>436.61327231121282</v>
      </c>
      <c r="AB13" s="53">
        <f>D13*F13*1000/X13</f>
        <v>2.2903563941299789</v>
      </c>
      <c r="AC13" s="32">
        <f>X13/(L13*N13)</f>
        <v>9540</v>
      </c>
    </row>
    <row r="14" spans="1:155" s="13" customFormat="1" ht="20">
      <c r="A14" s="29"/>
      <c r="B14" s="30" t="s">
        <v>195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32"/>
      <c r="Z14" s="16" t="s">
        <v>126</v>
      </c>
      <c r="AA14" s="32">
        <f>X14/(D14*F14)</f>
        <v>283.63844393592677</v>
      </c>
      <c r="AB14" s="53">
        <f>D14*F14*1000/X14</f>
        <v>3.5256151674062122</v>
      </c>
      <c r="AC14" s="32">
        <f>X14/(L14*N14)</f>
        <v>6197.5</v>
      </c>
    </row>
    <row r="15" spans="1:155">
      <c r="A15" s="16" t="s">
        <v>147</v>
      </c>
      <c r="B15" s="30" t="s">
        <v>196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>USDOLLAR(X15/730,2)&amp;"?"</f>
        <v>$2.09?</v>
      </c>
      <c r="W15" s="32"/>
      <c r="X15" s="32">
        <v>1529</v>
      </c>
      <c r="Y15" s="32"/>
      <c r="Z15" s="16" t="s">
        <v>51</v>
      </c>
      <c r="AA15" s="32">
        <f t="shared" si="2"/>
        <v>174.94279176201371</v>
      </c>
      <c r="AB15" s="5">
        <f>D15*F15*1000/X15</f>
        <v>5.7161543492478746</v>
      </c>
      <c r="AC15" s="32">
        <f t="shared" si="4"/>
        <v>2184.2857142857142</v>
      </c>
    </row>
    <row r="16" spans="1:155">
      <c r="A16" s="16"/>
      <c r="B16" s="30" t="s">
        <v>197</v>
      </c>
      <c r="C16" s="38" t="s">
        <v>98</v>
      </c>
      <c r="D16" s="5">
        <v>1</v>
      </c>
      <c r="E16" s="14" t="s">
        <v>99</v>
      </c>
      <c r="F16" s="9">
        <v>9.65</v>
      </c>
      <c r="G16" s="9">
        <v>0.3</v>
      </c>
      <c r="H16" s="7" t="s">
        <v>100</v>
      </c>
      <c r="I16" s="7" t="s">
        <v>101</v>
      </c>
      <c r="J16" s="7"/>
      <c r="K16" s="5" t="s">
        <v>102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103</v>
      </c>
      <c r="R16" s="5">
        <v>1000</v>
      </c>
      <c r="S16" s="5"/>
      <c r="T16" s="5"/>
      <c r="U16" s="5">
        <v>10</v>
      </c>
      <c r="V16" s="10" t="str">
        <f>USDOLLAR(X16/730,2)&amp;"?"</f>
        <v>$2.57?</v>
      </c>
      <c r="W16" s="32"/>
      <c r="X16" s="32">
        <v>1879</v>
      </c>
      <c r="Y16" s="32"/>
      <c r="Z16" s="16" t="s">
        <v>51</v>
      </c>
      <c r="AA16" s="32">
        <f t="shared" si="2"/>
        <v>194.71502590673575</v>
      </c>
      <c r="AB16" s="5">
        <f>D16*F16*1000/X16</f>
        <v>5.1357104843001595</v>
      </c>
      <c r="AC16" s="32">
        <f t="shared" si="4"/>
        <v>2684.2857142857147</v>
      </c>
    </row>
    <row r="17" spans="1:29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32"/>
      <c r="Z17" s="16"/>
      <c r="AA17" s="32"/>
      <c r="AB17" s="5"/>
      <c r="AC17" s="32"/>
    </row>
    <row r="18" spans="1:29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0"/>
      <c r="Z18" s="16" t="s">
        <v>60</v>
      </c>
      <c r="AA18" s="32">
        <f t="shared" ref="AA18" si="9">X18/(D18*F18)</f>
        <v>205.94965675057207</v>
      </c>
      <c r="AB18" s="5">
        <f>D18*F18*1000/X18</f>
        <v>4.8555555555555552</v>
      </c>
      <c r="AC18" s="32">
        <f t="shared" si="4"/>
        <v>4105.8394160583939</v>
      </c>
    </row>
    <row r="19" spans="1:29">
      <c r="A19" s="16" t="s">
        <v>127</v>
      </c>
      <c r="B19" s="30" t="s">
        <v>80</v>
      </c>
      <c r="C19" s="38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32"/>
      <c r="Z19" s="16"/>
      <c r="AA19" s="32"/>
      <c r="AB19" s="5"/>
      <c r="AC19" s="32"/>
    </row>
    <row r="20" spans="1:29">
      <c r="A20" s="16" t="s">
        <v>68</v>
      </c>
      <c r="B20" s="30"/>
      <c r="C20" s="38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32"/>
      <c r="Z20" s="16"/>
      <c r="AA20" s="32"/>
      <c r="AB20" s="5"/>
      <c r="AC20" s="32"/>
    </row>
    <row r="21" spans="1:29">
      <c r="A21" s="16" t="s">
        <v>69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32"/>
      <c r="Z21" s="16"/>
      <c r="AA21" s="32"/>
      <c r="AB21" s="5"/>
      <c r="AC21" s="32"/>
    </row>
    <row r="22" spans="1:29"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32"/>
      <c r="Z22" s="16"/>
      <c r="AA22" s="32"/>
      <c r="AB22" s="5"/>
      <c r="AC22" s="32"/>
    </row>
    <row r="23" spans="1:29" ht="20">
      <c r="A23" s="29" t="s">
        <v>45</v>
      </c>
      <c r="B23" s="30" t="s">
        <v>141</v>
      </c>
      <c r="C23" s="38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USDOLLAR(X23/730,2)&amp;"?"</f>
        <v>$10.27?</v>
      </c>
      <c r="W23" s="32">
        <v>2649</v>
      </c>
      <c r="X23" s="32">
        <v>7499</v>
      </c>
      <c r="Y23" s="32"/>
      <c r="Z23" s="16"/>
      <c r="AA23" s="32">
        <f t="shared" ref="AA23:AA25" si="11">X23/(D23*F23)</f>
        <v>107.25114416475972</v>
      </c>
      <c r="AB23" s="5">
        <f t="shared" ref="AB23:AB25" si="12">D23*F23*1000/X23</f>
        <v>9.3239098546472867</v>
      </c>
      <c r="AC23" s="32">
        <f t="shared" si="4"/>
        <v>12498.333333333334</v>
      </c>
    </row>
    <row r="24" spans="1:29">
      <c r="A24" s="16" t="s">
        <v>70</v>
      </c>
      <c r="B24" s="30" t="s">
        <v>108</v>
      </c>
      <c r="C24" s="38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$8.22?</v>
      </c>
      <c r="W24" s="32">
        <v>1829</v>
      </c>
      <c r="X24" s="32">
        <v>5999</v>
      </c>
      <c r="Y24" s="32"/>
      <c r="Z24" s="16"/>
      <c r="AA24" s="32">
        <f t="shared" si="11"/>
        <v>109.56677381648159</v>
      </c>
      <c r="AB24" s="5">
        <f t="shared" si="12"/>
        <v>9.126854475745958</v>
      </c>
      <c r="AC24" s="32">
        <f t="shared" si="4"/>
        <v>14997.5</v>
      </c>
    </row>
    <row r="25" spans="1:29">
      <c r="B25" s="30" t="s">
        <v>107</v>
      </c>
      <c r="C25" s="38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$5.20?</v>
      </c>
      <c r="W25" s="32">
        <v>1329</v>
      </c>
      <c r="X25" s="32">
        <v>3799</v>
      </c>
      <c r="Y25" s="32"/>
      <c r="Z25" s="16"/>
      <c r="AA25" s="32">
        <f t="shared" si="11"/>
        <v>77.290852864583329</v>
      </c>
      <c r="AB25" s="5">
        <f t="shared" si="12"/>
        <v>12.938141616214793</v>
      </c>
      <c r="AC25" s="32">
        <f t="shared" si="4"/>
        <v>9497.5</v>
      </c>
    </row>
    <row r="26" spans="1:29">
      <c r="B26" s="30" t="s">
        <v>109</v>
      </c>
      <c r="C26" s="38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104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105</v>
      </c>
      <c r="R26" s="14">
        <v>256</v>
      </c>
      <c r="S26" t="s">
        <v>106</v>
      </c>
      <c r="T26" s="14">
        <v>4000</v>
      </c>
      <c r="U26" s="5"/>
      <c r="V26" s="10" t="str">
        <f t="shared" si="10"/>
        <v>$2.88?</v>
      </c>
      <c r="W26" s="32">
        <v>749</v>
      </c>
      <c r="X26" s="32">
        <v>2099</v>
      </c>
      <c r="Y26" s="32"/>
      <c r="Z26" s="16"/>
      <c r="AA26" s="32">
        <f t="shared" ref="AA26:AA30" si="13">X26/(D26*F26)</f>
        <v>85.408528645833329</v>
      </c>
      <c r="AB26" s="5">
        <f t="shared" ref="AB26:AB30" si="14">D26*F26*1000/X26</f>
        <v>11.708432586946165</v>
      </c>
      <c r="AC26" s="32">
        <f t="shared" ref="AC26:AC30" si="15">X26/(L26*N26)</f>
        <v>5766.4835164835167</v>
      </c>
    </row>
    <row r="27" spans="1:29" s="13" customFormat="1">
      <c r="A27" s="2"/>
      <c r="B27" s="30" t="s">
        <v>131</v>
      </c>
      <c r="C27" s="38" t="s">
        <v>133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136</v>
      </c>
      <c r="R27" s="14">
        <v>1000</v>
      </c>
      <c r="S27" s="13" t="s">
        <v>137</v>
      </c>
      <c r="T27" s="14">
        <v>4000</v>
      </c>
      <c r="U27" s="5"/>
      <c r="V27" s="10" t="str">
        <f t="shared" si="10"/>
        <v>$9.59?</v>
      </c>
      <c r="W27" s="32">
        <v>2049</v>
      </c>
      <c r="X27" s="32">
        <v>6999</v>
      </c>
      <c r="Y27" s="32"/>
      <c r="Z27" s="16"/>
      <c r="AA27" s="32">
        <f t="shared" si="13"/>
        <v>74.406786868515056</v>
      </c>
      <c r="AB27" s="5">
        <f t="shared" si="14"/>
        <v>13.439634233461923</v>
      </c>
      <c r="AC27" s="32">
        <f t="shared" si="15"/>
        <v>17497.5</v>
      </c>
    </row>
    <row r="28" spans="1:29" s="13" customFormat="1">
      <c r="A28" s="2"/>
      <c r="B28" s="30" t="s">
        <v>132</v>
      </c>
      <c r="C28" s="38" t="s">
        <v>134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5" t="s">
        <v>135</v>
      </c>
      <c r="L28" s="36">
        <v>2</v>
      </c>
      <c r="M28" s="36">
        <v>8</v>
      </c>
      <c r="N28" s="37">
        <v>0.2</v>
      </c>
      <c r="O28" s="36">
        <v>1866</v>
      </c>
      <c r="P28" s="5">
        <v>256</v>
      </c>
      <c r="Q28" s="5" t="s">
        <v>136</v>
      </c>
      <c r="R28" s="14">
        <v>1000</v>
      </c>
      <c r="S28" s="13" t="s">
        <v>138</v>
      </c>
      <c r="T28" s="14">
        <v>4000</v>
      </c>
      <c r="U28" s="5"/>
      <c r="V28" s="10" t="str">
        <f t="shared" si="10"/>
        <v>$11.78?</v>
      </c>
      <c r="W28" s="32">
        <v>2599</v>
      </c>
      <c r="X28" s="32">
        <v>8599</v>
      </c>
      <c r="Y28" s="32"/>
      <c r="Z28" s="16"/>
      <c r="AA28" s="32">
        <f t="shared" si="13"/>
        <v>113.14473684210526</v>
      </c>
      <c r="AB28" s="5">
        <f t="shared" si="14"/>
        <v>8.838237004302826</v>
      </c>
      <c r="AC28" s="32">
        <f t="shared" si="15"/>
        <v>21497.5</v>
      </c>
    </row>
    <row r="29" spans="1:29">
      <c r="B29" s="30" t="s">
        <v>110</v>
      </c>
      <c r="C29" s="38" t="s">
        <v>112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105</v>
      </c>
      <c r="R29" s="14" t="s">
        <v>114</v>
      </c>
      <c r="S29" s="14"/>
      <c r="T29" s="14"/>
      <c r="U29" s="5"/>
      <c r="V29" s="10" t="str">
        <f t="shared" si="10"/>
        <v>$10.20?</v>
      </c>
      <c r="W29" s="32">
        <v>2259</v>
      </c>
      <c r="X29" s="32">
        <v>7449</v>
      </c>
      <c r="Y29" s="32"/>
      <c r="Z29" s="16" t="s">
        <v>140</v>
      </c>
      <c r="AA29" s="32">
        <f t="shared" si="13"/>
        <v>196.02631578947367</v>
      </c>
      <c r="AB29" s="5">
        <f t="shared" si="14"/>
        <v>5.1013558866962008</v>
      </c>
      <c r="AC29" s="32">
        <f t="shared" si="15"/>
        <v>6796.5328467153277</v>
      </c>
    </row>
    <row r="30" spans="1:29">
      <c r="B30" s="30" t="s">
        <v>111</v>
      </c>
      <c r="C30" s="38" t="s">
        <v>113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105</v>
      </c>
      <c r="R30" s="14" t="s">
        <v>115</v>
      </c>
      <c r="S30" s="5"/>
      <c r="T30" s="5"/>
      <c r="U30" s="5"/>
      <c r="V30" s="10" t="str">
        <f t="shared" si="10"/>
        <v>$9.15?</v>
      </c>
      <c r="W30" s="32">
        <v>1999</v>
      </c>
      <c r="X30" s="32">
        <v>6679</v>
      </c>
      <c r="Y30" s="32"/>
      <c r="Z30" s="16"/>
      <c r="AA30" s="32">
        <f t="shared" si="13"/>
        <v>175.76315789473685</v>
      </c>
      <c r="AB30" s="5">
        <f t="shared" si="14"/>
        <v>5.6894744722263813</v>
      </c>
      <c r="AC30" s="32">
        <f t="shared" si="15"/>
        <v>7617.4726277372265</v>
      </c>
    </row>
    <row r="31" spans="1:29">
      <c r="B31" s="30"/>
      <c r="C31" s="38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32"/>
      <c r="Z31" s="16"/>
      <c r="AA31" s="32"/>
      <c r="AB31" s="5"/>
      <c r="AC31" s="32"/>
    </row>
    <row r="32" spans="1:29" ht="20">
      <c r="A32" s="29" t="s">
        <v>52</v>
      </c>
      <c r="B32" s="30" t="s">
        <v>53</v>
      </c>
      <c r="C32" s="38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>USDOLLAR(X32/730,2)&amp;"?"</f>
        <v>$2.08?</v>
      </c>
      <c r="W32" s="32"/>
      <c r="X32" s="32">
        <v>1519</v>
      </c>
      <c r="Y32" s="32"/>
      <c r="Z32" s="16" t="s">
        <v>84</v>
      </c>
      <c r="AA32" s="32">
        <f t="shared" ref="AA32" si="16">X32/(D32*F32)</f>
        <v>61.808268229166664</v>
      </c>
      <c r="AB32" s="5">
        <f t="shared" ref="AB32" si="17">D32*F32*1000/X32</f>
        <v>16.179065174456881</v>
      </c>
      <c r="AC32" s="32">
        <f t="shared" si="4"/>
        <v>5063.3333333333339</v>
      </c>
    </row>
    <row r="33" spans="1:29">
      <c r="A33" s="16" t="s">
        <v>71</v>
      </c>
      <c r="B33" s="30" t="s">
        <v>72</v>
      </c>
      <c r="C33" s="38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$2.29?</v>
      </c>
      <c r="W33" s="32"/>
      <c r="X33" s="32">
        <v>1675</v>
      </c>
      <c r="Y33" s="32"/>
      <c r="Z33" s="16" t="s">
        <v>83</v>
      </c>
      <c r="AA33" s="32">
        <f t="shared" ref="AA33" si="18">X33/(D33*F33)</f>
        <v>244.73991817650494</v>
      </c>
      <c r="AB33" s="5">
        <f t="shared" ref="AB33" si="19">D33*F33*1000/X33</f>
        <v>4.0859701492537317</v>
      </c>
      <c r="AC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AA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Z13:XFD13 A5:XFD12">
    <cfRule type="expression" dxfId="36" priority="13">
      <formula>MOD(ROW(),2)=0</formula>
    </cfRule>
  </conditionalFormatting>
  <conditionalFormatting sqref="AA5:AA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6" t="s">
        <v>29</v>
      </c>
      <c r="B3" s="30" t="str">
        <f>+Sheet1!B5</f>
        <v>p2.16xlarge on-demand</v>
      </c>
      <c r="C3" s="18">
        <f>+Sheet1!AA5</f>
        <v>74.141876430205954</v>
      </c>
      <c r="D3" s="17">
        <f>+Sheet1!AC5</f>
        <v>14580</v>
      </c>
    </row>
    <row r="4" spans="1:4" ht="20" customHeight="1">
      <c r="A4" s="66"/>
      <c r="B4" s="30" t="str">
        <f>+Sheet1!B6</f>
        <v>p2.8xlarge on-demand</v>
      </c>
      <c r="C4" s="18">
        <f>+Sheet1!AA6</f>
        <v>74.141876430205954</v>
      </c>
      <c r="D4" s="17">
        <f>+Sheet1!AC6</f>
        <v>14580</v>
      </c>
    </row>
    <row r="5" spans="1:4" ht="20" customHeight="1">
      <c r="A5" s="66"/>
      <c r="B5" s="30" t="str">
        <f>+Sheet1!B7</f>
        <v>p2.xlarge on-demand</v>
      </c>
      <c r="C5" s="18">
        <f>+Sheet1!AA7</f>
        <v>74.141876430205954</v>
      </c>
      <c r="D5" s="17">
        <f>+Sheet1!AC7</f>
        <v>14580</v>
      </c>
    </row>
    <row r="6" spans="1:4" ht="20" customHeight="1">
      <c r="A6" s="66"/>
      <c r="B6" s="30" t="str">
        <f>+Sheet1!B8</f>
        <v>p2 dedicated host On-demand</v>
      </c>
      <c r="C6" s="18">
        <f>+Sheet1!AA8</f>
        <v>81.556064073226537</v>
      </c>
      <c r="D6" s="17">
        <f>+Sheet1!AC8</f>
        <v>14255.999999999998</v>
      </c>
    </row>
    <row r="7" spans="1:4" ht="20" customHeight="1">
      <c r="A7" s="66"/>
      <c r="B7" s="30" t="str">
        <f>+Sheet1!B9</f>
        <v>p2 dedicated host 1 year no Upfront</v>
      </c>
      <c r="C7" s="18">
        <f>+Sheet1!AA9</f>
        <v>62.884796910755142</v>
      </c>
      <c r="D7" s="17">
        <f>+Sheet1!AC9</f>
        <v>10992.262499999999</v>
      </c>
    </row>
    <row r="8" spans="1:4" ht="20" customHeight="1">
      <c r="A8" s="66"/>
      <c r="B8" s="30" t="str">
        <f>+Sheet1!B10</f>
        <v>p2 dedicated host 1 year 100% Upfront</v>
      </c>
      <c r="C8" s="18">
        <f>+Sheet1!AA10</f>
        <v>52.672697368421055</v>
      </c>
      <c r="D8" s="17">
        <f>+Sheet1!AC10</f>
        <v>9207.1875</v>
      </c>
    </row>
    <row r="9" spans="1:4">
      <c r="A9" s="66" t="s">
        <v>28</v>
      </c>
      <c r="B9" s="30" t="str">
        <f>+Sheet1!B13</f>
        <v>NVIDIA Tesla K80 Dual Intel Xeon E5-2620 v4 hourly</v>
      </c>
      <c r="C9" s="18">
        <f>+Sheet1!AA14</f>
        <v>283.63844393592677</v>
      </c>
      <c r="D9" s="18">
        <f>+Sheet1!AC14</f>
        <v>6197.5</v>
      </c>
    </row>
    <row r="10" spans="1:4">
      <c r="A10" s="66"/>
      <c r="B10" s="30" t="str">
        <f>+Sheet1!B15</f>
        <v>NVIDIA Tesla K80 Dual Intel Xeon E5-2690 v3</v>
      </c>
      <c r="C10" s="18">
        <f>+Sheet1!AA15</f>
        <v>174.94279176201371</v>
      </c>
      <c r="D10" s="18">
        <f>+Sheet1!AC15</f>
        <v>2184.2857142857142</v>
      </c>
    </row>
    <row r="11" spans="1:4">
      <c r="A11" s="66"/>
      <c r="B11" s="30" t="str">
        <f>+Sheet1!B16</f>
        <v>NVIDIA Tesla M60 Dual Intel Xeon E5-2690 v3</v>
      </c>
      <c r="C11" s="18">
        <f>+Sheet1!AA16</f>
        <v>194.71502590673575</v>
      </c>
      <c r="D11" s="18">
        <f>+Sheet1!AC16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+Sheet1!AA18</f>
        <v>205.94965675057207</v>
      </c>
      <c r="D12" s="18">
        <f>+Sheet1!AC18</f>
        <v>4105.8394160583939</v>
      </c>
    </row>
    <row r="13" spans="1:4">
      <c r="A13" s="66" t="s">
        <v>45</v>
      </c>
      <c r="B13" s="30" t="str">
        <f>+Sheet1!B23</f>
        <v>16-GPU x86 SERVER K80</v>
      </c>
      <c r="C13" s="18">
        <f>+Sheet1!AA23</f>
        <v>107.25114416475972</v>
      </c>
      <c r="D13" s="18">
        <f>+Sheet1!AC23</f>
        <v>12498.333333333334</v>
      </c>
    </row>
    <row r="14" spans="1:4">
      <c r="A14" s="66"/>
      <c r="B14" s="30" t="str">
        <f>+Sheet1!B24</f>
        <v>8-GPU x86 SERVER M40</v>
      </c>
      <c r="C14" s="18">
        <f>+Sheet1!AA24</f>
        <v>109.56677381648159</v>
      </c>
      <c r="D14" s="18">
        <f>+Sheet1!AC24</f>
        <v>14997.5</v>
      </c>
    </row>
    <row r="15" spans="1:4">
      <c r="A15" s="66"/>
      <c r="B15" s="30" t="str">
        <f>+Sheet1!B25</f>
        <v>8-GPU x86 SERVER</v>
      </c>
      <c r="C15" s="18">
        <f>+Sheet1!AA25</f>
        <v>77.290852864583329</v>
      </c>
      <c r="D15" s="18">
        <f>+Sheet1!AC25</f>
        <v>9497.5</v>
      </c>
    </row>
    <row r="16" spans="1:4">
      <c r="A16" s="66"/>
      <c r="B16" s="30" t="str">
        <f>+Sheet1!B26</f>
        <v>4-GPU x86 SERVER</v>
      </c>
      <c r="C16" s="18">
        <f>+Sheet1!AA26</f>
        <v>85.408528645833329</v>
      </c>
      <c r="D16" s="18">
        <f>+Sheet1!AC26</f>
        <v>5766.4835164835167</v>
      </c>
    </row>
    <row r="17" spans="1:4" s="13" customFormat="1">
      <c r="A17" s="66"/>
      <c r="B17" s="30" t="str">
        <f>+Sheet1!B27</f>
        <v>8-GPU x86 SERVER P40</v>
      </c>
      <c r="C17" s="18">
        <f>+Sheet1!AA27</f>
        <v>74.406786868515056</v>
      </c>
      <c r="D17" s="18">
        <f>+Sheet1!AC27</f>
        <v>17497.5</v>
      </c>
    </row>
    <row r="18" spans="1:4" s="13" customFormat="1">
      <c r="A18" s="66"/>
      <c r="B18" s="30" t="str">
        <f>+Sheet1!B28</f>
        <v>8-GPU x86 SERVER P100</v>
      </c>
      <c r="C18" s="18">
        <f>+Sheet1!AA28</f>
        <v>113.14473684210526</v>
      </c>
      <c r="D18" s="18">
        <f>+Sheet1!AC28</f>
        <v>21497.5</v>
      </c>
    </row>
    <row r="19" spans="1:4">
      <c r="A19" s="66"/>
      <c r="B19" s="30" t="str">
        <f>+Sheet1!B29</f>
        <v>4-GPU POWER8/10 SERVER</v>
      </c>
      <c r="C19" s="18">
        <f>+Sheet1!AA29</f>
        <v>196.02631578947367</v>
      </c>
      <c r="D19" s="18">
        <f>+Sheet1!AC29</f>
        <v>6796.5328467153277</v>
      </c>
    </row>
    <row r="20" spans="1:4">
      <c r="A20" s="66"/>
      <c r="B20" s="30" t="str">
        <f>+Sheet1!B30</f>
        <v>4-GPU POWER8/8 SERVER</v>
      </c>
      <c r="C20" s="18">
        <f>+Sheet1!AA30</f>
        <v>175.76315789473685</v>
      </c>
      <c r="D20" s="18">
        <f>+Sheet1!AC30</f>
        <v>7617.4726277372265</v>
      </c>
    </row>
    <row r="21" spans="1:4">
      <c r="A21" s="66" t="s">
        <v>52</v>
      </c>
      <c r="B21" s="30" t="str">
        <f>+Sheet1!B32</f>
        <v>Quad GPU model</v>
      </c>
      <c r="C21" s="18">
        <f>+Sheet1!AA32</f>
        <v>61.808268229166664</v>
      </c>
      <c r="D21" s="18">
        <f>+Sheet1!AC32</f>
        <v>5063.3333333333339</v>
      </c>
    </row>
    <row r="22" spans="1:4">
      <c r="A22" s="66"/>
      <c r="B22" s="30" t="str">
        <f>+Sheet1!B33</f>
        <v>Tesla model</v>
      </c>
      <c r="C22" s="18">
        <f>+Sheet1!AA33</f>
        <v>244.73991817650494</v>
      </c>
      <c r="D22" s="18">
        <f>+Sheet1!AC33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X30"/>
  <sheetViews>
    <sheetView tabSelected="1" workbookViewId="0">
      <pane xSplit="5" ySplit="1" topLeftCell="G2" activePane="bottomRight" state="frozen"/>
      <selection pane="topRight" activeCell="D1" sqref="D1"/>
      <selection pane="bottomLeft" activeCell="A2" sqref="A2"/>
      <selection pane="bottomRight" activeCell="V4" sqref="V4"/>
    </sheetView>
  </sheetViews>
  <sheetFormatPr baseColWidth="10" defaultRowHeight="18" x14ac:dyDescent="0"/>
  <cols>
    <col min="1" max="1" width="10.83203125" style="13"/>
    <col min="2" max="2" width="11.83203125" customWidth="1"/>
    <col min="3" max="3" width="29.5" customWidth="1"/>
    <col min="4" max="4" width="20.6640625" style="13" customWidth="1"/>
    <col min="5" max="5" width="20.83203125" style="13" customWidth="1"/>
    <col min="6" max="6" width="15.33203125" bestFit="1" customWidth="1"/>
    <col min="7" max="7" width="15.33203125" style="13" customWidth="1"/>
    <col min="8" max="8" width="13.1640625" customWidth="1"/>
    <col min="9" max="9" width="14" style="13" customWidth="1"/>
    <col min="10" max="10" width="14" customWidth="1"/>
    <col min="11" max="11" width="13.33203125" customWidth="1"/>
    <col min="12" max="12" width="13.33203125" style="13" customWidth="1"/>
    <col min="13" max="13" width="7.5" bestFit="1" customWidth="1"/>
    <col min="14" max="14" width="14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142.33203125" customWidth="1"/>
  </cols>
  <sheetData>
    <row r="1" spans="1:24" s="12" customFormat="1" ht="21" thickBot="1">
      <c r="A1" s="1" t="s">
        <v>88</v>
      </c>
      <c r="B1" s="1" t="s">
        <v>178</v>
      </c>
      <c r="C1" s="1" t="s">
        <v>89</v>
      </c>
      <c r="D1" s="1" t="s">
        <v>184</v>
      </c>
      <c r="E1" s="1" t="s">
        <v>146</v>
      </c>
      <c r="F1" s="1" t="s">
        <v>90</v>
      </c>
      <c r="G1" s="1" t="s">
        <v>128</v>
      </c>
      <c r="H1" s="1" t="s">
        <v>91</v>
      </c>
      <c r="I1" s="1" t="s">
        <v>129</v>
      </c>
      <c r="J1" s="1" t="s">
        <v>94</v>
      </c>
      <c r="K1" s="1" t="s">
        <v>95</v>
      </c>
      <c r="L1" s="57" t="s">
        <v>198</v>
      </c>
      <c r="M1" s="57" t="s">
        <v>145</v>
      </c>
      <c r="N1" s="57" t="s">
        <v>199</v>
      </c>
      <c r="O1" s="57" t="s">
        <v>200</v>
      </c>
      <c r="P1" s="57" t="s">
        <v>201</v>
      </c>
      <c r="Q1" s="57" t="s">
        <v>202</v>
      </c>
      <c r="R1" s="57" t="s">
        <v>203</v>
      </c>
      <c r="S1" s="62" t="s">
        <v>204</v>
      </c>
      <c r="T1" s="62" t="s">
        <v>205</v>
      </c>
      <c r="U1" s="62" t="s">
        <v>206</v>
      </c>
      <c r="V1" s="62" t="s">
        <v>207</v>
      </c>
      <c r="X1" s="1"/>
    </row>
    <row r="2" spans="1:24" ht="21" customHeight="1" thickTop="1">
      <c r="A2" s="67" t="s">
        <v>29</v>
      </c>
      <c r="B2" s="68" t="s">
        <v>179</v>
      </c>
      <c r="C2" s="30" t="str">
        <f>Sheet1!B5</f>
        <v>p2.16xlarge on-demand</v>
      </c>
      <c r="D2" s="60" t="s">
        <v>185</v>
      </c>
      <c r="E2" s="30" t="s">
        <v>151</v>
      </c>
      <c r="F2" s="27">
        <f>Sheet1!V5</f>
        <v>14.4</v>
      </c>
      <c r="G2" s="27"/>
      <c r="H2" s="27">
        <f>Sheet1!X5</f>
        <v>10368</v>
      </c>
      <c r="I2" s="27"/>
      <c r="J2" s="14">
        <f>Sheet1!N5*Sheet1!L5</f>
        <v>0.71111111111111114</v>
      </c>
      <c r="K2" s="14">
        <f>Sheet1!F5*Sheet1!D5</f>
        <v>139.84</v>
      </c>
      <c r="L2" s="14" t="str">
        <f>Sheet1!$C5</f>
        <v>K80</v>
      </c>
      <c r="M2" s="14">
        <f>Sheet1!$D5</f>
        <v>16</v>
      </c>
      <c r="N2" s="61" t="str">
        <f>Sheet1!$K5</f>
        <v>Xeon E5-2686 v4</v>
      </c>
      <c r="O2" s="61">
        <f>Sheet1!$L5</f>
        <v>64</v>
      </c>
      <c r="P2" s="61">
        <f>Sheet1!$P5</f>
        <v>732</v>
      </c>
      <c r="Q2" s="27" t="str">
        <f>IF(Sheet1!$Q5="","",Sheet1!$Q5)</f>
        <v/>
      </c>
      <c r="R2" s="27" t="str">
        <f>IF(Sheet1!$Q5="","",Sheet1!$Q5)</f>
        <v/>
      </c>
      <c r="S2" s="63" t="str">
        <f>IF(Sheet1!$S5="","",Sheet1!$S5)</f>
        <v/>
      </c>
      <c r="T2" s="63" t="str">
        <f>IF(Sheet1!$T5="","",Sheet1!$T5)</f>
        <v/>
      </c>
      <c r="U2" s="63" t="str">
        <f>IF(Sheet1!$U5="","",Sheet1!$U5)</f>
        <v/>
      </c>
      <c r="V2" s="63" t="str">
        <f>IF(Sheet1!$Z5="","",Sheet1!$Z5)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2" s="13">
        <v>5</v>
      </c>
    </row>
    <row r="3" spans="1:24" ht="20" customHeight="1">
      <c r="A3" s="66"/>
      <c r="B3" s="68"/>
      <c r="C3" s="30" t="str">
        <f>Sheet1!B6</f>
        <v>p2.8xlarge on-demand</v>
      </c>
      <c r="D3" s="60" t="s">
        <v>186</v>
      </c>
      <c r="E3" s="30" t="s">
        <v>152</v>
      </c>
      <c r="F3" s="27">
        <f>Sheet1!V6</f>
        <v>7.2</v>
      </c>
      <c r="G3" s="27"/>
      <c r="H3" s="27">
        <f>Sheet1!X6</f>
        <v>5184</v>
      </c>
      <c r="I3" s="27"/>
      <c r="J3" s="14">
        <f>Sheet1!N6*Sheet1!L6</f>
        <v>0.35555555555555557</v>
      </c>
      <c r="K3" s="14">
        <f>Sheet1!F6*Sheet1!D6</f>
        <v>69.92</v>
      </c>
      <c r="L3" s="14" t="str">
        <f>Sheet1!$C6</f>
        <v>K80</v>
      </c>
      <c r="M3" s="14">
        <f>Sheet1!$D6</f>
        <v>8</v>
      </c>
      <c r="N3" s="61" t="str">
        <f>Sheet1!$K6</f>
        <v>Xeon E5-2686 v4</v>
      </c>
      <c r="O3" s="61">
        <f>Sheet1!$L6</f>
        <v>32</v>
      </c>
      <c r="P3" s="61">
        <f>IF(Sheet1!$P6="","",Sheet1!$P6)</f>
        <v>488</v>
      </c>
      <c r="Q3" s="27" t="str">
        <f>IF(Sheet1!$Q6="","",Sheet1!$Q6)</f>
        <v/>
      </c>
      <c r="R3" s="27" t="str">
        <f>IF(Sheet1!$R6="","",Sheet1!$R6)</f>
        <v/>
      </c>
      <c r="S3" s="64" t="str">
        <f>IF(Sheet1!$S6="","",Sheet1!$S6)</f>
        <v/>
      </c>
      <c r="T3" s="64" t="str">
        <f>IF(Sheet1!$T6="","",Sheet1!$T6)</f>
        <v/>
      </c>
      <c r="U3" s="64" t="str">
        <f>IF(Sheet1!$U6="","",Sheet1!$U6)</f>
        <v/>
      </c>
      <c r="V3" s="63" t="str">
        <f>IF(Sheet1!$Z6="","",Sheet1!$Z6) &amp; " CPU performance is approx. performance of Xeon E5-2690 v4 with 18 cores devided by 18 cores * 2 Hyper-threads = 36."</f>
        <v>Free Outbound Traffic = 1 GB/month. CPU performance is approx. performance of Xeon E5-2690 v4 with 18 cores devided by 18 cores * 2 Hyper-threads = 36.</v>
      </c>
      <c r="X3" s="13">
        <v>6</v>
      </c>
    </row>
    <row r="4" spans="1:24" ht="20" customHeight="1">
      <c r="A4" s="66"/>
      <c r="B4" s="68"/>
      <c r="C4" s="30" t="str">
        <f>Sheet1!B7</f>
        <v>p2.xlarge on-demand</v>
      </c>
      <c r="D4" s="60" t="s">
        <v>187</v>
      </c>
      <c r="E4" s="30" t="s">
        <v>153</v>
      </c>
      <c r="F4" s="27">
        <f>Sheet1!V7</f>
        <v>0.9</v>
      </c>
      <c r="G4" s="27"/>
      <c r="H4" s="27">
        <f>Sheet1!X7</f>
        <v>648</v>
      </c>
      <c r="I4" s="27"/>
      <c r="J4" s="14">
        <f>Sheet1!N7*Sheet1!L7</f>
        <v>4.4444444444444446E-2</v>
      </c>
      <c r="K4" s="14">
        <f>Sheet1!F7*Sheet1!D7</f>
        <v>8.74</v>
      </c>
      <c r="L4" s="14" t="str">
        <f>Sheet1!$C7</f>
        <v>K80</v>
      </c>
      <c r="M4" s="14">
        <f>Sheet1!$D7</f>
        <v>1</v>
      </c>
      <c r="N4" s="61" t="str">
        <f>Sheet1!$K7</f>
        <v>Xeon E5-2686 v4</v>
      </c>
      <c r="O4" s="61">
        <f>Sheet1!$L7</f>
        <v>4</v>
      </c>
      <c r="P4" s="61">
        <f>IF(Sheet1!$P7="","",Sheet1!$P7)</f>
        <v>61</v>
      </c>
      <c r="Q4" s="27" t="str">
        <f>IF(Sheet1!$Q7="","",Sheet1!$Q7)</f>
        <v/>
      </c>
      <c r="R4" s="27" t="str">
        <f>IF(Sheet1!$R7="","",Sheet1!$R7)</f>
        <v/>
      </c>
      <c r="S4" s="63" t="str">
        <f>IF(Sheet1!$S7="","",Sheet1!$S7)</f>
        <v/>
      </c>
      <c r="T4" s="63" t="str">
        <f>IF(Sheet1!$T7="","",Sheet1!$T7)</f>
        <v/>
      </c>
      <c r="U4" s="63" t="str">
        <f>IF(Sheet1!$U7="","",Sheet1!$U7)</f>
        <v/>
      </c>
      <c r="V4" s="63" t="str">
        <f>IF(Sheet1!$Z7="","",Sheet1!$Z7)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4" s="13">
        <v>7</v>
      </c>
    </row>
    <row r="5" spans="1:24" ht="20" customHeight="1">
      <c r="A5" s="66"/>
      <c r="B5" s="68"/>
      <c r="C5" s="30" t="str">
        <f>Sheet1!B8</f>
        <v>p2 dedicated host On-demand</v>
      </c>
      <c r="D5" s="30" t="s">
        <v>188</v>
      </c>
      <c r="E5" s="30" t="s">
        <v>148</v>
      </c>
      <c r="F5" s="27">
        <f>Sheet1!V8</f>
        <v>15.84</v>
      </c>
      <c r="G5" s="27"/>
      <c r="H5" s="27">
        <f>Sheet1!X8</f>
        <v>11404.8</v>
      </c>
      <c r="I5" s="27"/>
      <c r="J5" s="14">
        <f>Sheet1!N8*Sheet1!L8</f>
        <v>0.8</v>
      </c>
      <c r="K5" s="14">
        <f>Sheet1!F8*Sheet1!D8</f>
        <v>139.84</v>
      </c>
      <c r="L5" s="14" t="str">
        <f>Sheet1!$C8</f>
        <v>K80</v>
      </c>
      <c r="M5" s="14">
        <f>Sheet1!$D8</f>
        <v>16</v>
      </c>
      <c r="N5" s="61" t="str">
        <f>Sheet1!$K8</f>
        <v>Xeon E5-2686 v4</v>
      </c>
      <c r="O5" s="61">
        <f>Sheet1!$L8</f>
        <v>2</v>
      </c>
      <c r="P5" s="61" t="str">
        <f>IF(Sheet1!$P8="","",Sheet1!$P8)</f>
        <v/>
      </c>
      <c r="Q5" s="27" t="str">
        <f>IF(Sheet1!$Q8="","",Sheet1!$Q8)</f>
        <v/>
      </c>
      <c r="R5" s="27" t="str">
        <f>IF(Sheet1!$R8="","",Sheet1!$R8)</f>
        <v/>
      </c>
      <c r="S5" s="64" t="str">
        <f>IF(Sheet1!$S8="","",Sheet1!$S8)</f>
        <v/>
      </c>
      <c r="T5" s="64" t="str">
        <f>IF(Sheet1!$T8="","",Sheet1!$T8)</f>
        <v/>
      </c>
      <c r="U5" s="64" t="str">
        <f>IF(Sheet1!$U8="","",Sheet1!$U8)</f>
        <v/>
      </c>
      <c r="V5" s="64" t="str">
        <f>IF(Sheet1!$Z8="","",Sheet1!$Z8)</f>
        <v>Up to 56% of savings for 1- and 3-year terms.</v>
      </c>
      <c r="X5" s="13">
        <v>8</v>
      </c>
    </row>
    <row r="6" spans="1:24" ht="20" customHeight="1">
      <c r="A6" s="66"/>
      <c r="B6" s="68"/>
      <c r="C6" s="30" t="str">
        <f>Sheet1!B9</f>
        <v>p2 dedicated host 1 year no Upfront</v>
      </c>
      <c r="D6" s="30" t="s">
        <v>189</v>
      </c>
      <c r="E6" s="30" t="s">
        <v>149</v>
      </c>
      <c r="F6" s="27"/>
      <c r="G6" s="27"/>
      <c r="H6" s="27"/>
      <c r="I6" s="27">
        <f>Sheet1!$Y9</f>
        <v>105525.72</v>
      </c>
      <c r="J6" s="14">
        <f>Sheet1!N9*Sheet1!L9</f>
        <v>0.8</v>
      </c>
      <c r="K6" s="14">
        <f>Sheet1!F9*Sheet1!D9</f>
        <v>139.84</v>
      </c>
      <c r="L6" s="14" t="str">
        <f>Sheet1!$C9</f>
        <v>K80</v>
      </c>
      <c r="M6" s="14">
        <f>Sheet1!$D9</f>
        <v>16</v>
      </c>
      <c r="N6" s="61" t="str">
        <f>Sheet1!$K9</f>
        <v>Xeon E5-2686 v4</v>
      </c>
      <c r="O6" s="61">
        <f>Sheet1!$L9</f>
        <v>2</v>
      </c>
      <c r="P6" s="61" t="str">
        <f>IF(Sheet1!$P9="","",Sheet1!$P9)</f>
        <v/>
      </c>
      <c r="Q6" s="27" t="str">
        <f>IF(Sheet1!$Q9="","",Sheet1!$Q9)</f>
        <v/>
      </c>
      <c r="R6" s="27" t="str">
        <f>IF(Sheet1!$R9="","",Sheet1!$R9)</f>
        <v/>
      </c>
      <c r="S6" s="63" t="str">
        <f>IF(Sheet1!$S9="","",Sheet1!$S9)</f>
        <v/>
      </c>
      <c r="T6" s="63" t="str">
        <f>IF(Sheet1!$T9="","",Sheet1!$T9)</f>
        <v/>
      </c>
      <c r="U6" s="63" t="str">
        <f>IF(Sheet1!$U9="","",Sheet1!$U9)</f>
        <v/>
      </c>
      <c r="V6" s="63" t="str">
        <f>IF(Sheet1!$Z9="","",Sheet1!$Z9)</f>
        <v/>
      </c>
      <c r="X6" s="13">
        <v>9</v>
      </c>
    </row>
    <row r="7" spans="1:24" ht="20" customHeight="1">
      <c r="A7" s="66"/>
      <c r="B7" s="68"/>
      <c r="C7" s="30" t="str">
        <f>Sheet1!B10</f>
        <v>p2 dedicated host 1 year 100% Upfront</v>
      </c>
      <c r="D7" s="30" t="s">
        <v>190</v>
      </c>
      <c r="E7" s="30" t="s">
        <v>150</v>
      </c>
      <c r="F7" s="27"/>
      <c r="G7" s="27"/>
      <c r="H7" s="27"/>
      <c r="I7" s="27">
        <f>Sheet1!$Y10</f>
        <v>88389</v>
      </c>
      <c r="J7" s="14">
        <f>Sheet1!N10*Sheet1!L10</f>
        <v>0.8</v>
      </c>
      <c r="K7" s="14">
        <f>Sheet1!F10*Sheet1!D10</f>
        <v>139.84</v>
      </c>
      <c r="L7" s="14" t="str">
        <f>Sheet1!$C10</f>
        <v>K80</v>
      </c>
      <c r="M7" s="14">
        <f>Sheet1!$D10</f>
        <v>16</v>
      </c>
      <c r="N7" s="14" t="str">
        <f>Sheet1!$K10</f>
        <v>Xeon E5-2686 v5</v>
      </c>
      <c r="O7" s="14">
        <f>Sheet1!$L10</f>
        <v>2</v>
      </c>
      <c r="P7" s="61" t="str">
        <f>IF(Sheet1!$P10="","",Sheet1!$P10)</f>
        <v/>
      </c>
      <c r="Q7" s="27" t="str">
        <f>IF(Sheet1!$Q10="","",Sheet1!$Q10)</f>
        <v/>
      </c>
      <c r="R7" s="27" t="str">
        <f>IF(Sheet1!$R10="","",Sheet1!$R10)</f>
        <v/>
      </c>
      <c r="S7" s="64" t="str">
        <f>IF(Sheet1!$S10="","",Sheet1!$S10)</f>
        <v/>
      </c>
      <c r="T7" s="64" t="str">
        <f>IF(Sheet1!$T10="","",Sheet1!$T10)</f>
        <v/>
      </c>
      <c r="U7" s="64" t="str">
        <f>IF(Sheet1!$U10="","",Sheet1!$U10)</f>
        <v/>
      </c>
      <c r="V7" s="64" t="str">
        <f>IF(Sheet1!$Z10="","",Sheet1!$Z10)</f>
        <v/>
      </c>
      <c r="X7" s="13">
        <v>10</v>
      </c>
    </row>
    <row r="8" spans="1:24" ht="20" customHeight="1">
      <c r="A8" s="66" t="str">
        <f>Sheet1!$A$13</f>
        <v>Softlayer</v>
      </c>
      <c r="B8" s="68" t="s">
        <v>180</v>
      </c>
      <c r="C8" s="30" t="str">
        <f>Sheet1!B13</f>
        <v>NVIDIA Tesla K80 Dual Intel Xeon E5-2620 v4 hourly</v>
      </c>
      <c r="D8" s="30"/>
      <c r="E8" s="30" t="s">
        <v>155</v>
      </c>
      <c r="F8" s="27">
        <f>Sheet1!V13</f>
        <v>5.3</v>
      </c>
      <c r="G8" s="27"/>
      <c r="H8" s="27"/>
      <c r="I8" s="27"/>
      <c r="J8" s="14">
        <f>Sheet1!N13*Sheet1!L13</f>
        <v>0.4</v>
      </c>
      <c r="K8" s="14">
        <f>Sheet1!F13*Sheet1!D13</f>
        <v>8.74</v>
      </c>
      <c r="L8" s="14" t="str">
        <f>Sheet1!$C13</f>
        <v>K80</v>
      </c>
      <c r="M8" s="14">
        <f>Sheet1!$D13</f>
        <v>1</v>
      </c>
      <c r="N8" s="14" t="str">
        <f>Sheet1!$K13</f>
        <v>Xeon E5-2620 v4</v>
      </c>
      <c r="O8" s="14">
        <f>Sheet1!$L13</f>
        <v>2</v>
      </c>
      <c r="P8" s="14">
        <f>IF(Sheet1!$P13="","",Sheet1!$P13)</f>
        <v>128</v>
      </c>
      <c r="Q8" s="27" t="str">
        <f>IF(Sheet1!$Q13="","",Sheet1!$Q13)</f>
        <v>SSD</v>
      </c>
      <c r="R8" s="27">
        <f>IF(Sheet1!$R13="","",Sheet1!$R13)</f>
        <v>800</v>
      </c>
      <c r="S8" s="63" t="str">
        <f>IF(Sheet1!$S13="","",Sheet1!$S13)</f>
        <v>SSD</v>
      </c>
      <c r="T8" s="63">
        <f>IF(Sheet1!$T13="","",Sheet1!$T13)</f>
        <v>800</v>
      </c>
      <c r="U8" s="63">
        <f>IF(Sheet1!$U13="","",Sheet1!$U13)</f>
        <v>0.1</v>
      </c>
      <c r="V8" s="63" t="str">
        <f>IF(Sheet1!$Z13="","",Sheet1!$Z13)</f>
        <v>Traffic limited to 500GB.</v>
      </c>
      <c r="X8" s="13">
        <v>13</v>
      </c>
    </row>
    <row r="9" spans="1:24" s="13" customFormat="1" ht="20" customHeight="1">
      <c r="A9" s="66"/>
      <c r="B9" s="68"/>
      <c r="C9" s="30" t="str">
        <f>Sheet1!B14</f>
        <v>NVIDIA Tesla K80 Dual Intel Xeon E5-2620 v4 monthly</v>
      </c>
      <c r="D9" s="30"/>
      <c r="E9" s="30" t="s">
        <v>156</v>
      </c>
      <c r="F9" s="27"/>
      <c r="G9" s="27"/>
      <c r="H9" s="27">
        <f>Sheet1!X14</f>
        <v>2479</v>
      </c>
      <c r="I9" s="27"/>
      <c r="J9" s="14">
        <f>Sheet1!N14*Sheet1!L14</f>
        <v>0.4</v>
      </c>
      <c r="K9" s="14">
        <f>Sheet1!F14*Sheet1!D14</f>
        <v>8.74</v>
      </c>
      <c r="L9" s="14" t="str">
        <f>Sheet1!$C14</f>
        <v>K80</v>
      </c>
      <c r="M9" s="14">
        <f>Sheet1!$D14</f>
        <v>1</v>
      </c>
      <c r="N9" s="14" t="str">
        <f>Sheet1!$K14</f>
        <v>Xeon E5-2620 v4</v>
      </c>
      <c r="O9" s="14">
        <f>Sheet1!$L14</f>
        <v>2</v>
      </c>
      <c r="P9" s="14">
        <f>IF(Sheet1!$P14="","",Sheet1!$P14)</f>
        <v>128</v>
      </c>
      <c r="Q9" s="27" t="str">
        <f>IF(Sheet1!$Q14="","",Sheet1!$Q14)</f>
        <v>SSD</v>
      </c>
      <c r="R9" s="27">
        <f>IF(Sheet1!$R14="","",Sheet1!$R14)</f>
        <v>800</v>
      </c>
      <c r="S9" s="64" t="str">
        <f>IF(Sheet1!$S14="","",Sheet1!$S14)</f>
        <v>SSD</v>
      </c>
      <c r="T9" s="64">
        <f>IF(Sheet1!$T14="","",Sheet1!$T14)</f>
        <v>800</v>
      </c>
      <c r="U9" s="64">
        <f>IF(Sheet1!$U14="","",Sheet1!$U14)</f>
        <v>0.1</v>
      </c>
      <c r="V9" s="64" t="str">
        <f>IF(Sheet1!$Z14="","",Sheet1!$Z14)</f>
        <v>Traffic limited to 501GB.</v>
      </c>
      <c r="X9" s="13">
        <v>14</v>
      </c>
    </row>
    <row r="10" spans="1:24" ht="20" customHeight="1">
      <c r="A10" s="66"/>
      <c r="B10" s="68"/>
      <c r="C10" s="30" t="str">
        <f>Sheet1!B15</f>
        <v>NVIDIA Tesla K80 Dual Intel Xeon E5-2690 v3</v>
      </c>
      <c r="D10" s="30"/>
      <c r="E10" s="30" t="s">
        <v>157</v>
      </c>
      <c r="F10" s="27"/>
      <c r="G10" s="27"/>
      <c r="H10" s="27">
        <f>Sheet1!X15</f>
        <v>1529</v>
      </c>
      <c r="I10" s="27"/>
      <c r="J10" s="14">
        <f>Sheet1!N15*Sheet1!L15</f>
        <v>0.7</v>
      </c>
      <c r="K10" s="14">
        <f>Sheet1!F15*Sheet1!D15</f>
        <v>8.74</v>
      </c>
      <c r="L10" s="14" t="str">
        <f>Sheet1!$C15</f>
        <v>K80</v>
      </c>
      <c r="M10" s="14">
        <f>Sheet1!$D15</f>
        <v>1</v>
      </c>
      <c r="N10" s="14" t="str">
        <f>Sheet1!$K15</f>
        <v>Xeon E5-2690 v3</v>
      </c>
      <c r="O10" s="14">
        <f>Sheet1!$L15</f>
        <v>2</v>
      </c>
      <c r="P10" s="14">
        <f>IF(Sheet1!$P15="","",Sheet1!$P15)</f>
        <v>24</v>
      </c>
      <c r="Q10" s="27" t="str">
        <f>IF(Sheet1!$Q15="","",Sheet1!$Q15)</f>
        <v>SATA</v>
      </c>
      <c r="R10" s="27">
        <f>IF(Sheet1!$R15="","",Sheet1!$R15)</f>
        <v>1000</v>
      </c>
      <c r="S10" s="63" t="str">
        <f>IF(Sheet1!$S15="","",Sheet1!$S15)</f>
        <v/>
      </c>
      <c r="T10" s="63" t="str">
        <f>IF(Sheet1!$T15="","",Sheet1!$T15)</f>
        <v/>
      </c>
      <c r="U10" s="63">
        <f>IF(Sheet1!$U15="","",Sheet1!$U15)</f>
        <v>10</v>
      </c>
      <c r="V10" s="63" t="str">
        <f>IF(Sheet1!$Z15="","",Sheet1!$Z15)</f>
        <v>Traffic limited to 500GB.</v>
      </c>
      <c r="X10" s="13">
        <v>15</v>
      </c>
    </row>
    <row r="11" spans="1:24" ht="20" customHeight="1">
      <c r="A11" s="66"/>
      <c r="B11" s="68"/>
      <c r="C11" s="30" t="str">
        <f>Sheet1!B16</f>
        <v>NVIDIA Tesla M60 Dual Intel Xeon E5-2690 v3</v>
      </c>
      <c r="D11" s="30"/>
      <c r="E11" s="30" t="s">
        <v>158</v>
      </c>
      <c r="F11" s="27"/>
      <c r="G11" s="27"/>
      <c r="H11" s="27">
        <f>Sheet1!X16</f>
        <v>1879</v>
      </c>
      <c r="I11" s="27"/>
      <c r="J11" s="14">
        <f>Sheet1!N16*Sheet1!L16</f>
        <v>0.7</v>
      </c>
      <c r="K11" s="14">
        <f>Sheet1!F16*Sheet1!D16</f>
        <v>9.65</v>
      </c>
      <c r="L11" s="14" t="str">
        <f>Sheet1!$C16</f>
        <v>M60</v>
      </c>
      <c r="M11" s="14">
        <f>Sheet1!$D16</f>
        <v>1</v>
      </c>
      <c r="N11" s="14" t="str">
        <f>Sheet1!$K16</f>
        <v>Xeon E5-2690 v3</v>
      </c>
      <c r="O11" s="14">
        <f>Sheet1!$L16</f>
        <v>2</v>
      </c>
      <c r="P11" s="14">
        <f>IF(Sheet1!$P16="","",Sheet1!$P16)</f>
        <v>64</v>
      </c>
      <c r="Q11" s="27" t="str">
        <f>IF(Sheet1!$Q16="","",Sheet1!$Q16)</f>
        <v>SATA</v>
      </c>
      <c r="R11" s="27">
        <f>IF(Sheet1!$R16="","",Sheet1!$R16)</f>
        <v>1000</v>
      </c>
      <c r="S11" s="64" t="str">
        <f>IF(Sheet1!$S16="","",Sheet1!$S16)</f>
        <v/>
      </c>
      <c r="T11" s="64" t="str">
        <f>IF(Sheet1!$T16="","",Sheet1!$T16)</f>
        <v/>
      </c>
      <c r="U11" s="64">
        <f>IF(Sheet1!$U16="","",Sheet1!$U16)</f>
        <v>10</v>
      </c>
      <c r="V11" s="64" t="str">
        <f>IF(Sheet1!$Z16="","",Sheet1!$Z16)</f>
        <v>Traffic limited to 500GB.</v>
      </c>
      <c r="X11" s="13">
        <v>16</v>
      </c>
    </row>
    <row r="12" spans="1:24" ht="19">
      <c r="A12" s="33" t="str">
        <f>Sheet1!A18</f>
        <v>Nimbix</v>
      </c>
      <c r="B12" s="59" t="s">
        <v>181</v>
      </c>
      <c r="C12" s="30" t="str">
        <f>Sheet1!B18</f>
        <v>NGD5</v>
      </c>
      <c r="D12" s="30"/>
      <c r="E12" s="30" t="s">
        <v>154</v>
      </c>
      <c r="F12" s="27">
        <f>Sheet1!V18</f>
        <v>5</v>
      </c>
      <c r="G12" s="27"/>
      <c r="H12" s="27"/>
      <c r="I12" s="27"/>
      <c r="J12" s="14">
        <f>Sheet1!N18*Sheet1!L18</f>
        <v>0.87680000000000002</v>
      </c>
      <c r="K12" s="14">
        <f>Sheet1!F18*Sheet1!D18</f>
        <v>17.48</v>
      </c>
      <c r="L12" s="14" t="str">
        <f>Sheet1!$C18</f>
        <v>K80</v>
      </c>
      <c r="M12" s="14">
        <f>Sheet1!$D18</f>
        <v>2</v>
      </c>
      <c r="N12" s="14" t="str">
        <f>Sheet1!$K18</f>
        <v>POWER8?</v>
      </c>
      <c r="O12" s="14">
        <f>Sheet1!$L18</f>
        <v>2</v>
      </c>
      <c r="P12" s="61" t="str">
        <f>IF(Sheet1!$P18="","",Sheet1!$P18)</f>
        <v/>
      </c>
      <c r="Q12" s="27" t="str">
        <f>IF(Sheet1!$Q18="","",Sheet1!$Q18)</f>
        <v/>
      </c>
      <c r="R12" s="27" t="str">
        <f>IF(Sheet1!$R18="","",Sheet1!$R18)</f>
        <v/>
      </c>
      <c r="S12" s="63" t="str">
        <f>IF(Sheet1!$S18="","",Sheet1!$S18)</f>
        <v/>
      </c>
      <c r="T12" s="63" t="str">
        <f>IF(Sheet1!$T18="","",Sheet1!$T18)</f>
        <v/>
      </c>
      <c r="U12" s="63" t="str">
        <f>IF(Sheet1!$U18="","",Sheet1!$U18)</f>
        <v/>
      </c>
      <c r="V12" s="63" t="str">
        <f>IF(Sheet1!$Z18="","",Sheet1!$Z18)</f>
        <v xml:space="preserve"> http://www-01.ibm.com/common/ssi/cgi-bin/ssialias?htmlfid=POB03046USEN</v>
      </c>
      <c r="X12" s="13">
        <v>18</v>
      </c>
    </row>
    <row r="13" spans="1:24" ht="20" customHeight="1">
      <c r="A13" s="66" t="str">
        <f>Sheet1!A23</f>
        <v>Cirrascale</v>
      </c>
      <c r="B13" s="68" t="s">
        <v>182</v>
      </c>
      <c r="C13" s="30" t="str">
        <f>Sheet1!B23&amp;" monthly"</f>
        <v>16-GPU x86 SERVER K80 monthly</v>
      </c>
      <c r="D13" s="30"/>
      <c r="E13" s="30" t="s">
        <v>159</v>
      </c>
      <c r="F13" s="27"/>
      <c r="G13" s="27"/>
      <c r="H13" s="27">
        <f>Sheet1!X23</f>
        <v>7499</v>
      </c>
      <c r="I13" s="27"/>
      <c r="J13" s="14">
        <f>Sheet1!N23*Sheet1!L23</f>
        <v>0.6</v>
      </c>
      <c r="K13" s="14">
        <f>Sheet1!F23*Sheet1!D23</f>
        <v>69.92</v>
      </c>
      <c r="L13" s="14" t="str">
        <f>Sheet1!$C23</f>
        <v>K80</v>
      </c>
      <c r="M13" s="14">
        <f>Sheet1!$D23</f>
        <v>8</v>
      </c>
      <c r="N13" s="14" t="str">
        <f>Sheet1!$K23</f>
        <v>Xeon E5-2667 v3</v>
      </c>
      <c r="O13" s="14">
        <f>Sheet1!$L23</f>
        <v>2</v>
      </c>
      <c r="P13" s="14">
        <f>IF(Sheet1!$P23="","",Sheet1!$P23)</f>
        <v>512</v>
      </c>
      <c r="Q13" s="27" t="str">
        <f>IF(Sheet1!$Q23="","",Sheet1!$Q23)</f>
        <v>SSD</v>
      </c>
      <c r="R13" s="27">
        <f>IF(Sheet1!$R23="","",Sheet1!$R23)</f>
        <v>1000</v>
      </c>
      <c r="S13" s="64" t="str">
        <f>IF(Sheet1!$S23="","",Sheet1!$S23)</f>
        <v>SATA</v>
      </c>
      <c r="T13" s="64">
        <f>IF(Sheet1!$T23="","",Sheet1!$T23)</f>
        <v>4000</v>
      </c>
      <c r="U13" s="64" t="str">
        <f>IF(Sheet1!$U23="","",Sheet1!$U23)</f>
        <v/>
      </c>
      <c r="V13" s="64" t="str">
        <f>IF(Sheet1!$Z23="","",Sheet1!$Z23)</f>
        <v/>
      </c>
      <c r="X13" s="13">
        <v>23</v>
      </c>
    </row>
    <row r="14" spans="1:24" s="13" customFormat="1" ht="20" customHeight="1">
      <c r="A14" s="66"/>
      <c r="B14" s="68"/>
      <c r="C14" s="30" t="str">
        <f>Sheet1!B23&amp;" weekly"</f>
        <v>16-GPU x86 SERVER K80 weekly</v>
      </c>
      <c r="D14" s="30"/>
      <c r="E14" s="30" t="s">
        <v>162</v>
      </c>
      <c r="F14" s="27"/>
      <c r="G14" s="27">
        <f>Sheet1!W23</f>
        <v>2649</v>
      </c>
      <c r="H14" s="27"/>
      <c r="I14" s="27"/>
      <c r="J14" s="14">
        <f>Sheet1!N23*Sheet1!L23</f>
        <v>0.6</v>
      </c>
      <c r="K14" s="14">
        <f>Sheet1!F23*Sheet1!D23</f>
        <v>69.92</v>
      </c>
      <c r="L14" s="14" t="str">
        <f>Sheet1!$C23</f>
        <v>K80</v>
      </c>
      <c r="M14" s="14">
        <f>Sheet1!$D23</f>
        <v>8</v>
      </c>
      <c r="N14" s="14" t="str">
        <f>Sheet1!$K23</f>
        <v>Xeon E5-2667 v3</v>
      </c>
      <c r="O14" s="14">
        <f>Sheet1!$L23</f>
        <v>2</v>
      </c>
      <c r="P14" s="14">
        <f>IF(Sheet1!$P23="","",Sheet1!$P23)</f>
        <v>512</v>
      </c>
      <c r="Q14" s="27" t="str">
        <f>IF(Sheet1!$Q23="","",Sheet1!$Q23)</f>
        <v>SSD</v>
      </c>
      <c r="R14" s="27">
        <f>IF(Sheet1!$R23="","",Sheet1!$R23)</f>
        <v>1000</v>
      </c>
      <c r="S14" s="63" t="str">
        <f>IF(Sheet1!$S23="","",Sheet1!$S23)</f>
        <v>SATA</v>
      </c>
      <c r="T14" s="63">
        <f>IF(Sheet1!$T23="","",Sheet1!$T23)</f>
        <v>4000</v>
      </c>
      <c r="U14" s="63" t="str">
        <f>IF(Sheet1!$U23="","",Sheet1!$U23)</f>
        <v/>
      </c>
      <c r="V14" s="63" t="str">
        <f>IF(Sheet1!$Z23="","",Sheet1!$Z23)</f>
        <v/>
      </c>
      <c r="X14" s="13">
        <v>23</v>
      </c>
    </row>
    <row r="15" spans="1:24" s="13" customFormat="1" ht="20" customHeight="1">
      <c r="A15" s="66"/>
      <c r="B15" s="68"/>
      <c r="C15" s="30" t="str">
        <f>Sheet1!B24&amp;" monthly"</f>
        <v>8-GPU x86 SERVER M40 monthly</v>
      </c>
      <c r="D15" s="30"/>
      <c r="E15" s="30" t="s">
        <v>160</v>
      </c>
      <c r="F15" s="27"/>
      <c r="G15" s="27"/>
      <c r="H15" s="27">
        <f>Sheet1!X24</f>
        <v>5999</v>
      </c>
      <c r="I15" s="27"/>
      <c r="J15" s="14">
        <f>Sheet1!N24*Sheet1!L24</f>
        <v>0.4</v>
      </c>
      <c r="K15" s="14">
        <f>Sheet1!F24*Sheet1!D24</f>
        <v>54.752000000000002</v>
      </c>
      <c r="L15" s="14" t="str">
        <f>Sheet1!$C24</f>
        <v>M40</v>
      </c>
      <c r="M15" s="14">
        <f>Sheet1!$D24</f>
        <v>8</v>
      </c>
      <c r="N15" s="14" t="str">
        <f>Sheet1!$K24</f>
        <v>Xeon E5-2630 v3</v>
      </c>
      <c r="O15" s="14">
        <f>Sheet1!$L24</f>
        <v>2</v>
      </c>
      <c r="P15" s="14">
        <f>IF(Sheet1!$P24="","",Sheet1!$P24)</f>
        <v>256</v>
      </c>
      <c r="Q15" s="27" t="str">
        <f>IF(Sheet1!$Q24="","",Sheet1!$Q24)</f>
        <v>SSD</v>
      </c>
      <c r="R15" s="27">
        <f>IF(Sheet1!$R24="","",Sheet1!$R24)</f>
        <v>1000</v>
      </c>
      <c r="S15" s="64" t="str">
        <f>IF(Sheet1!$S24="","",Sheet1!$S24)</f>
        <v>SATA</v>
      </c>
      <c r="T15" s="64">
        <f>IF(Sheet1!$T24="","",Sheet1!$T24)</f>
        <v>4000</v>
      </c>
      <c r="U15" s="64" t="str">
        <f>IF(Sheet1!$U24="","",Sheet1!$U24)</f>
        <v/>
      </c>
      <c r="V15" s="64" t="str">
        <f>IF(Sheet1!$Z24="","",Sheet1!$Z24)</f>
        <v/>
      </c>
      <c r="X15" s="13">
        <v>24</v>
      </c>
    </row>
    <row r="16" spans="1:24" ht="20" customHeight="1">
      <c r="A16" s="66"/>
      <c r="B16" s="68"/>
      <c r="C16" s="30" t="str">
        <f>Sheet1!B24&amp;" weekly"</f>
        <v>8-GPU x86 SERVER M40 weekly</v>
      </c>
      <c r="D16" s="30"/>
      <c r="E16" s="30" t="s">
        <v>163</v>
      </c>
      <c r="F16" s="27"/>
      <c r="G16" s="27">
        <f>Sheet1!W24</f>
        <v>1829</v>
      </c>
      <c r="H16" s="27"/>
      <c r="I16" s="27"/>
      <c r="J16" s="14">
        <f>Sheet1!N24*Sheet1!L24</f>
        <v>0.4</v>
      </c>
      <c r="K16" s="14">
        <f>Sheet1!F24*Sheet1!D24</f>
        <v>54.752000000000002</v>
      </c>
      <c r="L16" s="14" t="str">
        <f>Sheet1!$C24</f>
        <v>M40</v>
      </c>
      <c r="M16" s="14">
        <f>Sheet1!$D24</f>
        <v>8</v>
      </c>
      <c r="N16" s="14" t="str">
        <f>Sheet1!$K24</f>
        <v>Xeon E5-2630 v3</v>
      </c>
      <c r="O16" s="14">
        <f>Sheet1!$L24</f>
        <v>2</v>
      </c>
      <c r="P16" s="14">
        <f>IF(Sheet1!$P24="","",Sheet1!$P24)</f>
        <v>256</v>
      </c>
      <c r="Q16" s="27" t="str">
        <f>IF(Sheet1!$Q24="","",Sheet1!$Q24)</f>
        <v>SSD</v>
      </c>
      <c r="R16" s="27">
        <f>IF(Sheet1!$R24="","",Sheet1!$R24)</f>
        <v>1000</v>
      </c>
      <c r="S16" s="63" t="str">
        <f>IF(Sheet1!$S24="","",Sheet1!$S24)</f>
        <v>SATA</v>
      </c>
      <c r="T16" s="63">
        <f>IF(Sheet1!$T24="","",Sheet1!$T24)</f>
        <v>4000</v>
      </c>
      <c r="U16" s="63" t="str">
        <f>IF(Sheet1!$U24="","",Sheet1!$U24)</f>
        <v/>
      </c>
      <c r="V16" s="63" t="str">
        <f>IF(Sheet1!$Z24="","",Sheet1!$Z24)</f>
        <v/>
      </c>
      <c r="X16" s="13">
        <v>24</v>
      </c>
    </row>
    <row r="17" spans="1:24" s="13" customFormat="1" ht="20" customHeight="1">
      <c r="A17" s="66"/>
      <c r="B17" s="68"/>
      <c r="C17" s="30" t="str">
        <f>Sheet1!B25&amp;" monthly"</f>
        <v>8-GPU x86 SERVER monthly</v>
      </c>
      <c r="D17" s="30"/>
      <c r="E17" s="30" t="s">
        <v>161</v>
      </c>
      <c r="F17" s="27"/>
      <c r="G17" s="27"/>
      <c r="H17" s="27">
        <f>Sheet1!X25</f>
        <v>3799</v>
      </c>
      <c r="I17" s="27"/>
      <c r="J17" s="14">
        <f>Sheet1!N25*Sheet1!L25</f>
        <v>0.4</v>
      </c>
      <c r="K17" s="14">
        <f>Sheet1!F25*Sheet1!D25</f>
        <v>49.152000000000001</v>
      </c>
      <c r="L17" s="14" t="str">
        <f>Sheet1!$C25</f>
        <v>GeForce GTX TITAN X</v>
      </c>
      <c r="M17" s="14">
        <f>Sheet1!$D25</f>
        <v>8</v>
      </c>
      <c r="N17" s="14" t="str">
        <f>Sheet1!$K25</f>
        <v>Xeon E5-2630 v3</v>
      </c>
      <c r="O17" s="14">
        <f>Sheet1!$L25</f>
        <v>2</v>
      </c>
      <c r="P17" s="14">
        <f>IF(Sheet1!$P25="","",Sheet1!$P25)</f>
        <v>256</v>
      </c>
      <c r="Q17" s="27" t="str">
        <f>IF(Sheet1!$Q25="","",Sheet1!$Q25)</f>
        <v>SSD</v>
      </c>
      <c r="R17" s="27">
        <f>IF(Sheet1!$R25="","",Sheet1!$R25)</f>
        <v>1000</v>
      </c>
      <c r="S17" s="64" t="str">
        <f>IF(Sheet1!$S25="","",Sheet1!$S25)</f>
        <v>SATA</v>
      </c>
      <c r="T17" s="64">
        <f>IF(Sheet1!$T25="","",Sheet1!$T25)</f>
        <v>4000</v>
      </c>
      <c r="U17" s="64" t="str">
        <f>IF(Sheet1!$U25="","",Sheet1!$U25)</f>
        <v/>
      </c>
      <c r="V17" s="64" t="str">
        <f>IF(Sheet1!$Z25="","",Sheet1!$Z25)</f>
        <v/>
      </c>
      <c r="X17" s="13">
        <v>25</v>
      </c>
    </row>
    <row r="18" spans="1:24" ht="20" customHeight="1">
      <c r="A18" s="66"/>
      <c r="B18" s="68"/>
      <c r="C18" s="30" t="str">
        <f>Sheet1!B25&amp;" weekly"</f>
        <v>8-GPU x86 SERVER weekly</v>
      </c>
      <c r="D18" s="30"/>
      <c r="E18" s="30" t="s">
        <v>164</v>
      </c>
      <c r="F18" s="27"/>
      <c r="G18" s="27">
        <f>Sheet1!W25</f>
        <v>1329</v>
      </c>
      <c r="H18" s="27"/>
      <c r="I18" s="27"/>
      <c r="J18" s="14">
        <f>Sheet1!N25*Sheet1!L25</f>
        <v>0.4</v>
      </c>
      <c r="K18" s="14">
        <f>Sheet1!F25*Sheet1!D25</f>
        <v>49.152000000000001</v>
      </c>
      <c r="L18" s="14" t="str">
        <f>Sheet1!$C25</f>
        <v>GeForce GTX TITAN X</v>
      </c>
      <c r="M18" s="14">
        <f>Sheet1!$D25</f>
        <v>8</v>
      </c>
      <c r="N18" s="14" t="str">
        <f>Sheet1!$K25</f>
        <v>Xeon E5-2630 v3</v>
      </c>
      <c r="O18" s="14">
        <f>Sheet1!$L25</f>
        <v>2</v>
      </c>
      <c r="P18" s="14">
        <f>IF(Sheet1!$P25="","",Sheet1!$P25)</f>
        <v>256</v>
      </c>
      <c r="Q18" s="27" t="str">
        <f>IF(Sheet1!$Q25="","",Sheet1!$Q25)</f>
        <v>SSD</v>
      </c>
      <c r="R18" s="27">
        <f>IF(Sheet1!$R25="","",Sheet1!$R25)</f>
        <v>1000</v>
      </c>
      <c r="S18" s="63" t="str">
        <f>IF(Sheet1!$S25="","",Sheet1!$S25)</f>
        <v>SATA</v>
      </c>
      <c r="T18" s="63">
        <f>IF(Sheet1!$T25="","",Sheet1!$T25)</f>
        <v>4000</v>
      </c>
      <c r="U18" s="63" t="str">
        <f>IF(Sheet1!$U25="","",Sheet1!$U25)</f>
        <v/>
      </c>
      <c r="V18" s="63" t="str">
        <f>IF(Sheet1!$Z25="","",Sheet1!$Z25)</f>
        <v/>
      </c>
      <c r="X18" s="13">
        <v>25</v>
      </c>
    </row>
    <row r="19" spans="1:24" s="13" customFormat="1" ht="20" customHeight="1">
      <c r="A19" s="66"/>
      <c r="B19" s="68"/>
      <c r="C19" s="30" t="str">
        <f>Sheet1!B26&amp;" monthly"</f>
        <v>4-GPU x86 SERVER monthly</v>
      </c>
      <c r="D19" s="30"/>
      <c r="E19" s="30" t="s">
        <v>165</v>
      </c>
      <c r="F19" s="27"/>
      <c r="G19" s="27"/>
      <c r="H19" s="27">
        <f>Sheet1!X26</f>
        <v>2099</v>
      </c>
      <c r="I19" s="27"/>
      <c r="J19" s="14">
        <f>Sheet1!N26*Sheet1!L26</f>
        <v>0.36399999999999999</v>
      </c>
      <c r="K19" s="14">
        <f>Sheet1!F26*Sheet1!D26</f>
        <v>24.576000000000001</v>
      </c>
      <c r="L19" s="14" t="str">
        <f>Sheet1!$C26</f>
        <v>GeForce GTX TITAN X</v>
      </c>
      <c r="M19" s="14">
        <f>Sheet1!$D26</f>
        <v>4</v>
      </c>
      <c r="N19" s="14" t="str">
        <f>Sheet1!$K26</f>
        <v>Xeon E5-2670 v2</v>
      </c>
      <c r="O19" s="14">
        <f>Sheet1!$L26</f>
        <v>2</v>
      </c>
      <c r="P19" s="14">
        <f>IF(Sheet1!$P26="","",Sheet1!$P26)</f>
        <v>128</v>
      </c>
      <c r="Q19" s="27" t="str">
        <f>IF(Sheet1!$Q26="","",Sheet1!$Q26)</f>
        <v>SSD</v>
      </c>
      <c r="R19" s="27">
        <f>IF(Sheet1!$R26="","",Sheet1!$R26)</f>
        <v>256</v>
      </c>
      <c r="S19" s="64" t="str">
        <f>IF(Sheet1!$S26="","",Sheet1!$S26)</f>
        <v>SATA</v>
      </c>
      <c r="T19" s="64">
        <f>IF(Sheet1!$T26="","",Sheet1!$T26)</f>
        <v>4000</v>
      </c>
      <c r="U19" s="64" t="str">
        <f>IF(Sheet1!$U26="","",Sheet1!$U26)</f>
        <v/>
      </c>
      <c r="V19" s="64" t="str">
        <f>IF(Sheet1!$Z26="","",Sheet1!$Z26)</f>
        <v/>
      </c>
      <c r="X19" s="13">
        <v>26</v>
      </c>
    </row>
    <row r="20" spans="1:24" ht="20" customHeight="1">
      <c r="A20" s="66"/>
      <c r="B20" s="68"/>
      <c r="C20" s="30" t="str">
        <f>Sheet1!B26&amp;" weekly"</f>
        <v>4-GPU x86 SERVER weekly</v>
      </c>
      <c r="D20" s="30"/>
      <c r="E20" s="30" t="s">
        <v>166</v>
      </c>
      <c r="F20" s="27"/>
      <c r="G20" s="27">
        <f>Sheet1!W26</f>
        <v>749</v>
      </c>
      <c r="H20" s="27"/>
      <c r="I20" s="27"/>
      <c r="J20" s="14">
        <f>Sheet1!N26*Sheet1!L26</f>
        <v>0.36399999999999999</v>
      </c>
      <c r="K20" s="14">
        <f>Sheet1!F26*Sheet1!D26</f>
        <v>24.576000000000001</v>
      </c>
      <c r="L20" s="14" t="str">
        <f>Sheet1!$C26</f>
        <v>GeForce GTX TITAN X</v>
      </c>
      <c r="M20" s="14">
        <f>Sheet1!$D26</f>
        <v>4</v>
      </c>
      <c r="N20" s="14" t="str">
        <f>Sheet1!$K26</f>
        <v>Xeon E5-2670 v2</v>
      </c>
      <c r="O20" s="14">
        <f>Sheet1!$L26</f>
        <v>2</v>
      </c>
      <c r="P20" s="14">
        <f>IF(Sheet1!$P26="","",Sheet1!$P26)</f>
        <v>128</v>
      </c>
      <c r="Q20" s="27" t="str">
        <f>IF(Sheet1!$Q26="","",Sheet1!$Q26)</f>
        <v>SSD</v>
      </c>
      <c r="R20" s="27">
        <f>IF(Sheet1!$R26="","",Sheet1!$R26)</f>
        <v>256</v>
      </c>
      <c r="S20" s="63" t="str">
        <f>IF(Sheet1!$S26="","",Sheet1!$S26)</f>
        <v>SATA</v>
      </c>
      <c r="T20" s="63">
        <f>IF(Sheet1!$T26="","",Sheet1!$T26)</f>
        <v>4000</v>
      </c>
      <c r="U20" s="63" t="str">
        <f>IF(Sheet1!$U26="","",Sheet1!$U26)</f>
        <v/>
      </c>
      <c r="V20" s="63" t="str">
        <f>IF(Sheet1!$Z26="","",Sheet1!$Z26)</f>
        <v/>
      </c>
      <c r="X20" s="13">
        <v>26</v>
      </c>
    </row>
    <row r="21" spans="1:24" s="13" customFormat="1" ht="20" customHeight="1">
      <c r="A21" s="66"/>
      <c r="B21" s="68"/>
      <c r="C21" s="30" t="str">
        <f>Sheet1!B27&amp;" monthly"</f>
        <v>8-GPU x86 SERVER P40 monthly</v>
      </c>
      <c r="D21" s="30"/>
      <c r="E21" s="30" t="s">
        <v>167</v>
      </c>
      <c r="F21" s="27"/>
      <c r="G21" s="27"/>
      <c r="H21" s="27">
        <f>Sheet1!X27</f>
        <v>6999</v>
      </c>
      <c r="I21" s="27"/>
      <c r="J21" s="14">
        <f>Sheet1!N27*Sheet1!L27</f>
        <v>0.4</v>
      </c>
      <c r="K21" s="14">
        <f>Sheet1!F27*Sheet1!D27</f>
        <v>94.063999999999993</v>
      </c>
      <c r="L21" s="14" t="str">
        <f>Sheet1!$C27</f>
        <v>P40</v>
      </c>
      <c r="M21" s="14">
        <f>Sheet1!$D27</f>
        <v>8</v>
      </c>
      <c r="N21" s="14" t="str">
        <f>Sheet1!$K27</f>
        <v>Xeon E5-2630 v3</v>
      </c>
      <c r="O21" s="14">
        <f>Sheet1!$L27</f>
        <v>2</v>
      </c>
      <c r="P21" s="14">
        <f>IF(Sheet1!$P27="","",Sheet1!$P27)</f>
        <v>256</v>
      </c>
      <c r="Q21" s="27" t="str">
        <f>IF(Sheet1!$Q27="","",Sheet1!$Q27)</f>
        <v>SSD</v>
      </c>
      <c r="R21" s="27">
        <f>IF(Sheet1!$R27="","",Sheet1!$R27)</f>
        <v>1000</v>
      </c>
      <c r="S21" s="64" t="str">
        <f>IF(Sheet1!$S27="","",Sheet1!$S27)</f>
        <v>SATA</v>
      </c>
      <c r="T21" s="64">
        <f>IF(Sheet1!$T27="","",Sheet1!$T27)</f>
        <v>4000</v>
      </c>
      <c r="U21" s="64" t="str">
        <f>IF(Sheet1!$U27="","",Sheet1!$U27)</f>
        <v/>
      </c>
      <c r="V21" s="64" t="str">
        <f>IF(Sheet1!$Z27="","",Sheet1!$Z27)</f>
        <v/>
      </c>
      <c r="X21" s="13">
        <v>27</v>
      </c>
    </row>
    <row r="22" spans="1:24" s="13" customFormat="1" ht="20" customHeight="1">
      <c r="A22" s="66"/>
      <c r="B22" s="68"/>
      <c r="C22" s="30" t="str">
        <f>Sheet1!B27&amp;" weekly"</f>
        <v>8-GPU x86 SERVER P40 weekly</v>
      </c>
      <c r="D22" s="30"/>
      <c r="E22" s="30" t="s">
        <v>168</v>
      </c>
      <c r="F22" s="27"/>
      <c r="G22" s="27">
        <f>Sheet1!W27</f>
        <v>2049</v>
      </c>
      <c r="H22" s="27"/>
      <c r="I22" s="27"/>
      <c r="J22" s="14">
        <f>Sheet1!N27*Sheet1!L27</f>
        <v>0.4</v>
      </c>
      <c r="K22" s="14">
        <f>Sheet1!F27*Sheet1!D27</f>
        <v>94.063999999999993</v>
      </c>
      <c r="L22" s="14" t="str">
        <f>Sheet1!$C27</f>
        <v>P40</v>
      </c>
      <c r="M22" s="14">
        <f>Sheet1!$D27</f>
        <v>8</v>
      </c>
      <c r="N22" s="14" t="str">
        <f>Sheet1!$K27</f>
        <v>Xeon E5-2630 v3</v>
      </c>
      <c r="O22" s="14">
        <f>Sheet1!$L27</f>
        <v>2</v>
      </c>
      <c r="P22" s="14">
        <f>IF(Sheet1!$P27="","",Sheet1!$P27)</f>
        <v>256</v>
      </c>
      <c r="Q22" s="27" t="str">
        <f>IF(Sheet1!$Q27="","",Sheet1!$Q27)</f>
        <v>SSD</v>
      </c>
      <c r="R22" s="27">
        <f>IF(Sheet1!$R27="","",Sheet1!$R27)</f>
        <v>1000</v>
      </c>
      <c r="S22" s="63" t="str">
        <f>IF(Sheet1!$S27="","",Sheet1!$S27)</f>
        <v>SATA</v>
      </c>
      <c r="T22" s="63">
        <f>IF(Sheet1!$T27="","",Sheet1!$T27)</f>
        <v>4000</v>
      </c>
      <c r="U22" s="63" t="str">
        <f>IF(Sheet1!$U27="","",Sheet1!$U27)</f>
        <v/>
      </c>
      <c r="V22" s="63" t="str">
        <f>IF(Sheet1!$Z27="","",Sheet1!$Z27)</f>
        <v/>
      </c>
      <c r="X22" s="13">
        <v>27</v>
      </c>
    </row>
    <row r="23" spans="1:24" s="13" customFormat="1" ht="20" customHeight="1">
      <c r="A23" s="66"/>
      <c r="B23" s="68"/>
      <c r="C23" s="30" t="str">
        <f>Sheet1!B28&amp;" monthly"</f>
        <v>8-GPU x86 SERVER P100 monthly</v>
      </c>
      <c r="D23" s="30"/>
      <c r="E23" s="30" t="s">
        <v>169</v>
      </c>
      <c r="F23" s="27"/>
      <c r="G23" s="27"/>
      <c r="H23" s="27">
        <f>Sheet1!X28</f>
        <v>8599</v>
      </c>
      <c r="I23" s="27"/>
      <c r="J23" s="14">
        <f>Sheet1!N28*Sheet1!L28</f>
        <v>0.4</v>
      </c>
      <c r="K23" s="14">
        <f>Sheet1!F28*Sheet1!D28</f>
        <v>76</v>
      </c>
      <c r="L23" s="14" t="str">
        <f>Sheet1!$C28</f>
        <v>P100</v>
      </c>
      <c r="M23" s="14">
        <f>Sheet1!$D28</f>
        <v>8</v>
      </c>
      <c r="N23" s="14" t="str">
        <f>Sheet1!$K28</f>
        <v>Xeon E5-2630 v3</v>
      </c>
      <c r="O23" s="14">
        <f>Sheet1!$L28</f>
        <v>2</v>
      </c>
      <c r="P23" s="14">
        <f>IF(Sheet1!$P28="","",Sheet1!$P28)</f>
        <v>256</v>
      </c>
      <c r="Q23" s="27" t="str">
        <f>IF(Sheet1!$Q28="","",Sheet1!$Q28)</f>
        <v>SSD</v>
      </c>
      <c r="R23" s="27">
        <f>IF(Sheet1!$R28="","",Sheet1!$R28)</f>
        <v>1000</v>
      </c>
      <c r="S23" s="64" t="str">
        <f>IF(Sheet1!$S28="","",Sheet1!$S28)</f>
        <v>SATA</v>
      </c>
      <c r="T23" s="64">
        <f>IF(Sheet1!$T28="","",Sheet1!$T28)</f>
        <v>4000</v>
      </c>
      <c r="U23" s="64" t="str">
        <f>IF(Sheet1!$U28="","",Sheet1!$U28)</f>
        <v/>
      </c>
      <c r="V23" s="64" t="str">
        <f>IF(Sheet1!$Z28="","",Sheet1!$Z28)</f>
        <v/>
      </c>
      <c r="X23" s="13">
        <v>28</v>
      </c>
    </row>
    <row r="24" spans="1:24" s="13" customFormat="1" ht="20" customHeight="1">
      <c r="A24" s="66"/>
      <c r="B24" s="68"/>
      <c r="C24" s="30" t="str">
        <f>Sheet1!B28&amp;" weekly"</f>
        <v>8-GPU x86 SERVER P100 weekly</v>
      </c>
      <c r="D24" s="30"/>
      <c r="E24" s="30" t="s">
        <v>170</v>
      </c>
      <c r="F24" s="27"/>
      <c r="G24" s="27">
        <f>Sheet1!$W$28</f>
        <v>2599</v>
      </c>
      <c r="H24" s="27"/>
      <c r="I24" s="27"/>
      <c r="J24" s="14">
        <f>Sheet1!N28*Sheet1!L28</f>
        <v>0.4</v>
      </c>
      <c r="K24" s="14">
        <f>Sheet1!F28*Sheet1!D28</f>
        <v>76</v>
      </c>
      <c r="L24" s="14" t="str">
        <f>Sheet1!$C28</f>
        <v>P100</v>
      </c>
      <c r="M24" s="14">
        <f>Sheet1!$D28</f>
        <v>8</v>
      </c>
      <c r="N24" s="14" t="str">
        <f>Sheet1!$K28</f>
        <v>Xeon E5-2630 v3</v>
      </c>
      <c r="O24" s="14">
        <f>Sheet1!$L28</f>
        <v>2</v>
      </c>
      <c r="P24" s="14">
        <f>IF(Sheet1!$P28="","",Sheet1!$P28)</f>
        <v>256</v>
      </c>
      <c r="Q24" s="27" t="str">
        <f>IF(Sheet1!$Q28="","",Sheet1!$Q28)</f>
        <v>SSD</v>
      </c>
      <c r="R24" s="27">
        <f>IF(Sheet1!$R28="","",Sheet1!$R28)</f>
        <v>1000</v>
      </c>
      <c r="S24" s="63" t="str">
        <f>IF(Sheet1!$S28="","",Sheet1!$S28)</f>
        <v>SATA</v>
      </c>
      <c r="T24" s="63">
        <f>IF(Sheet1!$T28="","",Sheet1!$T28)</f>
        <v>4000</v>
      </c>
      <c r="U24" s="63" t="str">
        <f>IF(Sheet1!$U28="","",Sheet1!$U28)</f>
        <v/>
      </c>
      <c r="V24" s="63" t="str">
        <f>IF(Sheet1!$Z28="","",Sheet1!$Z28)</f>
        <v/>
      </c>
      <c r="X24" s="13">
        <v>28</v>
      </c>
    </row>
    <row r="25" spans="1:24" s="13" customFormat="1" ht="20" customHeight="1">
      <c r="A25" s="66"/>
      <c r="B25" s="68"/>
      <c r="C25" s="30" t="str">
        <f>Sheet1!B29&amp;" monthly"</f>
        <v>4-GPU POWER8/10 SERVER monthly</v>
      </c>
      <c r="D25" s="30"/>
      <c r="E25" s="30" t="s">
        <v>171</v>
      </c>
      <c r="F25" s="27"/>
      <c r="G25" s="27"/>
      <c r="H25" s="27">
        <f>Sheet1!X29</f>
        <v>7449</v>
      </c>
      <c r="I25" s="27"/>
      <c r="J25" s="14">
        <f>Sheet1!N29*Sheet1!L29</f>
        <v>1.0960000000000001</v>
      </c>
      <c r="K25" s="14">
        <f>Sheet1!F29*Sheet1!D29</f>
        <v>38</v>
      </c>
      <c r="L25" s="14" t="str">
        <f>Sheet1!$C29</f>
        <v>P100</v>
      </c>
      <c r="M25" s="14">
        <f>Sheet1!$D29</f>
        <v>4</v>
      </c>
      <c r="N25" s="14" t="str">
        <f>Sheet1!$K29</f>
        <v>POWER8</v>
      </c>
      <c r="O25" s="14">
        <f>Sheet1!$L29</f>
        <v>2</v>
      </c>
      <c r="P25" s="14">
        <f>IF(Sheet1!$P29="","",Sheet1!$P29)</f>
        <v>1000</v>
      </c>
      <c r="Q25" s="27" t="str">
        <f>IF(Sheet1!$Q29="","",Sheet1!$Q29)</f>
        <v>SSD</v>
      </c>
      <c r="R25" s="27" t="str">
        <f>IF(Sheet1!$R29="","",Sheet1!$R29)</f>
        <v>4 x 960</v>
      </c>
      <c r="S25" s="64" t="str">
        <f>IF(Sheet1!$S29="","",Sheet1!$S29)</f>
        <v/>
      </c>
      <c r="T25" s="64" t="str">
        <f>IF(Sheet1!$T29="","",Sheet1!$T29)</f>
        <v/>
      </c>
      <c r="U25" s="64" t="str">
        <f>IF(Sheet1!$U29="","",Sheet1!$U29)</f>
        <v/>
      </c>
      <c r="V25" s="64" t="str">
        <f>IF(Sheet1!$Z29="","",Sheet1!$Z29)</f>
        <v>Infiniband EDR (24.24Gb/s)</v>
      </c>
      <c r="X25" s="13">
        <v>29</v>
      </c>
    </row>
    <row r="26" spans="1:24" ht="20" customHeight="1">
      <c r="A26" s="66"/>
      <c r="B26" s="68"/>
      <c r="C26" s="30" t="str">
        <f>Sheet1!B29&amp;" weekly"</f>
        <v>4-GPU POWER8/10 SERVER weekly</v>
      </c>
      <c r="D26" s="30"/>
      <c r="E26" s="30" t="s">
        <v>172</v>
      </c>
      <c r="F26" s="27"/>
      <c r="G26" s="27">
        <f>Sheet1!W29</f>
        <v>2259</v>
      </c>
      <c r="H26" s="27"/>
      <c r="I26" s="27"/>
      <c r="J26" s="14">
        <f>Sheet1!N29*Sheet1!L29</f>
        <v>1.0960000000000001</v>
      </c>
      <c r="K26" s="14">
        <f>Sheet1!F29*Sheet1!D29</f>
        <v>38</v>
      </c>
      <c r="L26" s="14" t="str">
        <f>Sheet1!$C29</f>
        <v>P100</v>
      </c>
      <c r="M26" s="14">
        <f>Sheet1!$D29</f>
        <v>4</v>
      </c>
      <c r="N26" s="14" t="str">
        <f>Sheet1!$K29</f>
        <v>POWER8</v>
      </c>
      <c r="O26" s="14">
        <f>Sheet1!$L29</f>
        <v>2</v>
      </c>
      <c r="P26" s="14">
        <f>IF(Sheet1!$P29="","",Sheet1!$P29)</f>
        <v>1000</v>
      </c>
      <c r="Q26" s="27" t="str">
        <f>IF(Sheet1!$Q29="","",Sheet1!$Q29)</f>
        <v>SSD</v>
      </c>
      <c r="R26" s="27" t="str">
        <f>IF(Sheet1!$R29="","",Sheet1!$R29)</f>
        <v>4 x 960</v>
      </c>
      <c r="S26" s="63" t="str">
        <f>IF(Sheet1!$S29="","",Sheet1!$S29)</f>
        <v/>
      </c>
      <c r="T26" s="63" t="str">
        <f>IF(Sheet1!$T29="","",Sheet1!$T29)</f>
        <v/>
      </c>
      <c r="U26" s="63" t="str">
        <f>IF(Sheet1!$U29="","",Sheet1!$U29)</f>
        <v/>
      </c>
      <c r="V26" s="63" t="str">
        <f>IF(Sheet1!$Z29="","",Sheet1!$Z29)</f>
        <v>Infiniband EDR (24.24Gb/s)</v>
      </c>
      <c r="X26" s="13">
        <v>29</v>
      </c>
    </row>
    <row r="27" spans="1:24" s="13" customFormat="1" ht="20" customHeight="1">
      <c r="A27" s="66"/>
      <c r="B27" s="68"/>
      <c r="C27" s="30" t="str">
        <f>Sheet1!B30&amp;" monthly"</f>
        <v>4-GPU POWER8/8 SERVER monthly</v>
      </c>
      <c r="D27" s="30"/>
      <c r="E27" s="30" t="s">
        <v>173</v>
      </c>
      <c r="F27" s="27"/>
      <c r="G27" s="27"/>
      <c r="H27" s="27">
        <f>Sheet1!X30</f>
        <v>6679</v>
      </c>
      <c r="I27" s="27"/>
      <c r="J27" s="14">
        <f>Sheet1!N30*Sheet1!L30</f>
        <v>0.87680000000000002</v>
      </c>
      <c r="K27" s="14">
        <f>Sheet1!F30*Sheet1!D30</f>
        <v>38</v>
      </c>
      <c r="L27" s="14" t="str">
        <f>Sheet1!$C30</f>
        <v>P100</v>
      </c>
      <c r="M27" s="14">
        <f>Sheet1!$D30</f>
        <v>4</v>
      </c>
      <c r="N27" s="14" t="str">
        <f>Sheet1!$K30</f>
        <v>POWER8</v>
      </c>
      <c r="O27" s="14">
        <f>Sheet1!$L30</f>
        <v>2</v>
      </c>
      <c r="P27" s="14">
        <f>IF(Sheet1!$P30="","",Sheet1!$P30)</f>
        <v>512</v>
      </c>
      <c r="Q27" s="27" t="str">
        <f>IF(Sheet1!$Q30="","",Sheet1!$Q30)</f>
        <v>SSD</v>
      </c>
      <c r="R27" s="27" t="str">
        <f>IF(Sheet1!$R30="","",Sheet1!$R30)</f>
        <v>2 x 960</v>
      </c>
      <c r="S27" s="64" t="str">
        <f>IF(Sheet1!$S30="","",Sheet1!$S30)</f>
        <v/>
      </c>
      <c r="T27" s="64" t="str">
        <f>IF(Sheet1!$T30="","",Sheet1!$T30)</f>
        <v/>
      </c>
      <c r="U27" s="64" t="str">
        <f>IF(Sheet1!$U30="","",Sheet1!$U30)</f>
        <v/>
      </c>
      <c r="V27" s="64" t="str">
        <f>IF(Sheet1!$Z30="","",Sheet1!$Z30)</f>
        <v/>
      </c>
      <c r="X27" s="13">
        <v>30</v>
      </c>
    </row>
    <row r="28" spans="1:24" ht="20" customHeight="1">
      <c r="A28" s="66"/>
      <c r="B28" s="68"/>
      <c r="C28" s="30" t="str">
        <f>Sheet1!B30&amp;" weekly"</f>
        <v>4-GPU POWER8/8 SERVER weekly</v>
      </c>
      <c r="D28" s="30"/>
      <c r="E28" s="30" t="s">
        <v>174</v>
      </c>
      <c r="F28" s="27"/>
      <c r="G28" s="27">
        <f>Sheet1!W30</f>
        <v>1999</v>
      </c>
      <c r="H28" s="27"/>
      <c r="I28" s="27"/>
      <c r="J28" s="14">
        <f>Sheet1!N30*Sheet1!L30</f>
        <v>0.87680000000000002</v>
      </c>
      <c r="K28" s="14">
        <f>Sheet1!F30*Sheet1!D30</f>
        <v>38</v>
      </c>
      <c r="L28" s="14" t="str">
        <f>Sheet1!$C30</f>
        <v>P100</v>
      </c>
      <c r="M28" s="14">
        <f>Sheet1!$D30</f>
        <v>4</v>
      </c>
      <c r="N28" s="14" t="str">
        <f>Sheet1!$K30</f>
        <v>POWER8</v>
      </c>
      <c r="O28" s="14">
        <f>Sheet1!$L30</f>
        <v>2</v>
      </c>
      <c r="P28" s="14">
        <f>IF(Sheet1!$P30="","",Sheet1!$P30)</f>
        <v>512</v>
      </c>
      <c r="Q28" s="27" t="str">
        <f>IF(Sheet1!$Q30="","",Sheet1!$Q30)</f>
        <v>SSD</v>
      </c>
      <c r="R28" s="27" t="str">
        <f>IF(Sheet1!$R30="","",Sheet1!$R30)</f>
        <v>2 x 960</v>
      </c>
      <c r="S28" s="63" t="str">
        <f>IF(Sheet1!$S30="","",Sheet1!$S30)</f>
        <v/>
      </c>
      <c r="T28" s="63" t="str">
        <f>IF(Sheet1!$T30="","",Sheet1!$T30)</f>
        <v/>
      </c>
      <c r="U28" s="63" t="str">
        <f>IF(Sheet1!$U30="","",Sheet1!$U30)</f>
        <v/>
      </c>
      <c r="V28" s="63" t="str">
        <f>IF(Sheet1!$Z30="","",Sheet1!$Z30)</f>
        <v/>
      </c>
      <c r="X28" s="13">
        <v>30</v>
      </c>
    </row>
    <row r="29" spans="1:24" ht="20" customHeight="1">
      <c r="A29" s="66" t="str">
        <f>Sheet1!A32</f>
        <v>Sakura</v>
      </c>
      <c r="B29" s="68" t="s">
        <v>183</v>
      </c>
      <c r="C29" s="30" t="str">
        <f>Sheet1!B32</f>
        <v>Quad GPU model</v>
      </c>
      <c r="D29" s="30"/>
      <c r="E29" s="30" t="s">
        <v>175</v>
      </c>
      <c r="F29" s="27"/>
      <c r="G29" s="27"/>
      <c r="H29" s="27">
        <f>Sheet1!X32</f>
        <v>1519</v>
      </c>
      <c r="I29" s="27"/>
      <c r="J29" s="14">
        <f>Sheet1!N32*Sheet1!L32</f>
        <v>0.3</v>
      </c>
      <c r="K29" s="14">
        <f>Sheet1!F32*Sheet1!D32</f>
        <v>24.576000000000001</v>
      </c>
      <c r="L29" s="14" t="str">
        <f>Sheet1!$C32</f>
        <v>GeForce GTX TITAN X</v>
      </c>
      <c r="M29" s="14">
        <f>Sheet1!$D32</f>
        <v>4</v>
      </c>
      <c r="N29" s="14" t="str">
        <f>Sheet1!$K32</f>
        <v>Xeon E5-2623 v3</v>
      </c>
      <c r="O29" s="14">
        <f>Sheet1!$L32</f>
        <v>2</v>
      </c>
      <c r="P29" s="14">
        <f>IF(Sheet1!$P32="","",Sheet1!$P32)</f>
        <v>128</v>
      </c>
      <c r="Q29" s="27" t="str">
        <f>IF(Sheet1!$Q32="","",Sheet1!$Q32)</f>
        <v>SSD</v>
      </c>
      <c r="R29" s="27">
        <f>IF(Sheet1!$R32="","",Sheet1!$R32)</f>
        <v>480</v>
      </c>
      <c r="S29" s="64" t="str">
        <f>IF(Sheet1!$S32="","",Sheet1!$S32)</f>
        <v>SSD</v>
      </c>
      <c r="T29" s="64">
        <f>IF(Sheet1!$T32="","",Sheet1!$T32)</f>
        <v>480</v>
      </c>
      <c r="U29" s="64">
        <f>IF(Sheet1!$U32="","",Sheet1!$U32)</f>
        <v>0.1</v>
      </c>
      <c r="V29" s="64" t="str">
        <f>IF(Sheet1!$Z32="","",Sheet1!$Z32)</f>
        <v>Price includes one-time costs devided by 12 months.</v>
      </c>
      <c r="X29" s="13">
        <v>32</v>
      </c>
    </row>
    <row r="30" spans="1:24" ht="20" customHeight="1">
      <c r="A30" s="66"/>
      <c r="B30" s="68"/>
      <c r="C30" s="30" t="str">
        <f>Sheet1!$B$33</f>
        <v>Tesla model</v>
      </c>
      <c r="D30" s="30"/>
      <c r="E30" s="30" t="s">
        <v>176</v>
      </c>
      <c r="F30" s="27"/>
      <c r="G30" s="27"/>
      <c r="H30" s="27">
        <f>Sheet1!X33</f>
        <v>1675</v>
      </c>
      <c r="I30" s="27"/>
      <c r="J30" s="14">
        <f>Sheet1!N33*Sheet1!L33</f>
        <v>0.3</v>
      </c>
      <c r="K30" s="14">
        <f>Sheet1!F33*Sheet1!D33</f>
        <v>6.8440000000000003</v>
      </c>
      <c r="L30" s="14" t="str">
        <f>Sheet1!$C33</f>
        <v>M40</v>
      </c>
      <c r="M30" s="14">
        <f>Sheet1!$D33</f>
        <v>1</v>
      </c>
      <c r="N30" s="14" t="str">
        <f>Sheet1!$K33</f>
        <v>Xeon E5-2623 v3</v>
      </c>
      <c r="O30" s="14">
        <f>Sheet1!$L33</f>
        <v>2</v>
      </c>
      <c r="P30" s="14">
        <f>IF(Sheet1!$P33="","",Sheet1!$P33)</f>
        <v>128</v>
      </c>
      <c r="Q30" s="27" t="str">
        <f>IF(Sheet1!$Q33="","",Sheet1!$Q33)</f>
        <v>SSD</v>
      </c>
      <c r="R30" s="27">
        <f>IF(Sheet1!$R33="","",Sheet1!$R33)</f>
        <v>480</v>
      </c>
      <c r="S30" s="63" t="str">
        <f>IF(Sheet1!$S33="","",Sheet1!$S33)</f>
        <v>SSD</v>
      </c>
      <c r="T30" s="63">
        <f>IF(Sheet1!$T33="","",Sheet1!$T33)</f>
        <v>480</v>
      </c>
      <c r="U30" s="63">
        <f>IF(Sheet1!$U33="","",Sheet1!$U33)</f>
        <v>0.1</v>
      </c>
      <c r="V30" s="63" t="str">
        <f>IF(Sheet1!$Z33="","",Sheet1!$Z33)</f>
        <v>Price includes one-time costs devided by 12 months.</v>
      </c>
      <c r="X30" s="13">
        <v>33</v>
      </c>
    </row>
  </sheetData>
  <mergeCells count="8">
    <mergeCell ref="A2:A7"/>
    <mergeCell ref="A8:A11"/>
    <mergeCell ref="A13:A28"/>
    <mergeCell ref="A29:A30"/>
    <mergeCell ref="B2:B7"/>
    <mergeCell ref="B8:B11"/>
    <mergeCell ref="B13:B28"/>
    <mergeCell ref="B29:B30"/>
  </mergeCells>
  <phoneticPr fontId="3"/>
  <conditionalFormatting sqref="C18:G18 I18:K18 C22:G22 I22:K22 C21:K21 C24:D24 I24:K24 C26:G26 I26:K26 C29:K30 C28:D28 I28:K28 H22:H28 C20:D20 F20:K20 F24:G24 F28:G28 C2:K17">
    <cfRule type="expression" dxfId="35" priority="51">
      <formula>MOD(ROW(),2)=0</formula>
    </cfRule>
  </conditionalFormatting>
  <conditionalFormatting sqref="C19:K19">
    <cfRule type="expression" dxfId="34" priority="50">
      <formula>MOD(ROW(),2)=0</formula>
    </cfRule>
  </conditionalFormatting>
  <conditionalFormatting sqref="C23:G23 I23:K23">
    <cfRule type="expression" dxfId="33" priority="49">
      <formula>MOD(ROW(),2)=0</formula>
    </cfRule>
  </conditionalFormatting>
  <conditionalFormatting sqref="C25:G25 I25:K25">
    <cfRule type="expression" dxfId="32" priority="48">
      <formula>MOD(ROW(),2)=0</formula>
    </cfRule>
  </conditionalFormatting>
  <conditionalFormatting sqref="C27:G27 I27:K27">
    <cfRule type="expression" dxfId="31" priority="47">
      <formula>MOD(ROW(),2)=0</formula>
    </cfRule>
  </conditionalFormatting>
  <conditionalFormatting sqref="H18">
    <cfRule type="expression" dxfId="30" priority="46">
      <formula>MOD(ROW(),2)=0</formula>
    </cfRule>
  </conditionalFormatting>
  <conditionalFormatting sqref="M27">
    <cfRule type="expression" dxfId="29" priority="41">
      <formula>MOD(ROW(),2)=0</formula>
    </cfRule>
  </conditionalFormatting>
  <conditionalFormatting sqref="M2:M18 M20:M22 M24 M26 M28:M30">
    <cfRule type="expression" dxfId="28" priority="45">
      <formula>MOD(ROW(),2)=0</formula>
    </cfRule>
  </conditionalFormatting>
  <conditionalFormatting sqref="M19">
    <cfRule type="expression" dxfId="27" priority="44">
      <formula>MOD(ROW(),2)=0</formula>
    </cfRule>
  </conditionalFormatting>
  <conditionalFormatting sqref="M23">
    <cfRule type="expression" dxfId="26" priority="43">
      <formula>MOD(ROW(),2)=0</formula>
    </cfRule>
  </conditionalFormatting>
  <conditionalFormatting sqref="M25">
    <cfRule type="expression" dxfId="25" priority="42">
      <formula>MOD(ROW(),2)=0</formula>
    </cfRule>
  </conditionalFormatting>
  <conditionalFormatting sqref="E20">
    <cfRule type="expression" dxfId="24" priority="40">
      <formula>MOD(ROW(),2)=0</formula>
    </cfRule>
  </conditionalFormatting>
  <conditionalFormatting sqref="E24">
    <cfRule type="expression" dxfId="23" priority="39">
      <formula>MOD(ROW(),2)=0</formula>
    </cfRule>
  </conditionalFormatting>
  <conditionalFormatting sqref="E28">
    <cfRule type="expression" dxfId="22" priority="38">
      <formula>MOD(ROW(),2)=0</formula>
    </cfRule>
  </conditionalFormatting>
  <conditionalFormatting sqref="L2:L7">
    <cfRule type="expression" dxfId="21" priority="37">
      <formula>MOD(ROW(),2)=0</formula>
    </cfRule>
  </conditionalFormatting>
  <conditionalFormatting sqref="L8:M11">
    <cfRule type="expression" dxfId="20" priority="36">
      <formula>MOD(ROW(),2)=0</formula>
    </cfRule>
  </conditionalFormatting>
  <conditionalFormatting sqref="L12:M12">
    <cfRule type="expression" dxfId="19" priority="35">
      <formula>MOD(ROW(),2)=0</formula>
    </cfRule>
  </conditionalFormatting>
  <conditionalFormatting sqref="L13:M28">
    <cfRule type="expression" dxfId="18" priority="34">
      <formula>MOD(ROW(),2)=0</formula>
    </cfRule>
  </conditionalFormatting>
  <conditionalFormatting sqref="L29:M30">
    <cfRule type="expression" dxfId="17" priority="33">
      <formula>MOD(ROW(),2)=0</formula>
    </cfRule>
  </conditionalFormatting>
  <conditionalFormatting sqref="N2:N7">
    <cfRule type="expression" dxfId="16" priority="27">
      <formula>MOD(ROW(),2)=0</formula>
    </cfRule>
  </conditionalFormatting>
  <conditionalFormatting sqref="N8:N11">
    <cfRule type="expression" dxfId="15" priority="26">
      <formula>MOD(ROW(),2)=0</formula>
    </cfRule>
  </conditionalFormatting>
  <conditionalFormatting sqref="N12">
    <cfRule type="expression" dxfId="14" priority="25">
      <formula>MOD(ROW(),2)=0</formula>
    </cfRule>
  </conditionalFormatting>
  <conditionalFormatting sqref="N13:N28">
    <cfRule type="expression" dxfId="13" priority="24">
      <formula>MOD(ROW(),2)=0</formula>
    </cfRule>
  </conditionalFormatting>
  <conditionalFormatting sqref="N29:N30">
    <cfRule type="expression" dxfId="12" priority="23">
      <formula>MOD(ROW(),2)=0</formula>
    </cfRule>
  </conditionalFormatting>
  <conditionalFormatting sqref="P2:P7">
    <cfRule type="expression" dxfId="11" priority="22">
      <formula>MOD(ROW(),2)=0</formula>
    </cfRule>
  </conditionalFormatting>
  <conditionalFormatting sqref="P8:P11">
    <cfRule type="expression" dxfId="10" priority="21">
      <formula>MOD(ROW(),2)=0</formula>
    </cfRule>
  </conditionalFormatting>
  <conditionalFormatting sqref="P13:P28">
    <cfRule type="expression" dxfId="9" priority="19">
      <formula>MOD(ROW(),2)=0</formula>
    </cfRule>
  </conditionalFormatting>
  <conditionalFormatting sqref="P29:P30">
    <cfRule type="expression" dxfId="8" priority="18">
      <formula>MOD(ROW(),2)=0</formula>
    </cfRule>
  </conditionalFormatting>
  <conditionalFormatting sqref="Q2:Q30">
    <cfRule type="expression" dxfId="7" priority="17">
      <formula>MOD(ROW(),2)=0</formula>
    </cfRule>
  </conditionalFormatting>
  <conditionalFormatting sqref="P12">
    <cfRule type="expression" dxfId="6" priority="12">
      <formula>MOD(ROW(),2)=0</formula>
    </cfRule>
  </conditionalFormatting>
  <conditionalFormatting sqref="R2:R30">
    <cfRule type="expression" dxfId="5" priority="6">
      <formula>MOD(ROW(),2)=0</formula>
    </cfRule>
  </conditionalFormatting>
  <conditionalFormatting sqref="O2:O7">
    <cfRule type="expression" dxfId="4" priority="5">
      <formula>MOD(ROW(),2)=0</formula>
    </cfRule>
  </conditionalFormatting>
  <conditionalFormatting sqref="O8:O11">
    <cfRule type="expression" dxfId="3" priority="4">
      <formula>MOD(ROW(),2)=0</formula>
    </cfRule>
  </conditionalFormatting>
  <conditionalFormatting sqref="O12">
    <cfRule type="expression" dxfId="2" priority="3">
      <formula>MOD(ROW(),2)=0</formula>
    </cfRule>
  </conditionalFormatting>
  <conditionalFormatting sqref="O13:O28">
    <cfRule type="expression" dxfId="1" priority="2">
      <formula>MOD(ROW(),2)=0</formula>
    </cfRule>
  </conditionalFormatting>
  <conditionalFormatting sqref="O29:O30">
    <cfRule type="expression" dxfId="0" priority="1">
      <formula>MOD(ROW(),2)=0</formula>
    </cfRule>
  </conditionalFormatting>
  <hyperlinks>
    <hyperlink ref="B12" r:id="rId1"/>
    <hyperlink ref="B13" r:id="rId2"/>
    <hyperlink ref="B29" r:id="rId3"/>
    <hyperlink ref="D2" r:id="rId4"/>
    <hyperlink ref="D3:D4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J20:K20" formula="1"/>
    <ignoredError sqref="Q2 R2:S4 Q3:Q4 Q5:Q7 R5:S7 P8:S28 P5:P7 T3:U3 T5:V28 T4:U4 T2:U2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CM338"/>
  <sheetViews>
    <sheetView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142</v>
      </c>
      <c r="B1" s="24" t="s">
        <v>93</v>
      </c>
      <c r="C1" s="55" t="s">
        <v>92</v>
      </c>
      <c r="D1" s="55" t="s">
        <v>144</v>
      </c>
      <c r="E1" s="72" t="str">
        <f>'cost-performance'!$A$2&amp;" "&amp;'cost-performance'!$C$2</f>
        <v>Amazon p2.16xlarge on-demand</v>
      </c>
      <c r="F1" s="72"/>
      <c r="G1" s="72"/>
      <c r="H1" s="70" t="str">
        <f>'cost-performance'!$A$2&amp;" "&amp;'cost-performance'!$C$3</f>
        <v>Amazon p2.8xlarge on-demand</v>
      </c>
      <c r="I1" s="70"/>
      <c r="J1" s="71"/>
      <c r="K1" s="69" t="str">
        <f>'cost-performance'!$A$2&amp;" "&amp;'cost-performance'!$C$4</f>
        <v>Amazon p2.xlarge on-demand</v>
      </c>
      <c r="L1" s="70"/>
      <c r="M1" s="71"/>
      <c r="N1" s="69" t="str">
        <f>'cost-performance'!$A$2&amp;" "&amp;'cost-performance'!$C$5</f>
        <v>Amazon p2 dedicated host On-demand</v>
      </c>
      <c r="O1" s="70"/>
      <c r="P1" s="71"/>
      <c r="Q1" s="69" t="str">
        <f>'cost-performance'!$A$2&amp;" "&amp;'cost-performance'!$C$6</f>
        <v>Amazon p2 dedicated host 1 year no Upfront</v>
      </c>
      <c r="R1" s="70"/>
      <c r="S1" s="71"/>
      <c r="T1" s="69" t="str">
        <f>'cost-performance'!A2&amp;" "&amp;'cost-performance'!C7</f>
        <v>Amazon p2 dedicated host 1 year 100% Upfront</v>
      </c>
      <c r="U1" s="70"/>
      <c r="V1" s="71"/>
      <c r="W1" s="69" t="str">
        <f>'cost-performance'!$A$8&amp;" "&amp;'cost-performance'!$C$8</f>
        <v>Softlayer NVIDIA Tesla K80 Dual Intel Xeon E5-2620 v4 hourly</v>
      </c>
      <c r="X1" s="70"/>
      <c r="Y1" s="71"/>
      <c r="Z1" s="69" t="str">
        <f>'cost-performance'!$A$8&amp;" "&amp;'cost-performance'!$C$9</f>
        <v>Softlayer NVIDIA Tesla K80 Dual Intel Xeon E5-2620 v4 monthly</v>
      </c>
      <c r="AA1" s="70"/>
      <c r="AB1" s="71"/>
      <c r="AC1" s="69" t="str">
        <f>'cost-performance'!$A$8&amp;" "&amp;'cost-performance'!$C$10</f>
        <v>Softlayer NVIDIA Tesla K80 Dual Intel Xeon E5-2690 v3</v>
      </c>
      <c r="AD1" s="70"/>
      <c r="AE1" s="71"/>
      <c r="AF1" s="69" t="str">
        <f>'cost-performance'!$A$8&amp;" "&amp;'cost-performance'!$C$11</f>
        <v>Softlayer NVIDIA Tesla M60 Dual Intel Xeon E5-2690 v3</v>
      </c>
      <c r="AG1" s="70"/>
      <c r="AH1" s="71"/>
      <c r="AI1" s="69" t="str">
        <f>'cost-performance'!$A$12&amp;" "&amp;'cost-performance'!$C$12</f>
        <v>Nimbix NGD5</v>
      </c>
      <c r="AJ1" s="70"/>
      <c r="AK1" s="71"/>
      <c r="AL1" s="69" t="str">
        <f>'cost-performance'!$A$13&amp;" "&amp;'cost-performance'!$C$13</f>
        <v>Cirrascale 16-GPU x86 SERVER K80 monthly</v>
      </c>
      <c r="AM1" s="70"/>
      <c r="AN1" s="71"/>
      <c r="AO1" s="69" t="str">
        <f>'cost-performance'!$A$13&amp;" "&amp;'cost-performance'!$C$14</f>
        <v>Cirrascale 16-GPU x86 SERVER K80 weekly</v>
      </c>
      <c r="AP1" s="70"/>
      <c r="AQ1" s="71"/>
      <c r="AR1" s="69" t="str">
        <f>'cost-performance'!$A$13&amp;" "&amp;'cost-performance'!$C$15</f>
        <v>Cirrascale 8-GPU x86 SERVER M40 monthly</v>
      </c>
      <c r="AS1" s="70"/>
      <c r="AT1" s="71"/>
      <c r="AU1" s="69" t="str">
        <f>'cost-performance'!$A$13&amp;" "&amp;'cost-performance'!$C$16</f>
        <v>Cirrascale 8-GPU x86 SERVER M40 weekly</v>
      </c>
      <c r="AV1" s="70"/>
      <c r="AW1" s="71"/>
      <c r="AX1" s="69" t="str">
        <f>'cost-performance'!$A$13&amp;" "&amp;'cost-performance'!$C$17</f>
        <v>Cirrascale 8-GPU x86 SERVER monthly</v>
      </c>
      <c r="AY1" s="70"/>
      <c r="AZ1" s="71"/>
      <c r="BA1" s="69" t="str">
        <f>'cost-performance'!$A$13&amp;" "&amp;'cost-performance'!$C$18</f>
        <v>Cirrascale 8-GPU x86 SERVER weekly</v>
      </c>
      <c r="BB1" s="70"/>
      <c r="BC1" s="71"/>
      <c r="BD1" s="69" t="str">
        <f>'cost-performance'!$A$13&amp;" "&amp;'cost-performance'!$C$19</f>
        <v>Cirrascale 4-GPU x86 SERVER monthly</v>
      </c>
      <c r="BE1" s="70"/>
      <c r="BF1" s="71"/>
      <c r="BG1" s="69" t="str">
        <f>'cost-performance'!$A$13&amp;" "&amp;'cost-performance'!$C$20</f>
        <v>Cirrascale 4-GPU x86 SERVER weekly</v>
      </c>
      <c r="BH1" s="70"/>
      <c r="BI1" s="71"/>
      <c r="BJ1" s="69" t="str">
        <f>'cost-performance'!$A$13&amp;" "&amp;'cost-performance'!$C$21</f>
        <v>Cirrascale 8-GPU x86 SERVER P40 monthly</v>
      </c>
      <c r="BK1" s="70"/>
      <c r="BL1" s="71"/>
      <c r="BM1" s="69" t="str">
        <f>'cost-performance'!$A$13&amp;" "&amp;'cost-performance'!$C$22</f>
        <v>Cirrascale 8-GPU x86 SERVER P40 weekly</v>
      </c>
      <c r="BN1" s="70"/>
      <c r="BO1" s="71"/>
      <c r="BP1" s="69" t="str">
        <f>'cost-performance'!$A$13&amp;" "&amp;'cost-performance'!$C$23</f>
        <v>Cirrascale 8-GPU x86 SERVER P100 monthly</v>
      </c>
      <c r="BQ1" s="70"/>
      <c r="BR1" s="71"/>
      <c r="BS1" s="69" t="str">
        <f>'cost-performance'!$A$13&amp;" "&amp;'cost-performance'!$C$24</f>
        <v>Cirrascale 8-GPU x86 SERVER P100 weekly</v>
      </c>
      <c r="BT1" s="70"/>
      <c r="BU1" s="71"/>
      <c r="BV1" s="69" t="str">
        <f>'cost-performance'!$A$13&amp;" "&amp;'cost-performance'!$C$25</f>
        <v>Cirrascale 4-GPU POWER8/10 SERVER monthly</v>
      </c>
      <c r="BW1" s="70"/>
      <c r="BX1" s="71"/>
      <c r="BY1" s="69" t="str">
        <f>'cost-performance'!$A$13&amp;" "&amp;'cost-performance'!$C$26</f>
        <v>Cirrascale 4-GPU POWER8/10 SERVER weekly</v>
      </c>
      <c r="BZ1" s="70"/>
      <c r="CA1" s="71"/>
      <c r="CB1" s="69" t="str">
        <f>'cost-performance'!$A$13&amp;" "&amp;'cost-performance'!$C$27</f>
        <v>Cirrascale 4-GPU POWER8/8 SERVER monthly</v>
      </c>
      <c r="CC1" s="70"/>
      <c r="CD1" s="71"/>
      <c r="CE1" s="69" t="str">
        <f>'cost-performance'!$A$13&amp;" "&amp;'cost-performance'!$C$28</f>
        <v>Cirrascale 4-GPU POWER8/8 SERVER weekly</v>
      </c>
      <c r="CF1" s="70"/>
      <c r="CG1" s="71"/>
      <c r="CH1" s="69" t="str">
        <f>'cost-performance'!$A$29&amp;" "&amp;'cost-performance'!$C$29</f>
        <v>Sakura Quad GPU model</v>
      </c>
      <c r="CI1" s="70"/>
      <c r="CJ1" s="71"/>
      <c r="CK1" s="69" t="str">
        <f>'cost-performance'!$A$29&amp;" "&amp;'cost-performance'!$C$30</f>
        <v>Sakura Tesla model</v>
      </c>
      <c r="CL1" s="70"/>
      <c r="CM1" s="71"/>
    </row>
    <row r="2" spans="1:91" ht="20" thickTop="1" thickBot="1">
      <c r="A2" s="23"/>
      <c r="B2" s="23"/>
      <c r="C2" s="56"/>
      <c r="D2" s="56"/>
      <c r="E2" s="40" t="s">
        <v>143</v>
      </c>
      <c r="F2" s="41" t="s">
        <v>96</v>
      </c>
      <c r="G2" s="42" t="s">
        <v>97</v>
      </c>
      <c r="H2" s="40" t="s">
        <v>143</v>
      </c>
      <c r="I2" s="41" t="s">
        <v>96</v>
      </c>
      <c r="J2" s="42" t="s">
        <v>97</v>
      </c>
      <c r="K2" s="49" t="s">
        <v>143</v>
      </c>
      <c r="L2" s="41" t="s">
        <v>96</v>
      </c>
      <c r="M2" s="42" t="s">
        <v>97</v>
      </c>
      <c r="N2" s="49" t="s">
        <v>143</v>
      </c>
      <c r="O2" s="41" t="s">
        <v>96</v>
      </c>
      <c r="P2" s="42" t="s">
        <v>97</v>
      </c>
      <c r="Q2" s="49" t="s">
        <v>143</v>
      </c>
      <c r="R2" s="41" t="s">
        <v>96</v>
      </c>
      <c r="S2" s="42" t="s">
        <v>97</v>
      </c>
      <c r="T2" s="49" t="s">
        <v>143</v>
      </c>
      <c r="U2" s="41" t="s">
        <v>96</v>
      </c>
      <c r="V2" s="42" t="s">
        <v>97</v>
      </c>
      <c r="W2" s="49" t="s">
        <v>143</v>
      </c>
      <c r="X2" s="41" t="s">
        <v>96</v>
      </c>
      <c r="Y2" s="42" t="s">
        <v>97</v>
      </c>
      <c r="Z2" s="49" t="s">
        <v>143</v>
      </c>
      <c r="AA2" s="41" t="s">
        <v>96</v>
      </c>
      <c r="AB2" s="42" t="s">
        <v>97</v>
      </c>
      <c r="AC2" s="49" t="s">
        <v>143</v>
      </c>
      <c r="AD2" s="41" t="s">
        <v>96</v>
      </c>
      <c r="AE2" s="42" t="s">
        <v>97</v>
      </c>
      <c r="AF2" s="49" t="s">
        <v>143</v>
      </c>
      <c r="AG2" s="41" t="s">
        <v>96</v>
      </c>
      <c r="AH2" s="42" t="s">
        <v>97</v>
      </c>
      <c r="AI2" s="49" t="s">
        <v>143</v>
      </c>
      <c r="AJ2" s="41" t="s">
        <v>96</v>
      </c>
      <c r="AK2" s="42" t="s">
        <v>97</v>
      </c>
      <c r="AL2" s="49" t="s">
        <v>143</v>
      </c>
      <c r="AM2" s="41" t="s">
        <v>96</v>
      </c>
      <c r="AN2" s="42" t="s">
        <v>97</v>
      </c>
      <c r="AO2" s="49" t="s">
        <v>143</v>
      </c>
      <c r="AP2" s="41" t="s">
        <v>96</v>
      </c>
      <c r="AQ2" s="42" t="s">
        <v>97</v>
      </c>
      <c r="AR2" s="49" t="s">
        <v>143</v>
      </c>
      <c r="AS2" s="41" t="s">
        <v>96</v>
      </c>
      <c r="AT2" s="42" t="s">
        <v>97</v>
      </c>
      <c r="AU2" s="49" t="s">
        <v>143</v>
      </c>
      <c r="AV2" s="41" t="s">
        <v>96</v>
      </c>
      <c r="AW2" s="42" t="s">
        <v>97</v>
      </c>
      <c r="AX2" s="49" t="s">
        <v>143</v>
      </c>
      <c r="AY2" s="41" t="s">
        <v>96</v>
      </c>
      <c r="AZ2" s="42" t="s">
        <v>97</v>
      </c>
      <c r="BA2" s="49" t="s">
        <v>143</v>
      </c>
      <c r="BB2" s="41" t="s">
        <v>96</v>
      </c>
      <c r="BC2" s="42" t="s">
        <v>97</v>
      </c>
      <c r="BD2" s="49" t="s">
        <v>143</v>
      </c>
      <c r="BE2" s="41" t="s">
        <v>96</v>
      </c>
      <c r="BF2" s="42" t="s">
        <v>97</v>
      </c>
      <c r="BG2" s="49" t="s">
        <v>143</v>
      </c>
      <c r="BH2" s="41" t="s">
        <v>96</v>
      </c>
      <c r="BI2" s="42" t="s">
        <v>97</v>
      </c>
      <c r="BJ2" s="49" t="s">
        <v>143</v>
      </c>
      <c r="BK2" s="41" t="s">
        <v>96</v>
      </c>
      <c r="BL2" s="42" t="s">
        <v>97</v>
      </c>
      <c r="BM2" s="49" t="s">
        <v>143</v>
      </c>
      <c r="BN2" s="41" t="s">
        <v>96</v>
      </c>
      <c r="BO2" s="42" t="s">
        <v>97</v>
      </c>
      <c r="BP2" s="49" t="s">
        <v>143</v>
      </c>
      <c r="BQ2" s="41" t="s">
        <v>96</v>
      </c>
      <c r="BR2" s="42" t="s">
        <v>97</v>
      </c>
      <c r="BS2" s="49" t="s">
        <v>143</v>
      </c>
      <c r="BT2" s="41" t="s">
        <v>96</v>
      </c>
      <c r="BU2" s="42" t="s">
        <v>97</v>
      </c>
      <c r="BV2" s="49" t="s">
        <v>143</v>
      </c>
      <c r="BW2" s="41" t="s">
        <v>96</v>
      </c>
      <c r="BX2" s="42" t="s">
        <v>97</v>
      </c>
      <c r="BY2" s="49" t="s">
        <v>143</v>
      </c>
      <c r="BZ2" s="41" t="s">
        <v>96</v>
      </c>
      <c r="CA2" s="42" t="s">
        <v>97</v>
      </c>
      <c r="CB2" s="49" t="s">
        <v>143</v>
      </c>
      <c r="CC2" s="41" t="s">
        <v>96</v>
      </c>
      <c r="CD2" s="42" t="s">
        <v>97</v>
      </c>
      <c r="CE2" s="49" t="s">
        <v>143</v>
      </c>
      <c r="CF2" s="41" t="s">
        <v>96</v>
      </c>
      <c r="CG2" s="42" t="s">
        <v>97</v>
      </c>
      <c r="CH2" s="49" t="s">
        <v>143</v>
      </c>
      <c r="CI2" s="41" t="s">
        <v>96</v>
      </c>
      <c r="CJ2" s="42" t="s">
        <v>97</v>
      </c>
      <c r="CK2" s="49" t="s">
        <v>143</v>
      </c>
      <c r="CL2" s="41" t="s">
        <v>96</v>
      </c>
      <c r="CM2" s="42" t="s">
        <v>97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C3*'cost-performance'!$F$2</f>
        <v>14.4</v>
      </c>
      <c r="F3" s="47">
        <f>C3*'cost-performance'!$F$2/'cost-performance'!$J$2</f>
        <v>20.25</v>
      </c>
      <c r="G3" s="48">
        <f>C3*'cost-performance'!$F$2/'cost-performance'!$K$2</f>
        <v>0.10297482837528604</v>
      </c>
      <c r="H3" s="43">
        <f>C3*'cost-performance'!$F$3</f>
        <v>7.2</v>
      </c>
      <c r="I3" s="44">
        <f>C3*'cost-performance'!$F$3/'cost-performance'!$J$3</f>
        <v>20.25</v>
      </c>
      <c r="J3" s="45">
        <f>C3*'cost-performance'!$F$3/'cost-performance'!$K$3</f>
        <v>0.10297482837528604</v>
      </c>
      <c r="K3" s="50">
        <f>C3*'cost-performance'!$F$4</f>
        <v>0.9</v>
      </c>
      <c r="L3" s="44">
        <f>C3*'cost-performance'!$F$4/'cost-performance'!$J$4</f>
        <v>20.25</v>
      </c>
      <c r="M3" s="45">
        <f>C3*'cost-performance'!$F$4/'cost-performance'!$K$4</f>
        <v>0.10297482837528604</v>
      </c>
      <c r="N3" s="50">
        <f>C3*'cost-performance'!$F$5</f>
        <v>15.84</v>
      </c>
      <c r="O3" s="44">
        <f>C3*'cost-performance'!$F$5/'cost-performance'!$J$5</f>
        <v>19.799999999999997</v>
      </c>
      <c r="P3" s="45">
        <f>C3*'cost-performance'!$F$5/'cost-performance'!$K$5</f>
        <v>0.11327231121281464</v>
      </c>
      <c r="Q3" s="51">
        <f>'cost-performance'!$I$6*CEILING(A3/12,1)</f>
        <v>105525.72</v>
      </c>
      <c r="R3" s="46">
        <f>$Q3/'cost-performance'!$J$6</f>
        <v>131907.15</v>
      </c>
      <c r="S3" s="52">
        <f>$Q3/'cost-performance'!$K$6</f>
        <v>754.61756292906182</v>
      </c>
      <c r="T3" s="51">
        <f>'cost-performance'!$I$7*CEILING(A3/12,1)</f>
        <v>88389</v>
      </c>
      <c r="U3" s="46">
        <f>$T3/'cost-performance'!$J$7</f>
        <v>110486.25</v>
      </c>
      <c r="V3" s="52">
        <f>$T3/'cost-performance'!$K$7</f>
        <v>632.0723684210526</v>
      </c>
      <c r="W3" s="50">
        <f>C3*'cost-performance'!$F$8</f>
        <v>5.3</v>
      </c>
      <c r="X3" s="44">
        <f>C3*'cost-performance'!$F$8/'cost-performance'!$J$8</f>
        <v>13.249999999999998</v>
      </c>
      <c r="Y3" s="45">
        <f>C3*'cost-performance'!$F$8/'cost-performance'!$K$8</f>
        <v>0.60640732265446218</v>
      </c>
      <c r="Z3" s="51">
        <f>'cost-performance'!$H$9*A3</f>
        <v>2479</v>
      </c>
      <c r="AA3" s="44">
        <f>A3*'cost-performance'!$H$9/'cost-performance'!$J$9</f>
        <v>6197.5</v>
      </c>
      <c r="AB3" s="45">
        <f>A3*'cost-performance'!$H$9/'cost-performance'!$K$9</f>
        <v>283.63844393592677</v>
      </c>
      <c r="AC3" s="51">
        <f>'cost-performance'!$H$10*$A3</f>
        <v>1529</v>
      </c>
      <c r="AD3" s="44">
        <f>$A3*'cost-performance'!$H$10/'cost-performance'!$J$10</f>
        <v>2184.2857142857142</v>
      </c>
      <c r="AE3" s="45">
        <f>$A3*'cost-performance'!$H$10/'cost-performance'!$K$10</f>
        <v>174.94279176201371</v>
      </c>
      <c r="AF3" s="51">
        <f>'cost-performance'!$H$11*$A3</f>
        <v>1879</v>
      </c>
      <c r="AG3" s="44">
        <f>$AF3/'cost-performance'!$J$11</f>
        <v>2684.2857142857147</v>
      </c>
      <c r="AH3" s="45">
        <f>$AF3/'cost-performance'!$K$11</f>
        <v>194.71502590673575</v>
      </c>
      <c r="AI3" s="39">
        <f>'cost-performance'!$F$12*$C3</f>
        <v>5</v>
      </c>
      <c r="AJ3" s="44">
        <f>$AI3/'cost-performance'!$J$12</f>
        <v>5.7025547445255471</v>
      </c>
      <c r="AK3" s="45">
        <f>$AI3/'cost-performance'!$K$12</f>
        <v>0.28604118993135008</v>
      </c>
      <c r="AL3" s="32">
        <f>'cost-performance'!$H$13*$A3</f>
        <v>7499</v>
      </c>
      <c r="AM3" s="44">
        <f>$AL3/'cost-performance'!$J$13</f>
        <v>12498.333333333334</v>
      </c>
      <c r="AN3" s="45">
        <f>$AL3/'cost-performance'!$K$13</f>
        <v>107.25114416475972</v>
      </c>
      <c r="AO3" s="32">
        <f>'cost-performance'!$G$14*CEILING($B3/7,1)</f>
        <v>2649</v>
      </c>
      <c r="AP3" s="44">
        <f>$AO3/'cost-performance'!$J$14</f>
        <v>4415</v>
      </c>
      <c r="AQ3" s="45">
        <f>$AO3/'cost-performance'!$K$14</f>
        <v>37.886155606407321</v>
      </c>
      <c r="AR3" s="32">
        <f>'cost-performance'!$H$15*$A3</f>
        <v>5999</v>
      </c>
      <c r="AS3" s="44">
        <f>$AR3/'cost-performance'!$J$15</f>
        <v>14997.5</v>
      </c>
      <c r="AT3" s="45">
        <f>$AR3/'cost-performance'!$K$15</f>
        <v>109.56677381648159</v>
      </c>
      <c r="AU3" s="32">
        <f>'cost-performance'!$G$16*CEILING($B3/7,1)</f>
        <v>1829</v>
      </c>
      <c r="AV3" s="44">
        <f>$AU3/'cost-performance'!$J$16</f>
        <v>4572.5</v>
      </c>
      <c r="AW3" s="45">
        <f>$AU3/'cost-performance'!$K$16</f>
        <v>33.405172413793103</v>
      </c>
      <c r="AX3" s="32">
        <f>'cost-performance'!$H$17*$A3</f>
        <v>3799</v>
      </c>
      <c r="AY3" s="44">
        <f>$AX3/'cost-performance'!$J$17</f>
        <v>9497.5</v>
      </c>
      <c r="AZ3" s="45">
        <f>$AX3/'cost-performance'!$K$17</f>
        <v>77.290852864583329</v>
      </c>
      <c r="BA3" s="32">
        <f>'cost-performance'!$G$18*CEILING($B3/7,1)</f>
        <v>1329</v>
      </c>
      <c r="BB3" s="44">
        <f>$BA3/'cost-performance'!$J$18</f>
        <v>3322.5</v>
      </c>
      <c r="BC3" s="45">
        <f>$BA3/'cost-performance'!$K$18</f>
        <v>27.03857421875</v>
      </c>
      <c r="BD3" s="32">
        <f>'cost-performance'!$H$19*$A3</f>
        <v>2099</v>
      </c>
      <c r="BE3" s="44">
        <f>$BD3/'cost-performance'!$J$19</f>
        <v>5766.4835164835167</v>
      </c>
      <c r="BF3" s="45">
        <f>$BD3/'cost-performance'!$K$19</f>
        <v>85.408528645833329</v>
      </c>
      <c r="BG3" s="32">
        <f>'cost-performance'!$G$20*CEILING($B3/7,1)</f>
        <v>749</v>
      </c>
      <c r="BH3" s="44">
        <f>$BG3/'cost-performance'!$J$20</f>
        <v>2057.6923076923076</v>
      </c>
      <c r="BI3" s="45">
        <f>$BG3/'cost-performance'!$K$20</f>
        <v>30.476888020833332</v>
      </c>
      <c r="BJ3" s="32">
        <f>'cost-performance'!$H$21*$A3</f>
        <v>6999</v>
      </c>
      <c r="BK3" s="44">
        <f>$BJ3/'cost-performance'!$J$21</f>
        <v>17497.5</v>
      </c>
      <c r="BL3" s="45">
        <f>$BJ3/'cost-performance'!$K$21</f>
        <v>74.406786868515056</v>
      </c>
      <c r="BM3" s="32">
        <f>'cost-performance'!$G$22*CEILING($B3/7,1)</f>
        <v>2049</v>
      </c>
      <c r="BN3" s="44">
        <f>$BM3/'cost-performance'!$J$22</f>
        <v>5122.5</v>
      </c>
      <c r="BO3" s="45">
        <f>$BM3/'cost-performance'!$K$22</f>
        <v>21.783041333560131</v>
      </c>
      <c r="BP3" s="32">
        <f>'cost-performance'!$H$23*$A3</f>
        <v>8599</v>
      </c>
      <c r="BQ3" s="44">
        <f>$BP3/'cost-performance'!$J$23</f>
        <v>21497.5</v>
      </c>
      <c r="BR3" s="45">
        <f>$BP3/'cost-performance'!$K$23</f>
        <v>113.14473684210526</v>
      </c>
      <c r="BS3" s="32">
        <f>'cost-performance'!$G$24*CEILING($B3/7,1)</f>
        <v>2599</v>
      </c>
      <c r="BT3" s="44">
        <f>$BS3/'cost-performance'!$J$24</f>
        <v>6497.5</v>
      </c>
      <c r="BU3" s="45">
        <f>$BS3/'cost-performance'!$K$24</f>
        <v>34.19736842105263</v>
      </c>
      <c r="BV3" s="32">
        <f>'cost-performance'!$H$25*$A3</f>
        <v>7449</v>
      </c>
      <c r="BW3" s="44">
        <f>$BV3/'cost-performance'!$J$25</f>
        <v>6796.5328467153277</v>
      </c>
      <c r="BX3" s="45">
        <f>$BV3/'cost-performance'!$K$25</f>
        <v>196.02631578947367</v>
      </c>
      <c r="BY3" s="32">
        <f>'cost-performance'!$G$26*CEILING($B3/7,1)</f>
        <v>2259</v>
      </c>
      <c r="BZ3" s="44">
        <f>$BY3/'cost-performance'!$J$26</f>
        <v>2061.1313868613138</v>
      </c>
      <c r="CA3" s="45">
        <f>$BY3/'cost-performance'!$K$26</f>
        <v>59.44736842105263</v>
      </c>
      <c r="CB3" s="54">
        <f>'cost-performance'!$H$27*$A3</f>
        <v>6679</v>
      </c>
      <c r="CC3" s="44">
        <f>$CB3/'cost-performance'!$J$27</f>
        <v>7617.4726277372265</v>
      </c>
      <c r="CD3" s="45">
        <f>$CB3/'cost-performance'!$K$27</f>
        <v>175.76315789473685</v>
      </c>
      <c r="CE3" s="32">
        <f>'cost-performance'!$G$28*CEILING($B3/7,1)</f>
        <v>1999</v>
      </c>
      <c r="CF3" s="44">
        <f>$CE3/'cost-performance'!$J$28</f>
        <v>2279.8813868613138</v>
      </c>
      <c r="CG3" s="45">
        <f>$CE3/'cost-performance'!$K$28</f>
        <v>52.60526315789474</v>
      </c>
      <c r="CH3" s="54">
        <f>'cost-performance'!$H$29*$A3</f>
        <v>1519</v>
      </c>
      <c r="CI3" s="44">
        <f>$CH3/'cost-performance'!$J$29</f>
        <v>5063.3333333333339</v>
      </c>
      <c r="CJ3" s="45">
        <f>$CH3/'cost-performance'!$K$29</f>
        <v>61.808268229166664</v>
      </c>
      <c r="CK3" s="54">
        <f>'cost-performance'!$H$30*$A3</f>
        <v>1675</v>
      </c>
      <c r="CL3" s="44">
        <f>$CK3/'cost-performance'!$J$30</f>
        <v>5583.3333333333339</v>
      </c>
      <c r="CM3" s="45">
        <f>$CK3/'cost-performance'!$K$30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C4*'cost-performance'!$F$2</f>
        <v>28.8</v>
      </c>
      <c r="F4" s="47">
        <f>C4*'cost-performance'!$F$2/'cost-performance'!$J$2</f>
        <v>40.5</v>
      </c>
      <c r="G4" s="48">
        <f>C4*'cost-performance'!$F$2/'cost-performance'!$K$2</f>
        <v>0.20594965675057209</v>
      </c>
      <c r="H4" s="46">
        <f>C4*'cost-performance'!$F$3</f>
        <v>14.4</v>
      </c>
      <c r="I4" s="44">
        <f>C4*'cost-performance'!$F$3/'cost-performance'!$J$3</f>
        <v>40.5</v>
      </c>
      <c r="J4" s="45">
        <f>C4*'cost-performance'!$F$3/'cost-performance'!$K$3</f>
        <v>0.20594965675057209</v>
      </c>
      <c r="K4" s="51">
        <f>C4*'cost-performance'!$F$4</f>
        <v>1.8</v>
      </c>
      <c r="L4" s="44">
        <f>C4*'cost-performance'!$F$4/'cost-performance'!$J$4</f>
        <v>40.5</v>
      </c>
      <c r="M4" s="45">
        <f>C4*'cost-performance'!$F$4/'cost-performance'!$K$4</f>
        <v>0.20594965675057209</v>
      </c>
      <c r="N4" s="51">
        <f>C4*'cost-performance'!$F$5</f>
        <v>31.68</v>
      </c>
      <c r="O4" s="44">
        <f>C4*'cost-performance'!$F$5/'cost-performance'!$J$5</f>
        <v>39.599999999999994</v>
      </c>
      <c r="P4" s="45">
        <f>C4*'cost-performance'!$F$5/'cost-performance'!$K$5</f>
        <v>0.22654462242562928</v>
      </c>
      <c r="Q4" s="51">
        <f>'cost-performance'!$I$6*CEILING(A4/12,1)</f>
        <v>105525.72</v>
      </c>
      <c r="R4" s="46">
        <f>$Q4/'cost-performance'!$J$6</f>
        <v>131907.15</v>
      </c>
      <c r="S4" s="52">
        <f>$Q4/'cost-performance'!$K$6</f>
        <v>754.61756292906182</v>
      </c>
      <c r="T4" s="51">
        <f>'cost-performance'!$I$7*CEILING(A4/12,1)</f>
        <v>88389</v>
      </c>
      <c r="U4" s="46">
        <f>$T4/'cost-performance'!$J$7</f>
        <v>110486.25</v>
      </c>
      <c r="V4" s="52">
        <f>$T4/'cost-performance'!$K$7</f>
        <v>632.0723684210526</v>
      </c>
      <c r="W4" s="51">
        <f>C4*'cost-performance'!$F$8</f>
        <v>10.6</v>
      </c>
      <c r="X4" s="44">
        <f>C4*'cost-performance'!$F$8/'cost-performance'!$J$8</f>
        <v>26.499999999999996</v>
      </c>
      <c r="Y4" s="45">
        <f>C4*'cost-performance'!$F$8/'cost-performance'!$K$8</f>
        <v>1.2128146453089244</v>
      </c>
      <c r="Z4" s="51">
        <f>'cost-performance'!$H$9*A4</f>
        <v>2479</v>
      </c>
      <c r="AA4" s="44">
        <f>A4*'cost-performance'!$H$9/'cost-performance'!$J$9</f>
        <v>6197.5</v>
      </c>
      <c r="AB4" s="45">
        <f>A4*'cost-performance'!$H$9/'cost-performance'!$K$9</f>
        <v>283.63844393592677</v>
      </c>
      <c r="AC4" s="51">
        <f>'cost-performance'!$H$10*$A4</f>
        <v>1529</v>
      </c>
      <c r="AD4" s="44">
        <f>$A4*'cost-performance'!$H$10/'cost-performance'!$J$10</f>
        <v>2184.2857142857142</v>
      </c>
      <c r="AE4" s="45">
        <f>$A4*'cost-performance'!$H$10/'cost-performance'!$K$10</f>
        <v>174.94279176201371</v>
      </c>
      <c r="AF4" s="51">
        <f>'cost-performance'!$H$11*$A4</f>
        <v>1879</v>
      </c>
      <c r="AG4" s="44">
        <f>$AF4/'cost-performance'!$J$11</f>
        <v>2684.2857142857147</v>
      </c>
      <c r="AH4" s="45">
        <f>$AF4/'cost-performance'!$K$11</f>
        <v>194.71502590673575</v>
      </c>
      <c r="AI4" s="51">
        <f>'cost-performance'!$F$12*$C4</f>
        <v>10</v>
      </c>
      <c r="AJ4" s="44">
        <f>$AI4/'cost-performance'!$J$12</f>
        <v>11.405109489051094</v>
      </c>
      <c r="AK4" s="45">
        <f>$AI4/'cost-performance'!$K$12</f>
        <v>0.57208237986270016</v>
      </c>
      <c r="AL4" s="32">
        <f>'cost-performance'!$H$13*$A4</f>
        <v>7499</v>
      </c>
      <c r="AM4" s="44">
        <f>$AL4/'cost-performance'!$J$13</f>
        <v>12498.333333333334</v>
      </c>
      <c r="AN4" s="45">
        <f>$AL4/'cost-performance'!$K$13</f>
        <v>107.25114416475972</v>
      </c>
      <c r="AO4" s="32">
        <f>'cost-performance'!$G$14*CEILING($B4/7,1)</f>
        <v>2649</v>
      </c>
      <c r="AP4" s="44">
        <f>$AO4/'cost-performance'!$J$14</f>
        <v>4415</v>
      </c>
      <c r="AQ4" s="45">
        <f>$AO4/'cost-performance'!$K$14</f>
        <v>37.886155606407321</v>
      </c>
      <c r="AR4" s="32">
        <f>'cost-performance'!$H$15*$A4</f>
        <v>5999</v>
      </c>
      <c r="AS4" s="44">
        <f>$AR4/'cost-performance'!$J$15</f>
        <v>14997.5</v>
      </c>
      <c r="AT4" s="45">
        <f>$AR4/'cost-performance'!$K$15</f>
        <v>109.56677381648159</v>
      </c>
      <c r="AU4" s="32">
        <f>'cost-performance'!$G$16*CEILING($B4/7,1)</f>
        <v>1829</v>
      </c>
      <c r="AV4" s="44">
        <f>$AU4/'cost-performance'!$J$16</f>
        <v>4572.5</v>
      </c>
      <c r="AW4" s="45">
        <f>$AU4/'cost-performance'!$K$16</f>
        <v>33.405172413793103</v>
      </c>
      <c r="AX4" s="32">
        <f>'cost-performance'!$H$17*$A4</f>
        <v>3799</v>
      </c>
      <c r="AY4" s="44">
        <f>$AX4/'cost-performance'!$J$17</f>
        <v>9497.5</v>
      </c>
      <c r="AZ4" s="45">
        <f>$AX4/'cost-performance'!$K$17</f>
        <v>77.290852864583329</v>
      </c>
      <c r="BA4" s="32">
        <f>'cost-performance'!$G$18*CEILING($B4/7,1)</f>
        <v>1329</v>
      </c>
      <c r="BB4" s="44">
        <f>$BA4/'cost-performance'!$J$18</f>
        <v>3322.5</v>
      </c>
      <c r="BC4" s="45">
        <f>$BA4/'cost-performance'!$K$18</f>
        <v>27.03857421875</v>
      </c>
      <c r="BD4" s="32">
        <f>'cost-performance'!$H$19*$A4</f>
        <v>2099</v>
      </c>
      <c r="BE4" s="44">
        <f>$BD4/'cost-performance'!$J$19</f>
        <v>5766.4835164835167</v>
      </c>
      <c r="BF4" s="45">
        <f>$BD4/'cost-performance'!$K$19</f>
        <v>85.408528645833329</v>
      </c>
      <c r="BG4" s="32">
        <f>'cost-performance'!$G$20*CEILING($B4/7,1)</f>
        <v>749</v>
      </c>
      <c r="BH4" s="44">
        <f>$BG4/'cost-performance'!$J$20</f>
        <v>2057.6923076923076</v>
      </c>
      <c r="BI4" s="45">
        <f>$BG4/'cost-performance'!$K$20</f>
        <v>30.476888020833332</v>
      </c>
      <c r="BJ4" s="32">
        <f>'cost-performance'!$H$21*$A4</f>
        <v>6999</v>
      </c>
      <c r="BK4" s="44">
        <f>$BJ4/'cost-performance'!$J$21</f>
        <v>17497.5</v>
      </c>
      <c r="BL4" s="45">
        <f>$BJ4/'cost-performance'!$K$21</f>
        <v>74.406786868515056</v>
      </c>
      <c r="BM4" s="32">
        <f>'cost-performance'!$G$22*CEILING($B4/7,1)</f>
        <v>2049</v>
      </c>
      <c r="BN4" s="44">
        <f>$BM4/'cost-performance'!$J$22</f>
        <v>5122.5</v>
      </c>
      <c r="BO4" s="45">
        <f>$BM4/'cost-performance'!$K$22</f>
        <v>21.783041333560131</v>
      </c>
      <c r="BP4" s="32">
        <f>'cost-performance'!$H$23*$A4</f>
        <v>8599</v>
      </c>
      <c r="BQ4" s="44">
        <f>$BP4/'cost-performance'!$J$23</f>
        <v>21497.5</v>
      </c>
      <c r="BR4" s="45">
        <f>$BP4/'cost-performance'!$K$23</f>
        <v>113.14473684210526</v>
      </c>
      <c r="BS4" s="32">
        <f>'cost-performance'!$G$24*CEILING($B4/7,1)</f>
        <v>2599</v>
      </c>
      <c r="BT4" s="44">
        <f>$BS4/'cost-performance'!$J$24</f>
        <v>6497.5</v>
      </c>
      <c r="BU4" s="45">
        <f>$BS4/'cost-performance'!$K$24</f>
        <v>34.19736842105263</v>
      </c>
      <c r="BV4" s="32">
        <f>'cost-performance'!$H$25*$A4</f>
        <v>7449</v>
      </c>
      <c r="BW4" s="44">
        <f>$BV4/'cost-performance'!$J$25</f>
        <v>6796.5328467153277</v>
      </c>
      <c r="BX4" s="45">
        <f>$BV4/'cost-performance'!$K$25</f>
        <v>196.02631578947367</v>
      </c>
      <c r="BY4" s="32">
        <f>'cost-performance'!$G$26*CEILING($B4/7,1)</f>
        <v>2259</v>
      </c>
      <c r="BZ4" s="44">
        <f>$BY4/'cost-performance'!$J$26</f>
        <v>2061.1313868613138</v>
      </c>
      <c r="CA4" s="45">
        <f>$BY4/'cost-performance'!$K$26</f>
        <v>59.44736842105263</v>
      </c>
      <c r="CB4" s="54">
        <f>'cost-performance'!$H$27*$A4</f>
        <v>6679</v>
      </c>
      <c r="CC4" s="44">
        <f>$CB4/'cost-performance'!$J$27</f>
        <v>7617.4726277372265</v>
      </c>
      <c r="CD4" s="45">
        <f>$CB4/'cost-performance'!$K$27</f>
        <v>175.76315789473685</v>
      </c>
      <c r="CE4" s="32">
        <f>'cost-performance'!$G$28*CEILING($B4/7,1)</f>
        <v>1999</v>
      </c>
      <c r="CF4" s="44">
        <f>$CE4/'cost-performance'!$J$28</f>
        <v>2279.8813868613138</v>
      </c>
      <c r="CG4" s="45">
        <f>$CE4/'cost-performance'!$K$28</f>
        <v>52.60526315789474</v>
      </c>
      <c r="CH4" s="54">
        <f>'cost-performance'!$H$29*$A4</f>
        <v>1519</v>
      </c>
      <c r="CI4" s="44">
        <f>$CH4/'cost-performance'!$J$29</f>
        <v>5063.3333333333339</v>
      </c>
      <c r="CJ4" s="45">
        <f>$CH4/'cost-performance'!$K$29</f>
        <v>61.808268229166664</v>
      </c>
      <c r="CK4" s="54">
        <f>'cost-performance'!$H$30*$A4</f>
        <v>1675</v>
      </c>
      <c r="CL4" s="44">
        <f>$CK4/'cost-performance'!$J$30</f>
        <v>5583.3333333333339</v>
      </c>
      <c r="CM4" s="45">
        <f>$CK4/'cost-performance'!$K$30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C5*'cost-performance'!$F$2</f>
        <v>43.2</v>
      </c>
      <c r="F5" s="47">
        <f>C5*'cost-performance'!$F$2/'cost-performance'!$J$2</f>
        <v>60.75</v>
      </c>
      <c r="G5" s="48">
        <f>C5*'cost-performance'!$F$2/'cost-performance'!$K$2</f>
        <v>0.30892448512585813</v>
      </c>
      <c r="H5" s="46">
        <f>C5*'cost-performance'!$F$3</f>
        <v>21.6</v>
      </c>
      <c r="I5" s="44">
        <f>C5*'cost-performance'!$F$3/'cost-performance'!$J$3</f>
        <v>60.75</v>
      </c>
      <c r="J5" s="45">
        <f>C5*'cost-performance'!$F$3/'cost-performance'!$K$3</f>
        <v>0.30892448512585813</v>
      </c>
      <c r="K5" s="51">
        <f>C5*'cost-performance'!$F$4</f>
        <v>2.7</v>
      </c>
      <c r="L5" s="44">
        <f>C5*'cost-performance'!$F$4/'cost-performance'!$J$4</f>
        <v>60.75</v>
      </c>
      <c r="M5" s="45">
        <f>C5*'cost-performance'!$F$4/'cost-performance'!$K$4</f>
        <v>0.30892448512585813</v>
      </c>
      <c r="N5" s="51">
        <f>C5*'cost-performance'!$F$5</f>
        <v>47.519999999999996</v>
      </c>
      <c r="O5" s="44">
        <f>C5*'cost-performance'!$F$5/'cost-performance'!$J$5</f>
        <v>59.399999999999991</v>
      </c>
      <c r="P5" s="45">
        <f>C5*'cost-performance'!$F$5/'cost-performance'!$K$5</f>
        <v>0.3398169336384439</v>
      </c>
      <c r="Q5" s="51">
        <f>'cost-performance'!$I$6*CEILING(A5/12,1)</f>
        <v>105525.72</v>
      </c>
      <c r="R5" s="46">
        <f>$Q5/'cost-performance'!$J$6</f>
        <v>131907.15</v>
      </c>
      <c r="S5" s="52">
        <f>$Q5/'cost-performance'!$K$6</f>
        <v>754.61756292906182</v>
      </c>
      <c r="T5" s="51">
        <f>'cost-performance'!$I$7*CEILING(A5/12,1)</f>
        <v>88389</v>
      </c>
      <c r="U5" s="46">
        <f>$T5/'cost-performance'!$J$7</f>
        <v>110486.25</v>
      </c>
      <c r="V5" s="52">
        <f>$T5/'cost-performance'!$K$7</f>
        <v>632.0723684210526</v>
      </c>
      <c r="W5" s="51">
        <f>C5*'cost-performance'!$F$8</f>
        <v>15.899999999999999</v>
      </c>
      <c r="X5" s="44">
        <f>C5*'cost-performance'!$F$8/'cost-performance'!$J$8</f>
        <v>39.749999999999993</v>
      </c>
      <c r="Y5" s="45">
        <f>C5*'cost-performance'!$F$8/'cost-performance'!$K$8</f>
        <v>1.8192219679633865</v>
      </c>
      <c r="Z5" s="51">
        <f>'cost-performance'!$H$9*A5</f>
        <v>2479</v>
      </c>
      <c r="AA5" s="44">
        <f>A5*'cost-performance'!$H$9/'cost-performance'!$J$9</f>
        <v>6197.5</v>
      </c>
      <c r="AB5" s="45">
        <f>A5*'cost-performance'!$H$9/'cost-performance'!$K$9</f>
        <v>283.63844393592677</v>
      </c>
      <c r="AC5" s="51">
        <f>'cost-performance'!$H$10*$A5</f>
        <v>1529</v>
      </c>
      <c r="AD5" s="44">
        <f>$A5*'cost-performance'!$H$10/'cost-performance'!$J$10</f>
        <v>2184.2857142857142</v>
      </c>
      <c r="AE5" s="45">
        <f>$A5*'cost-performance'!$H$10/'cost-performance'!$K$10</f>
        <v>174.94279176201371</v>
      </c>
      <c r="AF5" s="51">
        <f>'cost-performance'!$H$11*$A5</f>
        <v>1879</v>
      </c>
      <c r="AG5" s="44">
        <f>$AF5/'cost-performance'!$J$11</f>
        <v>2684.2857142857147</v>
      </c>
      <c r="AH5" s="45">
        <f>$AF5/'cost-performance'!$K$11</f>
        <v>194.71502590673575</v>
      </c>
      <c r="AI5" s="51">
        <f>'cost-performance'!$F$12*$C5</f>
        <v>15</v>
      </c>
      <c r="AJ5" s="44">
        <f>$AI5/'cost-performance'!$J$12</f>
        <v>17.107664233576642</v>
      </c>
      <c r="AK5" s="45">
        <f>$AI5/'cost-performance'!$K$12</f>
        <v>0.85812356979405036</v>
      </c>
      <c r="AL5" s="32">
        <f>'cost-performance'!$H$13*$A5</f>
        <v>7499</v>
      </c>
      <c r="AM5" s="44">
        <f>$AL5/'cost-performance'!$J$13</f>
        <v>12498.333333333334</v>
      </c>
      <c r="AN5" s="45">
        <f>$AL5/'cost-performance'!$K$13</f>
        <v>107.25114416475972</v>
      </c>
      <c r="AO5" s="32">
        <f>'cost-performance'!$G$14*CEILING($B5/7,1)</f>
        <v>2649</v>
      </c>
      <c r="AP5" s="44">
        <f>$AO5/'cost-performance'!$J$14</f>
        <v>4415</v>
      </c>
      <c r="AQ5" s="45">
        <f>$AO5/'cost-performance'!$K$14</f>
        <v>37.886155606407321</v>
      </c>
      <c r="AR5" s="32">
        <f>'cost-performance'!$H$15*$A5</f>
        <v>5999</v>
      </c>
      <c r="AS5" s="44">
        <f>$AR5/'cost-performance'!$J$15</f>
        <v>14997.5</v>
      </c>
      <c r="AT5" s="45">
        <f>$AR5/'cost-performance'!$K$15</f>
        <v>109.56677381648159</v>
      </c>
      <c r="AU5" s="32">
        <f>'cost-performance'!$G$16*CEILING($B5/7,1)</f>
        <v>1829</v>
      </c>
      <c r="AV5" s="44">
        <f>$AU5/'cost-performance'!$J$16</f>
        <v>4572.5</v>
      </c>
      <c r="AW5" s="45">
        <f>$AU5/'cost-performance'!$K$16</f>
        <v>33.405172413793103</v>
      </c>
      <c r="AX5" s="32">
        <f>'cost-performance'!$H$17*$A5</f>
        <v>3799</v>
      </c>
      <c r="AY5" s="44">
        <f>$AX5/'cost-performance'!$J$17</f>
        <v>9497.5</v>
      </c>
      <c r="AZ5" s="45">
        <f>$AX5/'cost-performance'!$K$17</f>
        <v>77.290852864583329</v>
      </c>
      <c r="BA5" s="32">
        <f>'cost-performance'!$G$18*CEILING($B5/7,1)</f>
        <v>1329</v>
      </c>
      <c r="BB5" s="44">
        <f>$BA5/'cost-performance'!$J$18</f>
        <v>3322.5</v>
      </c>
      <c r="BC5" s="45">
        <f>$BA5/'cost-performance'!$K$18</f>
        <v>27.03857421875</v>
      </c>
      <c r="BD5" s="32">
        <f>'cost-performance'!$H$19*$A5</f>
        <v>2099</v>
      </c>
      <c r="BE5" s="44">
        <f>$BD5/'cost-performance'!$J$19</f>
        <v>5766.4835164835167</v>
      </c>
      <c r="BF5" s="45">
        <f>$BD5/'cost-performance'!$K$19</f>
        <v>85.408528645833329</v>
      </c>
      <c r="BG5" s="32">
        <f>'cost-performance'!$G$20*CEILING($B5/7,1)</f>
        <v>749</v>
      </c>
      <c r="BH5" s="44">
        <f>$BG5/'cost-performance'!$J$20</f>
        <v>2057.6923076923076</v>
      </c>
      <c r="BI5" s="45">
        <f>$BG5/'cost-performance'!$K$20</f>
        <v>30.476888020833332</v>
      </c>
      <c r="BJ5" s="32">
        <f>'cost-performance'!$H$21*$A5</f>
        <v>6999</v>
      </c>
      <c r="BK5" s="44">
        <f>$BJ5/'cost-performance'!$J$21</f>
        <v>17497.5</v>
      </c>
      <c r="BL5" s="45">
        <f>$BJ5/'cost-performance'!$K$21</f>
        <v>74.406786868515056</v>
      </c>
      <c r="BM5" s="32">
        <f>'cost-performance'!$G$22*CEILING($B5/7,1)</f>
        <v>2049</v>
      </c>
      <c r="BN5" s="44">
        <f>$BM5/'cost-performance'!$J$22</f>
        <v>5122.5</v>
      </c>
      <c r="BO5" s="45">
        <f>$BM5/'cost-performance'!$K$22</f>
        <v>21.783041333560131</v>
      </c>
      <c r="BP5" s="32">
        <f>'cost-performance'!$H$23*$A5</f>
        <v>8599</v>
      </c>
      <c r="BQ5" s="44">
        <f>$BP5/'cost-performance'!$J$23</f>
        <v>21497.5</v>
      </c>
      <c r="BR5" s="45">
        <f>$BP5/'cost-performance'!$K$23</f>
        <v>113.14473684210526</v>
      </c>
      <c r="BS5" s="32">
        <f>'cost-performance'!$G$24*CEILING($B5/7,1)</f>
        <v>2599</v>
      </c>
      <c r="BT5" s="44">
        <f>$BS5/'cost-performance'!$J$24</f>
        <v>6497.5</v>
      </c>
      <c r="BU5" s="45">
        <f>$BS5/'cost-performance'!$K$24</f>
        <v>34.19736842105263</v>
      </c>
      <c r="BV5" s="32">
        <f>'cost-performance'!$H$25*$A5</f>
        <v>7449</v>
      </c>
      <c r="BW5" s="44">
        <f>$BV5/'cost-performance'!$J$25</f>
        <v>6796.5328467153277</v>
      </c>
      <c r="BX5" s="45">
        <f>$BV5/'cost-performance'!$K$25</f>
        <v>196.02631578947367</v>
      </c>
      <c r="BY5" s="32">
        <f>'cost-performance'!$G$26*CEILING($B5/7,1)</f>
        <v>2259</v>
      </c>
      <c r="BZ5" s="44">
        <f>$BY5/'cost-performance'!$J$26</f>
        <v>2061.1313868613138</v>
      </c>
      <c r="CA5" s="45">
        <f>$BY5/'cost-performance'!$K$26</f>
        <v>59.44736842105263</v>
      </c>
      <c r="CB5" s="54">
        <f>'cost-performance'!$H$27*$A5</f>
        <v>6679</v>
      </c>
      <c r="CC5" s="44">
        <f>$CB5/'cost-performance'!$J$27</f>
        <v>7617.4726277372265</v>
      </c>
      <c r="CD5" s="45">
        <f>$CB5/'cost-performance'!$K$27</f>
        <v>175.76315789473685</v>
      </c>
      <c r="CE5" s="32">
        <f>'cost-performance'!$G$28*CEILING($B5/7,1)</f>
        <v>1999</v>
      </c>
      <c r="CF5" s="44">
        <f>$CE5/'cost-performance'!$J$28</f>
        <v>2279.8813868613138</v>
      </c>
      <c r="CG5" s="45">
        <f>$CE5/'cost-performance'!$K$28</f>
        <v>52.60526315789474</v>
      </c>
      <c r="CH5" s="54">
        <f>'cost-performance'!$H$29*$A5</f>
        <v>1519</v>
      </c>
      <c r="CI5" s="44">
        <f>$CH5/'cost-performance'!$J$29</f>
        <v>5063.3333333333339</v>
      </c>
      <c r="CJ5" s="45">
        <f>$CH5/'cost-performance'!$K$29</f>
        <v>61.808268229166664</v>
      </c>
      <c r="CK5" s="54">
        <f>'cost-performance'!$H$30*$A5</f>
        <v>1675</v>
      </c>
      <c r="CL5" s="44">
        <f>$CK5/'cost-performance'!$J$30</f>
        <v>5583.3333333333339</v>
      </c>
      <c r="CM5" s="45">
        <f>$CK5/'cost-performance'!$K$30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C6*'cost-performance'!$F$2</f>
        <v>57.6</v>
      </c>
      <c r="F6" s="47">
        <f>C6*'cost-performance'!$F$2/'cost-performance'!$J$2</f>
        <v>81</v>
      </c>
      <c r="G6" s="48">
        <f>C6*'cost-performance'!$F$2/'cost-performance'!$K$2</f>
        <v>0.41189931350114417</v>
      </c>
      <c r="H6" s="46">
        <f>C6*'cost-performance'!$F$3</f>
        <v>28.8</v>
      </c>
      <c r="I6" s="44">
        <f>C6*'cost-performance'!$F$3/'cost-performance'!$J$3</f>
        <v>81</v>
      </c>
      <c r="J6" s="45">
        <f>C6*'cost-performance'!$F$3/'cost-performance'!$K$3</f>
        <v>0.41189931350114417</v>
      </c>
      <c r="K6" s="51">
        <f>C6*'cost-performance'!$F$4</f>
        <v>3.6</v>
      </c>
      <c r="L6" s="44">
        <f>C6*'cost-performance'!$F$4/'cost-performance'!$J$4</f>
        <v>81</v>
      </c>
      <c r="M6" s="45">
        <f>C6*'cost-performance'!$F$4/'cost-performance'!$K$4</f>
        <v>0.41189931350114417</v>
      </c>
      <c r="N6" s="51">
        <f>C6*'cost-performance'!$F$5</f>
        <v>63.36</v>
      </c>
      <c r="O6" s="44">
        <f>C6*'cost-performance'!$F$5/'cost-performance'!$J$5</f>
        <v>79.199999999999989</v>
      </c>
      <c r="P6" s="45">
        <f>C6*'cost-performance'!$F$5/'cost-performance'!$K$5</f>
        <v>0.45308924485125857</v>
      </c>
      <c r="Q6" s="51">
        <f>'cost-performance'!$I$6*CEILING(A6/12,1)</f>
        <v>105525.72</v>
      </c>
      <c r="R6" s="46">
        <f>$Q6/'cost-performance'!$J$6</f>
        <v>131907.15</v>
      </c>
      <c r="S6" s="52">
        <f>$Q6/'cost-performance'!$K$6</f>
        <v>754.61756292906182</v>
      </c>
      <c r="T6" s="51">
        <f>'cost-performance'!$I$7*CEILING(A6/12,1)</f>
        <v>88389</v>
      </c>
      <c r="U6" s="46">
        <f>$T6/'cost-performance'!$J$7</f>
        <v>110486.25</v>
      </c>
      <c r="V6" s="52">
        <f>$T6/'cost-performance'!$K$7</f>
        <v>632.0723684210526</v>
      </c>
      <c r="W6" s="51">
        <f>C6*'cost-performance'!$F$8</f>
        <v>21.2</v>
      </c>
      <c r="X6" s="44">
        <f>C6*'cost-performance'!$F$8/'cost-performance'!$J$8</f>
        <v>52.999999999999993</v>
      </c>
      <c r="Y6" s="45">
        <f>C6*'cost-performance'!$F$8/'cost-performance'!$K$8</f>
        <v>2.4256292906178487</v>
      </c>
      <c r="Z6" s="51">
        <f>'cost-performance'!$H$9*A6</f>
        <v>2479</v>
      </c>
      <c r="AA6" s="44">
        <f>A6*'cost-performance'!$H$9/'cost-performance'!$J$9</f>
        <v>6197.5</v>
      </c>
      <c r="AB6" s="45">
        <f>A6*'cost-performance'!$H$9/'cost-performance'!$K$9</f>
        <v>283.63844393592677</v>
      </c>
      <c r="AC6" s="51">
        <f>'cost-performance'!$H$10*$A6</f>
        <v>1529</v>
      </c>
      <c r="AD6" s="44">
        <f>$A6*'cost-performance'!$H$10/'cost-performance'!$J$10</f>
        <v>2184.2857142857142</v>
      </c>
      <c r="AE6" s="45">
        <f>$A6*'cost-performance'!$H$10/'cost-performance'!$K$10</f>
        <v>174.94279176201371</v>
      </c>
      <c r="AF6" s="51">
        <f>'cost-performance'!$H$11*$A6</f>
        <v>1879</v>
      </c>
      <c r="AG6" s="44">
        <f>$AF6/'cost-performance'!$J$11</f>
        <v>2684.2857142857147</v>
      </c>
      <c r="AH6" s="45">
        <f>$AF6/'cost-performance'!$K$11</f>
        <v>194.71502590673575</v>
      </c>
      <c r="AI6" s="51">
        <f>'cost-performance'!$F$12*$C6</f>
        <v>20</v>
      </c>
      <c r="AJ6" s="44">
        <f>$AI6/'cost-performance'!$J$12</f>
        <v>22.810218978102188</v>
      </c>
      <c r="AK6" s="45">
        <f>$AI6/'cost-performance'!$K$12</f>
        <v>1.1441647597254003</v>
      </c>
      <c r="AL6" s="32">
        <f>'cost-performance'!$H$13*$A6</f>
        <v>7499</v>
      </c>
      <c r="AM6" s="44">
        <f>$AL6/'cost-performance'!$J$13</f>
        <v>12498.333333333334</v>
      </c>
      <c r="AN6" s="45">
        <f>$AL6/'cost-performance'!$K$13</f>
        <v>107.25114416475972</v>
      </c>
      <c r="AO6" s="32">
        <f>'cost-performance'!$G$14*CEILING($B6/7,1)</f>
        <v>2649</v>
      </c>
      <c r="AP6" s="44">
        <f>$AO6/'cost-performance'!$J$14</f>
        <v>4415</v>
      </c>
      <c r="AQ6" s="45">
        <f>$AO6/'cost-performance'!$K$14</f>
        <v>37.886155606407321</v>
      </c>
      <c r="AR6" s="32">
        <f>'cost-performance'!$H$15*$A6</f>
        <v>5999</v>
      </c>
      <c r="AS6" s="44">
        <f>$AR6/'cost-performance'!$J$15</f>
        <v>14997.5</v>
      </c>
      <c r="AT6" s="45">
        <f>$AR6/'cost-performance'!$K$15</f>
        <v>109.56677381648159</v>
      </c>
      <c r="AU6" s="32">
        <f>'cost-performance'!$G$16*CEILING($B6/7,1)</f>
        <v>1829</v>
      </c>
      <c r="AV6" s="44">
        <f>$AU6/'cost-performance'!$J$16</f>
        <v>4572.5</v>
      </c>
      <c r="AW6" s="45">
        <f>$AU6/'cost-performance'!$K$16</f>
        <v>33.405172413793103</v>
      </c>
      <c r="AX6" s="32">
        <f>'cost-performance'!$H$17*$A6</f>
        <v>3799</v>
      </c>
      <c r="AY6" s="44">
        <f>$AX6/'cost-performance'!$J$17</f>
        <v>9497.5</v>
      </c>
      <c r="AZ6" s="45">
        <f>$AX6/'cost-performance'!$K$17</f>
        <v>77.290852864583329</v>
      </c>
      <c r="BA6" s="32">
        <f>'cost-performance'!$G$18*CEILING($B6/7,1)</f>
        <v>1329</v>
      </c>
      <c r="BB6" s="44">
        <f>$BA6/'cost-performance'!$J$18</f>
        <v>3322.5</v>
      </c>
      <c r="BC6" s="45">
        <f>$BA6/'cost-performance'!$K$18</f>
        <v>27.03857421875</v>
      </c>
      <c r="BD6" s="32">
        <f>'cost-performance'!$H$19*$A6</f>
        <v>2099</v>
      </c>
      <c r="BE6" s="44">
        <f>$BD6/'cost-performance'!$J$19</f>
        <v>5766.4835164835167</v>
      </c>
      <c r="BF6" s="45">
        <f>$BD6/'cost-performance'!$K$19</f>
        <v>85.408528645833329</v>
      </c>
      <c r="BG6" s="32">
        <f>'cost-performance'!$G$20*CEILING($B6/7,1)</f>
        <v>749</v>
      </c>
      <c r="BH6" s="44">
        <f>$BG6/'cost-performance'!$J$20</f>
        <v>2057.6923076923076</v>
      </c>
      <c r="BI6" s="45">
        <f>$BG6/'cost-performance'!$K$20</f>
        <v>30.476888020833332</v>
      </c>
      <c r="BJ6" s="32">
        <f>'cost-performance'!$H$21*$A6</f>
        <v>6999</v>
      </c>
      <c r="BK6" s="44">
        <f>$BJ6/'cost-performance'!$J$21</f>
        <v>17497.5</v>
      </c>
      <c r="BL6" s="45">
        <f>$BJ6/'cost-performance'!$K$21</f>
        <v>74.406786868515056</v>
      </c>
      <c r="BM6" s="32">
        <f>'cost-performance'!$G$22*CEILING($B6/7,1)</f>
        <v>2049</v>
      </c>
      <c r="BN6" s="44">
        <f>$BM6/'cost-performance'!$J$22</f>
        <v>5122.5</v>
      </c>
      <c r="BO6" s="45">
        <f>$BM6/'cost-performance'!$K$22</f>
        <v>21.783041333560131</v>
      </c>
      <c r="BP6" s="32">
        <f>'cost-performance'!$H$23*$A6</f>
        <v>8599</v>
      </c>
      <c r="BQ6" s="44">
        <f>$BP6/'cost-performance'!$J$23</f>
        <v>21497.5</v>
      </c>
      <c r="BR6" s="45">
        <f>$BP6/'cost-performance'!$K$23</f>
        <v>113.14473684210526</v>
      </c>
      <c r="BS6" s="32">
        <f>'cost-performance'!$G$24*CEILING($B6/7,1)</f>
        <v>2599</v>
      </c>
      <c r="BT6" s="44">
        <f>$BS6/'cost-performance'!$J$24</f>
        <v>6497.5</v>
      </c>
      <c r="BU6" s="45">
        <f>$BS6/'cost-performance'!$K$24</f>
        <v>34.19736842105263</v>
      </c>
      <c r="BV6" s="32">
        <f>'cost-performance'!$H$25*$A6</f>
        <v>7449</v>
      </c>
      <c r="BW6" s="44">
        <f>$BV6/'cost-performance'!$J$25</f>
        <v>6796.5328467153277</v>
      </c>
      <c r="BX6" s="45">
        <f>$BV6/'cost-performance'!$K$25</f>
        <v>196.02631578947367</v>
      </c>
      <c r="BY6" s="32">
        <f>'cost-performance'!$G$26*CEILING($B6/7,1)</f>
        <v>2259</v>
      </c>
      <c r="BZ6" s="44">
        <f>$BY6/'cost-performance'!$J$26</f>
        <v>2061.1313868613138</v>
      </c>
      <c r="CA6" s="45">
        <f>$BY6/'cost-performance'!$K$26</f>
        <v>59.44736842105263</v>
      </c>
      <c r="CB6" s="54">
        <f>'cost-performance'!$H$27*$A6</f>
        <v>6679</v>
      </c>
      <c r="CC6" s="44">
        <f>$CB6/'cost-performance'!$J$27</f>
        <v>7617.4726277372265</v>
      </c>
      <c r="CD6" s="45">
        <f>$CB6/'cost-performance'!$K$27</f>
        <v>175.76315789473685</v>
      </c>
      <c r="CE6" s="32">
        <f>'cost-performance'!$G$28*CEILING($B6/7,1)</f>
        <v>1999</v>
      </c>
      <c r="CF6" s="44">
        <f>$CE6/'cost-performance'!$J$28</f>
        <v>2279.8813868613138</v>
      </c>
      <c r="CG6" s="45">
        <f>$CE6/'cost-performance'!$K$28</f>
        <v>52.60526315789474</v>
      </c>
      <c r="CH6" s="54">
        <f>'cost-performance'!$H$29*$A6</f>
        <v>1519</v>
      </c>
      <c r="CI6" s="44">
        <f>$CH6/'cost-performance'!$J$29</f>
        <v>5063.3333333333339</v>
      </c>
      <c r="CJ6" s="45">
        <f>$CH6/'cost-performance'!$K$29</f>
        <v>61.808268229166664</v>
      </c>
      <c r="CK6" s="54">
        <f>'cost-performance'!$H$30*$A6</f>
        <v>1675</v>
      </c>
      <c r="CL6" s="44">
        <f>$CK6/'cost-performance'!$J$30</f>
        <v>5583.3333333333339</v>
      </c>
      <c r="CM6" s="45">
        <f>$CK6/'cost-performance'!$K$30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C7*'cost-performance'!$F$2</f>
        <v>72</v>
      </c>
      <c r="F7" s="47">
        <f>C7*'cost-performance'!$F$2/'cost-performance'!$J$2</f>
        <v>101.25</v>
      </c>
      <c r="G7" s="48">
        <f>C7*'cost-performance'!$F$2/'cost-performance'!$K$2</f>
        <v>0.51487414187643021</v>
      </c>
      <c r="H7" s="46">
        <f>C7*'cost-performance'!$F$3</f>
        <v>36</v>
      </c>
      <c r="I7" s="44">
        <f>C7*'cost-performance'!$F$3/'cost-performance'!$J$3</f>
        <v>101.25</v>
      </c>
      <c r="J7" s="45">
        <f>C7*'cost-performance'!$F$3/'cost-performance'!$K$3</f>
        <v>0.51487414187643021</v>
      </c>
      <c r="K7" s="51">
        <f>C7*'cost-performance'!$F$4</f>
        <v>4.5</v>
      </c>
      <c r="L7" s="44">
        <f>C7*'cost-performance'!$F$4/'cost-performance'!$J$4</f>
        <v>101.25</v>
      </c>
      <c r="M7" s="45">
        <f>C7*'cost-performance'!$F$4/'cost-performance'!$K$4</f>
        <v>0.51487414187643021</v>
      </c>
      <c r="N7" s="51">
        <f>C7*'cost-performance'!$F$5</f>
        <v>79.2</v>
      </c>
      <c r="O7" s="44">
        <f>C7*'cost-performance'!$F$5/'cost-performance'!$J$5</f>
        <v>99</v>
      </c>
      <c r="P7" s="45">
        <f>C7*'cost-performance'!$F$5/'cost-performance'!$K$5</f>
        <v>0.56636155606407323</v>
      </c>
      <c r="Q7" s="51">
        <f>'cost-performance'!$I$6*CEILING(A7/12,1)</f>
        <v>105525.72</v>
      </c>
      <c r="R7" s="46">
        <f>$Q7/'cost-performance'!$J$6</f>
        <v>131907.15</v>
      </c>
      <c r="S7" s="52">
        <f>$Q7/'cost-performance'!$K$6</f>
        <v>754.61756292906182</v>
      </c>
      <c r="T7" s="51">
        <f>'cost-performance'!$I$7*CEILING(A7/12,1)</f>
        <v>88389</v>
      </c>
      <c r="U7" s="46">
        <f>$T7/'cost-performance'!$J$7</f>
        <v>110486.25</v>
      </c>
      <c r="V7" s="52">
        <f>$T7/'cost-performance'!$K$7</f>
        <v>632.0723684210526</v>
      </c>
      <c r="W7" s="51">
        <f>C7*'cost-performance'!$F$8</f>
        <v>26.5</v>
      </c>
      <c r="X7" s="44">
        <f>C7*'cost-performance'!$F$8/'cost-performance'!$J$8</f>
        <v>66.25</v>
      </c>
      <c r="Y7" s="45">
        <f>C7*'cost-performance'!$F$8/'cost-performance'!$K$8</f>
        <v>3.0320366132723113</v>
      </c>
      <c r="Z7" s="51">
        <f>'cost-performance'!$H$9*A7</f>
        <v>2479</v>
      </c>
      <c r="AA7" s="44">
        <f>A7*'cost-performance'!$H$9/'cost-performance'!$J$9</f>
        <v>6197.5</v>
      </c>
      <c r="AB7" s="45">
        <f>A7*'cost-performance'!$H$9/'cost-performance'!$K$9</f>
        <v>283.63844393592677</v>
      </c>
      <c r="AC7" s="51">
        <f>'cost-performance'!$H$10*$A7</f>
        <v>1529</v>
      </c>
      <c r="AD7" s="44">
        <f>$A7*'cost-performance'!$H$10/'cost-performance'!$J$10</f>
        <v>2184.2857142857142</v>
      </c>
      <c r="AE7" s="45">
        <f>$A7*'cost-performance'!$H$10/'cost-performance'!$K$10</f>
        <v>174.94279176201371</v>
      </c>
      <c r="AF7" s="51">
        <f>'cost-performance'!$H$11*$A7</f>
        <v>1879</v>
      </c>
      <c r="AG7" s="44">
        <f>$AF7/'cost-performance'!$J$11</f>
        <v>2684.2857142857147</v>
      </c>
      <c r="AH7" s="45">
        <f>$AF7/'cost-performance'!$K$11</f>
        <v>194.71502590673575</v>
      </c>
      <c r="AI7" s="51">
        <f>'cost-performance'!$F$12*$C7</f>
        <v>25</v>
      </c>
      <c r="AJ7" s="44">
        <f>$AI7/'cost-performance'!$J$12</f>
        <v>28.512773722627735</v>
      </c>
      <c r="AK7" s="45">
        <f>$AI7/'cost-performance'!$K$12</f>
        <v>1.4302059496567505</v>
      </c>
      <c r="AL7" s="32">
        <f>'cost-performance'!$H$13*$A7</f>
        <v>7499</v>
      </c>
      <c r="AM7" s="44">
        <f>$AL7/'cost-performance'!$J$13</f>
        <v>12498.333333333334</v>
      </c>
      <c r="AN7" s="45">
        <f>$AL7/'cost-performance'!$K$13</f>
        <v>107.25114416475972</v>
      </c>
      <c r="AO7" s="32">
        <f>'cost-performance'!$G$14*CEILING($B7/7,1)</f>
        <v>2649</v>
      </c>
      <c r="AP7" s="44">
        <f>$AO7/'cost-performance'!$J$14</f>
        <v>4415</v>
      </c>
      <c r="AQ7" s="45">
        <f>$AO7/'cost-performance'!$K$14</f>
        <v>37.886155606407321</v>
      </c>
      <c r="AR7" s="32">
        <f>'cost-performance'!$H$15*$A7</f>
        <v>5999</v>
      </c>
      <c r="AS7" s="44">
        <f>$AR7/'cost-performance'!$J$15</f>
        <v>14997.5</v>
      </c>
      <c r="AT7" s="45">
        <f>$AR7/'cost-performance'!$K$15</f>
        <v>109.56677381648159</v>
      </c>
      <c r="AU7" s="32">
        <f>'cost-performance'!$G$16*CEILING($B7/7,1)</f>
        <v>1829</v>
      </c>
      <c r="AV7" s="44">
        <f>$AU7/'cost-performance'!$J$16</f>
        <v>4572.5</v>
      </c>
      <c r="AW7" s="45">
        <f>$AU7/'cost-performance'!$K$16</f>
        <v>33.405172413793103</v>
      </c>
      <c r="AX7" s="32">
        <f>'cost-performance'!$H$17*$A7</f>
        <v>3799</v>
      </c>
      <c r="AY7" s="44">
        <f>$AX7/'cost-performance'!$J$17</f>
        <v>9497.5</v>
      </c>
      <c r="AZ7" s="45">
        <f>$AX7/'cost-performance'!$K$17</f>
        <v>77.290852864583329</v>
      </c>
      <c r="BA7" s="32">
        <f>'cost-performance'!$G$18*CEILING($B7/7,1)</f>
        <v>1329</v>
      </c>
      <c r="BB7" s="44">
        <f>$BA7/'cost-performance'!$J$18</f>
        <v>3322.5</v>
      </c>
      <c r="BC7" s="45">
        <f>$BA7/'cost-performance'!$K$18</f>
        <v>27.03857421875</v>
      </c>
      <c r="BD7" s="32">
        <f>'cost-performance'!$H$19*$A7</f>
        <v>2099</v>
      </c>
      <c r="BE7" s="44">
        <f>$BD7/'cost-performance'!$J$19</f>
        <v>5766.4835164835167</v>
      </c>
      <c r="BF7" s="45">
        <f>$BD7/'cost-performance'!$K$19</f>
        <v>85.408528645833329</v>
      </c>
      <c r="BG7" s="32">
        <f>'cost-performance'!$G$20*CEILING($B7/7,1)</f>
        <v>749</v>
      </c>
      <c r="BH7" s="44">
        <f>$BG7/'cost-performance'!$J$20</f>
        <v>2057.6923076923076</v>
      </c>
      <c r="BI7" s="45">
        <f>$BG7/'cost-performance'!$K$20</f>
        <v>30.476888020833332</v>
      </c>
      <c r="BJ7" s="32">
        <f>'cost-performance'!$H$21*$A7</f>
        <v>6999</v>
      </c>
      <c r="BK7" s="44">
        <f>$BJ7/'cost-performance'!$J$21</f>
        <v>17497.5</v>
      </c>
      <c r="BL7" s="45">
        <f>$BJ7/'cost-performance'!$K$21</f>
        <v>74.406786868515056</v>
      </c>
      <c r="BM7" s="32">
        <f>'cost-performance'!$G$22*CEILING($B7/7,1)</f>
        <v>2049</v>
      </c>
      <c r="BN7" s="44">
        <f>$BM7/'cost-performance'!$J$22</f>
        <v>5122.5</v>
      </c>
      <c r="BO7" s="45">
        <f>$BM7/'cost-performance'!$K$22</f>
        <v>21.783041333560131</v>
      </c>
      <c r="BP7" s="32">
        <f>'cost-performance'!$H$23*$A7</f>
        <v>8599</v>
      </c>
      <c r="BQ7" s="44">
        <f>$BP7/'cost-performance'!$J$23</f>
        <v>21497.5</v>
      </c>
      <c r="BR7" s="45">
        <f>$BP7/'cost-performance'!$K$23</f>
        <v>113.14473684210526</v>
      </c>
      <c r="BS7" s="32">
        <f>'cost-performance'!$G$24*CEILING($B7/7,1)</f>
        <v>2599</v>
      </c>
      <c r="BT7" s="44">
        <f>$BS7/'cost-performance'!$J$24</f>
        <v>6497.5</v>
      </c>
      <c r="BU7" s="45">
        <f>$BS7/'cost-performance'!$K$24</f>
        <v>34.19736842105263</v>
      </c>
      <c r="BV7" s="32">
        <f>'cost-performance'!$H$25*$A7</f>
        <v>7449</v>
      </c>
      <c r="BW7" s="44">
        <f>$BV7/'cost-performance'!$J$25</f>
        <v>6796.5328467153277</v>
      </c>
      <c r="BX7" s="45">
        <f>$BV7/'cost-performance'!$K$25</f>
        <v>196.02631578947367</v>
      </c>
      <c r="BY7" s="32">
        <f>'cost-performance'!$G$26*CEILING($B7/7,1)</f>
        <v>2259</v>
      </c>
      <c r="BZ7" s="44">
        <f>$BY7/'cost-performance'!$J$26</f>
        <v>2061.1313868613138</v>
      </c>
      <c r="CA7" s="45">
        <f>$BY7/'cost-performance'!$K$26</f>
        <v>59.44736842105263</v>
      </c>
      <c r="CB7" s="54">
        <f>'cost-performance'!$H$27*$A7</f>
        <v>6679</v>
      </c>
      <c r="CC7" s="44">
        <f>$CB7/'cost-performance'!$J$27</f>
        <v>7617.4726277372265</v>
      </c>
      <c r="CD7" s="45">
        <f>$CB7/'cost-performance'!$K$27</f>
        <v>175.76315789473685</v>
      </c>
      <c r="CE7" s="32">
        <f>'cost-performance'!$G$28*CEILING($B7/7,1)</f>
        <v>1999</v>
      </c>
      <c r="CF7" s="44">
        <f>$CE7/'cost-performance'!$J$28</f>
        <v>2279.8813868613138</v>
      </c>
      <c r="CG7" s="45">
        <f>$CE7/'cost-performance'!$K$28</f>
        <v>52.60526315789474</v>
      </c>
      <c r="CH7" s="54">
        <f>'cost-performance'!$H$29*$A7</f>
        <v>1519</v>
      </c>
      <c r="CI7" s="44">
        <f>$CH7/'cost-performance'!$J$29</f>
        <v>5063.3333333333339</v>
      </c>
      <c r="CJ7" s="45">
        <f>$CH7/'cost-performance'!$K$29</f>
        <v>61.808268229166664</v>
      </c>
      <c r="CK7" s="54">
        <f>'cost-performance'!$H$30*$A7</f>
        <v>1675</v>
      </c>
      <c r="CL7" s="44">
        <f>$CK7/'cost-performance'!$J$30</f>
        <v>5583.3333333333339</v>
      </c>
      <c r="CM7" s="45">
        <f>$CK7/'cost-performance'!$K$30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C8*'cost-performance'!$F$2</f>
        <v>86.4</v>
      </c>
      <c r="F8" s="47">
        <f>C8*'cost-performance'!$F$2/'cost-performance'!$J$2</f>
        <v>121.5</v>
      </c>
      <c r="G8" s="48">
        <f>C8*'cost-performance'!$F$2/'cost-performance'!$K$2</f>
        <v>0.61784897025171626</v>
      </c>
      <c r="H8" s="46">
        <f>C8*'cost-performance'!$F$3</f>
        <v>43.2</v>
      </c>
      <c r="I8" s="44">
        <f>C8*'cost-performance'!$F$3/'cost-performance'!$J$3</f>
        <v>121.5</v>
      </c>
      <c r="J8" s="45">
        <f>C8*'cost-performance'!$F$3/'cost-performance'!$K$3</f>
        <v>0.61784897025171626</v>
      </c>
      <c r="K8" s="51">
        <f>C8*'cost-performance'!$F$4</f>
        <v>5.4</v>
      </c>
      <c r="L8" s="44">
        <f>C8*'cost-performance'!$F$4/'cost-performance'!$J$4</f>
        <v>121.5</v>
      </c>
      <c r="M8" s="45">
        <f>C8*'cost-performance'!$F$4/'cost-performance'!$K$4</f>
        <v>0.61784897025171626</v>
      </c>
      <c r="N8" s="51">
        <f>C8*'cost-performance'!$F$5</f>
        <v>95.039999999999992</v>
      </c>
      <c r="O8" s="44">
        <f>C8*'cost-performance'!$F$5/'cost-performance'!$J$5</f>
        <v>118.79999999999998</v>
      </c>
      <c r="P8" s="45">
        <f>C8*'cost-performance'!$F$5/'cost-performance'!$K$5</f>
        <v>0.67963386727688779</v>
      </c>
      <c r="Q8" s="51">
        <f>'cost-performance'!$I$6*CEILING(A8/12,1)</f>
        <v>105525.72</v>
      </c>
      <c r="R8" s="46">
        <f>$Q8/'cost-performance'!$J$6</f>
        <v>131907.15</v>
      </c>
      <c r="S8" s="52">
        <f>$Q8/'cost-performance'!$K$6</f>
        <v>754.61756292906182</v>
      </c>
      <c r="T8" s="51">
        <f>'cost-performance'!$I$7*CEILING(A8/12,1)</f>
        <v>88389</v>
      </c>
      <c r="U8" s="46">
        <f>$T8/'cost-performance'!$J$7</f>
        <v>110486.25</v>
      </c>
      <c r="V8" s="52">
        <f>$T8/'cost-performance'!$K$7</f>
        <v>632.0723684210526</v>
      </c>
      <c r="W8" s="51">
        <f>C8*'cost-performance'!$F$8</f>
        <v>31.799999999999997</v>
      </c>
      <c r="X8" s="44">
        <f>C8*'cost-performance'!$F$8/'cost-performance'!$J$8</f>
        <v>79.499999999999986</v>
      </c>
      <c r="Y8" s="45">
        <f>C8*'cost-performance'!$F$8/'cost-performance'!$K$8</f>
        <v>3.6384439359267731</v>
      </c>
      <c r="Z8" s="51">
        <f>'cost-performance'!$H$9*A8</f>
        <v>2479</v>
      </c>
      <c r="AA8" s="44">
        <f>A8*'cost-performance'!$H$9/'cost-performance'!$J$9</f>
        <v>6197.5</v>
      </c>
      <c r="AB8" s="45">
        <f>A8*'cost-performance'!$H$9/'cost-performance'!$K$9</f>
        <v>283.63844393592677</v>
      </c>
      <c r="AC8" s="51">
        <f>'cost-performance'!$H$10*$A8</f>
        <v>1529</v>
      </c>
      <c r="AD8" s="44">
        <f>$A8*'cost-performance'!$H$10/'cost-performance'!$J$10</f>
        <v>2184.2857142857142</v>
      </c>
      <c r="AE8" s="45">
        <f>$A8*'cost-performance'!$H$10/'cost-performance'!$K$10</f>
        <v>174.94279176201371</v>
      </c>
      <c r="AF8" s="51">
        <f>'cost-performance'!$H$11*$A8</f>
        <v>1879</v>
      </c>
      <c r="AG8" s="44">
        <f>$AF8/'cost-performance'!$J$11</f>
        <v>2684.2857142857147</v>
      </c>
      <c r="AH8" s="45">
        <f>$AF8/'cost-performance'!$K$11</f>
        <v>194.71502590673575</v>
      </c>
      <c r="AI8" s="51">
        <f>'cost-performance'!$F$12*$C8</f>
        <v>30</v>
      </c>
      <c r="AJ8" s="44">
        <f>$AI8/'cost-performance'!$J$12</f>
        <v>34.215328467153284</v>
      </c>
      <c r="AK8" s="45">
        <f>$AI8/'cost-performance'!$K$12</f>
        <v>1.7162471395881007</v>
      </c>
      <c r="AL8" s="32">
        <f>'cost-performance'!$H$13*$A8</f>
        <v>7499</v>
      </c>
      <c r="AM8" s="44">
        <f>$AL8/'cost-performance'!$J$13</f>
        <v>12498.333333333334</v>
      </c>
      <c r="AN8" s="45">
        <f>$AL8/'cost-performance'!$K$13</f>
        <v>107.25114416475972</v>
      </c>
      <c r="AO8" s="32">
        <f>'cost-performance'!$G$14*CEILING($B8/7,1)</f>
        <v>2649</v>
      </c>
      <c r="AP8" s="44">
        <f>$AO8/'cost-performance'!$J$14</f>
        <v>4415</v>
      </c>
      <c r="AQ8" s="45">
        <f>$AO8/'cost-performance'!$K$14</f>
        <v>37.886155606407321</v>
      </c>
      <c r="AR8" s="32">
        <f>'cost-performance'!$H$15*$A8</f>
        <v>5999</v>
      </c>
      <c r="AS8" s="44">
        <f>$AR8/'cost-performance'!$J$15</f>
        <v>14997.5</v>
      </c>
      <c r="AT8" s="45">
        <f>$AR8/'cost-performance'!$K$15</f>
        <v>109.56677381648159</v>
      </c>
      <c r="AU8" s="32">
        <f>'cost-performance'!$G$16*CEILING($B8/7,1)</f>
        <v>1829</v>
      </c>
      <c r="AV8" s="44">
        <f>$AU8/'cost-performance'!$J$16</f>
        <v>4572.5</v>
      </c>
      <c r="AW8" s="45">
        <f>$AU8/'cost-performance'!$K$16</f>
        <v>33.405172413793103</v>
      </c>
      <c r="AX8" s="32">
        <f>'cost-performance'!$H$17*$A8</f>
        <v>3799</v>
      </c>
      <c r="AY8" s="44">
        <f>$AX8/'cost-performance'!$J$17</f>
        <v>9497.5</v>
      </c>
      <c r="AZ8" s="45">
        <f>$AX8/'cost-performance'!$K$17</f>
        <v>77.290852864583329</v>
      </c>
      <c r="BA8" s="32">
        <f>'cost-performance'!$G$18*CEILING($B8/7,1)</f>
        <v>1329</v>
      </c>
      <c r="BB8" s="44">
        <f>$BA8/'cost-performance'!$J$18</f>
        <v>3322.5</v>
      </c>
      <c r="BC8" s="45">
        <f>$BA8/'cost-performance'!$K$18</f>
        <v>27.03857421875</v>
      </c>
      <c r="BD8" s="32">
        <f>'cost-performance'!$H$19*$A8</f>
        <v>2099</v>
      </c>
      <c r="BE8" s="44">
        <f>$BD8/'cost-performance'!$J$19</f>
        <v>5766.4835164835167</v>
      </c>
      <c r="BF8" s="45">
        <f>$BD8/'cost-performance'!$K$19</f>
        <v>85.408528645833329</v>
      </c>
      <c r="BG8" s="32">
        <f>'cost-performance'!$G$20*CEILING($B8/7,1)</f>
        <v>749</v>
      </c>
      <c r="BH8" s="44">
        <f>$BG8/'cost-performance'!$J$20</f>
        <v>2057.6923076923076</v>
      </c>
      <c r="BI8" s="45">
        <f>$BG8/'cost-performance'!$K$20</f>
        <v>30.476888020833332</v>
      </c>
      <c r="BJ8" s="32">
        <f>'cost-performance'!$H$21*$A8</f>
        <v>6999</v>
      </c>
      <c r="BK8" s="44">
        <f>$BJ8/'cost-performance'!$J$21</f>
        <v>17497.5</v>
      </c>
      <c r="BL8" s="45">
        <f>$BJ8/'cost-performance'!$K$21</f>
        <v>74.406786868515056</v>
      </c>
      <c r="BM8" s="32">
        <f>'cost-performance'!$G$22*CEILING($B8/7,1)</f>
        <v>2049</v>
      </c>
      <c r="BN8" s="44">
        <f>$BM8/'cost-performance'!$J$22</f>
        <v>5122.5</v>
      </c>
      <c r="BO8" s="45">
        <f>$BM8/'cost-performance'!$K$22</f>
        <v>21.783041333560131</v>
      </c>
      <c r="BP8" s="32">
        <f>'cost-performance'!$H$23*$A8</f>
        <v>8599</v>
      </c>
      <c r="BQ8" s="44">
        <f>$BP8/'cost-performance'!$J$23</f>
        <v>21497.5</v>
      </c>
      <c r="BR8" s="45">
        <f>$BP8/'cost-performance'!$K$23</f>
        <v>113.14473684210526</v>
      </c>
      <c r="BS8" s="32">
        <f>'cost-performance'!$G$24*CEILING($B8/7,1)</f>
        <v>2599</v>
      </c>
      <c r="BT8" s="44">
        <f>$BS8/'cost-performance'!$J$24</f>
        <v>6497.5</v>
      </c>
      <c r="BU8" s="45">
        <f>$BS8/'cost-performance'!$K$24</f>
        <v>34.19736842105263</v>
      </c>
      <c r="BV8" s="32">
        <f>'cost-performance'!$H$25*$A8</f>
        <v>7449</v>
      </c>
      <c r="BW8" s="44">
        <f>$BV8/'cost-performance'!$J$25</f>
        <v>6796.5328467153277</v>
      </c>
      <c r="BX8" s="45">
        <f>$BV8/'cost-performance'!$K$25</f>
        <v>196.02631578947367</v>
      </c>
      <c r="BY8" s="32">
        <f>'cost-performance'!$G$26*CEILING($B8/7,1)</f>
        <v>2259</v>
      </c>
      <c r="BZ8" s="44">
        <f>$BY8/'cost-performance'!$J$26</f>
        <v>2061.1313868613138</v>
      </c>
      <c r="CA8" s="45">
        <f>$BY8/'cost-performance'!$K$26</f>
        <v>59.44736842105263</v>
      </c>
      <c r="CB8" s="54">
        <f>'cost-performance'!$H$27*$A8</f>
        <v>6679</v>
      </c>
      <c r="CC8" s="44">
        <f>$CB8/'cost-performance'!$J$27</f>
        <v>7617.4726277372265</v>
      </c>
      <c r="CD8" s="45">
        <f>$CB8/'cost-performance'!$K$27</f>
        <v>175.76315789473685</v>
      </c>
      <c r="CE8" s="32">
        <f>'cost-performance'!$G$28*CEILING($B8/7,1)</f>
        <v>1999</v>
      </c>
      <c r="CF8" s="44">
        <f>$CE8/'cost-performance'!$J$28</f>
        <v>2279.8813868613138</v>
      </c>
      <c r="CG8" s="45">
        <f>$CE8/'cost-performance'!$K$28</f>
        <v>52.60526315789474</v>
      </c>
      <c r="CH8" s="54">
        <f>'cost-performance'!$H$29*$A8</f>
        <v>1519</v>
      </c>
      <c r="CI8" s="44">
        <f>$CH8/'cost-performance'!$J$29</f>
        <v>5063.3333333333339</v>
      </c>
      <c r="CJ8" s="45">
        <f>$CH8/'cost-performance'!$K$29</f>
        <v>61.808268229166664</v>
      </c>
      <c r="CK8" s="54">
        <f>'cost-performance'!$H$30*$A8</f>
        <v>1675</v>
      </c>
      <c r="CL8" s="44">
        <f>$CK8/'cost-performance'!$J$30</f>
        <v>5583.3333333333339</v>
      </c>
      <c r="CM8" s="45">
        <f>$CK8/'cost-performance'!$K$30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C9*'cost-performance'!$F$2</f>
        <v>100.8</v>
      </c>
      <c r="F9" s="47">
        <f>C9*'cost-performance'!$F$2/'cost-performance'!$J$2</f>
        <v>141.75</v>
      </c>
      <c r="G9" s="48">
        <f>C9*'cost-performance'!$F$2/'cost-performance'!$K$2</f>
        <v>0.7208237986270023</v>
      </c>
      <c r="H9" s="46">
        <f>C9*'cost-performance'!$F$3</f>
        <v>50.4</v>
      </c>
      <c r="I9" s="44">
        <f>C9*'cost-performance'!$F$3/'cost-performance'!$J$3</f>
        <v>141.75</v>
      </c>
      <c r="J9" s="45">
        <f>C9*'cost-performance'!$F$3/'cost-performance'!$K$3</f>
        <v>0.7208237986270023</v>
      </c>
      <c r="K9" s="51">
        <f>C9*'cost-performance'!$F$4</f>
        <v>6.3</v>
      </c>
      <c r="L9" s="44">
        <f>C9*'cost-performance'!$F$4/'cost-performance'!$J$4</f>
        <v>141.75</v>
      </c>
      <c r="M9" s="45">
        <f>C9*'cost-performance'!$F$4/'cost-performance'!$K$4</f>
        <v>0.7208237986270023</v>
      </c>
      <c r="N9" s="51">
        <f>C9*'cost-performance'!$F$5</f>
        <v>110.88</v>
      </c>
      <c r="O9" s="44">
        <f>C9*'cost-performance'!$F$5/'cost-performance'!$J$5</f>
        <v>138.6</v>
      </c>
      <c r="P9" s="45">
        <f>C9*'cost-performance'!$F$5/'cost-performance'!$K$5</f>
        <v>0.79290617848970246</v>
      </c>
      <c r="Q9" s="51">
        <f>'cost-performance'!$I$6*CEILING(A9/12,1)</f>
        <v>105525.72</v>
      </c>
      <c r="R9" s="46">
        <f>$Q9/'cost-performance'!$J$6</f>
        <v>131907.15</v>
      </c>
      <c r="S9" s="52">
        <f>$Q9/'cost-performance'!$K$6</f>
        <v>754.61756292906182</v>
      </c>
      <c r="T9" s="51">
        <f>'cost-performance'!$I$7*CEILING(A9/12,1)</f>
        <v>88389</v>
      </c>
      <c r="U9" s="46">
        <f>$T9/'cost-performance'!$J$7</f>
        <v>110486.25</v>
      </c>
      <c r="V9" s="52">
        <f>$T9/'cost-performance'!$K$7</f>
        <v>632.0723684210526</v>
      </c>
      <c r="W9" s="51">
        <f>C9*'cost-performance'!$F$8</f>
        <v>37.1</v>
      </c>
      <c r="X9" s="44">
        <f>C9*'cost-performance'!$F$8/'cost-performance'!$J$8</f>
        <v>92.75</v>
      </c>
      <c r="Y9" s="45">
        <f>C9*'cost-performance'!$F$8/'cost-performance'!$K$8</f>
        <v>4.2448512585812361</v>
      </c>
      <c r="Z9" s="51">
        <f>'cost-performance'!$H$9*A9</f>
        <v>2479</v>
      </c>
      <c r="AA9" s="44">
        <f>A9*'cost-performance'!$H$9/'cost-performance'!$J$9</f>
        <v>6197.5</v>
      </c>
      <c r="AB9" s="45">
        <f>A9*'cost-performance'!$H$9/'cost-performance'!$K$9</f>
        <v>283.63844393592677</v>
      </c>
      <c r="AC9" s="51">
        <f>'cost-performance'!$H$10*$A9</f>
        <v>1529</v>
      </c>
      <c r="AD9" s="44">
        <f>$A9*'cost-performance'!$H$10/'cost-performance'!$J$10</f>
        <v>2184.2857142857142</v>
      </c>
      <c r="AE9" s="45">
        <f>$A9*'cost-performance'!$H$10/'cost-performance'!$K$10</f>
        <v>174.94279176201371</v>
      </c>
      <c r="AF9" s="51">
        <f>'cost-performance'!$H$11*$A9</f>
        <v>1879</v>
      </c>
      <c r="AG9" s="44">
        <f>$AF9/'cost-performance'!$J$11</f>
        <v>2684.2857142857147</v>
      </c>
      <c r="AH9" s="45">
        <f>$AF9/'cost-performance'!$K$11</f>
        <v>194.71502590673575</v>
      </c>
      <c r="AI9" s="51">
        <f>'cost-performance'!$F$12*$C9</f>
        <v>35</v>
      </c>
      <c r="AJ9" s="44">
        <f>$AI9/'cost-performance'!$J$12</f>
        <v>39.917883211678834</v>
      </c>
      <c r="AK9" s="45">
        <f>$AI9/'cost-performance'!$K$12</f>
        <v>2.0022883295194509</v>
      </c>
      <c r="AL9" s="32">
        <f>'cost-performance'!$H$13*$A9</f>
        <v>7499</v>
      </c>
      <c r="AM9" s="44">
        <f>$AL9/'cost-performance'!$J$13</f>
        <v>12498.333333333334</v>
      </c>
      <c r="AN9" s="45">
        <f>$AL9/'cost-performance'!$K$13</f>
        <v>107.25114416475972</v>
      </c>
      <c r="AO9" s="32">
        <f>'cost-performance'!$G$14*CEILING($B9/7,1)</f>
        <v>2649</v>
      </c>
      <c r="AP9" s="44">
        <f>$AO9/'cost-performance'!$J$14</f>
        <v>4415</v>
      </c>
      <c r="AQ9" s="45">
        <f>$AO9/'cost-performance'!$K$14</f>
        <v>37.886155606407321</v>
      </c>
      <c r="AR9" s="32">
        <f>'cost-performance'!$H$15*$A9</f>
        <v>5999</v>
      </c>
      <c r="AS9" s="44">
        <f>$AR9/'cost-performance'!$J$15</f>
        <v>14997.5</v>
      </c>
      <c r="AT9" s="45">
        <f>$AR9/'cost-performance'!$K$15</f>
        <v>109.56677381648159</v>
      </c>
      <c r="AU9" s="32">
        <f>'cost-performance'!$G$16*CEILING($B9/7,1)</f>
        <v>1829</v>
      </c>
      <c r="AV9" s="44">
        <f>$AU9/'cost-performance'!$J$16</f>
        <v>4572.5</v>
      </c>
      <c r="AW9" s="45">
        <f>$AU9/'cost-performance'!$K$16</f>
        <v>33.405172413793103</v>
      </c>
      <c r="AX9" s="32">
        <f>'cost-performance'!$H$17*$A9</f>
        <v>3799</v>
      </c>
      <c r="AY9" s="44">
        <f>$AX9/'cost-performance'!$J$17</f>
        <v>9497.5</v>
      </c>
      <c r="AZ9" s="45">
        <f>$AX9/'cost-performance'!$K$17</f>
        <v>77.290852864583329</v>
      </c>
      <c r="BA9" s="32">
        <f>'cost-performance'!$G$18*CEILING($B9/7,1)</f>
        <v>1329</v>
      </c>
      <c r="BB9" s="44">
        <f>$BA9/'cost-performance'!$J$18</f>
        <v>3322.5</v>
      </c>
      <c r="BC9" s="45">
        <f>$BA9/'cost-performance'!$K$18</f>
        <v>27.03857421875</v>
      </c>
      <c r="BD9" s="32">
        <f>'cost-performance'!$H$19*$A9</f>
        <v>2099</v>
      </c>
      <c r="BE9" s="44">
        <f>$BD9/'cost-performance'!$J$19</f>
        <v>5766.4835164835167</v>
      </c>
      <c r="BF9" s="45">
        <f>$BD9/'cost-performance'!$K$19</f>
        <v>85.408528645833329</v>
      </c>
      <c r="BG9" s="32">
        <f>'cost-performance'!$G$20*CEILING($B9/7,1)</f>
        <v>749</v>
      </c>
      <c r="BH9" s="44">
        <f>$BG9/'cost-performance'!$J$20</f>
        <v>2057.6923076923076</v>
      </c>
      <c r="BI9" s="45">
        <f>$BG9/'cost-performance'!$K$20</f>
        <v>30.476888020833332</v>
      </c>
      <c r="BJ9" s="32">
        <f>'cost-performance'!$H$21*$A9</f>
        <v>6999</v>
      </c>
      <c r="BK9" s="44">
        <f>$BJ9/'cost-performance'!$J$21</f>
        <v>17497.5</v>
      </c>
      <c r="BL9" s="45">
        <f>$BJ9/'cost-performance'!$K$21</f>
        <v>74.406786868515056</v>
      </c>
      <c r="BM9" s="32">
        <f>'cost-performance'!$G$22*CEILING($B9/7,1)</f>
        <v>2049</v>
      </c>
      <c r="BN9" s="44">
        <f>$BM9/'cost-performance'!$J$22</f>
        <v>5122.5</v>
      </c>
      <c r="BO9" s="45">
        <f>$BM9/'cost-performance'!$K$22</f>
        <v>21.783041333560131</v>
      </c>
      <c r="BP9" s="32">
        <f>'cost-performance'!$H$23*$A9</f>
        <v>8599</v>
      </c>
      <c r="BQ9" s="44">
        <f>$BP9/'cost-performance'!$J$23</f>
        <v>21497.5</v>
      </c>
      <c r="BR9" s="45">
        <f>$BP9/'cost-performance'!$K$23</f>
        <v>113.14473684210526</v>
      </c>
      <c r="BS9" s="32">
        <f>'cost-performance'!$G$24*CEILING($B9/7,1)</f>
        <v>2599</v>
      </c>
      <c r="BT9" s="44">
        <f>$BS9/'cost-performance'!$J$24</f>
        <v>6497.5</v>
      </c>
      <c r="BU9" s="45">
        <f>$BS9/'cost-performance'!$K$24</f>
        <v>34.19736842105263</v>
      </c>
      <c r="BV9" s="32">
        <f>'cost-performance'!$H$25*$A9</f>
        <v>7449</v>
      </c>
      <c r="BW9" s="44">
        <f>$BV9/'cost-performance'!$J$25</f>
        <v>6796.5328467153277</v>
      </c>
      <c r="BX9" s="45">
        <f>$BV9/'cost-performance'!$K$25</f>
        <v>196.02631578947367</v>
      </c>
      <c r="BY9" s="32">
        <f>'cost-performance'!$G$26*CEILING($B9/7,1)</f>
        <v>2259</v>
      </c>
      <c r="BZ9" s="44">
        <f>$BY9/'cost-performance'!$J$26</f>
        <v>2061.1313868613138</v>
      </c>
      <c r="CA9" s="45">
        <f>$BY9/'cost-performance'!$K$26</f>
        <v>59.44736842105263</v>
      </c>
      <c r="CB9" s="54">
        <f>'cost-performance'!$H$27*$A9</f>
        <v>6679</v>
      </c>
      <c r="CC9" s="44">
        <f>$CB9/'cost-performance'!$J$27</f>
        <v>7617.4726277372265</v>
      </c>
      <c r="CD9" s="45">
        <f>$CB9/'cost-performance'!$K$27</f>
        <v>175.76315789473685</v>
      </c>
      <c r="CE9" s="32">
        <f>'cost-performance'!$G$28*CEILING($B9/7,1)</f>
        <v>1999</v>
      </c>
      <c r="CF9" s="44">
        <f>$CE9/'cost-performance'!$J$28</f>
        <v>2279.8813868613138</v>
      </c>
      <c r="CG9" s="45">
        <f>$CE9/'cost-performance'!$K$28</f>
        <v>52.60526315789474</v>
      </c>
      <c r="CH9" s="54">
        <f>'cost-performance'!$H$29*$A9</f>
        <v>1519</v>
      </c>
      <c r="CI9" s="44">
        <f>$CH9/'cost-performance'!$J$29</f>
        <v>5063.3333333333339</v>
      </c>
      <c r="CJ9" s="45">
        <f>$CH9/'cost-performance'!$K$29</f>
        <v>61.808268229166664</v>
      </c>
      <c r="CK9" s="54">
        <f>'cost-performance'!$H$30*$A9</f>
        <v>1675</v>
      </c>
      <c r="CL9" s="44">
        <f>$CK9/'cost-performance'!$J$30</f>
        <v>5583.3333333333339</v>
      </c>
      <c r="CM9" s="45">
        <f>$CK9/'cost-performance'!$K$30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C10*'cost-performance'!$F$2</f>
        <v>115.2</v>
      </c>
      <c r="F10" s="47">
        <f>C10*'cost-performance'!$F$2/'cost-performance'!$J$2</f>
        <v>162</v>
      </c>
      <c r="G10" s="48">
        <f>C10*'cost-performance'!$F$2/'cost-performance'!$K$2</f>
        <v>0.82379862700228834</v>
      </c>
      <c r="H10" s="46">
        <f>C10*'cost-performance'!$F$3</f>
        <v>57.6</v>
      </c>
      <c r="I10" s="44">
        <f>C10*'cost-performance'!$F$3/'cost-performance'!$J$3</f>
        <v>162</v>
      </c>
      <c r="J10" s="45">
        <f>C10*'cost-performance'!$F$3/'cost-performance'!$K$3</f>
        <v>0.82379862700228834</v>
      </c>
      <c r="K10" s="51">
        <f>C10*'cost-performance'!$F$4</f>
        <v>7.2</v>
      </c>
      <c r="L10" s="44">
        <f>C10*'cost-performance'!$F$4/'cost-performance'!$J$4</f>
        <v>162</v>
      </c>
      <c r="M10" s="45">
        <f>C10*'cost-performance'!$F$4/'cost-performance'!$K$4</f>
        <v>0.82379862700228834</v>
      </c>
      <c r="N10" s="51">
        <f>C10*'cost-performance'!$F$5</f>
        <v>126.72</v>
      </c>
      <c r="O10" s="44">
        <f>C10*'cost-performance'!$F$5/'cost-performance'!$J$5</f>
        <v>158.39999999999998</v>
      </c>
      <c r="P10" s="45">
        <f>C10*'cost-performance'!$F$5/'cost-performance'!$K$5</f>
        <v>0.90617848970251713</v>
      </c>
      <c r="Q10" s="51">
        <f>'cost-performance'!$I$6*CEILING(A10/12,1)</f>
        <v>105525.72</v>
      </c>
      <c r="R10" s="46">
        <f>$Q10/'cost-performance'!$J$6</f>
        <v>131907.15</v>
      </c>
      <c r="S10" s="52">
        <f>$Q10/'cost-performance'!$K$6</f>
        <v>754.61756292906182</v>
      </c>
      <c r="T10" s="51">
        <f>'cost-performance'!$I$7*CEILING(A10/12,1)</f>
        <v>88389</v>
      </c>
      <c r="U10" s="46">
        <f>$T10/'cost-performance'!$J$7</f>
        <v>110486.25</v>
      </c>
      <c r="V10" s="52">
        <f>$T10/'cost-performance'!$K$7</f>
        <v>632.0723684210526</v>
      </c>
      <c r="W10" s="51">
        <f>C10*'cost-performance'!$F$8</f>
        <v>42.4</v>
      </c>
      <c r="X10" s="44">
        <f>C10*'cost-performance'!$F$8/'cost-performance'!$J$8</f>
        <v>105.99999999999999</v>
      </c>
      <c r="Y10" s="45">
        <f>C10*'cost-performance'!$F$8/'cost-performance'!$K$8</f>
        <v>4.8512585812356974</v>
      </c>
      <c r="Z10" s="51">
        <f>'cost-performance'!$H$9*A10</f>
        <v>2479</v>
      </c>
      <c r="AA10" s="44">
        <f>A10*'cost-performance'!$H$9/'cost-performance'!$J$9</f>
        <v>6197.5</v>
      </c>
      <c r="AB10" s="45">
        <f>A10*'cost-performance'!$H$9/'cost-performance'!$K$9</f>
        <v>283.63844393592677</v>
      </c>
      <c r="AC10" s="51">
        <f>'cost-performance'!$H$10*$A10</f>
        <v>1529</v>
      </c>
      <c r="AD10" s="44">
        <f>$A10*'cost-performance'!$H$10/'cost-performance'!$J$10</f>
        <v>2184.2857142857142</v>
      </c>
      <c r="AE10" s="45">
        <f>$A10*'cost-performance'!$H$10/'cost-performance'!$K$10</f>
        <v>174.94279176201371</v>
      </c>
      <c r="AF10" s="51">
        <f>'cost-performance'!$H$11*$A10</f>
        <v>1879</v>
      </c>
      <c r="AG10" s="44">
        <f>$AF10/'cost-performance'!$J$11</f>
        <v>2684.2857142857147</v>
      </c>
      <c r="AH10" s="45">
        <f>$AF10/'cost-performance'!$K$11</f>
        <v>194.71502590673575</v>
      </c>
      <c r="AI10" s="51">
        <f>'cost-performance'!$F$12*$C10</f>
        <v>40</v>
      </c>
      <c r="AJ10" s="44">
        <f>$AI10/'cost-performance'!$J$12</f>
        <v>45.620437956204377</v>
      </c>
      <c r="AK10" s="45">
        <f>$AI10/'cost-performance'!$K$12</f>
        <v>2.2883295194508007</v>
      </c>
      <c r="AL10" s="32">
        <f>'cost-performance'!$H$13*$A10</f>
        <v>7499</v>
      </c>
      <c r="AM10" s="44">
        <f>$AL10/'cost-performance'!$J$13</f>
        <v>12498.333333333334</v>
      </c>
      <c r="AN10" s="45">
        <f>$AL10/'cost-performance'!$K$13</f>
        <v>107.25114416475972</v>
      </c>
      <c r="AO10" s="32">
        <f>'cost-performance'!$G$14*CEILING($B10/7,1)</f>
        <v>2649</v>
      </c>
      <c r="AP10" s="44">
        <f>$AO10/'cost-performance'!$J$14</f>
        <v>4415</v>
      </c>
      <c r="AQ10" s="45">
        <f>$AO10/'cost-performance'!$K$14</f>
        <v>37.886155606407321</v>
      </c>
      <c r="AR10" s="32">
        <f>'cost-performance'!$H$15*$A10</f>
        <v>5999</v>
      </c>
      <c r="AS10" s="44">
        <f>$AR10/'cost-performance'!$J$15</f>
        <v>14997.5</v>
      </c>
      <c r="AT10" s="45">
        <f>$AR10/'cost-performance'!$K$15</f>
        <v>109.56677381648159</v>
      </c>
      <c r="AU10" s="32">
        <f>'cost-performance'!$G$16*CEILING($B10/7,1)</f>
        <v>1829</v>
      </c>
      <c r="AV10" s="44">
        <f>$AU10/'cost-performance'!$J$16</f>
        <v>4572.5</v>
      </c>
      <c r="AW10" s="45">
        <f>$AU10/'cost-performance'!$K$16</f>
        <v>33.405172413793103</v>
      </c>
      <c r="AX10" s="32">
        <f>'cost-performance'!$H$17*$A10</f>
        <v>3799</v>
      </c>
      <c r="AY10" s="44">
        <f>$AX10/'cost-performance'!$J$17</f>
        <v>9497.5</v>
      </c>
      <c r="AZ10" s="45">
        <f>$AX10/'cost-performance'!$K$17</f>
        <v>77.290852864583329</v>
      </c>
      <c r="BA10" s="32">
        <f>'cost-performance'!$G$18*CEILING($B10/7,1)</f>
        <v>1329</v>
      </c>
      <c r="BB10" s="44">
        <f>$BA10/'cost-performance'!$J$18</f>
        <v>3322.5</v>
      </c>
      <c r="BC10" s="45">
        <f>$BA10/'cost-performance'!$K$18</f>
        <v>27.03857421875</v>
      </c>
      <c r="BD10" s="32">
        <f>'cost-performance'!$H$19*$A10</f>
        <v>2099</v>
      </c>
      <c r="BE10" s="44">
        <f>$BD10/'cost-performance'!$J$19</f>
        <v>5766.4835164835167</v>
      </c>
      <c r="BF10" s="45">
        <f>$BD10/'cost-performance'!$K$19</f>
        <v>85.408528645833329</v>
      </c>
      <c r="BG10" s="32">
        <f>'cost-performance'!$G$20*CEILING($B10/7,1)</f>
        <v>749</v>
      </c>
      <c r="BH10" s="44">
        <f>$BG10/'cost-performance'!$J$20</f>
        <v>2057.6923076923076</v>
      </c>
      <c r="BI10" s="45">
        <f>$BG10/'cost-performance'!$K$20</f>
        <v>30.476888020833332</v>
      </c>
      <c r="BJ10" s="32">
        <f>'cost-performance'!$H$21*$A10</f>
        <v>6999</v>
      </c>
      <c r="BK10" s="44">
        <f>$BJ10/'cost-performance'!$J$21</f>
        <v>17497.5</v>
      </c>
      <c r="BL10" s="45">
        <f>$BJ10/'cost-performance'!$K$21</f>
        <v>74.406786868515056</v>
      </c>
      <c r="BM10" s="32">
        <f>'cost-performance'!$G$22*CEILING($B10/7,1)</f>
        <v>2049</v>
      </c>
      <c r="BN10" s="44">
        <f>$BM10/'cost-performance'!$J$22</f>
        <v>5122.5</v>
      </c>
      <c r="BO10" s="45">
        <f>$BM10/'cost-performance'!$K$22</f>
        <v>21.783041333560131</v>
      </c>
      <c r="BP10" s="32">
        <f>'cost-performance'!$H$23*$A10</f>
        <v>8599</v>
      </c>
      <c r="BQ10" s="44">
        <f>$BP10/'cost-performance'!$J$23</f>
        <v>21497.5</v>
      </c>
      <c r="BR10" s="45">
        <f>$BP10/'cost-performance'!$K$23</f>
        <v>113.14473684210526</v>
      </c>
      <c r="BS10" s="32">
        <f>'cost-performance'!$G$24*CEILING($B10/7,1)</f>
        <v>2599</v>
      </c>
      <c r="BT10" s="44">
        <f>$BS10/'cost-performance'!$J$24</f>
        <v>6497.5</v>
      </c>
      <c r="BU10" s="45">
        <f>$BS10/'cost-performance'!$K$24</f>
        <v>34.19736842105263</v>
      </c>
      <c r="BV10" s="32">
        <f>'cost-performance'!$H$25*$A10</f>
        <v>7449</v>
      </c>
      <c r="BW10" s="44">
        <f>$BV10/'cost-performance'!$J$25</f>
        <v>6796.5328467153277</v>
      </c>
      <c r="BX10" s="45">
        <f>$BV10/'cost-performance'!$K$25</f>
        <v>196.02631578947367</v>
      </c>
      <c r="BY10" s="32">
        <f>'cost-performance'!$G$26*CEILING($B10/7,1)</f>
        <v>2259</v>
      </c>
      <c r="BZ10" s="44">
        <f>$BY10/'cost-performance'!$J$26</f>
        <v>2061.1313868613138</v>
      </c>
      <c r="CA10" s="45">
        <f>$BY10/'cost-performance'!$K$26</f>
        <v>59.44736842105263</v>
      </c>
      <c r="CB10" s="54">
        <f>'cost-performance'!$H$27*$A10</f>
        <v>6679</v>
      </c>
      <c r="CC10" s="44">
        <f>$CB10/'cost-performance'!$J$27</f>
        <v>7617.4726277372265</v>
      </c>
      <c r="CD10" s="45">
        <f>$CB10/'cost-performance'!$K$27</f>
        <v>175.76315789473685</v>
      </c>
      <c r="CE10" s="32">
        <f>'cost-performance'!$G$28*CEILING($B10/7,1)</f>
        <v>1999</v>
      </c>
      <c r="CF10" s="44">
        <f>$CE10/'cost-performance'!$J$28</f>
        <v>2279.8813868613138</v>
      </c>
      <c r="CG10" s="45">
        <f>$CE10/'cost-performance'!$K$28</f>
        <v>52.60526315789474</v>
      </c>
      <c r="CH10" s="54">
        <f>'cost-performance'!$H$29*$A10</f>
        <v>1519</v>
      </c>
      <c r="CI10" s="44">
        <f>$CH10/'cost-performance'!$J$29</f>
        <v>5063.3333333333339</v>
      </c>
      <c r="CJ10" s="45">
        <f>$CH10/'cost-performance'!$K$29</f>
        <v>61.808268229166664</v>
      </c>
      <c r="CK10" s="54">
        <f>'cost-performance'!$H$30*$A10</f>
        <v>1675</v>
      </c>
      <c r="CL10" s="44">
        <f>$CK10/'cost-performance'!$J$30</f>
        <v>5583.3333333333339</v>
      </c>
      <c r="CM10" s="45">
        <f>$CK10/'cost-performance'!$K$30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C11*'cost-performance'!$F$2</f>
        <v>129.6</v>
      </c>
      <c r="F11" s="47">
        <f>C11*'cost-performance'!$F$2/'cost-performance'!$J$2</f>
        <v>182.24999999999997</v>
      </c>
      <c r="G11" s="48">
        <f>C11*'cost-performance'!$F$2/'cost-performance'!$K$2</f>
        <v>0.92677345537757427</v>
      </c>
      <c r="H11" s="46">
        <f>C11*'cost-performance'!$F$3</f>
        <v>64.8</v>
      </c>
      <c r="I11" s="44">
        <f>C11*'cost-performance'!$F$3/'cost-performance'!$J$3</f>
        <v>182.24999999999997</v>
      </c>
      <c r="J11" s="45">
        <f>C11*'cost-performance'!$F$3/'cost-performance'!$K$3</f>
        <v>0.92677345537757427</v>
      </c>
      <c r="K11" s="51">
        <f>C11*'cost-performance'!$F$4</f>
        <v>8.1</v>
      </c>
      <c r="L11" s="44">
        <f>C11*'cost-performance'!$F$4/'cost-performance'!$J$4</f>
        <v>182.24999999999997</v>
      </c>
      <c r="M11" s="45">
        <f>C11*'cost-performance'!$F$4/'cost-performance'!$K$4</f>
        <v>0.92677345537757427</v>
      </c>
      <c r="N11" s="51">
        <f>C11*'cost-performance'!$F$5</f>
        <v>142.56</v>
      </c>
      <c r="O11" s="44">
        <f>C11*'cost-performance'!$F$5/'cost-performance'!$J$5</f>
        <v>178.2</v>
      </c>
      <c r="P11" s="45">
        <f>C11*'cost-performance'!$F$5/'cost-performance'!$K$5</f>
        <v>1.0194508009153318</v>
      </c>
      <c r="Q11" s="51">
        <f>'cost-performance'!$I$6*CEILING(A11/12,1)</f>
        <v>105525.72</v>
      </c>
      <c r="R11" s="46">
        <f>$Q11/'cost-performance'!$J$6</f>
        <v>131907.15</v>
      </c>
      <c r="S11" s="52">
        <f>$Q11/'cost-performance'!$K$6</f>
        <v>754.61756292906182</v>
      </c>
      <c r="T11" s="51">
        <f>'cost-performance'!$I$7*CEILING(A11/12,1)</f>
        <v>88389</v>
      </c>
      <c r="U11" s="46">
        <f>$T11/'cost-performance'!$J$7</f>
        <v>110486.25</v>
      </c>
      <c r="V11" s="52">
        <f>$T11/'cost-performance'!$K$7</f>
        <v>632.0723684210526</v>
      </c>
      <c r="W11" s="51">
        <f>C11*'cost-performance'!$F$8</f>
        <v>47.699999999999996</v>
      </c>
      <c r="X11" s="44">
        <f>C11*'cost-performance'!$F$8/'cost-performance'!$J$8</f>
        <v>119.24999999999999</v>
      </c>
      <c r="Y11" s="45">
        <f>C11*'cost-performance'!$F$8/'cost-performance'!$K$8</f>
        <v>5.4576659038901596</v>
      </c>
      <c r="Z11" s="51">
        <f>'cost-performance'!$H$9*A11</f>
        <v>2479</v>
      </c>
      <c r="AA11" s="44">
        <f>A11*'cost-performance'!$H$9/'cost-performance'!$J$9</f>
        <v>6197.5</v>
      </c>
      <c r="AB11" s="45">
        <f>A11*'cost-performance'!$H$9/'cost-performance'!$K$9</f>
        <v>283.63844393592677</v>
      </c>
      <c r="AC11" s="51">
        <f>'cost-performance'!$H$10*$A11</f>
        <v>1529</v>
      </c>
      <c r="AD11" s="44">
        <f>$A11*'cost-performance'!$H$10/'cost-performance'!$J$10</f>
        <v>2184.2857142857142</v>
      </c>
      <c r="AE11" s="45">
        <f>$A11*'cost-performance'!$H$10/'cost-performance'!$K$10</f>
        <v>174.94279176201371</v>
      </c>
      <c r="AF11" s="51">
        <f>'cost-performance'!$H$11*$A11</f>
        <v>1879</v>
      </c>
      <c r="AG11" s="44">
        <f>$AF11/'cost-performance'!$J$11</f>
        <v>2684.2857142857147</v>
      </c>
      <c r="AH11" s="45">
        <f>$AF11/'cost-performance'!$K$11</f>
        <v>194.71502590673575</v>
      </c>
      <c r="AI11" s="51">
        <f>'cost-performance'!$F$12*$C11</f>
        <v>45</v>
      </c>
      <c r="AJ11" s="44">
        <f>$AI11/'cost-performance'!$J$12</f>
        <v>51.322992700729927</v>
      </c>
      <c r="AK11" s="45">
        <f>$AI11/'cost-performance'!$K$12</f>
        <v>2.5743707093821508</v>
      </c>
      <c r="AL11" s="32">
        <f>'cost-performance'!$H$13*$A11</f>
        <v>7499</v>
      </c>
      <c r="AM11" s="44">
        <f>$AL11/'cost-performance'!$J$13</f>
        <v>12498.333333333334</v>
      </c>
      <c r="AN11" s="45">
        <f>$AL11/'cost-performance'!$K$13</f>
        <v>107.25114416475972</v>
      </c>
      <c r="AO11" s="32">
        <f>'cost-performance'!$G$14*CEILING($B11/7,1)</f>
        <v>2649</v>
      </c>
      <c r="AP11" s="44">
        <f>$AO11/'cost-performance'!$J$14</f>
        <v>4415</v>
      </c>
      <c r="AQ11" s="45">
        <f>$AO11/'cost-performance'!$K$14</f>
        <v>37.886155606407321</v>
      </c>
      <c r="AR11" s="32">
        <f>'cost-performance'!$H$15*$A11</f>
        <v>5999</v>
      </c>
      <c r="AS11" s="44">
        <f>$AR11/'cost-performance'!$J$15</f>
        <v>14997.5</v>
      </c>
      <c r="AT11" s="45">
        <f>$AR11/'cost-performance'!$K$15</f>
        <v>109.56677381648159</v>
      </c>
      <c r="AU11" s="32">
        <f>'cost-performance'!$G$16*CEILING($B11/7,1)</f>
        <v>1829</v>
      </c>
      <c r="AV11" s="44">
        <f>$AU11/'cost-performance'!$J$16</f>
        <v>4572.5</v>
      </c>
      <c r="AW11" s="45">
        <f>$AU11/'cost-performance'!$K$16</f>
        <v>33.405172413793103</v>
      </c>
      <c r="AX11" s="32">
        <f>'cost-performance'!$H$17*$A11</f>
        <v>3799</v>
      </c>
      <c r="AY11" s="44">
        <f>$AX11/'cost-performance'!$J$17</f>
        <v>9497.5</v>
      </c>
      <c r="AZ11" s="45">
        <f>$AX11/'cost-performance'!$K$17</f>
        <v>77.290852864583329</v>
      </c>
      <c r="BA11" s="32">
        <f>'cost-performance'!$G$18*CEILING($B11/7,1)</f>
        <v>1329</v>
      </c>
      <c r="BB11" s="44">
        <f>$BA11/'cost-performance'!$J$18</f>
        <v>3322.5</v>
      </c>
      <c r="BC11" s="45">
        <f>$BA11/'cost-performance'!$K$18</f>
        <v>27.03857421875</v>
      </c>
      <c r="BD11" s="32">
        <f>'cost-performance'!$H$19*$A11</f>
        <v>2099</v>
      </c>
      <c r="BE11" s="44">
        <f>$BD11/'cost-performance'!$J$19</f>
        <v>5766.4835164835167</v>
      </c>
      <c r="BF11" s="45">
        <f>$BD11/'cost-performance'!$K$19</f>
        <v>85.408528645833329</v>
      </c>
      <c r="BG11" s="32">
        <f>'cost-performance'!$G$20*CEILING($B11/7,1)</f>
        <v>749</v>
      </c>
      <c r="BH11" s="44">
        <f>$BG11/'cost-performance'!$J$20</f>
        <v>2057.6923076923076</v>
      </c>
      <c r="BI11" s="45">
        <f>$BG11/'cost-performance'!$K$20</f>
        <v>30.476888020833332</v>
      </c>
      <c r="BJ11" s="32">
        <f>'cost-performance'!$H$21*$A11</f>
        <v>6999</v>
      </c>
      <c r="BK11" s="44">
        <f>$BJ11/'cost-performance'!$J$21</f>
        <v>17497.5</v>
      </c>
      <c r="BL11" s="45">
        <f>$BJ11/'cost-performance'!$K$21</f>
        <v>74.406786868515056</v>
      </c>
      <c r="BM11" s="32">
        <f>'cost-performance'!$G$22*CEILING($B11/7,1)</f>
        <v>2049</v>
      </c>
      <c r="BN11" s="44">
        <f>$BM11/'cost-performance'!$J$22</f>
        <v>5122.5</v>
      </c>
      <c r="BO11" s="45">
        <f>$BM11/'cost-performance'!$K$22</f>
        <v>21.783041333560131</v>
      </c>
      <c r="BP11" s="32">
        <f>'cost-performance'!$H$23*$A11</f>
        <v>8599</v>
      </c>
      <c r="BQ11" s="44">
        <f>$BP11/'cost-performance'!$J$23</f>
        <v>21497.5</v>
      </c>
      <c r="BR11" s="45">
        <f>$BP11/'cost-performance'!$K$23</f>
        <v>113.14473684210526</v>
      </c>
      <c r="BS11" s="32">
        <f>'cost-performance'!$G$24*CEILING($B11/7,1)</f>
        <v>2599</v>
      </c>
      <c r="BT11" s="44">
        <f>$BS11/'cost-performance'!$J$24</f>
        <v>6497.5</v>
      </c>
      <c r="BU11" s="45">
        <f>$BS11/'cost-performance'!$K$24</f>
        <v>34.19736842105263</v>
      </c>
      <c r="BV11" s="32">
        <f>'cost-performance'!$H$25*$A11</f>
        <v>7449</v>
      </c>
      <c r="BW11" s="44">
        <f>$BV11/'cost-performance'!$J$25</f>
        <v>6796.5328467153277</v>
      </c>
      <c r="BX11" s="45">
        <f>$BV11/'cost-performance'!$K$25</f>
        <v>196.02631578947367</v>
      </c>
      <c r="BY11" s="32">
        <f>'cost-performance'!$G$26*CEILING($B11/7,1)</f>
        <v>2259</v>
      </c>
      <c r="BZ11" s="44">
        <f>$BY11/'cost-performance'!$J$26</f>
        <v>2061.1313868613138</v>
      </c>
      <c r="CA11" s="45">
        <f>$BY11/'cost-performance'!$K$26</f>
        <v>59.44736842105263</v>
      </c>
      <c r="CB11" s="54">
        <f>'cost-performance'!$H$27*$A11</f>
        <v>6679</v>
      </c>
      <c r="CC11" s="44">
        <f>$CB11/'cost-performance'!$J$27</f>
        <v>7617.4726277372265</v>
      </c>
      <c r="CD11" s="45">
        <f>$CB11/'cost-performance'!$K$27</f>
        <v>175.76315789473685</v>
      </c>
      <c r="CE11" s="32">
        <f>'cost-performance'!$G$28*CEILING($B11/7,1)</f>
        <v>1999</v>
      </c>
      <c r="CF11" s="44">
        <f>$CE11/'cost-performance'!$J$28</f>
        <v>2279.8813868613138</v>
      </c>
      <c r="CG11" s="45">
        <f>$CE11/'cost-performance'!$K$28</f>
        <v>52.60526315789474</v>
      </c>
      <c r="CH11" s="54">
        <f>'cost-performance'!$H$29*$A11</f>
        <v>1519</v>
      </c>
      <c r="CI11" s="44">
        <f>$CH11/'cost-performance'!$J$29</f>
        <v>5063.3333333333339</v>
      </c>
      <c r="CJ11" s="45">
        <f>$CH11/'cost-performance'!$K$29</f>
        <v>61.808268229166664</v>
      </c>
      <c r="CK11" s="54">
        <f>'cost-performance'!$H$30*$A11</f>
        <v>1675</v>
      </c>
      <c r="CL11" s="44">
        <f>$CK11/'cost-performance'!$J$30</f>
        <v>5583.3333333333339</v>
      </c>
      <c r="CM11" s="45">
        <f>$CK11/'cost-performance'!$K$30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C12*'cost-performance'!$F$2</f>
        <v>144</v>
      </c>
      <c r="F12" s="47">
        <f>C12*'cost-performance'!$F$2/'cost-performance'!$J$2</f>
        <v>202.5</v>
      </c>
      <c r="G12" s="48">
        <f>C12*'cost-performance'!$F$2/'cost-performance'!$K$2</f>
        <v>1.0297482837528604</v>
      </c>
      <c r="H12" s="46">
        <f>C12*'cost-performance'!$F$3</f>
        <v>72</v>
      </c>
      <c r="I12" s="44">
        <f>C12*'cost-performance'!$F$3/'cost-performance'!$J$3</f>
        <v>202.5</v>
      </c>
      <c r="J12" s="45">
        <f>C12*'cost-performance'!$F$3/'cost-performance'!$K$3</f>
        <v>1.0297482837528604</v>
      </c>
      <c r="K12" s="51">
        <f>C12*'cost-performance'!$F$4</f>
        <v>9</v>
      </c>
      <c r="L12" s="44">
        <f>C12*'cost-performance'!$F$4/'cost-performance'!$J$4</f>
        <v>202.5</v>
      </c>
      <c r="M12" s="45">
        <f>C12*'cost-performance'!$F$4/'cost-performance'!$K$4</f>
        <v>1.0297482837528604</v>
      </c>
      <c r="N12" s="51">
        <f>C12*'cost-performance'!$F$5</f>
        <v>158.4</v>
      </c>
      <c r="O12" s="44">
        <f>C12*'cost-performance'!$F$5/'cost-performance'!$J$5</f>
        <v>198</v>
      </c>
      <c r="P12" s="45">
        <f>C12*'cost-performance'!$F$5/'cost-performance'!$K$5</f>
        <v>1.1327231121281465</v>
      </c>
      <c r="Q12" s="51">
        <f>'cost-performance'!$I$6*CEILING(A12/12,1)</f>
        <v>105525.72</v>
      </c>
      <c r="R12" s="46">
        <f>$Q12/'cost-performance'!$J$6</f>
        <v>131907.15</v>
      </c>
      <c r="S12" s="52">
        <f>$Q12/'cost-performance'!$K$6</f>
        <v>754.61756292906182</v>
      </c>
      <c r="T12" s="51">
        <f>'cost-performance'!$I$7*CEILING(A12/12,1)</f>
        <v>88389</v>
      </c>
      <c r="U12" s="46">
        <f>$T12/'cost-performance'!$J$7</f>
        <v>110486.25</v>
      </c>
      <c r="V12" s="52">
        <f>$T12/'cost-performance'!$K$7</f>
        <v>632.0723684210526</v>
      </c>
      <c r="W12" s="51">
        <f>C12*'cost-performance'!$F$8</f>
        <v>53</v>
      </c>
      <c r="X12" s="44">
        <f>C12*'cost-performance'!$F$8/'cost-performance'!$J$8</f>
        <v>132.5</v>
      </c>
      <c r="Y12" s="45">
        <f>C12*'cost-performance'!$F$8/'cost-performance'!$K$8</f>
        <v>6.0640732265446227</v>
      </c>
      <c r="Z12" s="51">
        <f>'cost-performance'!$H$9*A12</f>
        <v>2479</v>
      </c>
      <c r="AA12" s="44">
        <f>A12*'cost-performance'!$H$9/'cost-performance'!$J$9</f>
        <v>6197.5</v>
      </c>
      <c r="AB12" s="45">
        <f>A12*'cost-performance'!$H$9/'cost-performance'!$K$9</f>
        <v>283.63844393592677</v>
      </c>
      <c r="AC12" s="51">
        <f>'cost-performance'!$H$10*$A12</f>
        <v>1529</v>
      </c>
      <c r="AD12" s="44">
        <f>$A12*'cost-performance'!$H$10/'cost-performance'!$J$10</f>
        <v>2184.2857142857142</v>
      </c>
      <c r="AE12" s="45">
        <f>$A12*'cost-performance'!$H$10/'cost-performance'!$K$10</f>
        <v>174.94279176201371</v>
      </c>
      <c r="AF12" s="51">
        <f>'cost-performance'!$H$11*$A12</f>
        <v>1879</v>
      </c>
      <c r="AG12" s="44">
        <f>$AF12/'cost-performance'!$J$11</f>
        <v>2684.2857142857147</v>
      </c>
      <c r="AH12" s="45">
        <f>$AF12/'cost-performance'!$K$11</f>
        <v>194.71502590673575</v>
      </c>
      <c r="AI12" s="51">
        <f>'cost-performance'!$F$12*$C12</f>
        <v>50</v>
      </c>
      <c r="AJ12" s="44">
        <f>$AI12/'cost-performance'!$J$12</f>
        <v>57.025547445255469</v>
      </c>
      <c r="AK12" s="45">
        <f>$AI12/'cost-performance'!$K$12</f>
        <v>2.860411899313501</v>
      </c>
      <c r="AL12" s="32">
        <f>'cost-performance'!$H$13*$A12</f>
        <v>7499</v>
      </c>
      <c r="AM12" s="44">
        <f>$AL12/'cost-performance'!$J$13</f>
        <v>12498.333333333334</v>
      </c>
      <c r="AN12" s="45">
        <f>$AL12/'cost-performance'!$K$13</f>
        <v>107.25114416475972</v>
      </c>
      <c r="AO12" s="32">
        <f>'cost-performance'!$G$14*CEILING($B12/7,1)</f>
        <v>2649</v>
      </c>
      <c r="AP12" s="44">
        <f>$AO12/'cost-performance'!$J$14</f>
        <v>4415</v>
      </c>
      <c r="AQ12" s="45">
        <f>$AO12/'cost-performance'!$K$14</f>
        <v>37.886155606407321</v>
      </c>
      <c r="AR12" s="32">
        <f>'cost-performance'!$H$15*$A12</f>
        <v>5999</v>
      </c>
      <c r="AS12" s="44">
        <f>$AR12/'cost-performance'!$J$15</f>
        <v>14997.5</v>
      </c>
      <c r="AT12" s="45">
        <f>$AR12/'cost-performance'!$K$15</f>
        <v>109.56677381648159</v>
      </c>
      <c r="AU12" s="32">
        <f>'cost-performance'!$G$16*CEILING($B12/7,1)</f>
        <v>1829</v>
      </c>
      <c r="AV12" s="44">
        <f>$AU12/'cost-performance'!$J$16</f>
        <v>4572.5</v>
      </c>
      <c r="AW12" s="45">
        <f>$AU12/'cost-performance'!$K$16</f>
        <v>33.405172413793103</v>
      </c>
      <c r="AX12" s="32">
        <f>'cost-performance'!$H$17*$A12</f>
        <v>3799</v>
      </c>
      <c r="AY12" s="44">
        <f>$AX12/'cost-performance'!$J$17</f>
        <v>9497.5</v>
      </c>
      <c r="AZ12" s="45">
        <f>$AX12/'cost-performance'!$K$17</f>
        <v>77.290852864583329</v>
      </c>
      <c r="BA12" s="32">
        <f>'cost-performance'!$G$18*CEILING($B12/7,1)</f>
        <v>1329</v>
      </c>
      <c r="BB12" s="44">
        <f>$BA12/'cost-performance'!$J$18</f>
        <v>3322.5</v>
      </c>
      <c r="BC12" s="45">
        <f>$BA12/'cost-performance'!$K$18</f>
        <v>27.03857421875</v>
      </c>
      <c r="BD12" s="32">
        <f>'cost-performance'!$H$19*$A12</f>
        <v>2099</v>
      </c>
      <c r="BE12" s="44">
        <f>$BD12/'cost-performance'!$J$19</f>
        <v>5766.4835164835167</v>
      </c>
      <c r="BF12" s="45">
        <f>$BD12/'cost-performance'!$K$19</f>
        <v>85.408528645833329</v>
      </c>
      <c r="BG12" s="32">
        <f>'cost-performance'!$G$20*CEILING($B12/7,1)</f>
        <v>749</v>
      </c>
      <c r="BH12" s="44">
        <f>$BG12/'cost-performance'!$J$20</f>
        <v>2057.6923076923076</v>
      </c>
      <c r="BI12" s="45">
        <f>$BG12/'cost-performance'!$K$20</f>
        <v>30.476888020833332</v>
      </c>
      <c r="BJ12" s="32">
        <f>'cost-performance'!$H$21*$A12</f>
        <v>6999</v>
      </c>
      <c r="BK12" s="44">
        <f>$BJ12/'cost-performance'!$J$21</f>
        <v>17497.5</v>
      </c>
      <c r="BL12" s="45">
        <f>$BJ12/'cost-performance'!$K$21</f>
        <v>74.406786868515056</v>
      </c>
      <c r="BM12" s="32">
        <f>'cost-performance'!$G$22*CEILING($B12/7,1)</f>
        <v>2049</v>
      </c>
      <c r="BN12" s="44">
        <f>$BM12/'cost-performance'!$J$22</f>
        <v>5122.5</v>
      </c>
      <c r="BO12" s="45">
        <f>$BM12/'cost-performance'!$K$22</f>
        <v>21.783041333560131</v>
      </c>
      <c r="BP12" s="32">
        <f>'cost-performance'!$H$23*$A12</f>
        <v>8599</v>
      </c>
      <c r="BQ12" s="44">
        <f>$BP12/'cost-performance'!$J$23</f>
        <v>21497.5</v>
      </c>
      <c r="BR12" s="45">
        <f>$BP12/'cost-performance'!$K$23</f>
        <v>113.14473684210526</v>
      </c>
      <c r="BS12" s="32">
        <f>'cost-performance'!$G$24*CEILING($B12/7,1)</f>
        <v>2599</v>
      </c>
      <c r="BT12" s="44">
        <f>$BS12/'cost-performance'!$J$24</f>
        <v>6497.5</v>
      </c>
      <c r="BU12" s="45">
        <f>$BS12/'cost-performance'!$K$24</f>
        <v>34.19736842105263</v>
      </c>
      <c r="BV12" s="32">
        <f>'cost-performance'!$H$25*$A12</f>
        <v>7449</v>
      </c>
      <c r="BW12" s="44">
        <f>$BV12/'cost-performance'!$J$25</f>
        <v>6796.5328467153277</v>
      </c>
      <c r="BX12" s="45">
        <f>$BV12/'cost-performance'!$K$25</f>
        <v>196.02631578947367</v>
      </c>
      <c r="BY12" s="32">
        <f>'cost-performance'!$G$26*CEILING($B12/7,1)</f>
        <v>2259</v>
      </c>
      <c r="BZ12" s="44">
        <f>$BY12/'cost-performance'!$J$26</f>
        <v>2061.1313868613138</v>
      </c>
      <c r="CA12" s="45">
        <f>$BY12/'cost-performance'!$K$26</f>
        <v>59.44736842105263</v>
      </c>
      <c r="CB12" s="54">
        <f>'cost-performance'!$H$27*$A12</f>
        <v>6679</v>
      </c>
      <c r="CC12" s="44">
        <f>$CB12/'cost-performance'!$J$27</f>
        <v>7617.4726277372265</v>
      </c>
      <c r="CD12" s="45">
        <f>$CB12/'cost-performance'!$K$27</f>
        <v>175.76315789473685</v>
      </c>
      <c r="CE12" s="32">
        <f>'cost-performance'!$G$28*CEILING($B12/7,1)</f>
        <v>1999</v>
      </c>
      <c r="CF12" s="44">
        <f>$CE12/'cost-performance'!$J$28</f>
        <v>2279.8813868613138</v>
      </c>
      <c r="CG12" s="45">
        <f>$CE12/'cost-performance'!$K$28</f>
        <v>52.60526315789474</v>
      </c>
      <c r="CH12" s="54">
        <f>'cost-performance'!$H$29*$A12</f>
        <v>1519</v>
      </c>
      <c r="CI12" s="44">
        <f>$CH12/'cost-performance'!$J$29</f>
        <v>5063.3333333333339</v>
      </c>
      <c r="CJ12" s="45">
        <f>$CH12/'cost-performance'!$K$29</f>
        <v>61.808268229166664</v>
      </c>
      <c r="CK12" s="54">
        <f>'cost-performance'!$H$30*$A12</f>
        <v>1675</v>
      </c>
      <c r="CL12" s="44">
        <f>$CK12/'cost-performance'!$J$30</f>
        <v>5583.3333333333339</v>
      </c>
      <c r="CM12" s="45">
        <f>$CK12/'cost-performance'!$K$30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C13*'cost-performance'!$F$2</f>
        <v>158.4</v>
      </c>
      <c r="F13" s="47">
        <f>C13*'cost-performance'!$F$2/'cost-performance'!$J$2</f>
        <v>222.75</v>
      </c>
      <c r="G13" s="48">
        <f>C13*'cost-performance'!$F$2/'cost-performance'!$K$2</f>
        <v>1.1327231121281465</v>
      </c>
      <c r="H13" s="46">
        <f>C13*'cost-performance'!$F$3</f>
        <v>79.2</v>
      </c>
      <c r="I13" s="44">
        <f>C13*'cost-performance'!$F$3/'cost-performance'!$J$3</f>
        <v>222.75</v>
      </c>
      <c r="J13" s="45">
        <f>C13*'cost-performance'!$F$3/'cost-performance'!$K$3</f>
        <v>1.1327231121281465</v>
      </c>
      <c r="K13" s="51">
        <f>C13*'cost-performance'!$F$4</f>
        <v>9.9</v>
      </c>
      <c r="L13" s="44">
        <f>C13*'cost-performance'!$F$4/'cost-performance'!$J$4</f>
        <v>222.75</v>
      </c>
      <c r="M13" s="45">
        <f>C13*'cost-performance'!$F$4/'cost-performance'!$K$4</f>
        <v>1.1327231121281465</v>
      </c>
      <c r="N13" s="51">
        <f>C13*'cost-performance'!$F$5</f>
        <v>174.24</v>
      </c>
      <c r="O13" s="44">
        <f>C13*'cost-performance'!$F$5/'cost-performance'!$J$5</f>
        <v>217.8</v>
      </c>
      <c r="P13" s="45">
        <f>C13*'cost-performance'!$F$5/'cost-performance'!$K$5</f>
        <v>1.2459954233409611</v>
      </c>
      <c r="Q13" s="51">
        <f>'cost-performance'!$I$6*CEILING(A13/12,1)</f>
        <v>105525.72</v>
      </c>
      <c r="R13" s="46">
        <f>$Q13/'cost-performance'!$J$6</f>
        <v>131907.15</v>
      </c>
      <c r="S13" s="52">
        <f>$Q13/'cost-performance'!$K$6</f>
        <v>754.61756292906182</v>
      </c>
      <c r="T13" s="51">
        <f>'cost-performance'!$I$7*CEILING(A13/12,1)</f>
        <v>88389</v>
      </c>
      <c r="U13" s="46">
        <f>$T13/'cost-performance'!$J$7</f>
        <v>110486.25</v>
      </c>
      <c r="V13" s="52">
        <f>$T13/'cost-performance'!$K$7</f>
        <v>632.0723684210526</v>
      </c>
      <c r="W13" s="51">
        <f>C13*'cost-performance'!$F$8</f>
        <v>58.3</v>
      </c>
      <c r="X13" s="44">
        <f>C13*'cost-performance'!$F$8/'cost-performance'!$J$8</f>
        <v>145.74999999999997</v>
      </c>
      <c r="Y13" s="45">
        <f>C13*'cost-performance'!$F$8/'cost-performance'!$K$8</f>
        <v>6.670480549199084</v>
      </c>
      <c r="Z13" s="51">
        <f>'cost-performance'!$H$9*A13</f>
        <v>2479</v>
      </c>
      <c r="AA13" s="44">
        <f>A13*'cost-performance'!$H$9/'cost-performance'!$J$9</f>
        <v>6197.5</v>
      </c>
      <c r="AB13" s="45">
        <f>A13*'cost-performance'!$H$9/'cost-performance'!$K$9</f>
        <v>283.63844393592677</v>
      </c>
      <c r="AC13" s="51">
        <f>'cost-performance'!$H$10*$A13</f>
        <v>1529</v>
      </c>
      <c r="AD13" s="44">
        <f>$A13*'cost-performance'!$H$10/'cost-performance'!$J$10</f>
        <v>2184.2857142857142</v>
      </c>
      <c r="AE13" s="45">
        <f>$A13*'cost-performance'!$H$10/'cost-performance'!$K$10</f>
        <v>174.94279176201371</v>
      </c>
      <c r="AF13" s="51">
        <f>'cost-performance'!$H$11*$A13</f>
        <v>1879</v>
      </c>
      <c r="AG13" s="44">
        <f>$AF13/'cost-performance'!$J$11</f>
        <v>2684.2857142857147</v>
      </c>
      <c r="AH13" s="45">
        <f>$AF13/'cost-performance'!$K$11</f>
        <v>194.71502590673575</v>
      </c>
      <c r="AI13" s="51">
        <f>'cost-performance'!$F$12*$C13</f>
        <v>55</v>
      </c>
      <c r="AJ13" s="44">
        <f>$AI13/'cost-performance'!$J$12</f>
        <v>62.728102189781019</v>
      </c>
      <c r="AK13" s="45">
        <f>$AI13/'cost-performance'!$K$12</f>
        <v>3.1464530892448512</v>
      </c>
      <c r="AL13" s="32">
        <f>'cost-performance'!$H$13*$A13</f>
        <v>7499</v>
      </c>
      <c r="AM13" s="44">
        <f>$AL13/'cost-performance'!$J$13</f>
        <v>12498.333333333334</v>
      </c>
      <c r="AN13" s="45">
        <f>$AL13/'cost-performance'!$K$13</f>
        <v>107.25114416475972</v>
      </c>
      <c r="AO13" s="32">
        <f>'cost-performance'!$G$14*CEILING($B13/7,1)</f>
        <v>2649</v>
      </c>
      <c r="AP13" s="44">
        <f>$AO13/'cost-performance'!$J$14</f>
        <v>4415</v>
      </c>
      <c r="AQ13" s="45">
        <f>$AO13/'cost-performance'!$K$14</f>
        <v>37.886155606407321</v>
      </c>
      <c r="AR13" s="32">
        <f>'cost-performance'!$H$15*$A13</f>
        <v>5999</v>
      </c>
      <c r="AS13" s="44">
        <f>$AR13/'cost-performance'!$J$15</f>
        <v>14997.5</v>
      </c>
      <c r="AT13" s="45">
        <f>$AR13/'cost-performance'!$K$15</f>
        <v>109.56677381648159</v>
      </c>
      <c r="AU13" s="32">
        <f>'cost-performance'!$G$16*CEILING($B13/7,1)</f>
        <v>1829</v>
      </c>
      <c r="AV13" s="44">
        <f>$AU13/'cost-performance'!$J$16</f>
        <v>4572.5</v>
      </c>
      <c r="AW13" s="45">
        <f>$AU13/'cost-performance'!$K$16</f>
        <v>33.405172413793103</v>
      </c>
      <c r="AX13" s="32">
        <f>'cost-performance'!$H$17*$A13</f>
        <v>3799</v>
      </c>
      <c r="AY13" s="44">
        <f>$AX13/'cost-performance'!$J$17</f>
        <v>9497.5</v>
      </c>
      <c r="AZ13" s="45">
        <f>$AX13/'cost-performance'!$K$17</f>
        <v>77.290852864583329</v>
      </c>
      <c r="BA13" s="32">
        <f>'cost-performance'!$G$18*CEILING($B13/7,1)</f>
        <v>1329</v>
      </c>
      <c r="BB13" s="44">
        <f>$BA13/'cost-performance'!$J$18</f>
        <v>3322.5</v>
      </c>
      <c r="BC13" s="45">
        <f>$BA13/'cost-performance'!$K$18</f>
        <v>27.03857421875</v>
      </c>
      <c r="BD13" s="32">
        <f>'cost-performance'!$H$19*$A13</f>
        <v>2099</v>
      </c>
      <c r="BE13" s="44">
        <f>$BD13/'cost-performance'!$J$19</f>
        <v>5766.4835164835167</v>
      </c>
      <c r="BF13" s="45">
        <f>$BD13/'cost-performance'!$K$19</f>
        <v>85.408528645833329</v>
      </c>
      <c r="BG13" s="32">
        <f>'cost-performance'!$G$20*CEILING($B13/7,1)</f>
        <v>749</v>
      </c>
      <c r="BH13" s="44">
        <f>$BG13/'cost-performance'!$J$20</f>
        <v>2057.6923076923076</v>
      </c>
      <c r="BI13" s="45">
        <f>$BG13/'cost-performance'!$K$20</f>
        <v>30.476888020833332</v>
      </c>
      <c r="BJ13" s="32">
        <f>'cost-performance'!$H$21*$A13</f>
        <v>6999</v>
      </c>
      <c r="BK13" s="44">
        <f>$BJ13/'cost-performance'!$J$21</f>
        <v>17497.5</v>
      </c>
      <c r="BL13" s="45">
        <f>$BJ13/'cost-performance'!$K$21</f>
        <v>74.406786868515056</v>
      </c>
      <c r="BM13" s="32">
        <f>'cost-performance'!$G$22*CEILING($B13/7,1)</f>
        <v>2049</v>
      </c>
      <c r="BN13" s="44">
        <f>$BM13/'cost-performance'!$J$22</f>
        <v>5122.5</v>
      </c>
      <c r="BO13" s="45">
        <f>$BM13/'cost-performance'!$K$22</f>
        <v>21.783041333560131</v>
      </c>
      <c r="BP13" s="32">
        <f>'cost-performance'!$H$23*$A13</f>
        <v>8599</v>
      </c>
      <c r="BQ13" s="44">
        <f>$BP13/'cost-performance'!$J$23</f>
        <v>21497.5</v>
      </c>
      <c r="BR13" s="45">
        <f>$BP13/'cost-performance'!$K$23</f>
        <v>113.14473684210526</v>
      </c>
      <c r="BS13" s="32">
        <f>'cost-performance'!$G$24*CEILING($B13/7,1)</f>
        <v>2599</v>
      </c>
      <c r="BT13" s="44">
        <f>$BS13/'cost-performance'!$J$24</f>
        <v>6497.5</v>
      </c>
      <c r="BU13" s="45">
        <f>$BS13/'cost-performance'!$K$24</f>
        <v>34.19736842105263</v>
      </c>
      <c r="BV13" s="32">
        <f>'cost-performance'!$H$25*$A13</f>
        <v>7449</v>
      </c>
      <c r="BW13" s="44">
        <f>$BV13/'cost-performance'!$J$25</f>
        <v>6796.5328467153277</v>
      </c>
      <c r="BX13" s="45">
        <f>$BV13/'cost-performance'!$K$25</f>
        <v>196.02631578947367</v>
      </c>
      <c r="BY13" s="32">
        <f>'cost-performance'!$G$26*CEILING($B13/7,1)</f>
        <v>2259</v>
      </c>
      <c r="BZ13" s="44">
        <f>$BY13/'cost-performance'!$J$26</f>
        <v>2061.1313868613138</v>
      </c>
      <c r="CA13" s="45">
        <f>$BY13/'cost-performance'!$K$26</f>
        <v>59.44736842105263</v>
      </c>
      <c r="CB13" s="54">
        <f>'cost-performance'!$H$27*$A13</f>
        <v>6679</v>
      </c>
      <c r="CC13" s="44">
        <f>$CB13/'cost-performance'!$J$27</f>
        <v>7617.4726277372265</v>
      </c>
      <c r="CD13" s="45">
        <f>$CB13/'cost-performance'!$K$27</f>
        <v>175.76315789473685</v>
      </c>
      <c r="CE13" s="32">
        <f>'cost-performance'!$G$28*CEILING($B13/7,1)</f>
        <v>1999</v>
      </c>
      <c r="CF13" s="44">
        <f>$CE13/'cost-performance'!$J$28</f>
        <v>2279.8813868613138</v>
      </c>
      <c r="CG13" s="45">
        <f>$CE13/'cost-performance'!$K$28</f>
        <v>52.60526315789474</v>
      </c>
      <c r="CH13" s="54">
        <f>'cost-performance'!$H$29*$A13</f>
        <v>1519</v>
      </c>
      <c r="CI13" s="44">
        <f>$CH13/'cost-performance'!$J$29</f>
        <v>5063.3333333333339</v>
      </c>
      <c r="CJ13" s="45">
        <f>$CH13/'cost-performance'!$K$29</f>
        <v>61.808268229166664</v>
      </c>
      <c r="CK13" s="54">
        <f>'cost-performance'!$H$30*$A13</f>
        <v>1675</v>
      </c>
      <c r="CL13" s="44">
        <f>$CK13/'cost-performance'!$J$30</f>
        <v>5583.3333333333339</v>
      </c>
      <c r="CM13" s="45">
        <f>$CK13/'cost-performance'!$K$30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C14*'cost-performance'!$F$2</f>
        <v>172.8</v>
      </c>
      <c r="F14" s="47">
        <f>C14*'cost-performance'!$F$2/'cost-performance'!$J$2</f>
        <v>243</v>
      </c>
      <c r="G14" s="48">
        <f>C14*'cost-performance'!$F$2/'cost-performance'!$K$2</f>
        <v>1.2356979405034325</v>
      </c>
      <c r="H14" s="46">
        <f>C14*'cost-performance'!$F$3</f>
        <v>86.4</v>
      </c>
      <c r="I14" s="44">
        <f>C14*'cost-performance'!$F$3/'cost-performance'!$J$3</f>
        <v>243</v>
      </c>
      <c r="J14" s="45">
        <f>C14*'cost-performance'!$F$3/'cost-performance'!$K$3</f>
        <v>1.2356979405034325</v>
      </c>
      <c r="K14" s="51">
        <f>C14*'cost-performance'!$F$4</f>
        <v>10.8</v>
      </c>
      <c r="L14" s="44">
        <f>C14*'cost-performance'!$F$4/'cost-performance'!$J$4</f>
        <v>243</v>
      </c>
      <c r="M14" s="45">
        <f>C14*'cost-performance'!$F$4/'cost-performance'!$K$4</f>
        <v>1.2356979405034325</v>
      </c>
      <c r="N14" s="51">
        <f>C14*'cost-performance'!$F$5</f>
        <v>190.07999999999998</v>
      </c>
      <c r="O14" s="44">
        <f>C14*'cost-performance'!$F$5/'cost-performance'!$J$5</f>
        <v>237.59999999999997</v>
      </c>
      <c r="P14" s="45">
        <f>C14*'cost-performance'!$F$5/'cost-performance'!$K$5</f>
        <v>1.3592677345537756</v>
      </c>
      <c r="Q14" s="51">
        <f>'cost-performance'!$I$6*CEILING(A14/12,1)</f>
        <v>105525.72</v>
      </c>
      <c r="R14" s="46">
        <f>$Q14/'cost-performance'!$J$6</f>
        <v>131907.15</v>
      </c>
      <c r="S14" s="52">
        <f>$Q14/'cost-performance'!$K$6</f>
        <v>754.61756292906182</v>
      </c>
      <c r="T14" s="51">
        <f>'cost-performance'!$I$7*CEILING(A14/12,1)</f>
        <v>88389</v>
      </c>
      <c r="U14" s="46">
        <f>$T14/'cost-performance'!$J$7</f>
        <v>110486.25</v>
      </c>
      <c r="V14" s="52">
        <f>$T14/'cost-performance'!$K$7</f>
        <v>632.0723684210526</v>
      </c>
      <c r="W14" s="51">
        <f>C14*'cost-performance'!$F$8</f>
        <v>63.599999999999994</v>
      </c>
      <c r="X14" s="44">
        <f>C14*'cost-performance'!$F$8/'cost-performance'!$J$8</f>
        <v>158.99999999999997</v>
      </c>
      <c r="Y14" s="45">
        <f>C14*'cost-performance'!$F$8/'cost-performance'!$K$8</f>
        <v>7.2768878718535461</v>
      </c>
      <c r="Z14" s="51">
        <f>'cost-performance'!$H$9*A14</f>
        <v>2479</v>
      </c>
      <c r="AA14" s="44">
        <f>A14*'cost-performance'!$H$9/'cost-performance'!$J$9</f>
        <v>6197.5</v>
      </c>
      <c r="AB14" s="45">
        <f>A14*'cost-performance'!$H$9/'cost-performance'!$K$9</f>
        <v>283.63844393592677</v>
      </c>
      <c r="AC14" s="51">
        <f>'cost-performance'!$H$10*$A14</f>
        <v>1529</v>
      </c>
      <c r="AD14" s="44">
        <f>$A14*'cost-performance'!$H$10/'cost-performance'!$J$10</f>
        <v>2184.2857142857142</v>
      </c>
      <c r="AE14" s="45">
        <f>$A14*'cost-performance'!$H$10/'cost-performance'!$K$10</f>
        <v>174.94279176201371</v>
      </c>
      <c r="AF14" s="51">
        <f>'cost-performance'!$H$11*$A14</f>
        <v>1879</v>
      </c>
      <c r="AG14" s="44">
        <f>$AF14/'cost-performance'!$J$11</f>
        <v>2684.2857142857147</v>
      </c>
      <c r="AH14" s="45">
        <f>$AF14/'cost-performance'!$K$11</f>
        <v>194.71502590673575</v>
      </c>
      <c r="AI14" s="51">
        <f>'cost-performance'!$F$12*$C14</f>
        <v>60</v>
      </c>
      <c r="AJ14" s="44">
        <f>$AI14/'cost-performance'!$J$12</f>
        <v>68.430656934306569</v>
      </c>
      <c r="AK14" s="45">
        <f>$AI14/'cost-performance'!$K$12</f>
        <v>3.4324942791762014</v>
      </c>
      <c r="AL14" s="32">
        <f>'cost-performance'!$H$13*$A14</f>
        <v>7499</v>
      </c>
      <c r="AM14" s="44">
        <f>$AL14/'cost-performance'!$J$13</f>
        <v>12498.333333333334</v>
      </c>
      <c r="AN14" s="45">
        <f>$AL14/'cost-performance'!$K$13</f>
        <v>107.25114416475972</v>
      </c>
      <c r="AO14" s="32">
        <f>'cost-performance'!$G$14*CEILING($B14/7,1)</f>
        <v>2649</v>
      </c>
      <c r="AP14" s="44">
        <f>$AO14/'cost-performance'!$J$14</f>
        <v>4415</v>
      </c>
      <c r="AQ14" s="45">
        <f>$AO14/'cost-performance'!$K$14</f>
        <v>37.886155606407321</v>
      </c>
      <c r="AR14" s="32">
        <f>'cost-performance'!$H$15*$A14</f>
        <v>5999</v>
      </c>
      <c r="AS14" s="44">
        <f>$AR14/'cost-performance'!$J$15</f>
        <v>14997.5</v>
      </c>
      <c r="AT14" s="45">
        <f>$AR14/'cost-performance'!$K$15</f>
        <v>109.56677381648159</v>
      </c>
      <c r="AU14" s="32">
        <f>'cost-performance'!$G$16*CEILING($B14/7,1)</f>
        <v>1829</v>
      </c>
      <c r="AV14" s="44">
        <f>$AU14/'cost-performance'!$J$16</f>
        <v>4572.5</v>
      </c>
      <c r="AW14" s="45">
        <f>$AU14/'cost-performance'!$K$16</f>
        <v>33.405172413793103</v>
      </c>
      <c r="AX14" s="32">
        <f>'cost-performance'!$H$17*$A14</f>
        <v>3799</v>
      </c>
      <c r="AY14" s="44">
        <f>$AX14/'cost-performance'!$J$17</f>
        <v>9497.5</v>
      </c>
      <c r="AZ14" s="45">
        <f>$AX14/'cost-performance'!$K$17</f>
        <v>77.290852864583329</v>
      </c>
      <c r="BA14" s="32">
        <f>'cost-performance'!$G$18*CEILING($B14/7,1)</f>
        <v>1329</v>
      </c>
      <c r="BB14" s="44">
        <f>$BA14/'cost-performance'!$J$18</f>
        <v>3322.5</v>
      </c>
      <c r="BC14" s="45">
        <f>$BA14/'cost-performance'!$K$18</f>
        <v>27.03857421875</v>
      </c>
      <c r="BD14" s="32">
        <f>'cost-performance'!$H$19*$A14</f>
        <v>2099</v>
      </c>
      <c r="BE14" s="44">
        <f>$BD14/'cost-performance'!$J$19</f>
        <v>5766.4835164835167</v>
      </c>
      <c r="BF14" s="45">
        <f>$BD14/'cost-performance'!$K$19</f>
        <v>85.408528645833329</v>
      </c>
      <c r="BG14" s="32">
        <f>'cost-performance'!$G$20*CEILING($B14/7,1)</f>
        <v>749</v>
      </c>
      <c r="BH14" s="44">
        <f>$BG14/'cost-performance'!$J$20</f>
        <v>2057.6923076923076</v>
      </c>
      <c r="BI14" s="45">
        <f>$BG14/'cost-performance'!$K$20</f>
        <v>30.476888020833332</v>
      </c>
      <c r="BJ14" s="32">
        <f>'cost-performance'!$H$21*$A14</f>
        <v>6999</v>
      </c>
      <c r="BK14" s="44">
        <f>$BJ14/'cost-performance'!$J$21</f>
        <v>17497.5</v>
      </c>
      <c r="BL14" s="45">
        <f>$BJ14/'cost-performance'!$K$21</f>
        <v>74.406786868515056</v>
      </c>
      <c r="BM14" s="32">
        <f>'cost-performance'!$G$22*CEILING($B14/7,1)</f>
        <v>2049</v>
      </c>
      <c r="BN14" s="44">
        <f>$BM14/'cost-performance'!$J$22</f>
        <v>5122.5</v>
      </c>
      <c r="BO14" s="45">
        <f>$BM14/'cost-performance'!$K$22</f>
        <v>21.783041333560131</v>
      </c>
      <c r="BP14" s="32">
        <f>'cost-performance'!$H$23*$A14</f>
        <v>8599</v>
      </c>
      <c r="BQ14" s="44">
        <f>$BP14/'cost-performance'!$J$23</f>
        <v>21497.5</v>
      </c>
      <c r="BR14" s="45">
        <f>$BP14/'cost-performance'!$K$23</f>
        <v>113.14473684210526</v>
      </c>
      <c r="BS14" s="32">
        <f>'cost-performance'!$G$24*CEILING($B14/7,1)</f>
        <v>2599</v>
      </c>
      <c r="BT14" s="44">
        <f>$BS14/'cost-performance'!$J$24</f>
        <v>6497.5</v>
      </c>
      <c r="BU14" s="45">
        <f>$BS14/'cost-performance'!$K$24</f>
        <v>34.19736842105263</v>
      </c>
      <c r="BV14" s="32">
        <f>'cost-performance'!$H$25*$A14</f>
        <v>7449</v>
      </c>
      <c r="BW14" s="44">
        <f>$BV14/'cost-performance'!$J$25</f>
        <v>6796.5328467153277</v>
      </c>
      <c r="BX14" s="45">
        <f>$BV14/'cost-performance'!$K$25</f>
        <v>196.02631578947367</v>
      </c>
      <c r="BY14" s="32">
        <f>'cost-performance'!$G$26*CEILING($B14/7,1)</f>
        <v>2259</v>
      </c>
      <c r="BZ14" s="44">
        <f>$BY14/'cost-performance'!$J$26</f>
        <v>2061.1313868613138</v>
      </c>
      <c r="CA14" s="45">
        <f>$BY14/'cost-performance'!$K$26</f>
        <v>59.44736842105263</v>
      </c>
      <c r="CB14" s="54">
        <f>'cost-performance'!$H$27*$A14</f>
        <v>6679</v>
      </c>
      <c r="CC14" s="44">
        <f>$CB14/'cost-performance'!$J$27</f>
        <v>7617.4726277372265</v>
      </c>
      <c r="CD14" s="45">
        <f>$CB14/'cost-performance'!$K$27</f>
        <v>175.76315789473685</v>
      </c>
      <c r="CE14" s="32">
        <f>'cost-performance'!$G$28*CEILING($B14/7,1)</f>
        <v>1999</v>
      </c>
      <c r="CF14" s="44">
        <f>$CE14/'cost-performance'!$J$28</f>
        <v>2279.8813868613138</v>
      </c>
      <c r="CG14" s="45">
        <f>$CE14/'cost-performance'!$K$28</f>
        <v>52.60526315789474</v>
      </c>
      <c r="CH14" s="54">
        <f>'cost-performance'!$H$29*$A14</f>
        <v>1519</v>
      </c>
      <c r="CI14" s="44">
        <f>$CH14/'cost-performance'!$J$29</f>
        <v>5063.3333333333339</v>
      </c>
      <c r="CJ14" s="45">
        <f>$CH14/'cost-performance'!$K$29</f>
        <v>61.808268229166664</v>
      </c>
      <c r="CK14" s="54">
        <f>'cost-performance'!$H$30*$A14</f>
        <v>1675</v>
      </c>
      <c r="CL14" s="44">
        <f>$CK14/'cost-performance'!$J$30</f>
        <v>5583.3333333333339</v>
      </c>
      <c r="CM14" s="45">
        <f>$CK14/'cost-performance'!$K$30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C15*'cost-performance'!$F$2</f>
        <v>187.20000000000002</v>
      </c>
      <c r="F15" s="47">
        <f>C15*'cost-performance'!$F$2/'cost-performance'!$J$2</f>
        <v>263.25</v>
      </c>
      <c r="G15" s="48">
        <f>C15*'cost-performance'!$F$2/'cost-performance'!$K$2</f>
        <v>1.3386727688787186</v>
      </c>
      <c r="H15" s="46">
        <f>C15*'cost-performance'!$F$3</f>
        <v>93.600000000000009</v>
      </c>
      <c r="I15" s="44">
        <f>C15*'cost-performance'!$F$3/'cost-performance'!$J$3</f>
        <v>263.25</v>
      </c>
      <c r="J15" s="45">
        <f>C15*'cost-performance'!$F$3/'cost-performance'!$K$3</f>
        <v>1.3386727688787186</v>
      </c>
      <c r="K15" s="51">
        <f>C15*'cost-performance'!$F$4</f>
        <v>11.700000000000001</v>
      </c>
      <c r="L15" s="44">
        <f>C15*'cost-performance'!$F$4/'cost-performance'!$J$4</f>
        <v>263.25</v>
      </c>
      <c r="M15" s="45">
        <f>C15*'cost-performance'!$F$4/'cost-performance'!$K$4</f>
        <v>1.3386727688787186</v>
      </c>
      <c r="N15" s="51">
        <f>C15*'cost-performance'!$F$5</f>
        <v>205.92</v>
      </c>
      <c r="O15" s="44">
        <f>C15*'cost-performance'!$F$5/'cost-performance'!$J$5</f>
        <v>257.39999999999998</v>
      </c>
      <c r="P15" s="45">
        <f>C15*'cost-performance'!$F$5/'cost-performance'!$K$5</f>
        <v>1.4725400457665903</v>
      </c>
      <c r="Q15" s="51">
        <f>'cost-performance'!$I$6*CEILING(A15/12,1)</f>
        <v>105525.72</v>
      </c>
      <c r="R15" s="46">
        <f>$Q15/'cost-performance'!$J$6</f>
        <v>131907.15</v>
      </c>
      <c r="S15" s="52">
        <f>$Q15/'cost-performance'!$K$6</f>
        <v>754.61756292906182</v>
      </c>
      <c r="T15" s="51">
        <f>'cost-performance'!$I$7*CEILING(A15/12,1)</f>
        <v>88389</v>
      </c>
      <c r="U15" s="46">
        <f>$T15/'cost-performance'!$J$7</f>
        <v>110486.25</v>
      </c>
      <c r="V15" s="52">
        <f>$T15/'cost-performance'!$K$7</f>
        <v>632.0723684210526</v>
      </c>
      <c r="W15" s="51">
        <f>C15*'cost-performance'!$F$8</f>
        <v>68.899999999999991</v>
      </c>
      <c r="X15" s="44">
        <f>C15*'cost-performance'!$F$8/'cost-performance'!$J$8</f>
        <v>172.24999999999997</v>
      </c>
      <c r="Y15" s="45">
        <f>C15*'cost-performance'!$F$8/'cost-performance'!$K$8</f>
        <v>7.8832951945080083</v>
      </c>
      <c r="Z15" s="51">
        <f>'cost-performance'!$H$9*A15</f>
        <v>2479</v>
      </c>
      <c r="AA15" s="44">
        <f>A15*'cost-performance'!$H$9/'cost-performance'!$J$9</f>
        <v>6197.5</v>
      </c>
      <c r="AB15" s="45">
        <f>A15*'cost-performance'!$H$9/'cost-performance'!$K$9</f>
        <v>283.63844393592677</v>
      </c>
      <c r="AC15" s="51">
        <f>'cost-performance'!$H$10*$A15</f>
        <v>1529</v>
      </c>
      <c r="AD15" s="44">
        <f>$A15*'cost-performance'!$H$10/'cost-performance'!$J$10</f>
        <v>2184.2857142857142</v>
      </c>
      <c r="AE15" s="45">
        <f>$A15*'cost-performance'!$H$10/'cost-performance'!$K$10</f>
        <v>174.94279176201371</v>
      </c>
      <c r="AF15" s="51">
        <f>'cost-performance'!$H$11*$A15</f>
        <v>1879</v>
      </c>
      <c r="AG15" s="44">
        <f>$AF15/'cost-performance'!$J$11</f>
        <v>2684.2857142857147</v>
      </c>
      <c r="AH15" s="45">
        <f>$AF15/'cost-performance'!$K$11</f>
        <v>194.71502590673575</v>
      </c>
      <c r="AI15" s="51">
        <f>'cost-performance'!$F$12*$C15</f>
        <v>65</v>
      </c>
      <c r="AJ15" s="44">
        <f>$AI15/'cost-performance'!$J$12</f>
        <v>74.133211678832112</v>
      </c>
      <c r="AK15" s="45">
        <f>$AI15/'cost-performance'!$K$12</f>
        <v>3.7185354691075516</v>
      </c>
      <c r="AL15" s="32">
        <f>'cost-performance'!$H$13*$A15</f>
        <v>7499</v>
      </c>
      <c r="AM15" s="44">
        <f>$AL15/'cost-performance'!$J$13</f>
        <v>12498.333333333334</v>
      </c>
      <c r="AN15" s="45">
        <f>$AL15/'cost-performance'!$K$13</f>
        <v>107.25114416475972</v>
      </c>
      <c r="AO15" s="32">
        <f>'cost-performance'!$G$14*CEILING($B15/7,1)</f>
        <v>2649</v>
      </c>
      <c r="AP15" s="44">
        <f>$AO15/'cost-performance'!$J$14</f>
        <v>4415</v>
      </c>
      <c r="AQ15" s="45">
        <f>$AO15/'cost-performance'!$K$14</f>
        <v>37.886155606407321</v>
      </c>
      <c r="AR15" s="32">
        <f>'cost-performance'!$H$15*$A15</f>
        <v>5999</v>
      </c>
      <c r="AS15" s="44">
        <f>$AR15/'cost-performance'!$J$15</f>
        <v>14997.5</v>
      </c>
      <c r="AT15" s="45">
        <f>$AR15/'cost-performance'!$K$15</f>
        <v>109.56677381648159</v>
      </c>
      <c r="AU15" s="32">
        <f>'cost-performance'!$G$16*CEILING($B15/7,1)</f>
        <v>1829</v>
      </c>
      <c r="AV15" s="44">
        <f>$AU15/'cost-performance'!$J$16</f>
        <v>4572.5</v>
      </c>
      <c r="AW15" s="45">
        <f>$AU15/'cost-performance'!$K$16</f>
        <v>33.405172413793103</v>
      </c>
      <c r="AX15" s="32">
        <f>'cost-performance'!$H$17*$A15</f>
        <v>3799</v>
      </c>
      <c r="AY15" s="44">
        <f>$AX15/'cost-performance'!$J$17</f>
        <v>9497.5</v>
      </c>
      <c r="AZ15" s="45">
        <f>$AX15/'cost-performance'!$K$17</f>
        <v>77.290852864583329</v>
      </c>
      <c r="BA15" s="32">
        <f>'cost-performance'!$G$18*CEILING($B15/7,1)</f>
        <v>1329</v>
      </c>
      <c r="BB15" s="44">
        <f>$BA15/'cost-performance'!$J$18</f>
        <v>3322.5</v>
      </c>
      <c r="BC15" s="45">
        <f>$BA15/'cost-performance'!$K$18</f>
        <v>27.03857421875</v>
      </c>
      <c r="BD15" s="32">
        <f>'cost-performance'!$H$19*$A15</f>
        <v>2099</v>
      </c>
      <c r="BE15" s="44">
        <f>$BD15/'cost-performance'!$J$19</f>
        <v>5766.4835164835167</v>
      </c>
      <c r="BF15" s="45">
        <f>$BD15/'cost-performance'!$K$19</f>
        <v>85.408528645833329</v>
      </c>
      <c r="BG15" s="32">
        <f>'cost-performance'!$G$20*CEILING($B15/7,1)</f>
        <v>749</v>
      </c>
      <c r="BH15" s="44">
        <f>$BG15/'cost-performance'!$J$20</f>
        <v>2057.6923076923076</v>
      </c>
      <c r="BI15" s="45">
        <f>$BG15/'cost-performance'!$K$20</f>
        <v>30.476888020833332</v>
      </c>
      <c r="BJ15" s="32">
        <f>'cost-performance'!$H$21*$A15</f>
        <v>6999</v>
      </c>
      <c r="BK15" s="44">
        <f>$BJ15/'cost-performance'!$J$21</f>
        <v>17497.5</v>
      </c>
      <c r="BL15" s="45">
        <f>$BJ15/'cost-performance'!$K$21</f>
        <v>74.406786868515056</v>
      </c>
      <c r="BM15" s="32">
        <f>'cost-performance'!$G$22*CEILING($B15/7,1)</f>
        <v>2049</v>
      </c>
      <c r="BN15" s="44">
        <f>$BM15/'cost-performance'!$J$22</f>
        <v>5122.5</v>
      </c>
      <c r="BO15" s="45">
        <f>$BM15/'cost-performance'!$K$22</f>
        <v>21.783041333560131</v>
      </c>
      <c r="BP15" s="32">
        <f>'cost-performance'!$H$23*$A15</f>
        <v>8599</v>
      </c>
      <c r="BQ15" s="44">
        <f>$BP15/'cost-performance'!$J$23</f>
        <v>21497.5</v>
      </c>
      <c r="BR15" s="45">
        <f>$BP15/'cost-performance'!$K$23</f>
        <v>113.14473684210526</v>
      </c>
      <c r="BS15" s="32">
        <f>'cost-performance'!$G$24*CEILING($B15/7,1)</f>
        <v>2599</v>
      </c>
      <c r="BT15" s="44">
        <f>$BS15/'cost-performance'!$J$24</f>
        <v>6497.5</v>
      </c>
      <c r="BU15" s="45">
        <f>$BS15/'cost-performance'!$K$24</f>
        <v>34.19736842105263</v>
      </c>
      <c r="BV15" s="32">
        <f>'cost-performance'!$H$25*$A15</f>
        <v>7449</v>
      </c>
      <c r="BW15" s="44">
        <f>$BV15/'cost-performance'!$J$25</f>
        <v>6796.5328467153277</v>
      </c>
      <c r="BX15" s="45">
        <f>$BV15/'cost-performance'!$K$25</f>
        <v>196.02631578947367</v>
      </c>
      <c r="BY15" s="32">
        <f>'cost-performance'!$G$26*CEILING($B15/7,1)</f>
        <v>2259</v>
      </c>
      <c r="BZ15" s="44">
        <f>$BY15/'cost-performance'!$J$26</f>
        <v>2061.1313868613138</v>
      </c>
      <c r="CA15" s="45">
        <f>$BY15/'cost-performance'!$K$26</f>
        <v>59.44736842105263</v>
      </c>
      <c r="CB15" s="54">
        <f>'cost-performance'!$H$27*$A15</f>
        <v>6679</v>
      </c>
      <c r="CC15" s="44">
        <f>$CB15/'cost-performance'!$J$27</f>
        <v>7617.4726277372265</v>
      </c>
      <c r="CD15" s="45">
        <f>$CB15/'cost-performance'!$K$27</f>
        <v>175.76315789473685</v>
      </c>
      <c r="CE15" s="32">
        <f>'cost-performance'!$G$28*CEILING($B15/7,1)</f>
        <v>1999</v>
      </c>
      <c r="CF15" s="44">
        <f>$CE15/'cost-performance'!$J$28</f>
        <v>2279.8813868613138</v>
      </c>
      <c r="CG15" s="45">
        <f>$CE15/'cost-performance'!$K$28</f>
        <v>52.60526315789474</v>
      </c>
      <c r="CH15" s="54">
        <f>'cost-performance'!$H$29*$A15</f>
        <v>1519</v>
      </c>
      <c r="CI15" s="44">
        <f>$CH15/'cost-performance'!$J$29</f>
        <v>5063.3333333333339</v>
      </c>
      <c r="CJ15" s="45">
        <f>$CH15/'cost-performance'!$K$29</f>
        <v>61.808268229166664</v>
      </c>
      <c r="CK15" s="54">
        <f>'cost-performance'!$H$30*$A15</f>
        <v>1675</v>
      </c>
      <c r="CL15" s="44">
        <f>$CK15/'cost-performance'!$J$30</f>
        <v>5583.3333333333339</v>
      </c>
      <c r="CM15" s="45">
        <f>$CK15/'cost-performance'!$K$30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C16*'cost-performance'!$F$2</f>
        <v>201.6</v>
      </c>
      <c r="F16" s="47">
        <f>C16*'cost-performance'!$F$2/'cost-performance'!$J$2</f>
        <v>283.5</v>
      </c>
      <c r="G16" s="48">
        <f>C16*'cost-performance'!$F$2/'cost-performance'!$K$2</f>
        <v>1.4416475972540046</v>
      </c>
      <c r="H16" s="46">
        <f>C16*'cost-performance'!$F$3</f>
        <v>100.8</v>
      </c>
      <c r="I16" s="44">
        <f>C16*'cost-performance'!$F$3/'cost-performance'!$J$3</f>
        <v>283.5</v>
      </c>
      <c r="J16" s="45">
        <f>C16*'cost-performance'!$F$3/'cost-performance'!$K$3</f>
        <v>1.4416475972540046</v>
      </c>
      <c r="K16" s="51">
        <f>C16*'cost-performance'!$F$4</f>
        <v>12.6</v>
      </c>
      <c r="L16" s="44">
        <f>C16*'cost-performance'!$F$4/'cost-performance'!$J$4</f>
        <v>283.5</v>
      </c>
      <c r="M16" s="45">
        <f>C16*'cost-performance'!$F$4/'cost-performance'!$K$4</f>
        <v>1.4416475972540046</v>
      </c>
      <c r="N16" s="51">
        <f>C16*'cost-performance'!$F$5</f>
        <v>221.76</v>
      </c>
      <c r="O16" s="44">
        <f>C16*'cost-performance'!$F$5/'cost-performance'!$J$5</f>
        <v>277.2</v>
      </c>
      <c r="P16" s="45">
        <f>C16*'cost-performance'!$F$5/'cost-performance'!$K$5</f>
        <v>1.5858123569794049</v>
      </c>
      <c r="Q16" s="51">
        <f>'cost-performance'!$I$6*CEILING(A16/12,1)</f>
        <v>105525.72</v>
      </c>
      <c r="R16" s="46">
        <f>$Q16/'cost-performance'!$J$6</f>
        <v>131907.15</v>
      </c>
      <c r="S16" s="52">
        <f>$Q16/'cost-performance'!$K$6</f>
        <v>754.61756292906182</v>
      </c>
      <c r="T16" s="51">
        <f>'cost-performance'!$I$7*CEILING(A16/12,1)</f>
        <v>88389</v>
      </c>
      <c r="U16" s="46">
        <f>$T16/'cost-performance'!$J$7</f>
        <v>110486.25</v>
      </c>
      <c r="V16" s="52">
        <f>$T16/'cost-performance'!$K$7</f>
        <v>632.0723684210526</v>
      </c>
      <c r="W16" s="51">
        <f>C16*'cost-performance'!$F$8</f>
        <v>74.2</v>
      </c>
      <c r="X16" s="44">
        <f>C16*'cost-performance'!$F$8/'cost-performance'!$J$8</f>
        <v>185.5</v>
      </c>
      <c r="Y16" s="45">
        <f>C16*'cost-performance'!$F$8/'cost-performance'!$K$8</f>
        <v>8.4897025171624723</v>
      </c>
      <c r="Z16" s="51">
        <f>'cost-performance'!$H$9*A16</f>
        <v>2479</v>
      </c>
      <c r="AA16" s="44">
        <f>A16*'cost-performance'!$H$9/'cost-performance'!$J$9</f>
        <v>6197.5</v>
      </c>
      <c r="AB16" s="45">
        <f>A16*'cost-performance'!$H$9/'cost-performance'!$K$9</f>
        <v>283.63844393592677</v>
      </c>
      <c r="AC16" s="51">
        <f>'cost-performance'!$H$10*$A16</f>
        <v>1529</v>
      </c>
      <c r="AD16" s="44">
        <f>$A16*'cost-performance'!$H$10/'cost-performance'!$J$10</f>
        <v>2184.2857142857142</v>
      </c>
      <c r="AE16" s="45">
        <f>$A16*'cost-performance'!$H$10/'cost-performance'!$K$10</f>
        <v>174.94279176201371</v>
      </c>
      <c r="AF16" s="51">
        <f>'cost-performance'!$H$11*$A16</f>
        <v>1879</v>
      </c>
      <c r="AG16" s="44">
        <f>$AF16/'cost-performance'!$J$11</f>
        <v>2684.2857142857147</v>
      </c>
      <c r="AH16" s="45">
        <f>$AF16/'cost-performance'!$K$11</f>
        <v>194.71502590673575</v>
      </c>
      <c r="AI16" s="51">
        <f>'cost-performance'!$F$12*$C16</f>
        <v>70</v>
      </c>
      <c r="AJ16" s="44">
        <f>$AI16/'cost-performance'!$J$12</f>
        <v>79.835766423357668</v>
      </c>
      <c r="AK16" s="45">
        <f>$AI16/'cost-performance'!$K$12</f>
        <v>4.0045766590389018</v>
      </c>
      <c r="AL16" s="32">
        <f>'cost-performance'!$H$13*$A16</f>
        <v>7499</v>
      </c>
      <c r="AM16" s="44">
        <f>$AL16/'cost-performance'!$J$13</f>
        <v>12498.333333333334</v>
      </c>
      <c r="AN16" s="45">
        <f>$AL16/'cost-performance'!$K$13</f>
        <v>107.25114416475972</v>
      </c>
      <c r="AO16" s="32">
        <f>'cost-performance'!$G$14*CEILING($B16/7,1)</f>
        <v>2649</v>
      </c>
      <c r="AP16" s="44">
        <f>$AO16/'cost-performance'!$J$14</f>
        <v>4415</v>
      </c>
      <c r="AQ16" s="45">
        <f>$AO16/'cost-performance'!$K$14</f>
        <v>37.886155606407321</v>
      </c>
      <c r="AR16" s="32">
        <f>'cost-performance'!$H$15*$A16</f>
        <v>5999</v>
      </c>
      <c r="AS16" s="44">
        <f>$AR16/'cost-performance'!$J$15</f>
        <v>14997.5</v>
      </c>
      <c r="AT16" s="45">
        <f>$AR16/'cost-performance'!$K$15</f>
        <v>109.56677381648159</v>
      </c>
      <c r="AU16" s="32">
        <f>'cost-performance'!$G$16*CEILING($B16/7,1)</f>
        <v>1829</v>
      </c>
      <c r="AV16" s="44">
        <f>$AU16/'cost-performance'!$J$16</f>
        <v>4572.5</v>
      </c>
      <c r="AW16" s="45">
        <f>$AU16/'cost-performance'!$K$16</f>
        <v>33.405172413793103</v>
      </c>
      <c r="AX16" s="32">
        <f>'cost-performance'!$H$17*$A16</f>
        <v>3799</v>
      </c>
      <c r="AY16" s="44">
        <f>$AX16/'cost-performance'!$J$17</f>
        <v>9497.5</v>
      </c>
      <c r="AZ16" s="45">
        <f>$AX16/'cost-performance'!$K$17</f>
        <v>77.290852864583329</v>
      </c>
      <c r="BA16" s="32">
        <f>'cost-performance'!$G$18*CEILING($B16/7,1)</f>
        <v>1329</v>
      </c>
      <c r="BB16" s="44">
        <f>$BA16/'cost-performance'!$J$18</f>
        <v>3322.5</v>
      </c>
      <c r="BC16" s="45">
        <f>$BA16/'cost-performance'!$K$18</f>
        <v>27.03857421875</v>
      </c>
      <c r="BD16" s="32">
        <f>'cost-performance'!$H$19*$A16</f>
        <v>2099</v>
      </c>
      <c r="BE16" s="44">
        <f>$BD16/'cost-performance'!$J$19</f>
        <v>5766.4835164835167</v>
      </c>
      <c r="BF16" s="45">
        <f>$BD16/'cost-performance'!$K$19</f>
        <v>85.408528645833329</v>
      </c>
      <c r="BG16" s="32">
        <f>'cost-performance'!$G$20*CEILING($B16/7,1)</f>
        <v>749</v>
      </c>
      <c r="BH16" s="44">
        <f>$BG16/'cost-performance'!$J$20</f>
        <v>2057.6923076923076</v>
      </c>
      <c r="BI16" s="45">
        <f>$BG16/'cost-performance'!$K$20</f>
        <v>30.476888020833332</v>
      </c>
      <c r="BJ16" s="32">
        <f>'cost-performance'!$H$21*$A16</f>
        <v>6999</v>
      </c>
      <c r="BK16" s="44">
        <f>$BJ16/'cost-performance'!$J$21</f>
        <v>17497.5</v>
      </c>
      <c r="BL16" s="45">
        <f>$BJ16/'cost-performance'!$K$21</f>
        <v>74.406786868515056</v>
      </c>
      <c r="BM16" s="32">
        <f>'cost-performance'!$G$22*CEILING($B16/7,1)</f>
        <v>2049</v>
      </c>
      <c r="BN16" s="44">
        <f>$BM16/'cost-performance'!$J$22</f>
        <v>5122.5</v>
      </c>
      <c r="BO16" s="45">
        <f>$BM16/'cost-performance'!$K$22</f>
        <v>21.783041333560131</v>
      </c>
      <c r="BP16" s="32">
        <f>'cost-performance'!$H$23*$A16</f>
        <v>8599</v>
      </c>
      <c r="BQ16" s="44">
        <f>$BP16/'cost-performance'!$J$23</f>
        <v>21497.5</v>
      </c>
      <c r="BR16" s="45">
        <f>$BP16/'cost-performance'!$K$23</f>
        <v>113.14473684210526</v>
      </c>
      <c r="BS16" s="32">
        <f>'cost-performance'!$G$24*CEILING($B16/7,1)</f>
        <v>2599</v>
      </c>
      <c r="BT16" s="44">
        <f>$BS16/'cost-performance'!$J$24</f>
        <v>6497.5</v>
      </c>
      <c r="BU16" s="45">
        <f>$BS16/'cost-performance'!$K$24</f>
        <v>34.19736842105263</v>
      </c>
      <c r="BV16" s="32">
        <f>'cost-performance'!$H$25*$A16</f>
        <v>7449</v>
      </c>
      <c r="BW16" s="44">
        <f>$BV16/'cost-performance'!$J$25</f>
        <v>6796.5328467153277</v>
      </c>
      <c r="BX16" s="45">
        <f>$BV16/'cost-performance'!$K$25</f>
        <v>196.02631578947367</v>
      </c>
      <c r="BY16" s="32">
        <f>'cost-performance'!$G$26*CEILING($B16/7,1)</f>
        <v>2259</v>
      </c>
      <c r="BZ16" s="44">
        <f>$BY16/'cost-performance'!$J$26</f>
        <v>2061.1313868613138</v>
      </c>
      <c r="CA16" s="45">
        <f>$BY16/'cost-performance'!$K$26</f>
        <v>59.44736842105263</v>
      </c>
      <c r="CB16" s="54">
        <f>'cost-performance'!$H$27*$A16</f>
        <v>6679</v>
      </c>
      <c r="CC16" s="44">
        <f>$CB16/'cost-performance'!$J$27</f>
        <v>7617.4726277372265</v>
      </c>
      <c r="CD16" s="45">
        <f>$CB16/'cost-performance'!$K$27</f>
        <v>175.76315789473685</v>
      </c>
      <c r="CE16" s="32">
        <f>'cost-performance'!$G$28*CEILING($B16/7,1)</f>
        <v>1999</v>
      </c>
      <c r="CF16" s="44">
        <f>$CE16/'cost-performance'!$J$28</f>
        <v>2279.8813868613138</v>
      </c>
      <c r="CG16" s="45">
        <f>$CE16/'cost-performance'!$K$28</f>
        <v>52.60526315789474</v>
      </c>
      <c r="CH16" s="54">
        <f>'cost-performance'!$H$29*$A16</f>
        <v>1519</v>
      </c>
      <c r="CI16" s="44">
        <f>$CH16/'cost-performance'!$J$29</f>
        <v>5063.3333333333339</v>
      </c>
      <c r="CJ16" s="45">
        <f>$CH16/'cost-performance'!$K$29</f>
        <v>61.808268229166664</v>
      </c>
      <c r="CK16" s="54">
        <f>'cost-performance'!$H$30*$A16</f>
        <v>1675</v>
      </c>
      <c r="CL16" s="44">
        <f>$CK16/'cost-performance'!$J$30</f>
        <v>5583.3333333333339</v>
      </c>
      <c r="CM16" s="45">
        <f>$CK16/'cost-performance'!$K$30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C17*'cost-performance'!$F$2</f>
        <v>216</v>
      </c>
      <c r="F17" s="47">
        <f>C17*'cost-performance'!$F$2/'cost-performance'!$J$2</f>
        <v>303.75</v>
      </c>
      <c r="G17" s="48">
        <f>C17*'cost-performance'!$F$2/'cost-performance'!$K$2</f>
        <v>1.5446224256292906</v>
      </c>
      <c r="H17" s="46">
        <f>C17*'cost-performance'!$F$3</f>
        <v>108</v>
      </c>
      <c r="I17" s="44">
        <f>C17*'cost-performance'!$F$3/'cost-performance'!$J$3</f>
        <v>303.75</v>
      </c>
      <c r="J17" s="45">
        <f>C17*'cost-performance'!$F$3/'cost-performance'!$K$3</f>
        <v>1.5446224256292906</v>
      </c>
      <c r="K17" s="51">
        <f>C17*'cost-performance'!$F$4</f>
        <v>13.5</v>
      </c>
      <c r="L17" s="44">
        <f>C17*'cost-performance'!$F$4/'cost-performance'!$J$4</f>
        <v>303.75</v>
      </c>
      <c r="M17" s="45">
        <f>C17*'cost-performance'!$F$4/'cost-performance'!$K$4</f>
        <v>1.5446224256292906</v>
      </c>
      <c r="N17" s="51">
        <f>C17*'cost-performance'!$F$5</f>
        <v>237.6</v>
      </c>
      <c r="O17" s="44">
        <f>C17*'cost-performance'!$F$5/'cost-performance'!$J$5</f>
        <v>297</v>
      </c>
      <c r="P17" s="45">
        <f>C17*'cost-performance'!$F$5/'cost-performance'!$K$5</f>
        <v>1.6990846681922196</v>
      </c>
      <c r="Q17" s="51">
        <f>'cost-performance'!$I$6*CEILING(A17/12,1)</f>
        <v>105525.72</v>
      </c>
      <c r="R17" s="46">
        <f>$Q17/'cost-performance'!$J$6</f>
        <v>131907.15</v>
      </c>
      <c r="S17" s="52">
        <f>$Q17/'cost-performance'!$K$6</f>
        <v>754.61756292906182</v>
      </c>
      <c r="T17" s="51">
        <f>'cost-performance'!$I$7*CEILING(A17/12,1)</f>
        <v>88389</v>
      </c>
      <c r="U17" s="46">
        <f>$T17/'cost-performance'!$J$7</f>
        <v>110486.25</v>
      </c>
      <c r="V17" s="52">
        <f>$T17/'cost-performance'!$K$7</f>
        <v>632.0723684210526</v>
      </c>
      <c r="W17" s="51">
        <f>C17*'cost-performance'!$F$8</f>
        <v>79.5</v>
      </c>
      <c r="X17" s="44">
        <f>C17*'cost-performance'!$F$8/'cost-performance'!$J$8</f>
        <v>198.75</v>
      </c>
      <c r="Y17" s="45">
        <f>C17*'cost-performance'!$F$8/'cost-performance'!$K$8</f>
        <v>9.0961098398169327</v>
      </c>
      <c r="Z17" s="51">
        <f>'cost-performance'!$H$9*A17</f>
        <v>2479</v>
      </c>
      <c r="AA17" s="44">
        <f>A17*'cost-performance'!$H$9/'cost-performance'!$J$9</f>
        <v>6197.5</v>
      </c>
      <c r="AB17" s="45">
        <f>A17*'cost-performance'!$H$9/'cost-performance'!$K$9</f>
        <v>283.63844393592677</v>
      </c>
      <c r="AC17" s="51">
        <f>'cost-performance'!$H$10*$A17</f>
        <v>1529</v>
      </c>
      <c r="AD17" s="44">
        <f>$A17*'cost-performance'!$H$10/'cost-performance'!$J$10</f>
        <v>2184.2857142857142</v>
      </c>
      <c r="AE17" s="45">
        <f>$A17*'cost-performance'!$H$10/'cost-performance'!$K$10</f>
        <v>174.94279176201371</v>
      </c>
      <c r="AF17" s="51">
        <f>'cost-performance'!$H$11*$A17</f>
        <v>1879</v>
      </c>
      <c r="AG17" s="44">
        <f>$AF17/'cost-performance'!$J$11</f>
        <v>2684.2857142857147</v>
      </c>
      <c r="AH17" s="45">
        <f>$AF17/'cost-performance'!$K$11</f>
        <v>194.71502590673575</v>
      </c>
      <c r="AI17" s="51">
        <f>'cost-performance'!$F$12*$C17</f>
        <v>75</v>
      </c>
      <c r="AJ17" s="44">
        <f>$AI17/'cost-performance'!$J$12</f>
        <v>85.538321167883211</v>
      </c>
      <c r="AK17" s="45">
        <f>$AI17/'cost-performance'!$K$12</f>
        <v>4.2906178489702516</v>
      </c>
      <c r="AL17" s="32">
        <f>'cost-performance'!$H$13*$A17</f>
        <v>7499</v>
      </c>
      <c r="AM17" s="44">
        <f>$AL17/'cost-performance'!$J$13</f>
        <v>12498.333333333334</v>
      </c>
      <c r="AN17" s="45">
        <f>$AL17/'cost-performance'!$K$13</f>
        <v>107.25114416475972</v>
      </c>
      <c r="AO17" s="32">
        <f>'cost-performance'!$G$14*CEILING($B17/7,1)</f>
        <v>2649</v>
      </c>
      <c r="AP17" s="44">
        <f>$AO17/'cost-performance'!$J$14</f>
        <v>4415</v>
      </c>
      <c r="AQ17" s="45">
        <f>$AO17/'cost-performance'!$K$14</f>
        <v>37.886155606407321</v>
      </c>
      <c r="AR17" s="32">
        <f>'cost-performance'!$H$15*$A17</f>
        <v>5999</v>
      </c>
      <c r="AS17" s="44">
        <f>$AR17/'cost-performance'!$J$15</f>
        <v>14997.5</v>
      </c>
      <c r="AT17" s="45">
        <f>$AR17/'cost-performance'!$K$15</f>
        <v>109.56677381648159</v>
      </c>
      <c r="AU17" s="32">
        <f>'cost-performance'!$G$16*CEILING($B17/7,1)</f>
        <v>1829</v>
      </c>
      <c r="AV17" s="44">
        <f>$AU17/'cost-performance'!$J$16</f>
        <v>4572.5</v>
      </c>
      <c r="AW17" s="45">
        <f>$AU17/'cost-performance'!$K$16</f>
        <v>33.405172413793103</v>
      </c>
      <c r="AX17" s="32">
        <f>'cost-performance'!$H$17*$A17</f>
        <v>3799</v>
      </c>
      <c r="AY17" s="44">
        <f>$AX17/'cost-performance'!$J$17</f>
        <v>9497.5</v>
      </c>
      <c r="AZ17" s="45">
        <f>$AX17/'cost-performance'!$K$17</f>
        <v>77.290852864583329</v>
      </c>
      <c r="BA17" s="32">
        <f>'cost-performance'!$G$18*CEILING($B17/7,1)</f>
        <v>1329</v>
      </c>
      <c r="BB17" s="44">
        <f>$BA17/'cost-performance'!$J$18</f>
        <v>3322.5</v>
      </c>
      <c r="BC17" s="45">
        <f>$BA17/'cost-performance'!$K$18</f>
        <v>27.03857421875</v>
      </c>
      <c r="BD17" s="32">
        <f>'cost-performance'!$H$19*$A17</f>
        <v>2099</v>
      </c>
      <c r="BE17" s="44">
        <f>$BD17/'cost-performance'!$J$19</f>
        <v>5766.4835164835167</v>
      </c>
      <c r="BF17" s="45">
        <f>$BD17/'cost-performance'!$K$19</f>
        <v>85.408528645833329</v>
      </c>
      <c r="BG17" s="32">
        <f>'cost-performance'!$G$20*CEILING($B17/7,1)</f>
        <v>749</v>
      </c>
      <c r="BH17" s="44">
        <f>$BG17/'cost-performance'!$J$20</f>
        <v>2057.6923076923076</v>
      </c>
      <c r="BI17" s="45">
        <f>$BG17/'cost-performance'!$K$20</f>
        <v>30.476888020833332</v>
      </c>
      <c r="BJ17" s="32">
        <f>'cost-performance'!$H$21*$A17</f>
        <v>6999</v>
      </c>
      <c r="BK17" s="44">
        <f>$BJ17/'cost-performance'!$J$21</f>
        <v>17497.5</v>
      </c>
      <c r="BL17" s="45">
        <f>$BJ17/'cost-performance'!$K$21</f>
        <v>74.406786868515056</v>
      </c>
      <c r="BM17" s="32">
        <f>'cost-performance'!$G$22*CEILING($B17/7,1)</f>
        <v>2049</v>
      </c>
      <c r="BN17" s="44">
        <f>$BM17/'cost-performance'!$J$22</f>
        <v>5122.5</v>
      </c>
      <c r="BO17" s="45">
        <f>$BM17/'cost-performance'!$K$22</f>
        <v>21.783041333560131</v>
      </c>
      <c r="BP17" s="32">
        <f>'cost-performance'!$H$23*$A17</f>
        <v>8599</v>
      </c>
      <c r="BQ17" s="44">
        <f>$BP17/'cost-performance'!$J$23</f>
        <v>21497.5</v>
      </c>
      <c r="BR17" s="45">
        <f>$BP17/'cost-performance'!$K$23</f>
        <v>113.14473684210526</v>
      </c>
      <c r="BS17" s="32">
        <f>'cost-performance'!$G$24*CEILING($B17/7,1)</f>
        <v>2599</v>
      </c>
      <c r="BT17" s="44">
        <f>$BS17/'cost-performance'!$J$24</f>
        <v>6497.5</v>
      </c>
      <c r="BU17" s="45">
        <f>$BS17/'cost-performance'!$K$24</f>
        <v>34.19736842105263</v>
      </c>
      <c r="BV17" s="32">
        <f>'cost-performance'!$H$25*$A17</f>
        <v>7449</v>
      </c>
      <c r="BW17" s="44">
        <f>$BV17/'cost-performance'!$J$25</f>
        <v>6796.5328467153277</v>
      </c>
      <c r="BX17" s="45">
        <f>$BV17/'cost-performance'!$K$25</f>
        <v>196.02631578947367</v>
      </c>
      <c r="BY17" s="32">
        <f>'cost-performance'!$G$26*CEILING($B17/7,1)</f>
        <v>2259</v>
      </c>
      <c r="BZ17" s="44">
        <f>$BY17/'cost-performance'!$J$26</f>
        <v>2061.1313868613138</v>
      </c>
      <c r="CA17" s="45">
        <f>$BY17/'cost-performance'!$K$26</f>
        <v>59.44736842105263</v>
      </c>
      <c r="CB17" s="54">
        <f>'cost-performance'!$H$27*$A17</f>
        <v>6679</v>
      </c>
      <c r="CC17" s="44">
        <f>$CB17/'cost-performance'!$J$27</f>
        <v>7617.4726277372265</v>
      </c>
      <c r="CD17" s="45">
        <f>$CB17/'cost-performance'!$K$27</f>
        <v>175.76315789473685</v>
      </c>
      <c r="CE17" s="32">
        <f>'cost-performance'!$G$28*CEILING($B17/7,1)</f>
        <v>1999</v>
      </c>
      <c r="CF17" s="44">
        <f>$CE17/'cost-performance'!$J$28</f>
        <v>2279.8813868613138</v>
      </c>
      <c r="CG17" s="45">
        <f>$CE17/'cost-performance'!$K$28</f>
        <v>52.60526315789474</v>
      </c>
      <c r="CH17" s="54">
        <f>'cost-performance'!$H$29*$A17</f>
        <v>1519</v>
      </c>
      <c r="CI17" s="44">
        <f>$CH17/'cost-performance'!$J$29</f>
        <v>5063.3333333333339</v>
      </c>
      <c r="CJ17" s="45">
        <f>$CH17/'cost-performance'!$K$29</f>
        <v>61.808268229166664</v>
      </c>
      <c r="CK17" s="54">
        <f>'cost-performance'!$H$30*$A17</f>
        <v>1675</v>
      </c>
      <c r="CL17" s="44">
        <f>$CK17/'cost-performance'!$J$30</f>
        <v>5583.3333333333339</v>
      </c>
      <c r="CM17" s="45">
        <f>$CK17/'cost-performance'!$K$30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C18*'cost-performance'!$F$2</f>
        <v>230.4</v>
      </c>
      <c r="F18" s="47">
        <f>C18*'cost-performance'!$F$2/'cost-performance'!$J$2</f>
        <v>324</v>
      </c>
      <c r="G18" s="48">
        <f>C18*'cost-performance'!$F$2/'cost-performance'!$K$2</f>
        <v>1.6475972540045767</v>
      </c>
      <c r="H18" s="46">
        <f>C18*'cost-performance'!$F$3</f>
        <v>115.2</v>
      </c>
      <c r="I18" s="44">
        <f>C18*'cost-performance'!$F$3/'cost-performance'!$J$3</f>
        <v>324</v>
      </c>
      <c r="J18" s="45">
        <f>C18*'cost-performance'!$F$3/'cost-performance'!$K$3</f>
        <v>1.6475972540045767</v>
      </c>
      <c r="K18" s="51">
        <f>C18*'cost-performance'!$F$4</f>
        <v>14.4</v>
      </c>
      <c r="L18" s="44">
        <f>C18*'cost-performance'!$F$4/'cost-performance'!$J$4</f>
        <v>324</v>
      </c>
      <c r="M18" s="45">
        <f>C18*'cost-performance'!$F$4/'cost-performance'!$K$4</f>
        <v>1.6475972540045767</v>
      </c>
      <c r="N18" s="51">
        <f>C18*'cost-performance'!$F$5</f>
        <v>253.44</v>
      </c>
      <c r="O18" s="44">
        <f>C18*'cost-performance'!$F$5/'cost-performance'!$J$5</f>
        <v>316.79999999999995</v>
      </c>
      <c r="P18" s="45">
        <f>C18*'cost-performance'!$F$5/'cost-performance'!$K$5</f>
        <v>1.8123569794050343</v>
      </c>
      <c r="Q18" s="51">
        <f>'cost-performance'!$I$6*CEILING(A18/12,1)</f>
        <v>105525.72</v>
      </c>
      <c r="R18" s="46">
        <f>$Q18/'cost-performance'!$J$6</f>
        <v>131907.15</v>
      </c>
      <c r="S18" s="52">
        <f>$Q18/'cost-performance'!$K$6</f>
        <v>754.61756292906182</v>
      </c>
      <c r="T18" s="51">
        <f>'cost-performance'!$I$7*CEILING(A18/12,1)</f>
        <v>88389</v>
      </c>
      <c r="U18" s="46">
        <f>$T18/'cost-performance'!$J$7</f>
        <v>110486.25</v>
      </c>
      <c r="V18" s="52">
        <f>$T18/'cost-performance'!$K$7</f>
        <v>632.0723684210526</v>
      </c>
      <c r="W18" s="51">
        <f>C18*'cost-performance'!$F$8</f>
        <v>84.8</v>
      </c>
      <c r="X18" s="44">
        <f>C18*'cost-performance'!$F$8/'cost-performance'!$J$8</f>
        <v>211.99999999999997</v>
      </c>
      <c r="Y18" s="45">
        <f>C18*'cost-performance'!$F$8/'cost-performance'!$K$8</f>
        <v>9.7025171624713948</v>
      </c>
      <c r="Z18" s="51">
        <f>'cost-performance'!$H$9*A18</f>
        <v>2479</v>
      </c>
      <c r="AA18" s="44">
        <f>A18*'cost-performance'!$H$9/'cost-performance'!$J$9</f>
        <v>6197.5</v>
      </c>
      <c r="AB18" s="45">
        <f>A18*'cost-performance'!$H$9/'cost-performance'!$K$9</f>
        <v>283.63844393592677</v>
      </c>
      <c r="AC18" s="51">
        <f>'cost-performance'!$H$10*$A18</f>
        <v>1529</v>
      </c>
      <c r="AD18" s="44">
        <f>$A18*'cost-performance'!$H$10/'cost-performance'!$J$10</f>
        <v>2184.2857142857142</v>
      </c>
      <c r="AE18" s="45">
        <f>$A18*'cost-performance'!$H$10/'cost-performance'!$K$10</f>
        <v>174.94279176201371</v>
      </c>
      <c r="AF18" s="51">
        <f>'cost-performance'!$H$11*$A18</f>
        <v>1879</v>
      </c>
      <c r="AG18" s="44">
        <f>$AF18/'cost-performance'!$J$11</f>
        <v>2684.2857142857147</v>
      </c>
      <c r="AH18" s="45">
        <f>$AF18/'cost-performance'!$K$11</f>
        <v>194.71502590673575</v>
      </c>
      <c r="AI18" s="51">
        <f>'cost-performance'!$F$12*$C18</f>
        <v>80</v>
      </c>
      <c r="AJ18" s="44">
        <f>$AI18/'cost-performance'!$J$12</f>
        <v>91.240875912408754</v>
      </c>
      <c r="AK18" s="45">
        <f>$AI18/'cost-performance'!$K$12</f>
        <v>4.5766590389016013</v>
      </c>
      <c r="AL18" s="32">
        <f>'cost-performance'!$H$13*$A18</f>
        <v>7499</v>
      </c>
      <c r="AM18" s="44">
        <f>$AL18/'cost-performance'!$J$13</f>
        <v>12498.333333333334</v>
      </c>
      <c r="AN18" s="45">
        <f>$AL18/'cost-performance'!$K$13</f>
        <v>107.25114416475972</v>
      </c>
      <c r="AO18" s="32">
        <f>'cost-performance'!$G$14*CEILING($B18/7,1)</f>
        <v>2649</v>
      </c>
      <c r="AP18" s="44">
        <f>$AO18/'cost-performance'!$J$14</f>
        <v>4415</v>
      </c>
      <c r="AQ18" s="45">
        <f>$AO18/'cost-performance'!$K$14</f>
        <v>37.886155606407321</v>
      </c>
      <c r="AR18" s="32">
        <f>'cost-performance'!$H$15*$A18</f>
        <v>5999</v>
      </c>
      <c r="AS18" s="44">
        <f>$AR18/'cost-performance'!$J$15</f>
        <v>14997.5</v>
      </c>
      <c r="AT18" s="45">
        <f>$AR18/'cost-performance'!$K$15</f>
        <v>109.56677381648159</v>
      </c>
      <c r="AU18" s="32">
        <f>'cost-performance'!$G$16*CEILING($B18/7,1)</f>
        <v>1829</v>
      </c>
      <c r="AV18" s="44">
        <f>$AU18/'cost-performance'!$J$16</f>
        <v>4572.5</v>
      </c>
      <c r="AW18" s="45">
        <f>$AU18/'cost-performance'!$K$16</f>
        <v>33.405172413793103</v>
      </c>
      <c r="AX18" s="32">
        <f>'cost-performance'!$H$17*$A18</f>
        <v>3799</v>
      </c>
      <c r="AY18" s="44">
        <f>$AX18/'cost-performance'!$J$17</f>
        <v>9497.5</v>
      </c>
      <c r="AZ18" s="45">
        <f>$AX18/'cost-performance'!$K$17</f>
        <v>77.290852864583329</v>
      </c>
      <c r="BA18" s="32">
        <f>'cost-performance'!$G$18*CEILING($B18/7,1)</f>
        <v>1329</v>
      </c>
      <c r="BB18" s="44">
        <f>$BA18/'cost-performance'!$J$18</f>
        <v>3322.5</v>
      </c>
      <c r="BC18" s="45">
        <f>$BA18/'cost-performance'!$K$18</f>
        <v>27.03857421875</v>
      </c>
      <c r="BD18" s="32">
        <f>'cost-performance'!$H$19*$A18</f>
        <v>2099</v>
      </c>
      <c r="BE18" s="44">
        <f>$BD18/'cost-performance'!$J$19</f>
        <v>5766.4835164835167</v>
      </c>
      <c r="BF18" s="45">
        <f>$BD18/'cost-performance'!$K$19</f>
        <v>85.408528645833329</v>
      </c>
      <c r="BG18" s="32">
        <f>'cost-performance'!$G$20*CEILING($B18/7,1)</f>
        <v>749</v>
      </c>
      <c r="BH18" s="44">
        <f>$BG18/'cost-performance'!$J$20</f>
        <v>2057.6923076923076</v>
      </c>
      <c r="BI18" s="45">
        <f>$BG18/'cost-performance'!$K$20</f>
        <v>30.476888020833332</v>
      </c>
      <c r="BJ18" s="32">
        <f>'cost-performance'!$H$21*$A18</f>
        <v>6999</v>
      </c>
      <c r="BK18" s="44">
        <f>$BJ18/'cost-performance'!$J$21</f>
        <v>17497.5</v>
      </c>
      <c r="BL18" s="45">
        <f>$BJ18/'cost-performance'!$K$21</f>
        <v>74.406786868515056</v>
      </c>
      <c r="BM18" s="32">
        <f>'cost-performance'!$G$22*CEILING($B18/7,1)</f>
        <v>2049</v>
      </c>
      <c r="BN18" s="44">
        <f>$BM18/'cost-performance'!$J$22</f>
        <v>5122.5</v>
      </c>
      <c r="BO18" s="45">
        <f>$BM18/'cost-performance'!$K$22</f>
        <v>21.783041333560131</v>
      </c>
      <c r="BP18" s="32">
        <f>'cost-performance'!$H$23*$A18</f>
        <v>8599</v>
      </c>
      <c r="BQ18" s="44">
        <f>$BP18/'cost-performance'!$J$23</f>
        <v>21497.5</v>
      </c>
      <c r="BR18" s="45">
        <f>$BP18/'cost-performance'!$K$23</f>
        <v>113.14473684210526</v>
      </c>
      <c r="BS18" s="32">
        <f>'cost-performance'!$G$24*CEILING($B18/7,1)</f>
        <v>2599</v>
      </c>
      <c r="BT18" s="44">
        <f>$BS18/'cost-performance'!$J$24</f>
        <v>6497.5</v>
      </c>
      <c r="BU18" s="45">
        <f>$BS18/'cost-performance'!$K$24</f>
        <v>34.19736842105263</v>
      </c>
      <c r="BV18" s="32">
        <f>'cost-performance'!$H$25*$A18</f>
        <v>7449</v>
      </c>
      <c r="BW18" s="44">
        <f>$BV18/'cost-performance'!$J$25</f>
        <v>6796.5328467153277</v>
      </c>
      <c r="BX18" s="45">
        <f>$BV18/'cost-performance'!$K$25</f>
        <v>196.02631578947367</v>
      </c>
      <c r="BY18" s="32">
        <f>'cost-performance'!$G$26*CEILING($B18/7,1)</f>
        <v>2259</v>
      </c>
      <c r="BZ18" s="44">
        <f>$BY18/'cost-performance'!$J$26</f>
        <v>2061.1313868613138</v>
      </c>
      <c r="CA18" s="45">
        <f>$BY18/'cost-performance'!$K$26</f>
        <v>59.44736842105263</v>
      </c>
      <c r="CB18" s="54">
        <f>'cost-performance'!$H$27*$A18</f>
        <v>6679</v>
      </c>
      <c r="CC18" s="44">
        <f>$CB18/'cost-performance'!$J$27</f>
        <v>7617.4726277372265</v>
      </c>
      <c r="CD18" s="45">
        <f>$CB18/'cost-performance'!$K$27</f>
        <v>175.76315789473685</v>
      </c>
      <c r="CE18" s="32">
        <f>'cost-performance'!$G$28*CEILING($B18/7,1)</f>
        <v>1999</v>
      </c>
      <c r="CF18" s="44">
        <f>$CE18/'cost-performance'!$J$28</f>
        <v>2279.8813868613138</v>
      </c>
      <c r="CG18" s="45">
        <f>$CE18/'cost-performance'!$K$28</f>
        <v>52.60526315789474</v>
      </c>
      <c r="CH18" s="54">
        <f>'cost-performance'!$H$29*$A18</f>
        <v>1519</v>
      </c>
      <c r="CI18" s="44">
        <f>$CH18/'cost-performance'!$J$29</f>
        <v>5063.3333333333339</v>
      </c>
      <c r="CJ18" s="45">
        <f>$CH18/'cost-performance'!$K$29</f>
        <v>61.808268229166664</v>
      </c>
      <c r="CK18" s="54">
        <f>'cost-performance'!$H$30*$A18</f>
        <v>1675</v>
      </c>
      <c r="CL18" s="44">
        <f>$CK18/'cost-performance'!$J$30</f>
        <v>5583.3333333333339</v>
      </c>
      <c r="CM18" s="45">
        <f>$CK18/'cost-performance'!$K$30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C19*'cost-performance'!$F$2</f>
        <v>244.8</v>
      </c>
      <c r="F19" s="47">
        <f>C19*'cost-performance'!$F$2/'cost-performance'!$J$2</f>
        <v>344.25</v>
      </c>
      <c r="G19" s="48">
        <f>C19*'cost-performance'!$F$2/'cost-performance'!$K$2</f>
        <v>1.7505720823798627</v>
      </c>
      <c r="H19" s="46">
        <f>C19*'cost-performance'!$F$3</f>
        <v>122.4</v>
      </c>
      <c r="I19" s="44">
        <f>C19*'cost-performance'!$F$3/'cost-performance'!$J$3</f>
        <v>344.25</v>
      </c>
      <c r="J19" s="45">
        <f>C19*'cost-performance'!$F$3/'cost-performance'!$K$3</f>
        <v>1.7505720823798627</v>
      </c>
      <c r="K19" s="51">
        <f>C19*'cost-performance'!$F$4</f>
        <v>15.3</v>
      </c>
      <c r="L19" s="44">
        <f>C19*'cost-performance'!$F$4/'cost-performance'!$J$4</f>
        <v>344.25</v>
      </c>
      <c r="M19" s="45">
        <f>C19*'cost-performance'!$F$4/'cost-performance'!$K$4</f>
        <v>1.7505720823798627</v>
      </c>
      <c r="N19" s="51">
        <f>C19*'cost-performance'!$F$5</f>
        <v>269.27999999999997</v>
      </c>
      <c r="O19" s="44">
        <f>C19*'cost-performance'!$F$5/'cost-performance'!$J$5</f>
        <v>336.59999999999997</v>
      </c>
      <c r="P19" s="45">
        <f>C19*'cost-performance'!$F$5/'cost-performance'!$K$5</f>
        <v>1.9256292906178487</v>
      </c>
      <c r="Q19" s="51">
        <f>'cost-performance'!$I$6*CEILING(A19/12,1)</f>
        <v>105525.72</v>
      </c>
      <c r="R19" s="46">
        <f>$Q19/'cost-performance'!$J$6</f>
        <v>131907.15</v>
      </c>
      <c r="S19" s="52">
        <f>$Q19/'cost-performance'!$K$6</f>
        <v>754.61756292906182</v>
      </c>
      <c r="T19" s="51">
        <f>'cost-performance'!$I$7*CEILING(A19/12,1)</f>
        <v>88389</v>
      </c>
      <c r="U19" s="46">
        <f>$T19/'cost-performance'!$J$7</f>
        <v>110486.25</v>
      </c>
      <c r="V19" s="52">
        <f>$T19/'cost-performance'!$K$7</f>
        <v>632.0723684210526</v>
      </c>
      <c r="W19" s="51">
        <f>C19*'cost-performance'!$F$8</f>
        <v>90.1</v>
      </c>
      <c r="X19" s="44">
        <f>C19*'cost-performance'!$F$8/'cost-performance'!$J$8</f>
        <v>225.24999999999997</v>
      </c>
      <c r="Y19" s="45">
        <f>C19*'cost-performance'!$F$8/'cost-performance'!$K$8</f>
        <v>10.308924485125857</v>
      </c>
      <c r="Z19" s="51">
        <f>'cost-performance'!$H$9*A19</f>
        <v>2479</v>
      </c>
      <c r="AA19" s="44">
        <f>A19*'cost-performance'!$H$9/'cost-performance'!$J$9</f>
        <v>6197.5</v>
      </c>
      <c r="AB19" s="45">
        <f>A19*'cost-performance'!$H$9/'cost-performance'!$K$9</f>
        <v>283.63844393592677</v>
      </c>
      <c r="AC19" s="51">
        <f>'cost-performance'!$H$10*$A19</f>
        <v>1529</v>
      </c>
      <c r="AD19" s="44">
        <f>$A19*'cost-performance'!$H$10/'cost-performance'!$J$10</f>
        <v>2184.2857142857142</v>
      </c>
      <c r="AE19" s="45">
        <f>$A19*'cost-performance'!$H$10/'cost-performance'!$K$10</f>
        <v>174.94279176201371</v>
      </c>
      <c r="AF19" s="51">
        <f>'cost-performance'!$H$11*$A19</f>
        <v>1879</v>
      </c>
      <c r="AG19" s="44">
        <f>$AF19/'cost-performance'!$J$11</f>
        <v>2684.2857142857147</v>
      </c>
      <c r="AH19" s="45">
        <f>$AF19/'cost-performance'!$K$11</f>
        <v>194.71502590673575</v>
      </c>
      <c r="AI19" s="51">
        <f>'cost-performance'!$F$12*$C19</f>
        <v>85</v>
      </c>
      <c r="AJ19" s="44">
        <f>$AI19/'cost-performance'!$J$12</f>
        <v>96.943430656934311</v>
      </c>
      <c r="AK19" s="45">
        <f>$AI19/'cost-performance'!$K$12</f>
        <v>4.8627002288329519</v>
      </c>
      <c r="AL19" s="32">
        <f>'cost-performance'!$H$13*$A19</f>
        <v>7499</v>
      </c>
      <c r="AM19" s="44">
        <f>$AL19/'cost-performance'!$J$13</f>
        <v>12498.333333333334</v>
      </c>
      <c r="AN19" s="45">
        <f>$AL19/'cost-performance'!$K$13</f>
        <v>107.25114416475972</v>
      </c>
      <c r="AO19" s="32">
        <f>'cost-performance'!$G$14*CEILING($B19/7,1)</f>
        <v>2649</v>
      </c>
      <c r="AP19" s="44">
        <f>$AO19/'cost-performance'!$J$14</f>
        <v>4415</v>
      </c>
      <c r="AQ19" s="45">
        <f>$AO19/'cost-performance'!$K$14</f>
        <v>37.886155606407321</v>
      </c>
      <c r="AR19" s="32">
        <f>'cost-performance'!$H$15*$A19</f>
        <v>5999</v>
      </c>
      <c r="AS19" s="44">
        <f>$AR19/'cost-performance'!$J$15</f>
        <v>14997.5</v>
      </c>
      <c r="AT19" s="45">
        <f>$AR19/'cost-performance'!$K$15</f>
        <v>109.56677381648159</v>
      </c>
      <c r="AU19" s="32">
        <f>'cost-performance'!$G$16*CEILING($B19/7,1)</f>
        <v>1829</v>
      </c>
      <c r="AV19" s="44">
        <f>$AU19/'cost-performance'!$J$16</f>
        <v>4572.5</v>
      </c>
      <c r="AW19" s="45">
        <f>$AU19/'cost-performance'!$K$16</f>
        <v>33.405172413793103</v>
      </c>
      <c r="AX19" s="32">
        <f>'cost-performance'!$H$17*$A19</f>
        <v>3799</v>
      </c>
      <c r="AY19" s="44">
        <f>$AX19/'cost-performance'!$J$17</f>
        <v>9497.5</v>
      </c>
      <c r="AZ19" s="45">
        <f>$AX19/'cost-performance'!$K$17</f>
        <v>77.290852864583329</v>
      </c>
      <c r="BA19" s="32">
        <f>'cost-performance'!$G$18*CEILING($B19/7,1)</f>
        <v>1329</v>
      </c>
      <c r="BB19" s="44">
        <f>$BA19/'cost-performance'!$J$18</f>
        <v>3322.5</v>
      </c>
      <c r="BC19" s="45">
        <f>$BA19/'cost-performance'!$K$18</f>
        <v>27.03857421875</v>
      </c>
      <c r="BD19" s="32">
        <f>'cost-performance'!$H$19*$A19</f>
        <v>2099</v>
      </c>
      <c r="BE19" s="44">
        <f>$BD19/'cost-performance'!$J$19</f>
        <v>5766.4835164835167</v>
      </c>
      <c r="BF19" s="45">
        <f>$BD19/'cost-performance'!$K$19</f>
        <v>85.408528645833329</v>
      </c>
      <c r="BG19" s="32">
        <f>'cost-performance'!$G$20*CEILING($B19/7,1)</f>
        <v>749</v>
      </c>
      <c r="BH19" s="44">
        <f>$BG19/'cost-performance'!$J$20</f>
        <v>2057.6923076923076</v>
      </c>
      <c r="BI19" s="45">
        <f>$BG19/'cost-performance'!$K$20</f>
        <v>30.476888020833332</v>
      </c>
      <c r="BJ19" s="32">
        <f>'cost-performance'!$H$21*$A19</f>
        <v>6999</v>
      </c>
      <c r="BK19" s="44">
        <f>$BJ19/'cost-performance'!$J$21</f>
        <v>17497.5</v>
      </c>
      <c r="BL19" s="45">
        <f>$BJ19/'cost-performance'!$K$21</f>
        <v>74.406786868515056</v>
      </c>
      <c r="BM19" s="32">
        <f>'cost-performance'!$G$22*CEILING($B19/7,1)</f>
        <v>2049</v>
      </c>
      <c r="BN19" s="44">
        <f>$BM19/'cost-performance'!$J$22</f>
        <v>5122.5</v>
      </c>
      <c r="BO19" s="45">
        <f>$BM19/'cost-performance'!$K$22</f>
        <v>21.783041333560131</v>
      </c>
      <c r="BP19" s="32">
        <f>'cost-performance'!$H$23*$A19</f>
        <v>8599</v>
      </c>
      <c r="BQ19" s="44">
        <f>$BP19/'cost-performance'!$J$23</f>
        <v>21497.5</v>
      </c>
      <c r="BR19" s="45">
        <f>$BP19/'cost-performance'!$K$23</f>
        <v>113.14473684210526</v>
      </c>
      <c r="BS19" s="32">
        <f>'cost-performance'!$G$24*CEILING($B19/7,1)</f>
        <v>2599</v>
      </c>
      <c r="BT19" s="44">
        <f>$BS19/'cost-performance'!$J$24</f>
        <v>6497.5</v>
      </c>
      <c r="BU19" s="45">
        <f>$BS19/'cost-performance'!$K$24</f>
        <v>34.19736842105263</v>
      </c>
      <c r="BV19" s="32">
        <f>'cost-performance'!$H$25*$A19</f>
        <v>7449</v>
      </c>
      <c r="BW19" s="44">
        <f>$BV19/'cost-performance'!$J$25</f>
        <v>6796.5328467153277</v>
      </c>
      <c r="BX19" s="45">
        <f>$BV19/'cost-performance'!$K$25</f>
        <v>196.02631578947367</v>
      </c>
      <c r="BY19" s="32">
        <f>'cost-performance'!$G$26*CEILING($B19/7,1)</f>
        <v>2259</v>
      </c>
      <c r="BZ19" s="44">
        <f>$BY19/'cost-performance'!$J$26</f>
        <v>2061.1313868613138</v>
      </c>
      <c r="CA19" s="45">
        <f>$BY19/'cost-performance'!$K$26</f>
        <v>59.44736842105263</v>
      </c>
      <c r="CB19" s="54">
        <f>'cost-performance'!$H$27*$A19</f>
        <v>6679</v>
      </c>
      <c r="CC19" s="44">
        <f>$CB19/'cost-performance'!$J$27</f>
        <v>7617.4726277372265</v>
      </c>
      <c r="CD19" s="45">
        <f>$CB19/'cost-performance'!$K$27</f>
        <v>175.76315789473685</v>
      </c>
      <c r="CE19" s="32">
        <f>'cost-performance'!$G$28*CEILING($B19/7,1)</f>
        <v>1999</v>
      </c>
      <c r="CF19" s="44">
        <f>$CE19/'cost-performance'!$J$28</f>
        <v>2279.8813868613138</v>
      </c>
      <c r="CG19" s="45">
        <f>$CE19/'cost-performance'!$K$28</f>
        <v>52.60526315789474</v>
      </c>
      <c r="CH19" s="54">
        <f>'cost-performance'!$H$29*$A19</f>
        <v>1519</v>
      </c>
      <c r="CI19" s="44">
        <f>$CH19/'cost-performance'!$J$29</f>
        <v>5063.3333333333339</v>
      </c>
      <c r="CJ19" s="45">
        <f>$CH19/'cost-performance'!$K$29</f>
        <v>61.808268229166664</v>
      </c>
      <c r="CK19" s="54">
        <f>'cost-performance'!$H$30*$A19</f>
        <v>1675</v>
      </c>
      <c r="CL19" s="44">
        <f>$CK19/'cost-performance'!$J$30</f>
        <v>5583.3333333333339</v>
      </c>
      <c r="CM19" s="45">
        <f>$CK19/'cost-performance'!$K$30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C20*'cost-performance'!$F$2</f>
        <v>259.2</v>
      </c>
      <c r="F20" s="47">
        <f>C20*'cost-performance'!$F$2/'cost-performance'!$J$2</f>
        <v>364.49999999999994</v>
      </c>
      <c r="G20" s="48">
        <f>C20*'cost-performance'!$F$2/'cost-performance'!$K$2</f>
        <v>1.8535469107551485</v>
      </c>
      <c r="H20" s="46">
        <f>C20*'cost-performance'!$F$3</f>
        <v>129.6</v>
      </c>
      <c r="I20" s="44">
        <f>C20*'cost-performance'!$F$3/'cost-performance'!$J$3</f>
        <v>364.49999999999994</v>
      </c>
      <c r="J20" s="45">
        <f>C20*'cost-performance'!$F$3/'cost-performance'!$K$3</f>
        <v>1.8535469107551485</v>
      </c>
      <c r="K20" s="51">
        <f>C20*'cost-performance'!$F$4</f>
        <v>16.2</v>
      </c>
      <c r="L20" s="44">
        <f>C20*'cost-performance'!$F$4/'cost-performance'!$J$4</f>
        <v>364.49999999999994</v>
      </c>
      <c r="M20" s="45">
        <f>C20*'cost-performance'!$F$4/'cost-performance'!$K$4</f>
        <v>1.8535469107551485</v>
      </c>
      <c r="N20" s="51">
        <f>C20*'cost-performance'!$F$5</f>
        <v>285.12</v>
      </c>
      <c r="O20" s="44">
        <f>C20*'cost-performance'!$F$5/'cost-performance'!$J$5</f>
        <v>356.4</v>
      </c>
      <c r="P20" s="45">
        <f>C20*'cost-performance'!$F$5/'cost-performance'!$K$5</f>
        <v>2.0389016018306636</v>
      </c>
      <c r="Q20" s="51">
        <f>'cost-performance'!$I$6*CEILING(A20/12,1)</f>
        <v>105525.72</v>
      </c>
      <c r="R20" s="46">
        <f>$Q20/'cost-performance'!$J$6</f>
        <v>131907.15</v>
      </c>
      <c r="S20" s="52">
        <f>$Q20/'cost-performance'!$K$6</f>
        <v>754.61756292906182</v>
      </c>
      <c r="T20" s="51">
        <f>'cost-performance'!$I$7*CEILING(A20/12,1)</f>
        <v>88389</v>
      </c>
      <c r="U20" s="46">
        <f>$T20/'cost-performance'!$J$7</f>
        <v>110486.25</v>
      </c>
      <c r="V20" s="52">
        <f>$T20/'cost-performance'!$K$7</f>
        <v>632.0723684210526</v>
      </c>
      <c r="W20" s="51">
        <f>C20*'cost-performance'!$F$8</f>
        <v>95.399999999999991</v>
      </c>
      <c r="X20" s="44">
        <f>C20*'cost-performance'!$F$8/'cost-performance'!$J$8</f>
        <v>238.49999999999997</v>
      </c>
      <c r="Y20" s="45">
        <f>C20*'cost-performance'!$F$8/'cost-performance'!$K$8</f>
        <v>10.915331807780319</v>
      </c>
      <c r="Z20" s="51">
        <f>'cost-performance'!$H$9*A20</f>
        <v>2479</v>
      </c>
      <c r="AA20" s="44">
        <f>A20*'cost-performance'!$H$9/'cost-performance'!$J$9</f>
        <v>6197.5</v>
      </c>
      <c r="AB20" s="45">
        <f>A20*'cost-performance'!$H$9/'cost-performance'!$K$9</f>
        <v>283.63844393592677</v>
      </c>
      <c r="AC20" s="51">
        <f>'cost-performance'!$H$10*$A20</f>
        <v>1529</v>
      </c>
      <c r="AD20" s="44">
        <f>$A20*'cost-performance'!$H$10/'cost-performance'!$J$10</f>
        <v>2184.2857142857142</v>
      </c>
      <c r="AE20" s="45">
        <f>$A20*'cost-performance'!$H$10/'cost-performance'!$K$10</f>
        <v>174.94279176201371</v>
      </c>
      <c r="AF20" s="51">
        <f>'cost-performance'!$H$11*$A20</f>
        <v>1879</v>
      </c>
      <c r="AG20" s="44">
        <f>$AF20/'cost-performance'!$J$11</f>
        <v>2684.2857142857147</v>
      </c>
      <c r="AH20" s="45">
        <f>$AF20/'cost-performance'!$K$11</f>
        <v>194.71502590673575</v>
      </c>
      <c r="AI20" s="51">
        <f>'cost-performance'!$F$12*$C20</f>
        <v>90</v>
      </c>
      <c r="AJ20" s="44">
        <f>$AI20/'cost-performance'!$J$12</f>
        <v>102.64598540145985</v>
      </c>
      <c r="AK20" s="45">
        <f>$AI20/'cost-performance'!$K$12</f>
        <v>5.1487414187643017</v>
      </c>
      <c r="AL20" s="32">
        <f>'cost-performance'!$H$13*$A20</f>
        <v>7499</v>
      </c>
      <c r="AM20" s="44">
        <f>$AL20/'cost-performance'!$J$13</f>
        <v>12498.333333333334</v>
      </c>
      <c r="AN20" s="45">
        <f>$AL20/'cost-performance'!$K$13</f>
        <v>107.25114416475972</v>
      </c>
      <c r="AO20" s="32">
        <f>'cost-performance'!$G$14*CEILING($B20/7,1)</f>
        <v>2649</v>
      </c>
      <c r="AP20" s="44">
        <f>$AO20/'cost-performance'!$J$14</f>
        <v>4415</v>
      </c>
      <c r="AQ20" s="45">
        <f>$AO20/'cost-performance'!$K$14</f>
        <v>37.886155606407321</v>
      </c>
      <c r="AR20" s="32">
        <f>'cost-performance'!$H$15*$A20</f>
        <v>5999</v>
      </c>
      <c r="AS20" s="44">
        <f>$AR20/'cost-performance'!$J$15</f>
        <v>14997.5</v>
      </c>
      <c r="AT20" s="45">
        <f>$AR20/'cost-performance'!$K$15</f>
        <v>109.56677381648159</v>
      </c>
      <c r="AU20" s="32">
        <f>'cost-performance'!$G$16*CEILING($B20/7,1)</f>
        <v>1829</v>
      </c>
      <c r="AV20" s="44">
        <f>$AU20/'cost-performance'!$J$16</f>
        <v>4572.5</v>
      </c>
      <c r="AW20" s="45">
        <f>$AU20/'cost-performance'!$K$16</f>
        <v>33.405172413793103</v>
      </c>
      <c r="AX20" s="32">
        <f>'cost-performance'!$H$17*$A20</f>
        <v>3799</v>
      </c>
      <c r="AY20" s="44">
        <f>$AX20/'cost-performance'!$J$17</f>
        <v>9497.5</v>
      </c>
      <c r="AZ20" s="45">
        <f>$AX20/'cost-performance'!$K$17</f>
        <v>77.290852864583329</v>
      </c>
      <c r="BA20" s="32">
        <f>'cost-performance'!$G$18*CEILING($B20/7,1)</f>
        <v>1329</v>
      </c>
      <c r="BB20" s="44">
        <f>$BA20/'cost-performance'!$J$18</f>
        <v>3322.5</v>
      </c>
      <c r="BC20" s="45">
        <f>$BA20/'cost-performance'!$K$18</f>
        <v>27.03857421875</v>
      </c>
      <c r="BD20" s="32">
        <f>'cost-performance'!$H$19*$A20</f>
        <v>2099</v>
      </c>
      <c r="BE20" s="44">
        <f>$BD20/'cost-performance'!$J$19</f>
        <v>5766.4835164835167</v>
      </c>
      <c r="BF20" s="45">
        <f>$BD20/'cost-performance'!$K$19</f>
        <v>85.408528645833329</v>
      </c>
      <c r="BG20" s="32">
        <f>'cost-performance'!$G$20*CEILING($B20/7,1)</f>
        <v>749</v>
      </c>
      <c r="BH20" s="44">
        <f>$BG20/'cost-performance'!$J$20</f>
        <v>2057.6923076923076</v>
      </c>
      <c r="BI20" s="45">
        <f>$BG20/'cost-performance'!$K$20</f>
        <v>30.476888020833332</v>
      </c>
      <c r="BJ20" s="32">
        <f>'cost-performance'!$H$21*$A20</f>
        <v>6999</v>
      </c>
      <c r="BK20" s="44">
        <f>$BJ20/'cost-performance'!$J$21</f>
        <v>17497.5</v>
      </c>
      <c r="BL20" s="45">
        <f>$BJ20/'cost-performance'!$K$21</f>
        <v>74.406786868515056</v>
      </c>
      <c r="BM20" s="32">
        <f>'cost-performance'!$G$22*CEILING($B20/7,1)</f>
        <v>2049</v>
      </c>
      <c r="BN20" s="44">
        <f>$BM20/'cost-performance'!$J$22</f>
        <v>5122.5</v>
      </c>
      <c r="BO20" s="45">
        <f>$BM20/'cost-performance'!$K$22</f>
        <v>21.783041333560131</v>
      </c>
      <c r="BP20" s="32">
        <f>'cost-performance'!$H$23*$A20</f>
        <v>8599</v>
      </c>
      <c r="BQ20" s="44">
        <f>$BP20/'cost-performance'!$J$23</f>
        <v>21497.5</v>
      </c>
      <c r="BR20" s="45">
        <f>$BP20/'cost-performance'!$K$23</f>
        <v>113.14473684210526</v>
      </c>
      <c r="BS20" s="32">
        <f>'cost-performance'!$G$24*CEILING($B20/7,1)</f>
        <v>2599</v>
      </c>
      <c r="BT20" s="44">
        <f>$BS20/'cost-performance'!$J$24</f>
        <v>6497.5</v>
      </c>
      <c r="BU20" s="45">
        <f>$BS20/'cost-performance'!$K$24</f>
        <v>34.19736842105263</v>
      </c>
      <c r="BV20" s="32">
        <f>'cost-performance'!$H$25*$A20</f>
        <v>7449</v>
      </c>
      <c r="BW20" s="44">
        <f>$BV20/'cost-performance'!$J$25</f>
        <v>6796.5328467153277</v>
      </c>
      <c r="BX20" s="45">
        <f>$BV20/'cost-performance'!$K$25</f>
        <v>196.02631578947367</v>
      </c>
      <c r="BY20" s="32">
        <f>'cost-performance'!$G$26*CEILING($B20/7,1)</f>
        <v>2259</v>
      </c>
      <c r="BZ20" s="44">
        <f>$BY20/'cost-performance'!$J$26</f>
        <v>2061.1313868613138</v>
      </c>
      <c r="CA20" s="45">
        <f>$BY20/'cost-performance'!$K$26</f>
        <v>59.44736842105263</v>
      </c>
      <c r="CB20" s="54">
        <f>'cost-performance'!$H$27*$A20</f>
        <v>6679</v>
      </c>
      <c r="CC20" s="44">
        <f>$CB20/'cost-performance'!$J$27</f>
        <v>7617.4726277372265</v>
      </c>
      <c r="CD20" s="45">
        <f>$CB20/'cost-performance'!$K$27</f>
        <v>175.76315789473685</v>
      </c>
      <c r="CE20" s="32">
        <f>'cost-performance'!$G$28*CEILING($B20/7,1)</f>
        <v>1999</v>
      </c>
      <c r="CF20" s="44">
        <f>$CE20/'cost-performance'!$J$28</f>
        <v>2279.8813868613138</v>
      </c>
      <c r="CG20" s="45">
        <f>$CE20/'cost-performance'!$K$28</f>
        <v>52.60526315789474</v>
      </c>
      <c r="CH20" s="54">
        <f>'cost-performance'!$H$29*$A20</f>
        <v>1519</v>
      </c>
      <c r="CI20" s="44">
        <f>$CH20/'cost-performance'!$J$29</f>
        <v>5063.3333333333339</v>
      </c>
      <c r="CJ20" s="45">
        <f>$CH20/'cost-performance'!$K$29</f>
        <v>61.808268229166664</v>
      </c>
      <c r="CK20" s="54">
        <f>'cost-performance'!$H$30*$A20</f>
        <v>1675</v>
      </c>
      <c r="CL20" s="44">
        <f>$CK20/'cost-performance'!$J$30</f>
        <v>5583.3333333333339</v>
      </c>
      <c r="CM20" s="45">
        <f>$CK20/'cost-performance'!$K$30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C21*'cost-performance'!$F$2</f>
        <v>273.60000000000002</v>
      </c>
      <c r="F21" s="47">
        <f>C21*'cost-performance'!$F$2/'cost-performance'!$J$2</f>
        <v>384.75</v>
      </c>
      <c r="G21" s="48">
        <f>C21*'cost-performance'!$F$2/'cost-performance'!$K$2</f>
        <v>1.9565217391304348</v>
      </c>
      <c r="H21" s="46">
        <f>C21*'cost-performance'!$F$3</f>
        <v>136.80000000000001</v>
      </c>
      <c r="I21" s="44">
        <f>C21*'cost-performance'!$F$3/'cost-performance'!$J$3</f>
        <v>384.75</v>
      </c>
      <c r="J21" s="45">
        <f>C21*'cost-performance'!$F$3/'cost-performance'!$K$3</f>
        <v>1.9565217391304348</v>
      </c>
      <c r="K21" s="51">
        <f>C21*'cost-performance'!$F$4</f>
        <v>17.100000000000001</v>
      </c>
      <c r="L21" s="44">
        <f>C21*'cost-performance'!$F$4/'cost-performance'!$J$4</f>
        <v>384.75</v>
      </c>
      <c r="M21" s="45">
        <f>C21*'cost-performance'!$F$4/'cost-performance'!$K$4</f>
        <v>1.9565217391304348</v>
      </c>
      <c r="N21" s="51">
        <f>C21*'cost-performance'!$F$5</f>
        <v>300.95999999999998</v>
      </c>
      <c r="O21" s="44">
        <f>C21*'cost-performance'!$F$5/'cost-performance'!$J$5</f>
        <v>376.19999999999993</v>
      </c>
      <c r="P21" s="45">
        <f>C21*'cost-performance'!$F$5/'cost-performance'!$K$5</f>
        <v>2.152173913043478</v>
      </c>
      <c r="Q21" s="51">
        <f>'cost-performance'!$I$6*CEILING(A21/12,1)</f>
        <v>105525.72</v>
      </c>
      <c r="R21" s="46">
        <f>$Q21/'cost-performance'!$J$6</f>
        <v>131907.15</v>
      </c>
      <c r="S21" s="52">
        <f>$Q21/'cost-performance'!$K$6</f>
        <v>754.61756292906182</v>
      </c>
      <c r="T21" s="51">
        <f>'cost-performance'!$I$7*CEILING(A21/12,1)</f>
        <v>88389</v>
      </c>
      <c r="U21" s="46">
        <f>$T21/'cost-performance'!$J$7</f>
        <v>110486.25</v>
      </c>
      <c r="V21" s="52">
        <f>$T21/'cost-performance'!$K$7</f>
        <v>632.0723684210526</v>
      </c>
      <c r="W21" s="51">
        <f>C21*'cost-performance'!$F$8</f>
        <v>100.7</v>
      </c>
      <c r="X21" s="44">
        <f>C21*'cost-performance'!$F$8/'cost-performance'!$J$8</f>
        <v>251.75</v>
      </c>
      <c r="Y21" s="45">
        <f>C21*'cost-performance'!$F$8/'cost-performance'!$K$8</f>
        <v>11.521739130434783</v>
      </c>
      <c r="Z21" s="51">
        <f>'cost-performance'!$H$9*A21</f>
        <v>2479</v>
      </c>
      <c r="AA21" s="44">
        <f>A21*'cost-performance'!$H$9/'cost-performance'!$J$9</f>
        <v>6197.5</v>
      </c>
      <c r="AB21" s="45">
        <f>A21*'cost-performance'!$H$9/'cost-performance'!$K$9</f>
        <v>283.63844393592677</v>
      </c>
      <c r="AC21" s="51">
        <f>'cost-performance'!$H$10*$A21</f>
        <v>1529</v>
      </c>
      <c r="AD21" s="44">
        <f>$A21*'cost-performance'!$H$10/'cost-performance'!$J$10</f>
        <v>2184.2857142857142</v>
      </c>
      <c r="AE21" s="45">
        <f>$A21*'cost-performance'!$H$10/'cost-performance'!$K$10</f>
        <v>174.94279176201371</v>
      </c>
      <c r="AF21" s="51">
        <f>'cost-performance'!$H$11*$A21</f>
        <v>1879</v>
      </c>
      <c r="AG21" s="44">
        <f>$AF21/'cost-performance'!$J$11</f>
        <v>2684.2857142857147</v>
      </c>
      <c r="AH21" s="45">
        <f>$AF21/'cost-performance'!$K$11</f>
        <v>194.71502590673575</v>
      </c>
      <c r="AI21" s="51">
        <f>'cost-performance'!$F$12*$C21</f>
        <v>95</v>
      </c>
      <c r="AJ21" s="44">
        <f>$AI21/'cost-performance'!$J$12</f>
        <v>108.3485401459854</v>
      </c>
      <c r="AK21" s="45">
        <f>$AI21/'cost-performance'!$K$12</f>
        <v>5.4347826086956523</v>
      </c>
      <c r="AL21" s="32">
        <f>'cost-performance'!$H$13*$A21</f>
        <v>7499</v>
      </c>
      <c r="AM21" s="44">
        <f>$AL21/'cost-performance'!$J$13</f>
        <v>12498.333333333334</v>
      </c>
      <c r="AN21" s="45">
        <f>$AL21/'cost-performance'!$K$13</f>
        <v>107.25114416475972</v>
      </c>
      <c r="AO21" s="32">
        <f>'cost-performance'!$G$14*CEILING($B21/7,1)</f>
        <v>2649</v>
      </c>
      <c r="AP21" s="44">
        <f>$AO21/'cost-performance'!$J$14</f>
        <v>4415</v>
      </c>
      <c r="AQ21" s="45">
        <f>$AO21/'cost-performance'!$K$14</f>
        <v>37.886155606407321</v>
      </c>
      <c r="AR21" s="32">
        <f>'cost-performance'!$H$15*$A21</f>
        <v>5999</v>
      </c>
      <c r="AS21" s="44">
        <f>$AR21/'cost-performance'!$J$15</f>
        <v>14997.5</v>
      </c>
      <c r="AT21" s="45">
        <f>$AR21/'cost-performance'!$K$15</f>
        <v>109.56677381648159</v>
      </c>
      <c r="AU21" s="32">
        <f>'cost-performance'!$G$16*CEILING($B21/7,1)</f>
        <v>1829</v>
      </c>
      <c r="AV21" s="44">
        <f>$AU21/'cost-performance'!$J$16</f>
        <v>4572.5</v>
      </c>
      <c r="AW21" s="45">
        <f>$AU21/'cost-performance'!$K$16</f>
        <v>33.405172413793103</v>
      </c>
      <c r="AX21" s="32">
        <f>'cost-performance'!$H$17*$A21</f>
        <v>3799</v>
      </c>
      <c r="AY21" s="44">
        <f>$AX21/'cost-performance'!$J$17</f>
        <v>9497.5</v>
      </c>
      <c r="AZ21" s="45">
        <f>$AX21/'cost-performance'!$K$17</f>
        <v>77.290852864583329</v>
      </c>
      <c r="BA21" s="32">
        <f>'cost-performance'!$G$18*CEILING($B21/7,1)</f>
        <v>1329</v>
      </c>
      <c r="BB21" s="44">
        <f>$BA21/'cost-performance'!$J$18</f>
        <v>3322.5</v>
      </c>
      <c r="BC21" s="45">
        <f>$BA21/'cost-performance'!$K$18</f>
        <v>27.03857421875</v>
      </c>
      <c r="BD21" s="32">
        <f>'cost-performance'!$H$19*$A21</f>
        <v>2099</v>
      </c>
      <c r="BE21" s="44">
        <f>$BD21/'cost-performance'!$J$19</f>
        <v>5766.4835164835167</v>
      </c>
      <c r="BF21" s="45">
        <f>$BD21/'cost-performance'!$K$19</f>
        <v>85.408528645833329</v>
      </c>
      <c r="BG21" s="32">
        <f>'cost-performance'!$G$20*CEILING($B21/7,1)</f>
        <v>749</v>
      </c>
      <c r="BH21" s="44">
        <f>$BG21/'cost-performance'!$J$20</f>
        <v>2057.6923076923076</v>
      </c>
      <c r="BI21" s="45">
        <f>$BG21/'cost-performance'!$K$20</f>
        <v>30.476888020833332</v>
      </c>
      <c r="BJ21" s="32">
        <f>'cost-performance'!$H$21*$A21</f>
        <v>6999</v>
      </c>
      <c r="BK21" s="44">
        <f>$BJ21/'cost-performance'!$J$21</f>
        <v>17497.5</v>
      </c>
      <c r="BL21" s="45">
        <f>$BJ21/'cost-performance'!$K$21</f>
        <v>74.406786868515056</v>
      </c>
      <c r="BM21" s="32">
        <f>'cost-performance'!$G$22*CEILING($B21/7,1)</f>
        <v>2049</v>
      </c>
      <c r="BN21" s="44">
        <f>$BM21/'cost-performance'!$J$22</f>
        <v>5122.5</v>
      </c>
      <c r="BO21" s="45">
        <f>$BM21/'cost-performance'!$K$22</f>
        <v>21.783041333560131</v>
      </c>
      <c r="BP21" s="32">
        <f>'cost-performance'!$H$23*$A21</f>
        <v>8599</v>
      </c>
      <c r="BQ21" s="44">
        <f>$BP21/'cost-performance'!$J$23</f>
        <v>21497.5</v>
      </c>
      <c r="BR21" s="45">
        <f>$BP21/'cost-performance'!$K$23</f>
        <v>113.14473684210526</v>
      </c>
      <c r="BS21" s="32">
        <f>'cost-performance'!$G$24*CEILING($B21/7,1)</f>
        <v>2599</v>
      </c>
      <c r="BT21" s="44">
        <f>$BS21/'cost-performance'!$J$24</f>
        <v>6497.5</v>
      </c>
      <c r="BU21" s="45">
        <f>$BS21/'cost-performance'!$K$24</f>
        <v>34.19736842105263</v>
      </c>
      <c r="BV21" s="32">
        <f>'cost-performance'!$H$25*$A21</f>
        <v>7449</v>
      </c>
      <c r="BW21" s="44">
        <f>$BV21/'cost-performance'!$J$25</f>
        <v>6796.5328467153277</v>
      </c>
      <c r="BX21" s="45">
        <f>$BV21/'cost-performance'!$K$25</f>
        <v>196.02631578947367</v>
      </c>
      <c r="BY21" s="32">
        <f>'cost-performance'!$G$26*CEILING($B21/7,1)</f>
        <v>2259</v>
      </c>
      <c r="BZ21" s="44">
        <f>$BY21/'cost-performance'!$J$26</f>
        <v>2061.1313868613138</v>
      </c>
      <c r="CA21" s="45">
        <f>$BY21/'cost-performance'!$K$26</f>
        <v>59.44736842105263</v>
      </c>
      <c r="CB21" s="54">
        <f>'cost-performance'!$H$27*$A21</f>
        <v>6679</v>
      </c>
      <c r="CC21" s="44">
        <f>$CB21/'cost-performance'!$J$27</f>
        <v>7617.4726277372265</v>
      </c>
      <c r="CD21" s="45">
        <f>$CB21/'cost-performance'!$K$27</f>
        <v>175.76315789473685</v>
      </c>
      <c r="CE21" s="32">
        <f>'cost-performance'!$G$28*CEILING($B21/7,1)</f>
        <v>1999</v>
      </c>
      <c r="CF21" s="44">
        <f>$CE21/'cost-performance'!$J$28</f>
        <v>2279.8813868613138</v>
      </c>
      <c r="CG21" s="45">
        <f>$CE21/'cost-performance'!$K$28</f>
        <v>52.60526315789474</v>
      </c>
      <c r="CH21" s="54">
        <f>'cost-performance'!$H$29*$A21</f>
        <v>1519</v>
      </c>
      <c r="CI21" s="44">
        <f>$CH21/'cost-performance'!$J$29</f>
        <v>5063.3333333333339</v>
      </c>
      <c r="CJ21" s="45">
        <f>$CH21/'cost-performance'!$K$29</f>
        <v>61.808268229166664</v>
      </c>
      <c r="CK21" s="54">
        <f>'cost-performance'!$H$30*$A21</f>
        <v>1675</v>
      </c>
      <c r="CL21" s="44">
        <f>$CK21/'cost-performance'!$J$30</f>
        <v>5583.3333333333339</v>
      </c>
      <c r="CM21" s="45">
        <f>$CK21/'cost-performance'!$K$30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C22*'cost-performance'!$F$2</f>
        <v>288</v>
      </c>
      <c r="F22" s="47">
        <f>C22*'cost-performance'!$F$2/'cost-performance'!$J$2</f>
        <v>405</v>
      </c>
      <c r="G22" s="48">
        <f>C22*'cost-performance'!$F$2/'cost-performance'!$K$2</f>
        <v>2.0594965675057209</v>
      </c>
      <c r="H22" s="46">
        <f>C22*'cost-performance'!$F$3</f>
        <v>144</v>
      </c>
      <c r="I22" s="44">
        <f>C22*'cost-performance'!$F$3/'cost-performance'!$J$3</f>
        <v>405</v>
      </c>
      <c r="J22" s="45">
        <f>C22*'cost-performance'!$F$3/'cost-performance'!$K$3</f>
        <v>2.0594965675057209</v>
      </c>
      <c r="K22" s="51">
        <f>C22*'cost-performance'!$F$4</f>
        <v>18</v>
      </c>
      <c r="L22" s="44">
        <f>C22*'cost-performance'!$F$4/'cost-performance'!$J$4</f>
        <v>405</v>
      </c>
      <c r="M22" s="45">
        <f>C22*'cost-performance'!$F$4/'cost-performance'!$K$4</f>
        <v>2.0594965675057209</v>
      </c>
      <c r="N22" s="51">
        <f>C22*'cost-performance'!$F$5</f>
        <v>316.8</v>
      </c>
      <c r="O22" s="44">
        <f>C22*'cost-performance'!$F$5/'cost-performance'!$J$5</f>
        <v>396</v>
      </c>
      <c r="P22" s="45">
        <f>C22*'cost-performance'!$F$5/'cost-performance'!$K$5</f>
        <v>2.2654462242562929</v>
      </c>
      <c r="Q22" s="51">
        <f>'cost-performance'!$I$6*CEILING(A22/12,1)</f>
        <v>105525.72</v>
      </c>
      <c r="R22" s="46">
        <f>$Q22/'cost-performance'!$J$6</f>
        <v>131907.15</v>
      </c>
      <c r="S22" s="52">
        <f>$Q22/'cost-performance'!$K$6</f>
        <v>754.61756292906182</v>
      </c>
      <c r="T22" s="51">
        <f>'cost-performance'!$I$7*CEILING(A22/12,1)</f>
        <v>88389</v>
      </c>
      <c r="U22" s="46">
        <f>$T22/'cost-performance'!$J$7</f>
        <v>110486.25</v>
      </c>
      <c r="V22" s="52">
        <f>$T22/'cost-performance'!$K$7</f>
        <v>632.0723684210526</v>
      </c>
      <c r="W22" s="51">
        <f>C22*'cost-performance'!$F$8</f>
        <v>106</v>
      </c>
      <c r="X22" s="44">
        <f>C22*'cost-performance'!$F$8/'cost-performance'!$J$8</f>
        <v>265</v>
      </c>
      <c r="Y22" s="45">
        <f>C22*'cost-performance'!$F$8/'cost-performance'!$K$8</f>
        <v>12.128146453089245</v>
      </c>
      <c r="Z22" s="51">
        <f>'cost-performance'!$H$9*A22</f>
        <v>2479</v>
      </c>
      <c r="AA22" s="44">
        <f>A22*'cost-performance'!$H$9/'cost-performance'!$J$9</f>
        <v>6197.5</v>
      </c>
      <c r="AB22" s="45">
        <f>A22*'cost-performance'!$H$9/'cost-performance'!$K$9</f>
        <v>283.63844393592677</v>
      </c>
      <c r="AC22" s="51">
        <f>'cost-performance'!$H$10*$A22</f>
        <v>1529</v>
      </c>
      <c r="AD22" s="44">
        <f>$A22*'cost-performance'!$H$10/'cost-performance'!$J$10</f>
        <v>2184.2857142857142</v>
      </c>
      <c r="AE22" s="45">
        <f>$A22*'cost-performance'!$H$10/'cost-performance'!$K$10</f>
        <v>174.94279176201371</v>
      </c>
      <c r="AF22" s="51">
        <f>'cost-performance'!$H$11*$A22</f>
        <v>1879</v>
      </c>
      <c r="AG22" s="44">
        <f>$AF22/'cost-performance'!$J$11</f>
        <v>2684.2857142857147</v>
      </c>
      <c r="AH22" s="45">
        <f>$AF22/'cost-performance'!$K$11</f>
        <v>194.71502590673575</v>
      </c>
      <c r="AI22" s="51">
        <f>'cost-performance'!$F$12*$C22</f>
        <v>100</v>
      </c>
      <c r="AJ22" s="44">
        <f>$AI22/'cost-performance'!$J$12</f>
        <v>114.05109489051094</v>
      </c>
      <c r="AK22" s="45">
        <f>$AI22/'cost-performance'!$K$12</f>
        <v>5.7208237986270021</v>
      </c>
      <c r="AL22" s="32">
        <f>'cost-performance'!$H$13*$A22</f>
        <v>7499</v>
      </c>
      <c r="AM22" s="44">
        <f>$AL22/'cost-performance'!$J$13</f>
        <v>12498.333333333334</v>
      </c>
      <c r="AN22" s="45">
        <f>$AL22/'cost-performance'!$K$13</f>
        <v>107.25114416475972</v>
      </c>
      <c r="AO22" s="32">
        <f>'cost-performance'!$G$14*CEILING($B22/7,1)</f>
        <v>2649</v>
      </c>
      <c r="AP22" s="44">
        <f>$AO22/'cost-performance'!$J$14</f>
        <v>4415</v>
      </c>
      <c r="AQ22" s="45">
        <f>$AO22/'cost-performance'!$K$14</f>
        <v>37.886155606407321</v>
      </c>
      <c r="AR22" s="32">
        <f>'cost-performance'!$H$15*$A22</f>
        <v>5999</v>
      </c>
      <c r="AS22" s="44">
        <f>$AR22/'cost-performance'!$J$15</f>
        <v>14997.5</v>
      </c>
      <c r="AT22" s="45">
        <f>$AR22/'cost-performance'!$K$15</f>
        <v>109.56677381648159</v>
      </c>
      <c r="AU22" s="32">
        <f>'cost-performance'!$G$16*CEILING($B22/7,1)</f>
        <v>1829</v>
      </c>
      <c r="AV22" s="44">
        <f>$AU22/'cost-performance'!$J$16</f>
        <v>4572.5</v>
      </c>
      <c r="AW22" s="45">
        <f>$AU22/'cost-performance'!$K$16</f>
        <v>33.405172413793103</v>
      </c>
      <c r="AX22" s="32">
        <f>'cost-performance'!$H$17*$A22</f>
        <v>3799</v>
      </c>
      <c r="AY22" s="44">
        <f>$AX22/'cost-performance'!$J$17</f>
        <v>9497.5</v>
      </c>
      <c r="AZ22" s="45">
        <f>$AX22/'cost-performance'!$K$17</f>
        <v>77.290852864583329</v>
      </c>
      <c r="BA22" s="32">
        <f>'cost-performance'!$G$18*CEILING($B22/7,1)</f>
        <v>1329</v>
      </c>
      <c r="BB22" s="44">
        <f>$BA22/'cost-performance'!$J$18</f>
        <v>3322.5</v>
      </c>
      <c r="BC22" s="45">
        <f>$BA22/'cost-performance'!$K$18</f>
        <v>27.03857421875</v>
      </c>
      <c r="BD22" s="32">
        <f>'cost-performance'!$H$19*$A22</f>
        <v>2099</v>
      </c>
      <c r="BE22" s="44">
        <f>$BD22/'cost-performance'!$J$19</f>
        <v>5766.4835164835167</v>
      </c>
      <c r="BF22" s="45">
        <f>$BD22/'cost-performance'!$K$19</f>
        <v>85.408528645833329</v>
      </c>
      <c r="BG22" s="32">
        <f>'cost-performance'!$G$20*CEILING($B22/7,1)</f>
        <v>749</v>
      </c>
      <c r="BH22" s="44">
        <f>$BG22/'cost-performance'!$J$20</f>
        <v>2057.6923076923076</v>
      </c>
      <c r="BI22" s="45">
        <f>$BG22/'cost-performance'!$K$20</f>
        <v>30.476888020833332</v>
      </c>
      <c r="BJ22" s="32">
        <f>'cost-performance'!$H$21*$A22</f>
        <v>6999</v>
      </c>
      <c r="BK22" s="44">
        <f>$BJ22/'cost-performance'!$J$21</f>
        <v>17497.5</v>
      </c>
      <c r="BL22" s="45">
        <f>$BJ22/'cost-performance'!$K$21</f>
        <v>74.406786868515056</v>
      </c>
      <c r="BM22" s="32">
        <f>'cost-performance'!$G$22*CEILING($B22/7,1)</f>
        <v>2049</v>
      </c>
      <c r="BN22" s="44">
        <f>$BM22/'cost-performance'!$J$22</f>
        <v>5122.5</v>
      </c>
      <c r="BO22" s="45">
        <f>$BM22/'cost-performance'!$K$22</f>
        <v>21.783041333560131</v>
      </c>
      <c r="BP22" s="32">
        <f>'cost-performance'!$H$23*$A22</f>
        <v>8599</v>
      </c>
      <c r="BQ22" s="44">
        <f>$BP22/'cost-performance'!$J$23</f>
        <v>21497.5</v>
      </c>
      <c r="BR22" s="45">
        <f>$BP22/'cost-performance'!$K$23</f>
        <v>113.14473684210526</v>
      </c>
      <c r="BS22" s="32">
        <f>'cost-performance'!$G$24*CEILING($B22/7,1)</f>
        <v>2599</v>
      </c>
      <c r="BT22" s="44">
        <f>$BS22/'cost-performance'!$J$24</f>
        <v>6497.5</v>
      </c>
      <c r="BU22" s="45">
        <f>$BS22/'cost-performance'!$K$24</f>
        <v>34.19736842105263</v>
      </c>
      <c r="BV22" s="32">
        <f>'cost-performance'!$H$25*$A22</f>
        <v>7449</v>
      </c>
      <c r="BW22" s="44">
        <f>$BV22/'cost-performance'!$J$25</f>
        <v>6796.5328467153277</v>
      </c>
      <c r="BX22" s="45">
        <f>$BV22/'cost-performance'!$K$25</f>
        <v>196.02631578947367</v>
      </c>
      <c r="BY22" s="32">
        <f>'cost-performance'!$G$26*CEILING($B22/7,1)</f>
        <v>2259</v>
      </c>
      <c r="BZ22" s="44">
        <f>$BY22/'cost-performance'!$J$26</f>
        <v>2061.1313868613138</v>
      </c>
      <c r="CA22" s="45">
        <f>$BY22/'cost-performance'!$K$26</f>
        <v>59.44736842105263</v>
      </c>
      <c r="CB22" s="54">
        <f>'cost-performance'!$H$27*$A22</f>
        <v>6679</v>
      </c>
      <c r="CC22" s="44">
        <f>$CB22/'cost-performance'!$J$27</f>
        <v>7617.4726277372265</v>
      </c>
      <c r="CD22" s="45">
        <f>$CB22/'cost-performance'!$K$27</f>
        <v>175.76315789473685</v>
      </c>
      <c r="CE22" s="32">
        <f>'cost-performance'!$G$28*CEILING($B22/7,1)</f>
        <v>1999</v>
      </c>
      <c r="CF22" s="44">
        <f>$CE22/'cost-performance'!$J$28</f>
        <v>2279.8813868613138</v>
      </c>
      <c r="CG22" s="45">
        <f>$CE22/'cost-performance'!$K$28</f>
        <v>52.60526315789474</v>
      </c>
      <c r="CH22" s="54">
        <f>'cost-performance'!$H$29*$A22</f>
        <v>1519</v>
      </c>
      <c r="CI22" s="44">
        <f>$CH22/'cost-performance'!$J$29</f>
        <v>5063.3333333333339</v>
      </c>
      <c r="CJ22" s="45">
        <f>$CH22/'cost-performance'!$K$29</f>
        <v>61.808268229166664</v>
      </c>
      <c r="CK22" s="54">
        <f>'cost-performance'!$H$30*$A22</f>
        <v>1675</v>
      </c>
      <c r="CL22" s="44">
        <f>$CK22/'cost-performance'!$J$30</f>
        <v>5583.3333333333339</v>
      </c>
      <c r="CM22" s="45">
        <f>$CK22/'cost-performance'!$K$30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C23*'cost-performance'!$F$2</f>
        <v>302.40000000000003</v>
      </c>
      <c r="F23" s="47">
        <f>C23*'cost-performance'!$F$2/'cost-performance'!$J$2</f>
        <v>425.25000000000006</v>
      </c>
      <c r="G23" s="48">
        <f>C23*'cost-performance'!$F$2/'cost-performance'!$K$2</f>
        <v>2.1624713958810071</v>
      </c>
      <c r="H23" s="46">
        <f>C23*'cost-performance'!$F$3</f>
        <v>151.20000000000002</v>
      </c>
      <c r="I23" s="44">
        <f>C23*'cost-performance'!$F$3/'cost-performance'!$J$3</f>
        <v>425.25000000000006</v>
      </c>
      <c r="J23" s="45">
        <f>C23*'cost-performance'!$F$3/'cost-performance'!$K$3</f>
        <v>2.1624713958810071</v>
      </c>
      <c r="K23" s="51">
        <f>C23*'cost-performance'!$F$4</f>
        <v>18.900000000000002</v>
      </c>
      <c r="L23" s="44">
        <f>C23*'cost-performance'!$F$4/'cost-performance'!$J$4</f>
        <v>425.25000000000006</v>
      </c>
      <c r="M23" s="45">
        <f>C23*'cost-performance'!$F$4/'cost-performance'!$K$4</f>
        <v>2.1624713958810071</v>
      </c>
      <c r="N23" s="51">
        <f>C23*'cost-performance'!$F$5</f>
        <v>332.64</v>
      </c>
      <c r="O23" s="44">
        <f>C23*'cost-performance'!$F$5/'cost-performance'!$J$5</f>
        <v>415.79999999999995</v>
      </c>
      <c r="P23" s="45">
        <f>C23*'cost-performance'!$F$5/'cost-performance'!$K$5</f>
        <v>2.3787185354691074</v>
      </c>
      <c r="Q23" s="51">
        <f>'cost-performance'!$I$6*CEILING(A23/12,1)</f>
        <v>105525.72</v>
      </c>
      <c r="R23" s="46">
        <f>$Q23/'cost-performance'!$J$6</f>
        <v>131907.15</v>
      </c>
      <c r="S23" s="52">
        <f>$Q23/'cost-performance'!$K$6</f>
        <v>754.61756292906182</v>
      </c>
      <c r="T23" s="51">
        <f>'cost-performance'!$I$7*CEILING(A23/12,1)</f>
        <v>88389</v>
      </c>
      <c r="U23" s="46">
        <f>$T23/'cost-performance'!$J$7</f>
        <v>110486.25</v>
      </c>
      <c r="V23" s="52">
        <f>$T23/'cost-performance'!$K$7</f>
        <v>632.0723684210526</v>
      </c>
      <c r="W23" s="51">
        <f>C23*'cost-performance'!$F$8</f>
        <v>111.3</v>
      </c>
      <c r="X23" s="44">
        <f>C23*'cost-performance'!$F$8/'cost-performance'!$J$8</f>
        <v>278.25</v>
      </c>
      <c r="Y23" s="45">
        <f>C23*'cost-performance'!$F$8/'cost-performance'!$K$8</f>
        <v>12.734553775743706</v>
      </c>
      <c r="Z23" s="51">
        <f>'cost-performance'!$H$9*A23</f>
        <v>2479</v>
      </c>
      <c r="AA23" s="44">
        <f>A23*'cost-performance'!$H$9/'cost-performance'!$J$9</f>
        <v>6197.5</v>
      </c>
      <c r="AB23" s="45">
        <f>A23*'cost-performance'!$H$9/'cost-performance'!$K$9</f>
        <v>283.63844393592677</v>
      </c>
      <c r="AC23" s="51">
        <f>'cost-performance'!$H$10*$A23</f>
        <v>1529</v>
      </c>
      <c r="AD23" s="44">
        <f>$A23*'cost-performance'!$H$10/'cost-performance'!$J$10</f>
        <v>2184.2857142857142</v>
      </c>
      <c r="AE23" s="45">
        <f>$A23*'cost-performance'!$H$10/'cost-performance'!$K$10</f>
        <v>174.94279176201371</v>
      </c>
      <c r="AF23" s="51">
        <f>'cost-performance'!$H$11*$A23</f>
        <v>1879</v>
      </c>
      <c r="AG23" s="44">
        <f>$AF23/'cost-performance'!$J$11</f>
        <v>2684.2857142857147</v>
      </c>
      <c r="AH23" s="45">
        <f>$AF23/'cost-performance'!$K$11</f>
        <v>194.71502590673575</v>
      </c>
      <c r="AI23" s="51">
        <f>'cost-performance'!$F$12*$C23</f>
        <v>105</v>
      </c>
      <c r="AJ23" s="44">
        <f>$AI23/'cost-performance'!$J$12</f>
        <v>119.7536496350365</v>
      </c>
      <c r="AK23" s="45">
        <f>$AI23/'cost-performance'!$K$12</f>
        <v>6.0068649885583518</v>
      </c>
      <c r="AL23" s="32">
        <f>'cost-performance'!$H$13*$A23</f>
        <v>7499</v>
      </c>
      <c r="AM23" s="44">
        <f>$AL23/'cost-performance'!$J$13</f>
        <v>12498.333333333334</v>
      </c>
      <c r="AN23" s="45">
        <f>$AL23/'cost-performance'!$K$13</f>
        <v>107.25114416475972</v>
      </c>
      <c r="AO23" s="32">
        <f>'cost-performance'!$G$14*CEILING($B23/7,1)</f>
        <v>2649</v>
      </c>
      <c r="AP23" s="44">
        <f>$AO23/'cost-performance'!$J$14</f>
        <v>4415</v>
      </c>
      <c r="AQ23" s="45">
        <f>$AO23/'cost-performance'!$K$14</f>
        <v>37.886155606407321</v>
      </c>
      <c r="AR23" s="32">
        <f>'cost-performance'!$H$15*$A23</f>
        <v>5999</v>
      </c>
      <c r="AS23" s="44">
        <f>$AR23/'cost-performance'!$J$15</f>
        <v>14997.5</v>
      </c>
      <c r="AT23" s="45">
        <f>$AR23/'cost-performance'!$K$15</f>
        <v>109.56677381648159</v>
      </c>
      <c r="AU23" s="32">
        <f>'cost-performance'!$G$16*CEILING($B23/7,1)</f>
        <v>1829</v>
      </c>
      <c r="AV23" s="44">
        <f>$AU23/'cost-performance'!$J$16</f>
        <v>4572.5</v>
      </c>
      <c r="AW23" s="45">
        <f>$AU23/'cost-performance'!$K$16</f>
        <v>33.405172413793103</v>
      </c>
      <c r="AX23" s="32">
        <f>'cost-performance'!$H$17*$A23</f>
        <v>3799</v>
      </c>
      <c r="AY23" s="44">
        <f>$AX23/'cost-performance'!$J$17</f>
        <v>9497.5</v>
      </c>
      <c r="AZ23" s="45">
        <f>$AX23/'cost-performance'!$K$17</f>
        <v>77.290852864583329</v>
      </c>
      <c r="BA23" s="32">
        <f>'cost-performance'!$G$18*CEILING($B23/7,1)</f>
        <v>1329</v>
      </c>
      <c r="BB23" s="44">
        <f>$BA23/'cost-performance'!$J$18</f>
        <v>3322.5</v>
      </c>
      <c r="BC23" s="45">
        <f>$BA23/'cost-performance'!$K$18</f>
        <v>27.03857421875</v>
      </c>
      <c r="BD23" s="32">
        <f>'cost-performance'!$H$19*$A23</f>
        <v>2099</v>
      </c>
      <c r="BE23" s="44">
        <f>$BD23/'cost-performance'!$J$19</f>
        <v>5766.4835164835167</v>
      </c>
      <c r="BF23" s="45">
        <f>$BD23/'cost-performance'!$K$19</f>
        <v>85.408528645833329</v>
      </c>
      <c r="BG23" s="32">
        <f>'cost-performance'!$G$20*CEILING($B23/7,1)</f>
        <v>749</v>
      </c>
      <c r="BH23" s="44">
        <f>$BG23/'cost-performance'!$J$20</f>
        <v>2057.6923076923076</v>
      </c>
      <c r="BI23" s="45">
        <f>$BG23/'cost-performance'!$K$20</f>
        <v>30.476888020833332</v>
      </c>
      <c r="BJ23" s="32">
        <f>'cost-performance'!$H$21*$A23</f>
        <v>6999</v>
      </c>
      <c r="BK23" s="44">
        <f>$BJ23/'cost-performance'!$J$21</f>
        <v>17497.5</v>
      </c>
      <c r="BL23" s="45">
        <f>$BJ23/'cost-performance'!$K$21</f>
        <v>74.406786868515056</v>
      </c>
      <c r="BM23" s="32">
        <f>'cost-performance'!$G$22*CEILING($B23/7,1)</f>
        <v>2049</v>
      </c>
      <c r="BN23" s="44">
        <f>$BM23/'cost-performance'!$J$22</f>
        <v>5122.5</v>
      </c>
      <c r="BO23" s="45">
        <f>$BM23/'cost-performance'!$K$22</f>
        <v>21.783041333560131</v>
      </c>
      <c r="BP23" s="32">
        <f>'cost-performance'!$H$23*$A23</f>
        <v>8599</v>
      </c>
      <c r="BQ23" s="44">
        <f>$BP23/'cost-performance'!$J$23</f>
        <v>21497.5</v>
      </c>
      <c r="BR23" s="45">
        <f>$BP23/'cost-performance'!$K$23</f>
        <v>113.14473684210526</v>
      </c>
      <c r="BS23" s="32">
        <f>'cost-performance'!$G$24*CEILING($B23/7,1)</f>
        <v>2599</v>
      </c>
      <c r="BT23" s="44">
        <f>$BS23/'cost-performance'!$J$24</f>
        <v>6497.5</v>
      </c>
      <c r="BU23" s="45">
        <f>$BS23/'cost-performance'!$K$24</f>
        <v>34.19736842105263</v>
      </c>
      <c r="BV23" s="32">
        <f>'cost-performance'!$H$25*$A23</f>
        <v>7449</v>
      </c>
      <c r="BW23" s="44">
        <f>$BV23/'cost-performance'!$J$25</f>
        <v>6796.5328467153277</v>
      </c>
      <c r="BX23" s="45">
        <f>$BV23/'cost-performance'!$K$25</f>
        <v>196.02631578947367</v>
      </c>
      <c r="BY23" s="32">
        <f>'cost-performance'!$G$26*CEILING($B23/7,1)</f>
        <v>2259</v>
      </c>
      <c r="BZ23" s="44">
        <f>$BY23/'cost-performance'!$J$26</f>
        <v>2061.1313868613138</v>
      </c>
      <c r="CA23" s="45">
        <f>$BY23/'cost-performance'!$K$26</f>
        <v>59.44736842105263</v>
      </c>
      <c r="CB23" s="54">
        <f>'cost-performance'!$H$27*$A23</f>
        <v>6679</v>
      </c>
      <c r="CC23" s="44">
        <f>$CB23/'cost-performance'!$J$27</f>
        <v>7617.4726277372265</v>
      </c>
      <c r="CD23" s="45">
        <f>$CB23/'cost-performance'!$K$27</f>
        <v>175.76315789473685</v>
      </c>
      <c r="CE23" s="32">
        <f>'cost-performance'!$G$28*CEILING($B23/7,1)</f>
        <v>1999</v>
      </c>
      <c r="CF23" s="44">
        <f>$CE23/'cost-performance'!$J$28</f>
        <v>2279.8813868613138</v>
      </c>
      <c r="CG23" s="45">
        <f>$CE23/'cost-performance'!$K$28</f>
        <v>52.60526315789474</v>
      </c>
      <c r="CH23" s="54">
        <f>'cost-performance'!$H$29*$A23</f>
        <v>1519</v>
      </c>
      <c r="CI23" s="44">
        <f>$CH23/'cost-performance'!$J$29</f>
        <v>5063.3333333333339</v>
      </c>
      <c r="CJ23" s="45">
        <f>$CH23/'cost-performance'!$K$29</f>
        <v>61.808268229166664</v>
      </c>
      <c r="CK23" s="54">
        <f>'cost-performance'!$H$30*$A23</f>
        <v>1675</v>
      </c>
      <c r="CL23" s="44">
        <f>$CK23/'cost-performance'!$J$30</f>
        <v>5583.3333333333339</v>
      </c>
      <c r="CM23" s="45">
        <f>$CK23/'cost-performance'!$K$30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C24*'cost-performance'!$F$2</f>
        <v>316.8</v>
      </c>
      <c r="F24" s="47">
        <f>C24*'cost-performance'!$F$2/'cost-performance'!$J$2</f>
        <v>445.5</v>
      </c>
      <c r="G24" s="48">
        <f>C24*'cost-performance'!$F$2/'cost-performance'!$K$2</f>
        <v>2.2654462242562929</v>
      </c>
      <c r="H24" s="46">
        <f>C24*'cost-performance'!$F$3</f>
        <v>158.4</v>
      </c>
      <c r="I24" s="44">
        <f>C24*'cost-performance'!$F$3/'cost-performance'!$J$3</f>
        <v>445.5</v>
      </c>
      <c r="J24" s="45">
        <f>C24*'cost-performance'!$F$3/'cost-performance'!$K$3</f>
        <v>2.2654462242562929</v>
      </c>
      <c r="K24" s="51">
        <f>C24*'cost-performance'!$F$4</f>
        <v>19.8</v>
      </c>
      <c r="L24" s="44">
        <f>C24*'cost-performance'!$F$4/'cost-performance'!$J$4</f>
        <v>445.5</v>
      </c>
      <c r="M24" s="45">
        <f>C24*'cost-performance'!$F$4/'cost-performance'!$K$4</f>
        <v>2.2654462242562929</v>
      </c>
      <c r="N24" s="51">
        <f>C24*'cost-performance'!$F$5</f>
        <v>348.48</v>
      </c>
      <c r="O24" s="44">
        <f>C24*'cost-performance'!$F$5/'cost-performance'!$J$5</f>
        <v>435.6</v>
      </c>
      <c r="P24" s="45">
        <f>C24*'cost-performance'!$F$5/'cost-performance'!$K$5</f>
        <v>2.4919908466819223</v>
      </c>
      <c r="Q24" s="51">
        <f>'cost-performance'!$I$6*CEILING(A24/12,1)</f>
        <v>105525.72</v>
      </c>
      <c r="R24" s="46">
        <f>$Q24/'cost-performance'!$J$6</f>
        <v>131907.15</v>
      </c>
      <c r="S24" s="52">
        <f>$Q24/'cost-performance'!$K$6</f>
        <v>754.61756292906182</v>
      </c>
      <c r="T24" s="51">
        <f>'cost-performance'!$I$7*CEILING(A24/12,1)</f>
        <v>88389</v>
      </c>
      <c r="U24" s="46">
        <f>$T24/'cost-performance'!$J$7</f>
        <v>110486.25</v>
      </c>
      <c r="V24" s="52">
        <f>$T24/'cost-performance'!$K$7</f>
        <v>632.0723684210526</v>
      </c>
      <c r="W24" s="51">
        <f>C24*'cost-performance'!$F$8</f>
        <v>116.6</v>
      </c>
      <c r="X24" s="44">
        <f>C24*'cost-performance'!$F$8/'cost-performance'!$J$8</f>
        <v>291.49999999999994</v>
      </c>
      <c r="Y24" s="45">
        <f>C24*'cost-performance'!$F$8/'cost-performance'!$K$8</f>
        <v>13.340961098398168</v>
      </c>
      <c r="Z24" s="51">
        <f>'cost-performance'!$H$9*A24</f>
        <v>2479</v>
      </c>
      <c r="AA24" s="44">
        <f>A24*'cost-performance'!$H$9/'cost-performance'!$J$9</f>
        <v>6197.5</v>
      </c>
      <c r="AB24" s="45">
        <f>A24*'cost-performance'!$H$9/'cost-performance'!$K$9</f>
        <v>283.63844393592677</v>
      </c>
      <c r="AC24" s="51">
        <f>'cost-performance'!$H$10*$A24</f>
        <v>1529</v>
      </c>
      <c r="AD24" s="44">
        <f>$A24*'cost-performance'!$H$10/'cost-performance'!$J$10</f>
        <v>2184.2857142857142</v>
      </c>
      <c r="AE24" s="45">
        <f>$A24*'cost-performance'!$H$10/'cost-performance'!$K$10</f>
        <v>174.94279176201371</v>
      </c>
      <c r="AF24" s="51">
        <f>'cost-performance'!$H$11*$A24</f>
        <v>1879</v>
      </c>
      <c r="AG24" s="44">
        <f>$AF24/'cost-performance'!$J$11</f>
        <v>2684.2857142857147</v>
      </c>
      <c r="AH24" s="45">
        <f>$AF24/'cost-performance'!$K$11</f>
        <v>194.71502590673575</v>
      </c>
      <c r="AI24" s="51">
        <f>'cost-performance'!$F$12*$C24</f>
        <v>110</v>
      </c>
      <c r="AJ24" s="44">
        <f>$AI24/'cost-performance'!$J$12</f>
        <v>125.45620437956204</v>
      </c>
      <c r="AK24" s="45">
        <f>$AI24/'cost-performance'!$K$12</f>
        <v>6.2929061784897025</v>
      </c>
      <c r="AL24" s="32">
        <f>'cost-performance'!$H$13*$A24</f>
        <v>7499</v>
      </c>
      <c r="AM24" s="44">
        <f>$AL24/'cost-performance'!$J$13</f>
        <v>12498.333333333334</v>
      </c>
      <c r="AN24" s="45">
        <f>$AL24/'cost-performance'!$K$13</f>
        <v>107.25114416475972</v>
      </c>
      <c r="AO24" s="32">
        <f>'cost-performance'!$G$14*CEILING($B24/7,1)</f>
        <v>2649</v>
      </c>
      <c r="AP24" s="44">
        <f>$AO24/'cost-performance'!$J$14</f>
        <v>4415</v>
      </c>
      <c r="AQ24" s="45">
        <f>$AO24/'cost-performance'!$K$14</f>
        <v>37.886155606407321</v>
      </c>
      <c r="AR24" s="32">
        <f>'cost-performance'!$H$15*$A24</f>
        <v>5999</v>
      </c>
      <c r="AS24" s="44">
        <f>$AR24/'cost-performance'!$J$15</f>
        <v>14997.5</v>
      </c>
      <c r="AT24" s="45">
        <f>$AR24/'cost-performance'!$K$15</f>
        <v>109.56677381648159</v>
      </c>
      <c r="AU24" s="32">
        <f>'cost-performance'!$G$16*CEILING($B24/7,1)</f>
        <v>1829</v>
      </c>
      <c r="AV24" s="44">
        <f>$AU24/'cost-performance'!$J$16</f>
        <v>4572.5</v>
      </c>
      <c r="AW24" s="45">
        <f>$AU24/'cost-performance'!$K$16</f>
        <v>33.405172413793103</v>
      </c>
      <c r="AX24" s="32">
        <f>'cost-performance'!$H$17*$A24</f>
        <v>3799</v>
      </c>
      <c r="AY24" s="44">
        <f>$AX24/'cost-performance'!$J$17</f>
        <v>9497.5</v>
      </c>
      <c r="AZ24" s="45">
        <f>$AX24/'cost-performance'!$K$17</f>
        <v>77.290852864583329</v>
      </c>
      <c r="BA24" s="32">
        <f>'cost-performance'!$G$18*CEILING($B24/7,1)</f>
        <v>1329</v>
      </c>
      <c r="BB24" s="44">
        <f>$BA24/'cost-performance'!$J$18</f>
        <v>3322.5</v>
      </c>
      <c r="BC24" s="45">
        <f>$BA24/'cost-performance'!$K$18</f>
        <v>27.03857421875</v>
      </c>
      <c r="BD24" s="32">
        <f>'cost-performance'!$H$19*$A24</f>
        <v>2099</v>
      </c>
      <c r="BE24" s="44">
        <f>$BD24/'cost-performance'!$J$19</f>
        <v>5766.4835164835167</v>
      </c>
      <c r="BF24" s="45">
        <f>$BD24/'cost-performance'!$K$19</f>
        <v>85.408528645833329</v>
      </c>
      <c r="BG24" s="32">
        <f>'cost-performance'!$G$20*CEILING($B24/7,1)</f>
        <v>749</v>
      </c>
      <c r="BH24" s="44">
        <f>$BG24/'cost-performance'!$J$20</f>
        <v>2057.6923076923076</v>
      </c>
      <c r="BI24" s="45">
        <f>$BG24/'cost-performance'!$K$20</f>
        <v>30.476888020833332</v>
      </c>
      <c r="BJ24" s="32">
        <f>'cost-performance'!$H$21*$A24</f>
        <v>6999</v>
      </c>
      <c r="BK24" s="44">
        <f>$BJ24/'cost-performance'!$J$21</f>
        <v>17497.5</v>
      </c>
      <c r="BL24" s="45">
        <f>$BJ24/'cost-performance'!$K$21</f>
        <v>74.406786868515056</v>
      </c>
      <c r="BM24" s="32">
        <f>'cost-performance'!$G$22*CEILING($B24/7,1)</f>
        <v>2049</v>
      </c>
      <c r="BN24" s="44">
        <f>$BM24/'cost-performance'!$J$22</f>
        <v>5122.5</v>
      </c>
      <c r="BO24" s="45">
        <f>$BM24/'cost-performance'!$K$22</f>
        <v>21.783041333560131</v>
      </c>
      <c r="BP24" s="32">
        <f>'cost-performance'!$H$23*$A24</f>
        <v>8599</v>
      </c>
      <c r="BQ24" s="44">
        <f>$BP24/'cost-performance'!$J$23</f>
        <v>21497.5</v>
      </c>
      <c r="BR24" s="45">
        <f>$BP24/'cost-performance'!$K$23</f>
        <v>113.14473684210526</v>
      </c>
      <c r="BS24" s="32">
        <f>'cost-performance'!$G$24*CEILING($B24/7,1)</f>
        <v>2599</v>
      </c>
      <c r="BT24" s="44">
        <f>$BS24/'cost-performance'!$J$24</f>
        <v>6497.5</v>
      </c>
      <c r="BU24" s="45">
        <f>$BS24/'cost-performance'!$K$24</f>
        <v>34.19736842105263</v>
      </c>
      <c r="BV24" s="32">
        <f>'cost-performance'!$H$25*$A24</f>
        <v>7449</v>
      </c>
      <c r="BW24" s="44">
        <f>$BV24/'cost-performance'!$J$25</f>
        <v>6796.5328467153277</v>
      </c>
      <c r="BX24" s="45">
        <f>$BV24/'cost-performance'!$K$25</f>
        <v>196.02631578947367</v>
      </c>
      <c r="BY24" s="32">
        <f>'cost-performance'!$G$26*CEILING($B24/7,1)</f>
        <v>2259</v>
      </c>
      <c r="BZ24" s="44">
        <f>$BY24/'cost-performance'!$J$26</f>
        <v>2061.1313868613138</v>
      </c>
      <c r="CA24" s="45">
        <f>$BY24/'cost-performance'!$K$26</f>
        <v>59.44736842105263</v>
      </c>
      <c r="CB24" s="54">
        <f>'cost-performance'!$H$27*$A24</f>
        <v>6679</v>
      </c>
      <c r="CC24" s="44">
        <f>$CB24/'cost-performance'!$J$27</f>
        <v>7617.4726277372265</v>
      </c>
      <c r="CD24" s="45">
        <f>$CB24/'cost-performance'!$K$27</f>
        <v>175.76315789473685</v>
      </c>
      <c r="CE24" s="32">
        <f>'cost-performance'!$G$28*CEILING($B24/7,1)</f>
        <v>1999</v>
      </c>
      <c r="CF24" s="44">
        <f>$CE24/'cost-performance'!$J$28</f>
        <v>2279.8813868613138</v>
      </c>
      <c r="CG24" s="45">
        <f>$CE24/'cost-performance'!$K$28</f>
        <v>52.60526315789474</v>
      </c>
      <c r="CH24" s="54">
        <f>'cost-performance'!$H$29*$A24</f>
        <v>1519</v>
      </c>
      <c r="CI24" s="44">
        <f>$CH24/'cost-performance'!$J$29</f>
        <v>5063.3333333333339</v>
      </c>
      <c r="CJ24" s="45">
        <f>$CH24/'cost-performance'!$K$29</f>
        <v>61.808268229166664</v>
      </c>
      <c r="CK24" s="54">
        <f>'cost-performance'!$H$30*$A24</f>
        <v>1675</v>
      </c>
      <c r="CL24" s="44">
        <f>$CK24/'cost-performance'!$J$30</f>
        <v>5583.3333333333339</v>
      </c>
      <c r="CM24" s="45">
        <f>$CK24/'cost-performance'!$K$30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C25*'cost-performance'!$F$2</f>
        <v>331.2</v>
      </c>
      <c r="F25" s="47">
        <f>C25*'cost-performance'!$F$2/'cost-performance'!$J$2</f>
        <v>465.74999999999994</v>
      </c>
      <c r="G25" s="48">
        <f>C25*'cost-performance'!$F$2/'cost-performance'!$K$2</f>
        <v>2.3684210526315788</v>
      </c>
      <c r="H25" s="46">
        <f>C25*'cost-performance'!$F$3</f>
        <v>165.6</v>
      </c>
      <c r="I25" s="44">
        <f>C25*'cost-performance'!$F$3/'cost-performance'!$J$3</f>
        <v>465.74999999999994</v>
      </c>
      <c r="J25" s="45">
        <f>C25*'cost-performance'!$F$3/'cost-performance'!$K$3</f>
        <v>2.3684210526315788</v>
      </c>
      <c r="K25" s="51">
        <f>C25*'cost-performance'!$F$4</f>
        <v>20.7</v>
      </c>
      <c r="L25" s="44">
        <f>C25*'cost-performance'!$F$4/'cost-performance'!$J$4</f>
        <v>465.74999999999994</v>
      </c>
      <c r="M25" s="45">
        <f>C25*'cost-performance'!$F$4/'cost-performance'!$K$4</f>
        <v>2.3684210526315788</v>
      </c>
      <c r="N25" s="51">
        <f>C25*'cost-performance'!$F$5</f>
        <v>364.32</v>
      </c>
      <c r="O25" s="44">
        <f>C25*'cost-performance'!$F$5/'cost-performance'!$J$5</f>
        <v>455.4</v>
      </c>
      <c r="P25" s="45">
        <f>C25*'cost-performance'!$F$5/'cost-performance'!$K$5</f>
        <v>2.6052631578947367</v>
      </c>
      <c r="Q25" s="51">
        <f>'cost-performance'!$I$6*CEILING(A25/12,1)</f>
        <v>105525.72</v>
      </c>
      <c r="R25" s="46">
        <f>$Q25/'cost-performance'!$J$6</f>
        <v>131907.15</v>
      </c>
      <c r="S25" s="52">
        <f>$Q25/'cost-performance'!$K$6</f>
        <v>754.61756292906182</v>
      </c>
      <c r="T25" s="51">
        <f>'cost-performance'!$I$7*CEILING(A25/12,1)</f>
        <v>88389</v>
      </c>
      <c r="U25" s="46">
        <f>$T25/'cost-performance'!$J$7</f>
        <v>110486.25</v>
      </c>
      <c r="V25" s="52">
        <f>$T25/'cost-performance'!$K$7</f>
        <v>632.0723684210526</v>
      </c>
      <c r="W25" s="51">
        <f>C25*'cost-performance'!$F$8</f>
        <v>121.89999999999999</v>
      </c>
      <c r="X25" s="44">
        <f>C25*'cost-performance'!$F$8/'cost-performance'!$J$8</f>
        <v>304.74999999999994</v>
      </c>
      <c r="Y25" s="45">
        <f>C25*'cost-performance'!$F$8/'cost-performance'!$K$8</f>
        <v>13.94736842105263</v>
      </c>
      <c r="Z25" s="51">
        <f>'cost-performance'!$H$9*A25</f>
        <v>2479</v>
      </c>
      <c r="AA25" s="44">
        <f>A25*'cost-performance'!$H$9/'cost-performance'!$J$9</f>
        <v>6197.5</v>
      </c>
      <c r="AB25" s="45">
        <f>A25*'cost-performance'!$H$9/'cost-performance'!$K$9</f>
        <v>283.63844393592677</v>
      </c>
      <c r="AC25" s="51">
        <f>'cost-performance'!$H$10*$A25</f>
        <v>1529</v>
      </c>
      <c r="AD25" s="44">
        <f>$A25*'cost-performance'!$H$10/'cost-performance'!$J$10</f>
        <v>2184.2857142857142</v>
      </c>
      <c r="AE25" s="45">
        <f>$A25*'cost-performance'!$H$10/'cost-performance'!$K$10</f>
        <v>174.94279176201371</v>
      </c>
      <c r="AF25" s="51">
        <f>'cost-performance'!$H$11*$A25</f>
        <v>1879</v>
      </c>
      <c r="AG25" s="44">
        <f>$AF25/'cost-performance'!$J$11</f>
        <v>2684.2857142857147</v>
      </c>
      <c r="AH25" s="45">
        <f>$AF25/'cost-performance'!$K$11</f>
        <v>194.71502590673575</v>
      </c>
      <c r="AI25" s="51">
        <f>'cost-performance'!$F$12*$C25</f>
        <v>115</v>
      </c>
      <c r="AJ25" s="44">
        <f>$AI25/'cost-performance'!$J$12</f>
        <v>131.1587591240876</v>
      </c>
      <c r="AK25" s="45">
        <f>$AI25/'cost-performance'!$K$12</f>
        <v>6.5789473684210522</v>
      </c>
      <c r="AL25" s="32">
        <f>'cost-performance'!$H$13*$A25</f>
        <v>7499</v>
      </c>
      <c r="AM25" s="44">
        <f>$AL25/'cost-performance'!$J$13</f>
        <v>12498.333333333334</v>
      </c>
      <c r="AN25" s="45">
        <f>$AL25/'cost-performance'!$K$13</f>
        <v>107.25114416475972</v>
      </c>
      <c r="AO25" s="32">
        <f>'cost-performance'!$G$14*CEILING($B25/7,1)</f>
        <v>2649</v>
      </c>
      <c r="AP25" s="44">
        <f>$AO25/'cost-performance'!$J$14</f>
        <v>4415</v>
      </c>
      <c r="AQ25" s="45">
        <f>$AO25/'cost-performance'!$K$14</f>
        <v>37.886155606407321</v>
      </c>
      <c r="AR25" s="32">
        <f>'cost-performance'!$H$15*$A25</f>
        <v>5999</v>
      </c>
      <c r="AS25" s="44">
        <f>$AR25/'cost-performance'!$J$15</f>
        <v>14997.5</v>
      </c>
      <c r="AT25" s="45">
        <f>$AR25/'cost-performance'!$K$15</f>
        <v>109.56677381648159</v>
      </c>
      <c r="AU25" s="32">
        <f>'cost-performance'!$G$16*CEILING($B25/7,1)</f>
        <v>1829</v>
      </c>
      <c r="AV25" s="44">
        <f>$AU25/'cost-performance'!$J$16</f>
        <v>4572.5</v>
      </c>
      <c r="AW25" s="45">
        <f>$AU25/'cost-performance'!$K$16</f>
        <v>33.405172413793103</v>
      </c>
      <c r="AX25" s="32">
        <f>'cost-performance'!$H$17*$A25</f>
        <v>3799</v>
      </c>
      <c r="AY25" s="44">
        <f>$AX25/'cost-performance'!$J$17</f>
        <v>9497.5</v>
      </c>
      <c r="AZ25" s="45">
        <f>$AX25/'cost-performance'!$K$17</f>
        <v>77.290852864583329</v>
      </c>
      <c r="BA25" s="32">
        <f>'cost-performance'!$G$18*CEILING($B25/7,1)</f>
        <v>1329</v>
      </c>
      <c r="BB25" s="44">
        <f>$BA25/'cost-performance'!$J$18</f>
        <v>3322.5</v>
      </c>
      <c r="BC25" s="45">
        <f>$BA25/'cost-performance'!$K$18</f>
        <v>27.03857421875</v>
      </c>
      <c r="BD25" s="32">
        <f>'cost-performance'!$H$19*$A25</f>
        <v>2099</v>
      </c>
      <c r="BE25" s="44">
        <f>$BD25/'cost-performance'!$J$19</f>
        <v>5766.4835164835167</v>
      </c>
      <c r="BF25" s="45">
        <f>$BD25/'cost-performance'!$K$19</f>
        <v>85.408528645833329</v>
      </c>
      <c r="BG25" s="32">
        <f>'cost-performance'!$G$20*CEILING($B25/7,1)</f>
        <v>749</v>
      </c>
      <c r="BH25" s="44">
        <f>$BG25/'cost-performance'!$J$20</f>
        <v>2057.6923076923076</v>
      </c>
      <c r="BI25" s="45">
        <f>$BG25/'cost-performance'!$K$20</f>
        <v>30.476888020833332</v>
      </c>
      <c r="BJ25" s="32">
        <f>'cost-performance'!$H$21*$A25</f>
        <v>6999</v>
      </c>
      <c r="BK25" s="44">
        <f>$BJ25/'cost-performance'!$J$21</f>
        <v>17497.5</v>
      </c>
      <c r="BL25" s="45">
        <f>$BJ25/'cost-performance'!$K$21</f>
        <v>74.406786868515056</v>
      </c>
      <c r="BM25" s="32">
        <f>'cost-performance'!$G$22*CEILING($B25/7,1)</f>
        <v>2049</v>
      </c>
      <c r="BN25" s="44">
        <f>$BM25/'cost-performance'!$J$22</f>
        <v>5122.5</v>
      </c>
      <c r="BO25" s="45">
        <f>$BM25/'cost-performance'!$K$22</f>
        <v>21.783041333560131</v>
      </c>
      <c r="BP25" s="32">
        <f>'cost-performance'!$H$23*$A25</f>
        <v>8599</v>
      </c>
      <c r="BQ25" s="44">
        <f>$BP25/'cost-performance'!$J$23</f>
        <v>21497.5</v>
      </c>
      <c r="BR25" s="45">
        <f>$BP25/'cost-performance'!$K$23</f>
        <v>113.14473684210526</v>
      </c>
      <c r="BS25" s="32">
        <f>'cost-performance'!$G$24*CEILING($B25/7,1)</f>
        <v>2599</v>
      </c>
      <c r="BT25" s="44">
        <f>$BS25/'cost-performance'!$J$24</f>
        <v>6497.5</v>
      </c>
      <c r="BU25" s="45">
        <f>$BS25/'cost-performance'!$K$24</f>
        <v>34.19736842105263</v>
      </c>
      <c r="BV25" s="32">
        <f>'cost-performance'!$H$25*$A25</f>
        <v>7449</v>
      </c>
      <c r="BW25" s="44">
        <f>$BV25/'cost-performance'!$J$25</f>
        <v>6796.5328467153277</v>
      </c>
      <c r="BX25" s="45">
        <f>$BV25/'cost-performance'!$K$25</f>
        <v>196.02631578947367</v>
      </c>
      <c r="BY25" s="32">
        <f>'cost-performance'!$G$26*CEILING($B25/7,1)</f>
        <v>2259</v>
      </c>
      <c r="BZ25" s="44">
        <f>$BY25/'cost-performance'!$J$26</f>
        <v>2061.1313868613138</v>
      </c>
      <c r="CA25" s="45">
        <f>$BY25/'cost-performance'!$K$26</f>
        <v>59.44736842105263</v>
      </c>
      <c r="CB25" s="54">
        <f>'cost-performance'!$H$27*$A25</f>
        <v>6679</v>
      </c>
      <c r="CC25" s="44">
        <f>$CB25/'cost-performance'!$J$27</f>
        <v>7617.4726277372265</v>
      </c>
      <c r="CD25" s="45">
        <f>$CB25/'cost-performance'!$K$27</f>
        <v>175.76315789473685</v>
      </c>
      <c r="CE25" s="32">
        <f>'cost-performance'!$G$28*CEILING($B25/7,1)</f>
        <v>1999</v>
      </c>
      <c r="CF25" s="44">
        <f>$CE25/'cost-performance'!$J$28</f>
        <v>2279.8813868613138</v>
      </c>
      <c r="CG25" s="45">
        <f>$CE25/'cost-performance'!$K$28</f>
        <v>52.60526315789474</v>
      </c>
      <c r="CH25" s="54">
        <f>'cost-performance'!$H$29*$A25</f>
        <v>1519</v>
      </c>
      <c r="CI25" s="44">
        <f>$CH25/'cost-performance'!$J$29</f>
        <v>5063.3333333333339</v>
      </c>
      <c r="CJ25" s="45">
        <f>$CH25/'cost-performance'!$K$29</f>
        <v>61.808268229166664</v>
      </c>
      <c r="CK25" s="54">
        <f>'cost-performance'!$H$30*$A25</f>
        <v>1675</v>
      </c>
      <c r="CL25" s="44">
        <f>$CK25/'cost-performance'!$J$30</f>
        <v>5583.3333333333339</v>
      </c>
      <c r="CM25" s="45">
        <f>$CK25/'cost-performance'!$K$30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C26*'cost-performance'!$F$2</f>
        <v>345.6</v>
      </c>
      <c r="F26" s="47">
        <f>C26*'cost-performance'!$F$2/'cost-performance'!$J$2</f>
        <v>486</v>
      </c>
      <c r="G26" s="48">
        <f>C26*'cost-performance'!$F$2/'cost-performance'!$K$2</f>
        <v>2.471395881006865</v>
      </c>
      <c r="H26" s="46">
        <f>C26*'cost-performance'!$F$3</f>
        <v>172.8</v>
      </c>
      <c r="I26" s="44">
        <f>C26*'cost-performance'!$F$3/'cost-performance'!$J$3</f>
        <v>486</v>
      </c>
      <c r="J26" s="45">
        <f>C26*'cost-performance'!$F$3/'cost-performance'!$K$3</f>
        <v>2.471395881006865</v>
      </c>
      <c r="K26" s="51">
        <f>C26*'cost-performance'!$F$4</f>
        <v>21.6</v>
      </c>
      <c r="L26" s="44">
        <f>C26*'cost-performance'!$F$4/'cost-performance'!$J$4</f>
        <v>486</v>
      </c>
      <c r="M26" s="45">
        <f>C26*'cost-performance'!$F$4/'cost-performance'!$K$4</f>
        <v>2.471395881006865</v>
      </c>
      <c r="N26" s="51">
        <f>C26*'cost-performance'!$F$5</f>
        <v>380.15999999999997</v>
      </c>
      <c r="O26" s="44">
        <f>C26*'cost-performance'!$F$5/'cost-performance'!$J$5</f>
        <v>475.19999999999993</v>
      </c>
      <c r="P26" s="45">
        <f>C26*'cost-performance'!$F$5/'cost-performance'!$K$5</f>
        <v>2.7185354691075512</v>
      </c>
      <c r="Q26" s="51">
        <f>'cost-performance'!$I$6*CEILING(A26/12,1)</f>
        <v>105525.72</v>
      </c>
      <c r="R26" s="46">
        <f>$Q26/'cost-performance'!$J$6</f>
        <v>131907.15</v>
      </c>
      <c r="S26" s="52">
        <f>$Q26/'cost-performance'!$K$6</f>
        <v>754.61756292906182</v>
      </c>
      <c r="T26" s="51">
        <f>'cost-performance'!$I$7*CEILING(A26/12,1)</f>
        <v>88389</v>
      </c>
      <c r="U26" s="46">
        <f>$T26/'cost-performance'!$J$7</f>
        <v>110486.25</v>
      </c>
      <c r="V26" s="52">
        <f>$T26/'cost-performance'!$K$7</f>
        <v>632.0723684210526</v>
      </c>
      <c r="W26" s="51">
        <f>C26*'cost-performance'!$F$8</f>
        <v>127.19999999999999</v>
      </c>
      <c r="X26" s="44">
        <f>C26*'cost-performance'!$F$8/'cost-performance'!$J$8</f>
        <v>317.99999999999994</v>
      </c>
      <c r="Y26" s="45">
        <f>C26*'cost-performance'!$F$8/'cost-performance'!$K$8</f>
        <v>14.553775743707092</v>
      </c>
      <c r="Z26" s="51">
        <f>'cost-performance'!$H$9*A26</f>
        <v>2479</v>
      </c>
      <c r="AA26" s="44">
        <f>A26*'cost-performance'!$H$9/'cost-performance'!$J$9</f>
        <v>6197.5</v>
      </c>
      <c r="AB26" s="45">
        <f>A26*'cost-performance'!$H$9/'cost-performance'!$K$9</f>
        <v>283.63844393592677</v>
      </c>
      <c r="AC26" s="51">
        <f>'cost-performance'!$H$10*$A26</f>
        <v>1529</v>
      </c>
      <c r="AD26" s="44">
        <f>$A26*'cost-performance'!$H$10/'cost-performance'!$J$10</f>
        <v>2184.2857142857142</v>
      </c>
      <c r="AE26" s="45">
        <f>$A26*'cost-performance'!$H$10/'cost-performance'!$K$10</f>
        <v>174.94279176201371</v>
      </c>
      <c r="AF26" s="51">
        <f>'cost-performance'!$H$11*$A26</f>
        <v>1879</v>
      </c>
      <c r="AG26" s="44">
        <f>$AF26/'cost-performance'!$J$11</f>
        <v>2684.2857142857147</v>
      </c>
      <c r="AH26" s="45">
        <f>$AF26/'cost-performance'!$K$11</f>
        <v>194.71502590673575</v>
      </c>
      <c r="AI26" s="51">
        <f>'cost-performance'!$F$12*$C26</f>
        <v>120</v>
      </c>
      <c r="AJ26" s="44">
        <f>$AI26/'cost-performance'!$J$12</f>
        <v>136.86131386861314</v>
      </c>
      <c r="AK26" s="45">
        <f>$AI26/'cost-performance'!$K$12</f>
        <v>6.8649885583524028</v>
      </c>
      <c r="AL26" s="32">
        <f>'cost-performance'!$H$13*$A26</f>
        <v>7499</v>
      </c>
      <c r="AM26" s="44">
        <f>$AL26/'cost-performance'!$J$13</f>
        <v>12498.333333333334</v>
      </c>
      <c r="AN26" s="45">
        <f>$AL26/'cost-performance'!$K$13</f>
        <v>107.25114416475972</v>
      </c>
      <c r="AO26" s="32">
        <f>'cost-performance'!$G$14*CEILING($B26/7,1)</f>
        <v>2649</v>
      </c>
      <c r="AP26" s="44">
        <f>$AO26/'cost-performance'!$J$14</f>
        <v>4415</v>
      </c>
      <c r="AQ26" s="45">
        <f>$AO26/'cost-performance'!$K$14</f>
        <v>37.886155606407321</v>
      </c>
      <c r="AR26" s="32">
        <f>'cost-performance'!$H$15*$A26</f>
        <v>5999</v>
      </c>
      <c r="AS26" s="44">
        <f>$AR26/'cost-performance'!$J$15</f>
        <v>14997.5</v>
      </c>
      <c r="AT26" s="45">
        <f>$AR26/'cost-performance'!$K$15</f>
        <v>109.56677381648159</v>
      </c>
      <c r="AU26" s="32">
        <f>'cost-performance'!$G$16*CEILING($B26/7,1)</f>
        <v>1829</v>
      </c>
      <c r="AV26" s="44">
        <f>$AU26/'cost-performance'!$J$16</f>
        <v>4572.5</v>
      </c>
      <c r="AW26" s="45">
        <f>$AU26/'cost-performance'!$K$16</f>
        <v>33.405172413793103</v>
      </c>
      <c r="AX26" s="32">
        <f>'cost-performance'!$H$17*$A26</f>
        <v>3799</v>
      </c>
      <c r="AY26" s="44">
        <f>$AX26/'cost-performance'!$J$17</f>
        <v>9497.5</v>
      </c>
      <c r="AZ26" s="45">
        <f>$AX26/'cost-performance'!$K$17</f>
        <v>77.290852864583329</v>
      </c>
      <c r="BA26" s="32">
        <f>'cost-performance'!$G$18*CEILING($B26/7,1)</f>
        <v>1329</v>
      </c>
      <c r="BB26" s="44">
        <f>$BA26/'cost-performance'!$J$18</f>
        <v>3322.5</v>
      </c>
      <c r="BC26" s="45">
        <f>$BA26/'cost-performance'!$K$18</f>
        <v>27.03857421875</v>
      </c>
      <c r="BD26" s="32">
        <f>'cost-performance'!$H$19*$A26</f>
        <v>2099</v>
      </c>
      <c r="BE26" s="44">
        <f>$BD26/'cost-performance'!$J$19</f>
        <v>5766.4835164835167</v>
      </c>
      <c r="BF26" s="45">
        <f>$BD26/'cost-performance'!$K$19</f>
        <v>85.408528645833329</v>
      </c>
      <c r="BG26" s="32">
        <f>'cost-performance'!$G$20*CEILING($B26/7,1)</f>
        <v>749</v>
      </c>
      <c r="BH26" s="44">
        <f>$BG26/'cost-performance'!$J$20</f>
        <v>2057.6923076923076</v>
      </c>
      <c r="BI26" s="45">
        <f>$BG26/'cost-performance'!$K$20</f>
        <v>30.476888020833332</v>
      </c>
      <c r="BJ26" s="32">
        <f>'cost-performance'!$H$21*$A26</f>
        <v>6999</v>
      </c>
      <c r="BK26" s="44">
        <f>$BJ26/'cost-performance'!$J$21</f>
        <v>17497.5</v>
      </c>
      <c r="BL26" s="45">
        <f>$BJ26/'cost-performance'!$K$21</f>
        <v>74.406786868515056</v>
      </c>
      <c r="BM26" s="32">
        <f>'cost-performance'!$G$22*CEILING($B26/7,1)</f>
        <v>2049</v>
      </c>
      <c r="BN26" s="44">
        <f>$BM26/'cost-performance'!$J$22</f>
        <v>5122.5</v>
      </c>
      <c r="BO26" s="45">
        <f>$BM26/'cost-performance'!$K$22</f>
        <v>21.783041333560131</v>
      </c>
      <c r="BP26" s="32">
        <f>'cost-performance'!$H$23*$A26</f>
        <v>8599</v>
      </c>
      <c r="BQ26" s="44">
        <f>$BP26/'cost-performance'!$J$23</f>
        <v>21497.5</v>
      </c>
      <c r="BR26" s="45">
        <f>$BP26/'cost-performance'!$K$23</f>
        <v>113.14473684210526</v>
      </c>
      <c r="BS26" s="32">
        <f>'cost-performance'!$G$24*CEILING($B26/7,1)</f>
        <v>2599</v>
      </c>
      <c r="BT26" s="44">
        <f>$BS26/'cost-performance'!$J$24</f>
        <v>6497.5</v>
      </c>
      <c r="BU26" s="45">
        <f>$BS26/'cost-performance'!$K$24</f>
        <v>34.19736842105263</v>
      </c>
      <c r="BV26" s="32">
        <f>'cost-performance'!$H$25*$A26</f>
        <v>7449</v>
      </c>
      <c r="BW26" s="44">
        <f>$BV26/'cost-performance'!$J$25</f>
        <v>6796.5328467153277</v>
      </c>
      <c r="BX26" s="45">
        <f>$BV26/'cost-performance'!$K$25</f>
        <v>196.02631578947367</v>
      </c>
      <c r="BY26" s="32">
        <f>'cost-performance'!$G$26*CEILING($B26/7,1)</f>
        <v>2259</v>
      </c>
      <c r="BZ26" s="44">
        <f>$BY26/'cost-performance'!$J$26</f>
        <v>2061.1313868613138</v>
      </c>
      <c r="CA26" s="45">
        <f>$BY26/'cost-performance'!$K$26</f>
        <v>59.44736842105263</v>
      </c>
      <c r="CB26" s="54">
        <f>'cost-performance'!$H$27*$A26</f>
        <v>6679</v>
      </c>
      <c r="CC26" s="44">
        <f>$CB26/'cost-performance'!$J$27</f>
        <v>7617.4726277372265</v>
      </c>
      <c r="CD26" s="45">
        <f>$CB26/'cost-performance'!$K$27</f>
        <v>175.76315789473685</v>
      </c>
      <c r="CE26" s="32">
        <f>'cost-performance'!$G$28*CEILING($B26/7,1)</f>
        <v>1999</v>
      </c>
      <c r="CF26" s="44">
        <f>$CE26/'cost-performance'!$J$28</f>
        <v>2279.8813868613138</v>
      </c>
      <c r="CG26" s="45">
        <f>$CE26/'cost-performance'!$K$28</f>
        <v>52.60526315789474</v>
      </c>
      <c r="CH26" s="54">
        <f>'cost-performance'!$H$29*$A26</f>
        <v>1519</v>
      </c>
      <c r="CI26" s="44">
        <f>$CH26/'cost-performance'!$J$29</f>
        <v>5063.3333333333339</v>
      </c>
      <c r="CJ26" s="45">
        <f>$CH26/'cost-performance'!$K$29</f>
        <v>61.808268229166664</v>
      </c>
      <c r="CK26" s="54">
        <f>'cost-performance'!$H$30*$A26</f>
        <v>1675</v>
      </c>
      <c r="CL26" s="44">
        <f>$CK26/'cost-performance'!$J$30</f>
        <v>5583.3333333333339</v>
      </c>
      <c r="CM26" s="45">
        <f>$CK26/'cost-performance'!$K$30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C27*'cost-performance'!$F$2</f>
        <v>432</v>
      </c>
      <c r="F27" s="47">
        <f>C27*'cost-performance'!$F$2/'cost-performance'!$J$2</f>
        <v>607.5</v>
      </c>
      <c r="G27" s="48">
        <f>C27*'cost-performance'!$F$2/'cost-performance'!$K$2</f>
        <v>3.0892448512585813</v>
      </c>
      <c r="H27" s="46">
        <f>C27*'cost-performance'!$F$3</f>
        <v>216</v>
      </c>
      <c r="I27" s="44">
        <f>C27*'cost-performance'!$F$3/'cost-performance'!$J$3</f>
        <v>607.5</v>
      </c>
      <c r="J27" s="45">
        <f>C27*'cost-performance'!$F$3/'cost-performance'!$K$3</f>
        <v>3.0892448512585813</v>
      </c>
      <c r="K27" s="51">
        <f>C27*'cost-performance'!$F$4</f>
        <v>27</v>
      </c>
      <c r="L27" s="44">
        <f>C27*'cost-performance'!$F$4/'cost-performance'!$J$4</f>
        <v>607.5</v>
      </c>
      <c r="M27" s="45">
        <f>C27*'cost-performance'!$F$4/'cost-performance'!$K$4</f>
        <v>3.0892448512585813</v>
      </c>
      <c r="N27" s="51">
        <f>C27*'cost-performance'!$F$5</f>
        <v>475.2</v>
      </c>
      <c r="O27" s="44">
        <f>C27*'cost-performance'!$F$5/'cost-performance'!$J$5</f>
        <v>594</v>
      </c>
      <c r="P27" s="45">
        <f>C27*'cost-performance'!$F$5/'cost-performance'!$K$5</f>
        <v>3.3981693363844392</v>
      </c>
      <c r="Q27" s="51">
        <f>'cost-performance'!$I$6*CEILING(A27/12,1)</f>
        <v>105525.72</v>
      </c>
      <c r="R27" s="46">
        <f>$Q27/'cost-performance'!$J$6</f>
        <v>131907.15</v>
      </c>
      <c r="S27" s="52">
        <f>$Q27/'cost-performance'!$K$6</f>
        <v>754.61756292906182</v>
      </c>
      <c r="T27" s="51">
        <f>'cost-performance'!$I$7*CEILING(A27/12,1)</f>
        <v>88389</v>
      </c>
      <c r="U27" s="46">
        <f>$T27/'cost-performance'!$J$7</f>
        <v>110486.25</v>
      </c>
      <c r="V27" s="52">
        <f>$T27/'cost-performance'!$K$7</f>
        <v>632.0723684210526</v>
      </c>
      <c r="W27" s="51">
        <f>C27*'cost-performance'!$F$8</f>
        <v>159</v>
      </c>
      <c r="X27" s="44">
        <f>C27*'cost-performance'!$F$8/'cost-performance'!$J$8</f>
        <v>397.5</v>
      </c>
      <c r="Y27" s="45">
        <f>C27*'cost-performance'!$F$8/'cost-performance'!$K$8</f>
        <v>18.192219679633865</v>
      </c>
      <c r="Z27" s="51">
        <f>'cost-performance'!$H$9*A27</f>
        <v>2479</v>
      </c>
      <c r="AA27" s="44">
        <f>A27*'cost-performance'!$H$9/'cost-performance'!$J$9</f>
        <v>6197.5</v>
      </c>
      <c r="AB27" s="45">
        <f>A27*'cost-performance'!$H$9/'cost-performance'!$K$9</f>
        <v>283.63844393592677</v>
      </c>
      <c r="AC27" s="51">
        <f>'cost-performance'!$H$10*$A27</f>
        <v>1529</v>
      </c>
      <c r="AD27" s="44">
        <f>$A27*'cost-performance'!$H$10/'cost-performance'!$J$10</f>
        <v>2184.2857142857142</v>
      </c>
      <c r="AE27" s="45">
        <f>$A27*'cost-performance'!$H$10/'cost-performance'!$K$10</f>
        <v>174.94279176201371</v>
      </c>
      <c r="AF27" s="51">
        <f>'cost-performance'!$H$11*$A27</f>
        <v>1879</v>
      </c>
      <c r="AG27" s="44">
        <f>$AF27/'cost-performance'!$J$11</f>
        <v>2684.2857142857147</v>
      </c>
      <c r="AH27" s="45">
        <f>$AF27/'cost-performance'!$K$11</f>
        <v>194.71502590673575</v>
      </c>
      <c r="AI27" s="51">
        <f>'cost-performance'!$F$12*$C27</f>
        <v>150</v>
      </c>
      <c r="AJ27" s="44">
        <f>$AI27/'cost-performance'!$J$12</f>
        <v>171.07664233576642</v>
      </c>
      <c r="AK27" s="45">
        <f>$AI27/'cost-performance'!$K$12</f>
        <v>8.5812356979405031</v>
      </c>
      <c r="AL27" s="32">
        <f>'cost-performance'!$H$13*$A27</f>
        <v>7499</v>
      </c>
      <c r="AM27" s="44">
        <f>$AL27/'cost-performance'!$J$13</f>
        <v>12498.333333333334</v>
      </c>
      <c r="AN27" s="45">
        <f>$AL27/'cost-performance'!$K$13</f>
        <v>107.25114416475972</v>
      </c>
      <c r="AO27" s="32">
        <f>'cost-performance'!$G$14*CEILING($B27/7,1)</f>
        <v>2649</v>
      </c>
      <c r="AP27" s="44">
        <f>$AO27/'cost-performance'!$J$14</f>
        <v>4415</v>
      </c>
      <c r="AQ27" s="45">
        <f>$AO27/'cost-performance'!$K$14</f>
        <v>37.886155606407321</v>
      </c>
      <c r="AR27" s="32">
        <f>'cost-performance'!$H$15*$A27</f>
        <v>5999</v>
      </c>
      <c r="AS27" s="44">
        <f>$AR27/'cost-performance'!$J$15</f>
        <v>14997.5</v>
      </c>
      <c r="AT27" s="45">
        <f>$AR27/'cost-performance'!$K$15</f>
        <v>109.56677381648159</v>
      </c>
      <c r="AU27" s="32">
        <f>'cost-performance'!$G$16*CEILING($B27/7,1)</f>
        <v>1829</v>
      </c>
      <c r="AV27" s="44">
        <f>$AU27/'cost-performance'!$J$16</f>
        <v>4572.5</v>
      </c>
      <c r="AW27" s="45">
        <f>$AU27/'cost-performance'!$K$16</f>
        <v>33.405172413793103</v>
      </c>
      <c r="AX27" s="32">
        <f>'cost-performance'!$H$17*$A27</f>
        <v>3799</v>
      </c>
      <c r="AY27" s="44">
        <f>$AX27/'cost-performance'!$J$17</f>
        <v>9497.5</v>
      </c>
      <c r="AZ27" s="45">
        <f>$AX27/'cost-performance'!$K$17</f>
        <v>77.290852864583329</v>
      </c>
      <c r="BA27" s="32">
        <f>'cost-performance'!$G$18*CEILING($B27/7,1)</f>
        <v>1329</v>
      </c>
      <c r="BB27" s="44">
        <f>$BA27/'cost-performance'!$J$18</f>
        <v>3322.5</v>
      </c>
      <c r="BC27" s="45">
        <f>$BA27/'cost-performance'!$K$18</f>
        <v>27.03857421875</v>
      </c>
      <c r="BD27" s="32">
        <f>'cost-performance'!$H$19*$A27</f>
        <v>2099</v>
      </c>
      <c r="BE27" s="44">
        <f>$BD27/'cost-performance'!$J$19</f>
        <v>5766.4835164835167</v>
      </c>
      <c r="BF27" s="45">
        <f>$BD27/'cost-performance'!$K$19</f>
        <v>85.408528645833329</v>
      </c>
      <c r="BG27" s="32">
        <f>'cost-performance'!$G$20*CEILING($B27/7,1)</f>
        <v>749</v>
      </c>
      <c r="BH27" s="44">
        <f>$BG27/'cost-performance'!$J$20</f>
        <v>2057.6923076923076</v>
      </c>
      <c r="BI27" s="45">
        <f>$BG27/'cost-performance'!$K$20</f>
        <v>30.476888020833332</v>
      </c>
      <c r="BJ27" s="32">
        <f>'cost-performance'!$H$21*$A27</f>
        <v>6999</v>
      </c>
      <c r="BK27" s="44">
        <f>$BJ27/'cost-performance'!$J$21</f>
        <v>17497.5</v>
      </c>
      <c r="BL27" s="45">
        <f>$BJ27/'cost-performance'!$K$21</f>
        <v>74.406786868515056</v>
      </c>
      <c r="BM27" s="32">
        <f>'cost-performance'!$G$22*CEILING($B27/7,1)</f>
        <v>2049</v>
      </c>
      <c r="BN27" s="44">
        <f>$BM27/'cost-performance'!$J$22</f>
        <v>5122.5</v>
      </c>
      <c r="BO27" s="45">
        <f>$BM27/'cost-performance'!$K$22</f>
        <v>21.783041333560131</v>
      </c>
      <c r="BP27" s="32">
        <f>'cost-performance'!$H$23*$A27</f>
        <v>8599</v>
      </c>
      <c r="BQ27" s="44">
        <f>$BP27/'cost-performance'!$J$23</f>
        <v>21497.5</v>
      </c>
      <c r="BR27" s="45">
        <f>$BP27/'cost-performance'!$K$23</f>
        <v>113.14473684210526</v>
      </c>
      <c r="BS27" s="32">
        <f>'cost-performance'!$G$24*CEILING($B27/7,1)</f>
        <v>2599</v>
      </c>
      <c r="BT27" s="44">
        <f>$BS27/'cost-performance'!$J$24</f>
        <v>6497.5</v>
      </c>
      <c r="BU27" s="45">
        <f>$BS27/'cost-performance'!$K$24</f>
        <v>34.19736842105263</v>
      </c>
      <c r="BV27" s="32">
        <f>'cost-performance'!$H$25*$A27</f>
        <v>7449</v>
      </c>
      <c r="BW27" s="44">
        <f>$BV27/'cost-performance'!$J$25</f>
        <v>6796.5328467153277</v>
      </c>
      <c r="BX27" s="45">
        <f>$BV27/'cost-performance'!$K$25</f>
        <v>196.02631578947367</v>
      </c>
      <c r="BY27" s="32">
        <f>'cost-performance'!$G$26*CEILING($B27/7,1)</f>
        <v>2259</v>
      </c>
      <c r="BZ27" s="44">
        <f>$BY27/'cost-performance'!$J$26</f>
        <v>2061.1313868613138</v>
      </c>
      <c r="CA27" s="45">
        <f>$BY27/'cost-performance'!$K$26</f>
        <v>59.44736842105263</v>
      </c>
      <c r="CB27" s="54">
        <f>'cost-performance'!$H$27*$A27</f>
        <v>6679</v>
      </c>
      <c r="CC27" s="44">
        <f>$CB27/'cost-performance'!$J$27</f>
        <v>7617.4726277372265</v>
      </c>
      <c r="CD27" s="45">
        <f>$CB27/'cost-performance'!$K$27</f>
        <v>175.76315789473685</v>
      </c>
      <c r="CE27" s="32">
        <f>'cost-performance'!$G$28*CEILING($B27/7,1)</f>
        <v>1999</v>
      </c>
      <c r="CF27" s="44">
        <f>$CE27/'cost-performance'!$J$28</f>
        <v>2279.8813868613138</v>
      </c>
      <c r="CG27" s="45">
        <f>$CE27/'cost-performance'!$K$28</f>
        <v>52.60526315789474</v>
      </c>
      <c r="CH27" s="54">
        <f>'cost-performance'!$H$29*$A27</f>
        <v>1519</v>
      </c>
      <c r="CI27" s="44">
        <f>$CH27/'cost-performance'!$J$29</f>
        <v>5063.3333333333339</v>
      </c>
      <c r="CJ27" s="45">
        <f>$CH27/'cost-performance'!$K$29</f>
        <v>61.808268229166664</v>
      </c>
      <c r="CK27" s="54">
        <f>'cost-performance'!$H$30*$A27</f>
        <v>1675</v>
      </c>
      <c r="CL27" s="44">
        <f>$CK27/'cost-performance'!$J$30</f>
        <v>5583.3333333333339</v>
      </c>
      <c r="CM27" s="45">
        <f>$CK27/'cost-performance'!$K$30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C28*'cost-performance'!$F$2</f>
        <v>518.4</v>
      </c>
      <c r="F28" s="47">
        <f>C28*'cost-performance'!$F$2/'cost-performance'!$J$2</f>
        <v>728.99999999999989</v>
      </c>
      <c r="G28" s="48">
        <f>C28*'cost-performance'!$F$2/'cost-performance'!$K$2</f>
        <v>3.7070938215102971</v>
      </c>
      <c r="H28" s="46">
        <f>C28*'cost-performance'!$F$3</f>
        <v>259.2</v>
      </c>
      <c r="I28" s="44">
        <f>C28*'cost-performance'!$F$3/'cost-performance'!$J$3</f>
        <v>728.99999999999989</v>
      </c>
      <c r="J28" s="45">
        <f>C28*'cost-performance'!$F$3/'cost-performance'!$K$3</f>
        <v>3.7070938215102971</v>
      </c>
      <c r="K28" s="51">
        <f>C28*'cost-performance'!$F$4</f>
        <v>32.4</v>
      </c>
      <c r="L28" s="44">
        <f>C28*'cost-performance'!$F$4/'cost-performance'!$J$4</f>
        <v>728.99999999999989</v>
      </c>
      <c r="M28" s="45">
        <f>C28*'cost-performance'!$F$4/'cost-performance'!$K$4</f>
        <v>3.7070938215102971</v>
      </c>
      <c r="N28" s="51">
        <f>C28*'cost-performance'!$F$5</f>
        <v>570.24</v>
      </c>
      <c r="O28" s="44">
        <f>C28*'cost-performance'!$F$5/'cost-performance'!$J$5</f>
        <v>712.8</v>
      </c>
      <c r="P28" s="45">
        <f>C28*'cost-performance'!$F$5/'cost-performance'!$K$5</f>
        <v>4.0778032036613272</v>
      </c>
      <c r="Q28" s="51">
        <f>'cost-performance'!$I$6*CEILING(A28/12,1)</f>
        <v>105525.72</v>
      </c>
      <c r="R28" s="46">
        <f>$Q28/'cost-performance'!$J$6</f>
        <v>131907.15</v>
      </c>
      <c r="S28" s="52">
        <f>$Q28/'cost-performance'!$K$6</f>
        <v>754.61756292906182</v>
      </c>
      <c r="T28" s="51">
        <f>'cost-performance'!$I$7*CEILING(A28/12,1)</f>
        <v>88389</v>
      </c>
      <c r="U28" s="46">
        <f>$T28/'cost-performance'!$J$7</f>
        <v>110486.25</v>
      </c>
      <c r="V28" s="52">
        <f>$T28/'cost-performance'!$K$7</f>
        <v>632.0723684210526</v>
      </c>
      <c r="W28" s="51">
        <f>C28*'cost-performance'!$F$8</f>
        <v>190.79999999999998</v>
      </c>
      <c r="X28" s="44">
        <f>C28*'cost-performance'!$F$8/'cost-performance'!$J$8</f>
        <v>476.99999999999994</v>
      </c>
      <c r="Y28" s="45">
        <f>C28*'cost-performance'!$F$8/'cost-performance'!$K$8</f>
        <v>21.830663615560638</v>
      </c>
      <c r="Z28" s="51">
        <f>'cost-performance'!$H$9*A28</f>
        <v>2479</v>
      </c>
      <c r="AA28" s="44">
        <f>A28*'cost-performance'!$H$9/'cost-performance'!$J$9</f>
        <v>6197.5</v>
      </c>
      <c r="AB28" s="45">
        <f>A28*'cost-performance'!$H$9/'cost-performance'!$K$9</f>
        <v>283.63844393592677</v>
      </c>
      <c r="AC28" s="51">
        <f>'cost-performance'!$H$10*$A28</f>
        <v>1529</v>
      </c>
      <c r="AD28" s="44">
        <f>$A28*'cost-performance'!$H$10/'cost-performance'!$J$10</f>
        <v>2184.2857142857142</v>
      </c>
      <c r="AE28" s="45">
        <f>$A28*'cost-performance'!$H$10/'cost-performance'!$K$10</f>
        <v>174.94279176201371</v>
      </c>
      <c r="AF28" s="51">
        <f>'cost-performance'!$H$11*$A28</f>
        <v>1879</v>
      </c>
      <c r="AG28" s="44">
        <f>$AF28/'cost-performance'!$J$11</f>
        <v>2684.2857142857147</v>
      </c>
      <c r="AH28" s="45">
        <f>$AF28/'cost-performance'!$K$11</f>
        <v>194.71502590673575</v>
      </c>
      <c r="AI28" s="51">
        <f>'cost-performance'!$F$12*$C28</f>
        <v>180</v>
      </c>
      <c r="AJ28" s="44">
        <f>$AI28/'cost-performance'!$J$12</f>
        <v>205.29197080291971</v>
      </c>
      <c r="AK28" s="45">
        <f>$AI28/'cost-performance'!$K$12</f>
        <v>10.297482837528603</v>
      </c>
      <c r="AL28" s="32">
        <f>'cost-performance'!$H$13*$A28</f>
        <v>7499</v>
      </c>
      <c r="AM28" s="44">
        <f>$AL28/'cost-performance'!$J$13</f>
        <v>12498.333333333334</v>
      </c>
      <c r="AN28" s="45">
        <f>$AL28/'cost-performance'!$K$13</f>
        <v>107.25114416475972</v>
      </c>
      <c r="AO28" s="32">
        <f>'cost-performance'!$G$14*CEILING($B28/7,1)</f>
        <v>2649</v>
      </c>
      <c r="AP28" s="44">
        <f>$AO28/'cost-performance'!$J$14</f>
        <v>4415</v>
      </c>
      <c r="AQ28" s="45">
        <f>$AO28/'cost-performance'!$K$14</f>
        <v>37.886155606407321</v>
      </c>
      <c r="AR28" s="32">
        <f>'cost-performance'!$H$15*$A28</f>
        <v>5999</v>
      </c>
      <c r="AS28" s="44">
        <f>$AR28/'cost-performance'!$J$15</f>
        <v>14997.5</v>
      </c>
      <c r="AT28" s="45">
        <f>$AR28/'cost-performance'!$K$15</f>
        <v>109.56677381648159</v>
      </c>
      <c r="AU28" s="32">
        <f>'cost-performance'!$G$16*CEILING($B28/7,1)</f>
        <v>1829</v>
      </c>
      <c r="AV28" s="44">
        <f>$AU28/'cost-performance'!$J$16</f>
        <v>4572.5</v>
      </c>
      <c r="AW28" s="45">
        <f>$AU28/'cost-performance'!$K$16</f>
        <v>33.405172413793103</v>
      </c>
      <c r="AX28" s="32">
        <f>'cost-performance'!$H$17*$A28</f>
        <v>3799</v>
      </c>
      <c r="AY28" s="44">
        <f>$AX28/'cost-performance'!$J$17</f>
        <v>9497.5</v>
      </c>
      <c r="AZ28" s="45">
        <f>$AX28/'cost-performance'!$K$17</f>
        <v>77.290852864583329</v>
      </c>
      <c r="BA28" s="32">
        <f>'cost-performance'!$G$18*CEILING($B28/7,1)</f>
        <v>1329</v>
      </c>
      <c r="BB28" s="44">
        <f>$BA28/'cost-performance'!$J$18</f>
        <v>3322.5</v>
      </c>
      <c r="BC28" s="45">
        <f>$BA28/'cost-performance'!$K$18</f>
        <v>27.03857421875</v>
      </c>
      <c r="BD28" s="32">
        <f>'cost-performance'!$H$19*$A28</f>
        <v>2099</v>
      </c>
      <c r="BE28" s="44">
        <f>$BD28/'cost-performance'!$J$19</f>
        <v>5766.4835164835167</v>
      </c>
      <c r="BF28" s="45">
        <f>$BD28/'cost-performance'!$K$19</f>
        <v>85.408528645833329</v>
      </c>
      <c r="BG28" s="32">
        <f>'cost-performance'!$G$20*CEILING($B28/7,1)</f>
        <v>749</v>
      </c>
      <c r="BH28" s="44">
        <f>$BG28/'cost-performance'!$J$20</f>
        <v>2057.6923076923076</v>
      </c>
      <c r="BI28" s="45">
        <f>$BG28/'cost-performance'!$K$20</f>
        <v>30.476888020833332</v>
      </c>
      <c r="BJ28" s="32">
        <f>'cost-performance'!$H$21*$A28</f>
        <v>6999</v>
      </c>
      <c r="BK28" s="44">
        <f>$BJ28/'cost-performance'!$J$21</f>
        <v>17497.5</v>
      </c>
      <c r="BL28" s="45">
        <f>$BJ28/'cost-performance'!$K$21</f>
        <v>74.406786868515056</v>
      </c>
      <c r="BM28" s="32">
        <f>'cost-performance'!$G$22*CEILING($B28/7,1)</f>
        <v>2049</v>
      </c>
      <c r="BN28" s="44">
        <f>$BM28/'cost-performance'!$J$22</f>
        <v>5122.5</v>
      </c>
      <c r="BO28" s="45">
        <f>$BM28/'cost-performance'!$K$22</f>
        <v>21.783041333560131</v>
      </c>
      <c r="BP28" s="32">
        <f>'cost-performance'!$H$23*$A28</f>
        <v>8599</v>
      </c>
      <c r="BQ28" s="44">
        <f>$BP28/'cost-performance'!$J$23</f>
        <v>21497.5</v>
      </c>
      <c r="BR28" s="45">
        <f>$BP28/'cost-performance'!$K$23</f>
        <v>113.14473684210526</v>
      </c>
      <c r="BS28" s="32">
        <f>'cost-performance'!$G$24*CEILING($B28/7,1)</f>
        <v>2599</v>
      </c>
      <c r="BT28" s="44">
        <f>$BS28/'cost-performance'!$J$24</f>
        <v>6497.5</v>
      </c>
      <c r="BU28" s="45">
        <f>$BS28/'cost-performance'!$K$24</f>
        <v>34.19736842105263</v>
      </c>
      <c r="BV28" s="32">
        <f>'cost-performance'!$H$25*$A28</f>
        <v>7449</v>
      </c>
      <c r="BW28" s="44">
        <f>$BV28/'cost-performance'!$J$25</f>
        <v>6796.5328467153277</v>
      </c>
      <c r="BX28" s="45">
        <f>$BV28/'cost-performance'!$K$25</f>
        <v>196.02631578947367</v>
      </c>
      <c r="BY28" s="32">
        <f>'cost-performance'!$G$26*CEILING($B28/7,1)</f>
        <v>2259</v>
      </c>
      <c r="BZ28" s="44">
        <f>$BY28/'cost-performance'!$J$26</f>
        <v>2061.1313868613138</v>
      </c>
      <c r="CA28" s="45">
        <f>$BY28/'cost-performance'!$K$26</f>
        <v>59.44736842105263</v>
      </c>
      <c r="CB28" s="54">
        <f>'cost-performance'!$H$27*$A28</f>
        <v>6679</v>
      </c>
      <c r="CC28" s="44">
        <f>$CB28/'cost-performance'!$J$27</f>
        <v>7617.4726277372265</v>
      </c>
      <c r="CD28" s="45">
        <f>$CB28/'cost-performance'!$K$27</f>
        <v>175.76315789473685</v>
      </c>
      <c r="CE28" s="32">
        <f>'cost-performance'!$G$28*CEILING($B28/7,1)</f>
        <v>1999</v>
      </c>
      <c r="CF28" s="44">
        <f>$CE28/'cost-performance'!$J$28</f>
        <v>2279.8813868613138</v>
      </c>
      <c r="CG28" s="45">
        <f>$CE28/'cost-performance'!$K$28</f>
        <v>52.60526315789474</v>
      </c>
      <c r="CH28" s="54">
        <f>'cost-performance'!$H$29*$A28</f>
        <v>1519</v>
      </c>
      <c r="CI28" s="44">
        <f>$CH28/'cost-performance'!$J$29</f>
        <v>5063.3333333333339</v>
      </c>
      <c r="CJ28" s="45">
        <f>$CH28/'cost-performance'!$K$29</f>
        <v>61.808268229166664</v>
      </c>
      <c r="CK28" s="54">
        <f>'cost-performance'!$H$30*$A28</f>
        <v>1675</v>
      </c>
      <c r="CL28" s="44">
        <f>$CK28/'cost-performance'!$J$30</f>
        <v>5583.3333333333339</v>
      </c>
      <c r="CM28" s="45">
        <f>$CK28/'cost-performance'!$K$30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C29*'cost-performance'!$F$2</f>
        <v>604.80000000000007</v>
      </c>
      <c r="F29" s="47">
        <f>C29*'cost-performance'!$F$2/'cost-performance'!$J$2</f>
        <v>850.50000000000011</v>
      </c>
      <c r="G29" s="48">
        <f>C29*'cost-performance'!$F$2/'cost-performance'!$K$2</f>
        <v>4.3249427917620142</v>
      </c>
      <c r="H29" s="46">
        <f>C29*'cost-performance'!$F$3</f>
        <v>302.40000000000003</v>
      </c>
      <c r="I29" s="44">
        <f>C29*'cost-performance'!$F$3/'cost-performance'!$J$3</f>
        <v>850.50000000000011</v>
      </c>
      <c r="J29" s="45">
        <f>C29*'cost-performance'!$F$3/'cost-performance'!$K$3</f>
        <v>4.3249427917620142</v>
      </c>
      <c r="K29" s="51">
        <f>C29*'cost-performance'!$F$4</f>
        <v>37.800000000000004</v>
      </c>
      <c r="L29" s="44">
        <f>C29*'cost-performance'!$F$4/'cost-performance'!$J$4</f>
        <v>850.50000000000011</v>
      </c>
      <c r="M29" s="45">
        <f>C29*'cost-performance'!$F$4/'cost-performance'!$K$4</f>
        <v>4.3249427917620142</v>
      </c>
      <c r="N29" s="51">
        <f>C29*'cost-performance'!$F$5</f>
        <v>665.28</v>
      </c>
      <c r="O29" s="44">
        <f>C29*'cost-performance'!$F$5/'cost-performance'!$J$5</f>
        <v>831.59999999999991</v>
      </c>
      <c r="P29" s="45">
        <f>C29*'cost-performance'!$F$5/'cost-performance'!$K$5</f>
        <v>4.7574370709382148</v>
      </c>
      <c r="Q29" s="51">
        <f>'cost-performance'!$I$6*CEILING(A29/12,1)</f>
        <v>105525.72</v>
      </c>
      <c r="R29" s="46">
        <f>$Q29/'cost-performance'!$J$6</f>
        <v>131907.15</v>
      </c>
      <c r="S29" s="52">
        <f>$Q29/'cost-performance'!$K$6</f>
        <v>754.61756292906182</v>
      </c>
      <c r="T29" s="51">
        <f>'cost-performance'!$I$7*CEILING(A29/12,1)</f>
        <v>88389</v>
      </c>
      <c r="U29" s="46">
        <f>$T29/'cost-performance'!$J$7</f>
        <v>110486.25</v>
      </c>
      <c r="V29" s="52">
        <f>$T29/'cost-performance'!$K$7</f>
        <v>632.0723684210526</v>
      </c>
      <c r="W29" s="51">
        <f>C29*'cost-performance'!$F$8</f>
        <v>222.6</v>
      </c>
      <c r="X29" s="44">
        <f>C29*'cost-performance'!$F$8/'cost-performance'!$J$8</f>
        <v>556.5</v>
      </c>
      <c r="Y29" s="45">
        <f>C29*'cost-performance'!$F$8/'cost-performance'!$K$8</f>
        <v>25.469107551487411</v>
      </c>
      <c r="Z29" s="51">
        <f>'cost-performance'!$H$9*A29</f>
        <v>2479</v>
      </c>
      <c r="AA29" s="44">
        <f>A29*'cost-performance'!$H$9/'cost-performance'!$J$9</f>
        <v>6197.5</v>
      </c>
      <c r="AB29" s="45">
        <f>A29*'cost-performance'!$H$9/'cost-performance'!$K$9</f>
        <v>283.63844393592677</v>
      </c>
      <c r="AC29" s="51">
        <f>'cost-performance'!$H$10*$A29</f>
        <v>1529</v>
      </c>
      <c r="AD29" s="44">
        <f>$A29*'cost-performance'!$H$10/'cost-performance'!$J$10</f>
        <v>2184.2857142857142</v>
      </c>
      <c r="AE29" s="45">
        <f>$A29*'cost-performance'!$H$10/'cost-performance'!$K$10</f>
        <v>174.94279176201371</v>
      </c>
      <c r="AF29" s="51">
        <f>'cost-performance'!$H$11*$A29</f>
        <v>1879</v>
      </c>
      <c r="AG29" s="44">
        <f>$AF29/'cost-performance'!$J$11</f>
        <v>2684.2857142857147</v>
      </c>
      <c r="AH29" s="45">
        <f>$AF29/'cost-performance'!$K$11</f>
        <v>194.71502590673575</v>
      </c>
      <c r="AI29" s="51">
        <f>'cost-performance'!$F$12*$C29</f>
        <v>210</v>
      </c>
      <c r="AJ29" s="44">
        <f>$AI29/'cost-performance'!$J$12</f>
        <v>239.50729927007299</v>
      </c>
      <c r="AK29" s="45">
        <f>$AI29/'cost-performance'!$K$12</f>
        <v>12.013729977116704</v>
      </c>
      <c r="AL29" s="32">
        <f>'cost-performance'!$H$13*$A29</f>
        <v>7499</v>
      </c>
      <c r="AM29" s="44">
        <f>$AL29/'cost-performance'!$J$13</f>
        <v>12498.333333333334</v>
      </c>
      <c r="AN29" s="45">
        <f>$AL29/'cost-performance'!$K$13</f>
        <v>107.25114416475972</v>
      </c>
      <c r="AO29" s="32">
        <f>'cost-performance'!$G$14*CEILING($B29/7,1)</f>
        <v>2649</v>
      </c>
      <c r="AP29" s="44">
        <f>$AO29/'cost-performance'!$J$14</f>
        <v>4415</v>
      </c>
      <c r="AQ29" s="45">
        <f>$AO29/'cost-performance'!$K$14</f>
        <v>37.886155606407321</v>
      </c>
      <c r="AR29" s="32">
        <f>'cost-performance'!$H$15*$A29</f>
        <v>5999</v>
      </c>
      <c r="AS29" s="44">
        <f>$AR29/'cost-performance'!$J$15</f>
        <v>14997.5</v>
      </c>
      <c r="AT29" s="45">
        <f>$AR29/'cost-performance'!$K$15</f>
        <v>109.56677381648159</v>
      </c>
      <c r="AU29" s="32">
        <f>'cost-performance'!$G$16*CEILING($B29/7,1)</f>
        <v>1829</v>
      </c>
      <c r="AV29" s="44">
        <f>$AU29/'cost-performance'!$J$16</f>
        <v>4572.5</v>
      </c>
      <c r="AW29" s="45">
        <f>$AU29/'cost-performance'!$K$16</f>
        <v>33.405172413793103</v>
      </c>
      <c r="AX29" s="32">
        <f>'cost-performance'!$H$17*$A29</f>
        <v>3799</v>
      </c>
      <c r="AY29" s="44">
        <f>$AX29/'cost-performance'!$J$17</f>
        <v>9497.5</v>
      </c>
      <c r="AZ29" s="45">
        <f>$AX29/'cost-performance'!$K$17</f>
        <v>77.290852864583329</v>
      </c>
      <c r="BA29" s="32">
        <f>'cost-performance'!$G$18*CEILING($B29/7,1)</f>
        <v>1329</v>
      </c>
      <c r="BB29" s="44">
        <f>$BA29/'cost-performance'!$J$18</f>
        <v>3322.5</v>
      </c>
      <c r="BC29" s="45">
        <f>$BA29/'cost-performance'!$K$18</f>
        <v>27.03857421875</v>
      </c>
      <c r="BD29" s="32">
        <f>'cost-performance'!$H$19*$A29</f>
        <v>2099</v>
      </c>
      <c r="BE29" s="44">
        <f>$BD29/'cost-performance'!$J$19</f>
        <v>5766.4835164835167</v>
      </c>
      <c r="BF29" s="45">
        <f>$BD29/'cost-performance'!$K$19</f>
        <v>85.408528645833329</v>
      </c>
      <c r="BG29" s="32">
        <f>'cost-performance'!$G$20*CEILING($B29/7,1)</f>
        <v>749</v>
      </c>
      <c r="BH29" s="44">
        <f>$BG29/'cost-performance'!$J$20</f>
        <v>2057.6923076923076</v>
      </c>
      <c r="BI29" s="45">
        <f>$BG29/'cost-performance'!$K$20</f>
        <v>30.476888020833332</v>
      </c>
      <c r="BJ29" s="32">
        <f>'cost-performance'!$H$21*$A29</f>
        <v>6999</v>
      </c>
      <c r="BK29" s="44">
        <f>$BJ29/'cost-performance'!$J$21</f>
        <v>17497.5</v>
      </c>
      <c r="BL29" s="45">
        <f>$BJ29/'cost-performance'!$K$21</f>
        <v>74.406786868515056</v>
      </c>
      <c r="BM29" s="32">
        <f>'cost-performance'!$G$22*CEILING($B29/7,1)</f>
        <v>2049</v>
      </c>
      <c r="BN29" s="44">
        <f>$BM29/'cost-performance'!$J$22</f>
        <v>5122.5</v>
      </c>
      <c r="BO29" s="45">
        <f>$BM29/'cost-performance'!$K$22</f>
        <v>21.783041333560131</v>
      </c>
      <c r="BP29" s="32">
        <f>'cost-performance'!$H$23*$A29</f>
        <v>8599</v>
      </c>
      <c r="BQ29" s="44">
        <f>$BP29/'cost-performance'!$J$23</f>
        <v>21497.5</v>
      </c>
      <c r="BR29" s="45">
        <f>$BP29/'cost-performance'!$K$23</f>
        <v>113.14473684210526</v>
      </c>
      <c r="BS29" s="32">
        <f>'cost-performance'!$G$24*CEILING($B29/7,1)</f>
        <v>2599</v>
      </c>
      <c r="BT29" s="44">
        <f>$BS29/'cost-performance'!$J$24</f>
        <v>6497.5</v>
      </c>
      <c r="BU29" s="45">
        <f>$BS29/'cost-performance'!$K$24</f>
        <v>34.19736842105263</v>
      </c>
      <c r="BV29" s="32">
        <f>'cost-performance'!$H$25*$A29</f>
        <v>7449</v>
      </c>
      <c r="BW29" s="44">
        <f>$BV29/'cost-performance'!$J$25</f>
        <v>6796.5328467153277</v>
      </c>
      <c r="BX29" s="45">
        <f>$BV29/'cost-performance'!$K$25</f>
        <v>196.02631578947367</v>
      </c>
      <c r="BY29" s="32">
        <f>'cost-performance'!$G$26*CEILING($B29/7,1)</f>
        <v>2259</v>
      </c>
      <c r="BZ29" s="44">
        <f>$BY29/'cost-performance'!$J$26</f>
        <v>2061.1313868613138</v>
      </c>
      <c r="CA29" s="45">
        <f>$BY29/'cost-performance'!$K$26</f>
        <v>59.44736842105263</v>
      </c>
      <c r="CB29" s="54">
        <f>'cost-performance'!$H$27*$A29</f>
        <v>6679</v>
      </c>
      <c r="CC29" s="44">
        <f>$CB29/'cost-performance'!$J$27</f>
        <v>7617.4726277372265</v>
      </c>
      <c r="CD29" s="45">
        <f>$CB29/'cost-performance'!$K$27</f>
        <v>175.76315789473685</v>
      </c>
      <c r="CE29" s="32">
        <f>'cost-performance'!$G$28*CEILING($B29/7,1)</f>
        <v>1999</v>
      </c>
      <c r="CF29" s="44">
        <f>$CE29/'cost-performance'!$J$28</f>
        <v>2279.8813868613138</v>
      </c>
      <c r="CG29" s="45">
        <f>$CE29/'cost-performance'!$K$28</f>
        <v>52.60526315789474</v>
      </c>
      <c r="CH29" s="54">
        <f>'cost-performance'!$H$29*$A29</f>
        <v>1519</v>
      </c>
      <c r="CI29" s="44">
        <f>$CH29/'cost-performance'!$J$29</f>
        <v>5063.3333333333339</v>
      </c>
      <c r="CJ29" s="45">
        <f>$CH29/'cost-performance'!$K$29</f>
        <v>61.808268229166664</v>
      </c>
      <c r="CK29" s="54">
        <f>'cost-performance'!$H$30*$A29</f>
        <v>1675</v>
      </c>
      <c r="CL29" s="44">
        <f>$CK29/'cost-performance'!$J$30</f>
        <v>5583.3333333333339</v>
      </c>
      <c r="CM29" s="45">
        <f>$CK29/'cost-performance'!$K$30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C30*'cost-performance'!$F$2</f>
        <v>691.2</v>
      </c>
      <c r="F30" s="47">
        <f>C30*'cost-performance'!$F$2/'cost-performance'!$J$2</f>
        <v>972</v>
      </c>
      <c r="G30" s="48">
        <f>C30*'cost-performance'!$F$2/'cost-performance'!$K$2</f>
        <v>4.9427917620137301</v>
      </c>
      <c r="H30" s="46">
        <f>C30*'cost-performance'!$F$3</f>
        <v>345.6</v>
      </c>
      <c r="I30" s="44">
        <f>C30*'cost-performance'!$F$3/'cost-performance'!$J$3</f>
        <v>972</v>
      </c>
      <c r="J30" s="45">
        <f>C30*'cost-performance'!$F$3/'cost-performance'!$K$3</f>
        <v>4.9427917620137301</v>
      </c>
      <c r="K30" s="51">
        <f>C30*'cost-performance'!$F$4</f>
        <v>43.2</v>
      </c>
      <c r="L30" s="44">
        <f>C30*'cost-performance'!$F$4/'cost-performance'!$J$4</f>
        <v>972</v>
      </c>
      <c r="M30" s="45">
        <f>C30*'cost-performance'!$F$4/'cost-performance'!$K$4</f>
        <v>4.9427917620137301</v>
      </c>
      <c r="N30" s="51">
        <f>C30*'cost-performance'!$F$5</f>
        <v>760.31999999999994</v>
      </c>
      <c r="O30" s="44">
        <f>C30*'cost-performance'!$F$5/'cost-performance'!$J$5</f>
        <v>950.39999999999986</v>
      </c>
      <c r="P30" s="45">
        <f>C30*'cost-performance'!$F$5/'cost-performance'!$K$5</f>
        <v>5.4370709382151023</v>
      </c>
      <c r="Q30" s="51">
        <f>'cost-performance'!$I$6*CEILING(A30/12,1)</f>
        <v>105525.72</v>
      </c>
      <c r="R30" s="46">
        <f>$Q30/'cost-performance'!$J$6</f>
        <v>131907.15</v>
      </c>
      <c r="S30" s="52">
        <f>$Q30/'cost-performance'!$K$6</f>
        <v>754.61756292906182</v>
      </c>
      <c r="T30" s="51">
        <f>'cost-performance'!$I$7*CEILING(A30/12,1)</f>
        <v>88389</v>
      </c>
      <c r="U30" s="46">
        <f>$T30/'cost-performance'!$J$7</f>
        <v>110486.25</v>
      </c>
      <c r="V30" s="52">
        <f>$T30/'cost-performance'!$K$7</f>
        <v>632.0723684210526</v>
      </c>
      <c r="W30" s="51">
        <f>C30*'cost-performance'!$F$8</f>
        <v>254.39999999999998</v>
      </c>
      <c r="X30" s="44">
        <f>C30*'cost-performance'!$F$8/'cost-performance'!$J$8</f>
        <v>635.99999999999989</v>
      </c>
      <c r="Y30" s="45">
        <f>C30*'cost-performance'!$F$8/'cost-performance'!$K$8</f>
        <v>29.107551487414185</v>
      </c>
      <c r="Z30" s="51">
        <f>'cost-performance'!$H$9*A30</f>
        <v>2479</v>
      </c>
      <c r="AA30" s="44">
        <f>A30*'cost-performance'!$H$9/'cost-performance'!$J$9</f>
        <v>6197.5</v>
      </c>
      <c r="AB30" s="45">
        <f>A30*'cost-performance'!$H$9/'cost-performance'!$K$9</f>
        <v>283.63844393592677</v>
      </c>
      <c r="AC30" s="51">
        <f>'cost-performance'!$H$10*$A30</f>
        <v>1529</v>
      </c>
      <c r="AD30" s="44">
        <f>$A30*'cost-performance'!$H$10/'cost-performance'!$J$10</f>
        <v>2184.2857142857142</v>
      </c>
      <c r="AE30" s="45">
        <f>$A30*'cost-performance'!$H$10/'cost-performance'!$K$10</f>
        <v>174.94279176201371</v>
      </c>
      <c r="AF30" s="51">
        <f>'cost-performance'!$H$11*$A30</f>
        <v>1879</v>
      </c>
      <c r="AG30" s="44">
        <f>$AF30/'cost-performance'!$J$11</f>
        <v>2684.2857142857147</v>
      </c>
      <c r="AH30" s="45">
        <f>$AF30/'cost-performance'!$K$11</f>
        <v>194.71502590673575</v>
      </c>
      <c r="AI30" s="51">
        <f>'cost-performance'!$F$12*$C30</f>
        <v>240</v>
      </c>
      <c r="AJ30" s="44">
        <f>$AI30/'cost-performance'!$J$12</f>
        <v>273.72262773722628</v>
      </c>
      <c r="AK30" s="45">
        <f>$AI30/'cost-performance'!$K$12</f>
        <v>13.729977116704806</v>
      </c>
      <c r="AL30" s="32">
        <f>'cost-performance'!$H$13*$A30</f>
        <v>7499</v>
      </c>
      <c r="AM30" s="44">
        <f>$AL30/'cost-performance'!$J$13</f>
        <v>12498.333333333334</v>
      </c>
      <c r="AN30" s="45">
        <f>$AL30/'cost-performance'!$K$13</f>
        <v>107.25114416475972</v>
      </c>
      <c r="AO30" s="32">
        <f>'cost-performance'!$G$14*CEILING($B30/7,1)</f>
        <v>2649</v>
      </c>
      <c r="AP30" s="44">
        <f>$AO30/'cost-performance'!$J$14</f>
        <v>4415</v>
      </c>
      <c r="AQ30" s="45">
        <f>$AO30/'cost-performance'!$K$14</f>
        <v>37.886155606407321</v>
      </c>
      <c r="AR30" s="32">
        <f>'cost-performance'!$H$15*$A30</f>
        <v>5999</v>
      </c>
      <c r="AS30" s="44">
        <f>$AR30/'cost-performance'!$J$15</f>
        <v>14997.5</v>
      </c>
      <c r="AT30" s="45">
        <f>$AR30/'cost-performance'!$K$15</f>
        <v>109.56677381648159</v>
      </c>
      <c r="AU30" s="32">
        <f>'cost-performance'!$G$16*CEILING($B30/7,1)</f>
        <v>1829</v>
      </c>
      <c r="AV30" s="44">
        <f>$AU30/'cost-performance'!$J$16</f>
        <v>4572.5</v>
      </c>
      <c r="AW30" s="45">
        <f>$AU30/'cost-performance'!$K$16</f>
        <v>33.405172413793103</v>
      </c>
      <c r="AX30" s="32">
        <f>'cost-performance'!$H$17*$A30</f>
        <v>3799</v>
      </c>
      <c r="AY30" s="44">
        <f>$AX30/'cost-performance'!$J$17</f>
        <v>9497.5</v>
      </c>
      <c r="AZ30" s="45">
        <f>$AX30/'cost-performance'!$K$17</f>
        <v>77.290852864583329</v>
      </c>
      <c r="BA30" s="32">
        <f>'cost-performance'!$G$18*CEILING($B30/7,1)</f>
        <v>1329</v>
      </c>
      <c r="BB30" s="44">
        <f>$BA30/'cost-performance'!$J$18</f>
        <v>3322.5</v>
      </c>
      <c r="BC30" s="45">
        <f>$BA30/'cost-performance'!$K$18</f>
        <v>27.03857421875</v>
      </c>
      <c r="BD30" s="32">
        <f>'cost-performance'!$H$19*$A30</f>
        <v>2099</v>
      </c>
      <c r="BE30" s="44">
        <f>$BD30/'cost-performance'!$J$19</f>
        <v>5766.4835164835167</v>
      </c>
      <c r="BF30" s="45">
        <f>$BD30/'cost-performance'!$K$19</f>
        <v>85.408528645833329</v>
      </c>
      <c r="BG30" s="32">
        <f>'cost-performance'!$G$20*CEILING($B30/7,1)</f>
        <v>749</v>
      </c>
      <c r="BH30" s="44">
        <f>$BG30/'cost-performance'!$J$20</f>
        <v>2057.6923076923076</v>
      </c>
      <c r="BI30" s="45">
        <f>$BG30/'cost-performance'!$K$20</f>
        <v>30.476888020833332</v>
      </c>
      <c r="BJ30" s="32">
        <f>'cost-performance'!$H$21*$A30</f>
        <v>6999</v>
      </c>
      <c r="BK30" s="44">
        <f>$BJ30/'cost-performance'!$J$21</f>
        <v>17497.5</v>
      </c>
      <c r="BL30" s="45">
        <f>$BJ30/'cost-performance'!$K$21</f>
        <v>74.406786868515056</v>
      </c>
      <c r="BM30" s="32">
        <f>'cost-performance'!$G$22*CEILING($B30/7,1)</f>
        <v>2049</v>
      </c>
      <c r="BN30" s="44">
        <f>$BM30/'cost-performance'!$J$22</f>
        <v>5122.5</v>
      </c>
      <c r="BO30" s="45">
        <f>$BM30/'cost-performance'!$K$22</f>
        <v>21.783041333560131</v>
      </c>
      <c r="BP30" s="32">
        <f>'cost-performance'!$H$23*$A30</f>
        <v>8599</v>
      </c>
      <c r="BQ30" s="44">
        <f>$BP30/'cost-performance'!$J$23</f>
        <v>21497.5</v>
      </c>
      <c r="BR30" s="45">
        <f>$BP30/'cost-performance'!$K$23</f>
        <v>113.14473684210526</v>
      </c>
      <c r="BS30" s="32">
        <f>'cost-performance'!$G$24*CEILING($B30/7,1)</f>
        <v>2599</v>
      </c>
      <c r="BT30" s="44">
        <f>$BS30/'cost-performance'!$J$24</f>
        <v>6497.5</v>
      </c>
      <c r="BU30" s="45">
        <f>$BS30/'cost-performance'!$K$24</f>
        <v>34.19736842105263</v>
      </c>
      <c r="BV30" s="32">
        <f>'cost-performance'!$H$25*$A30</f>
        <v>7449</v>
      </c>
      <c r="BW30" s="44">
        <f>$BV30/'cost-performance'!$J$25</f>
        <v>6796.5328467153277</v>
      </c>
      <c r="BX30" s="45">
        <f>$BV30/'cost-performance'!$K$25</f>
        <v>196.02631578947367</v>
      </c>
      <c r="BY30" s="32">
        <f>'cost-performance'!$G$26*CEILING($B30/7,1)</f>
        <v>2259</v>
      </c>
      <c r="BZ30" s="44">
        <f>$BY30/'cost-performance'!$J$26</f>
        <v>2061.1313868613138</v>
      </c>
      <c r="CA30" s="45">
        <f>$BY30/'cost-performance'!$K$26</f>
        <v>59.44736842105263</v>
      </c>
      <c r="CB30" s="54">
        <f>'cost-performance'!$H$27*$A30</f>
        <v>6679</v>
      </c>
      <c r="CC30" s="44">
        <f>$CB30/'cost-performance'!$J$27</f>
        <v>7617.4726277372265</v>
      </c>
      <c r="CD30" s="45">
        <f>$CB30/'cost-performance'!$K$27</f>
        <v>175.76315789473685</v>
      </c>
      <c r="CE30" s="32">
        <f>'cost-performance'!$G$28*CEILING($B30/7,1)</f>
        <v>1999</v>
      </c>
      <c r="CF30" s="44">
        <f>$CE30/'cost-performance'!$J$28</f>
        <v>2279.8813868613138</v>
      </c>
      <c r="CG30" s="45">
        <f>$CE30/'cost-performance'!$K$28</f>
        <v>52.60526315789474</v>
      </c>
      <c r="CH30" s="54">
        <f>'cost-performance'!$H$29*$A30</f>
        <v>1519</v>
      </c>
      <c r="CI30" s="44">
        <f>$CH30/'cost-performance'!$J$29</f>
        <v>5063.3333333333339</v>
      </c>
      <c r="CJ30" s="45">
        <f>$CH30/'cost-performance'!$K$29</f>
        <v>61.808268229166664</v>
      </c>
      <c r="CK30" s="54">
        <f>'cost-performance'!$H$30*$A30</f>
        <v>1675</v>
      </c>
      <c r="CL30" s="44">
        <f>$CK30/'cost-performance'!$J$30</f>
        <v>5583.3333333333339</v>
      </c>
      <c r="CM30" s="45">
        <f>$CK30/'cost-performance'!$K$30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C31*'cost-performance'!$F$2</f>
        <v>1036.8</v>
      </c>
      <c r="F31" s="47">
        <f>C31*'cost-performance'!$F$2/'cost-performance'!$J$2</f>
        <v>1457.9999999999998</v>
      </c>
      <c r="G31" s="48">
        <f>C31*'cost-performance'!$F$2/'cost-performance'!$K$2</f>
        <v>7.4141876430205942</v>
      </c>
      <c r="H31" s="46">
        <f>C31*'cost-performance'!$F$3</f>
        <v>518.4</v>
      </c>
      <c r="I31" s="44">
        <f>C31*'cost-performance'!$F$3/'cost-performance'!$J$3</f>
        <v>1457.9999999999998</v>
      </c>
      <c r="J31" s="45">
        <f>C31*'cost-performance'!$F$3/'cost-performance'!$K$3</f>
        <v>7.4141876430205942</v>
      </c>
      <c r="K31" s="51">
        <f>C31*'cost-performance'!$F$4</f>
        <v>64.8</v>
      </c>
      <c r="L31" s="44">
        <f>C31*'cost-performance'!$F$4/'cost-performance'!$J$4</f>
        <v>1457.9999999999998</v>
      </c>
      <c r="M31" s="45">
        <f>C31*'cost-performance'!$F$4/'cost-performance'!$K$4</f>
        <v>7.4141876430205942</v>
      </c>
      <c r="N31" s="51">
        <f>C31*'cost-performance'!$F$5</f>
        <v>1140.48</v>
      </c>
      <c r="O31" s="44">
        <f>C31*'cost-performance'!$F$5/'cost-performance'!$J$5</f>
        <v>1425.6</v>
      </c>
      <c r="P31" s="45">
        <f>C31*'cost-performance'!$F$5/'cost-performance'!$K$5</f>
        <v>8.1556064073226544</v>
      </c>
      <c r="Q31" s="51">
        <f>'cost-performance'!$I$6*CEILING(A31/12,1)</f>
        <v>105525.72</v>
      </c>
      <c r="R31" s="46">
        <f>$Q31/'cost-performance'!$J$6</f>
        <v>131907.15</v>
      </c>
      <c r="S31" s="52">
        <f>$Q31/'cost-performance'!$K$6</f>
        <v>754.61756292906182</v>
      </c>
      <c r="T31" s="51">
        <f>'cost-performance'!$I$7*CEILING(A31/12,1)</f>
        <v>88389</v>
      </c>
      <c r="U31" s="46">
        <f>$T31/'cost-performance'!$J$7</f>
        <v>110486.25</v>
      </c>
      <c r="V31" s="52">
        <f>$T31/'cost-performance'!$K$7</f>
        <v>632.0723684210526</v>
      </c>
      <c r="W31" s="51">
        <f>C31*'cost-performance'!$F$8</f>
        <v>381.59999999999997</v>
      </c>
      <c r="X31" s="44">
        <f>C31*'cost-performance'!$F$8/'cost-performance'!$J$8</f>
        <v>953.99999999999989</v>
      </c>
      <c r="Y31" s="45">
        <f>C31*'cost-performance'!$F$8/'cost-performance'!$K$8</f>
        <v>43.661327231121277</v>
      </c>
      <c r="Z31" s="51">
        <f>'cost-performance'!$H$9*A31</f>
        <v>2479</v>
      </c>
      <c r="AA31" s="44">
        <f>A31*'cost-performance'!$H$9/'cost-performance'!$J$9</f>
        <v>6197.5</v>
      </c>
      <c r="AB31" s="45">
        <f>A31*'cost-performance'!$H$9/'cost-performance'!$K$9</f>
        <v>283.63844393592677</v>
      </c>
      <c r="AC31" s="51">
        <f>'cost-performance'!$H$10*$A31</f>
        <v>1529</v>
      </c>
      <c r="AD31" s="44">
        <f>$A31*'cost-performance'!$H$10/'cost-performance'!$J$10</f>
        <v>2184.2857142857142</v>
      </c>
      <c r="AE31" s="45">
        <f>$A31*'cost-performance'!$H$10/'cost-performance'!$K$10</f>
        <v>174.94279176201371</v>
      </c>
      <c r="AF31" s="51">
        <f>'cost-performance'!$H$11*$A31</f>
        <v>1879</v>
      </c>
      <c r="AG31" s="44">
        <f>$AF31/'cost-performance'!$J$11</f>
        <v>2684.2857142857147</v>
      </c>
      <c r="AH31" s="45">
        <f>$AF31/'cost-performance'!$K$11</f>
        <v>194.71502590673575</v>
      </c>
      <c r="AI31" s="51">
        <f>'cost-performance'!$F$12*$C31</f>
        <v>360</v>
      </c>
      <c r="AJ31" s="44">
        <f>$AI31/'cost-performance'!$J$12</f>
        <v>410.58394160583941</v>
      </c>
      <c r="AK31" s="45">
        <f>$AI31/'cost-performance'!$K$12</f>
        <v>20.594965675057207</v>
      </c>
      <c r="AL31" s="32">
        <f>'cost-performance'!$H$13*$A31</f>
        <v>7499</v>
      </c>
      <c r="AM31" s="44">
        <f>$AL31/'cost-performance'!$J$13</f>
        <v>12498.333333333334</v>
      </c>
      <c r="AN31" s="45">
        <f>$AL31/'cost-performance'!$K$13</f>
        <v>107.25114416475972</v>
      </c>
      <c r="AO31" s="32">
        <f>'cost-performance'!$G$14*CEILING($B31/7,1)</f>
        <v>2649</v>
      </c>
      <c r="AP31" s="44">
        <f>$AO31/'cost-performance'!$J$14</f>
        <v>4415</v>
      </c>
      <c r="AQ31" s="45">
        <f>$AO31/'cost-performance'!$K$14</f>
        <v>37.886155606407321</v>
      </c>
      <c r="AR31" s="32">
        <f>'cost-performance'!$H$15*$A31</f>
        <v>5999</v>
      </c>
      <c r="AS31" s="44">
        <f>$AR31/'cost-performance'!$J$15</f>
        <v>14997.5</v>
      </c>
      <c r="AT31" s="45">
        <f>$AR31/'cost-performance'!$K$15</f>
        <v>109.56677381648159</v>
      </c>
      <c r="AU31" s="32">
        <f>'cost-performance'!$G$16*CEILING($B31/7,1)</f>
        <v>1829</v>
      </c>
      <c r="AV31" s="44">
        <f>$AU31/'cost-performance'!$J$16</f>
        <v>4572.5</v>
      </c>
      <c r="AW31" s="45">
        <f>$AU31/'cost-performance'!$K$16</f>
        <v>33.405172413793103</v>
      </c>
      <c r="AX31" s="32">
        <f>'cost-performance'!$H$17*$A31</f>
        <v>3799</v>
      </c>
      <c r="AY31" s="44">
        <f>$AX31/'cost-performance'!$J$17</f>
        <v>9497.5</v>
      </c>
      <c r="AZ31" s="45">
        <f>$AX31/'cost-performance'!$K$17</f>
        <v>77.290852864583329</v>
      </c>
      <c r="BA31" s="32">
        <f>'cost-performance'!$G$18*CEILING($B31/7,1)</f>
        <v>1329</v>
      </c>
      <c r="BB31" s="44">
        <f>$BA31/'cost-performance'!$J$18</f>
        <v>3322.5</v>
      </c>
      <c r="BC31" s="45">
        <f>$BA31/'cost-performance'!$K$18</f>
        <v>27.03857421875</v>
      </c>
      <c r="BD31" s="32">
        <f>'cost-performance'!$H$19*$A31</f>
        <v>2099</v>
      </c>
      <c r="BE31" s="44">
        <f>$BD31/'cost-performance'!$J$19</f>
        <v>5766.4835164835167</v>
      </c>
      <c r="BF31" s="45">
        <f>$BD31/'cost-performance'!$K$19</f>
        <v>85.408528645833329</v>
      </c>
      <c r="BG31" s="32">
        <f>'cost-performance'!$G$20*CEILING($B31/7,1)</f>
        <v>749</v>
      </c>
      <c r="BH31" s="44">
        <f>$BG31/'cost-performance'!$J$20</f>
        <v>2057.6923076923076</v>
      </c>
      <c r="BI31" s="45">
        <f>$BG31/'cost-performance'!$K$20</f>
        <v>30.476888020833332</v>
      </c>
      <c r="BJ31" s="32">
        <f>'cost-performance'!$H$21*$A31</f>
        <v>6999</v>
      </c>
      <c r="BK31" s="44">
        <f>$BJ31/'cost-performance'!$J$21</f>
        <v>17497.5</v>
      </c>
      <c r="BL31" s="45">
        <f>$BJ31/'cost-performance'!$K$21</f>
        <v>74.406786868515056</v>
      </c>
      <c r="BM31" s="32">
        <f>'cost-performance'!$G$22*CEILING($B31/7,1)</f>
        <v>2049</v>
      </c>
      <c r="BN31" s="44">
        <f>$BM31/'cost-performance'!$J$22</f>
        <v>5122.5</v>
      </c>
      <c r="BO31" s="45">
        <f>$BM31/'cost-performance'!$K$22</f>
        <v>21.783041333560131</v>
      </c>
      <c r="BP31" s="32">
        <f>'cost-performance'!$H$23*$A31</f>
        <v>8599</v>
      </c>
      <c r="BQ31" s="44">
        <f>$BP31/'cost-performance'!$J$23</f>
        <v>21497.5</v>
      </c>
      <c r="BR31" s="45">
        <f>$BP31/'cost-performance'!$K$23</f>
        <v>113.14473684210526</v>
      </c>
      <c r="BS31" s="32">
        <f>'cost-performance'!$G$24*CEILING($B31/7,1)</f>
        <v>2599</v>
      </c>
      <c r="BT31" s="44">
        <f>$BS31/'cost-performance'!$J$24</f>
        <v>6497.5</v>
      </c>
      <c r="BU31" s="45">
        <f>$BS31/'cost-performance'!$K$24</f>
        <v>34.19736842105263</v>
      </c>
      <c r="BV31" s="32">
        <f>'cost-performance'!$H$25*$A31</f>
        <v>7449</v>
      </c>
      <c r="BW31" s="44">
        <f>$BV31/'cost-performance'!$J$25</f>
        <v>6796.5328467153277</v>
      </c>
      <c r="BX31" s="45">
        <f>$BV31/'cost-performance'!$K$25</f>
        <v>196.02631578947367</v>
      </c>
      <c r="BY31" s="32">
        <f>'cost-performance'!$G$26*CEILING($B31/7,1)</f>
        <v>2259</v>
      </c>
      <c r="BZ31" s="44">
        <f>$BY31/'cost-performance'!$J$26</f>
        <v>2061.1313868613138</v>
      </c>
      <c r="CA31" s="45">
        <f>$BY31/'cost-performance'!$K$26</f>
        <v>59.44736842105263</v>
      </c>
      <c r="CB31" s="54">
        <f>'cost-performance'!$H$27*$A31</f>
        <v>6679</v>
      </c>
      <c r="CC31" s="44">
        <f>$CB31/'cost-performance'!$J$27</f>
        <v>7617.4726277372265</v>
      </c>
      <c r="CD31" s="45">
        <f>$CB31/'cost-performance'!$K$27</f>
        <v>175.76315789473685</v>
      </c>
      <c r="CE31" s="32">
        <f>'cost-performance'!$G$28*CEILING($B31/7,1)</f>
        <v>1999</v>
      </c>
      <c r="CF31" s="44">
        <f>$CE31/'cost-performance'!$J$28</f>
        <v>2279.8813868613138</v>
      </c>
      <c r="CG31" s="45">
        <f>$CE31/'cost-performance'!$K$28</f>
        <v>52.60526315789474</v>
      </c>
      <c r="CH31" s="54">
        <f>'cost-performance'!$H$29*$A31</f>
        <v>1519</v>
      </c>
      <c r="CI31" s="44">
        <f>$CH31/'cost-performance'!$J$29</f>
        <v>5063.3333333333339</v>
      </c>
      <c r="CJ31" s="45">
        <f>$CH31/'cost-performance'!$K$29</f>
        <v>61.808268229166664</v>
      </c>
      <c r="CK31" s="54">
        <f>'cost-performance'!$H$30*$A31</f>
        <v>1675</v>
      </c>
      <c r="CL31" s="44">
        <f>$CK31/'cost-performance'!$J$30</f>
        <v>5583.3333333333339</v>
      </c>
      <c r="CM31" s="45">
        <f>$CK31/'cost-performance'!$K$30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C32*'cost-performance'!$F$2</f>
        <v>1382.4</v>
      </c>
      <c r="F32" s="47">
        <f>C32*'cost-performance'!$F$2/'cost-performance'!$J$2</f>
        <v>1944</v>
      </c>
      <c r="G32" s="48">
        <f>C32*'cost-performance'!$F$2/'cost-performance'!$K$2</f>
        <v>9.8855835240274601</v>
      </c>
      <c r="H32" s="46">
        <f>C32*'cost-performance'!$F$3</f>
        <v>691.2</v>
      </c>
      <c r="I32" s="44">
        <f>C32*'cost-performance'!$F$3/'cost-performance'!$J$3</f>
        <v>1944</v>
      </c>
      <c r="J32" s="45">
        <f>C32*'cost-performance'!$F$3/'cost-performance'!$K$3</f>
        <v>9.8855835240274601</v>
      </c>
      <c r="K32" s="51">
        <f>C32*'cost-performance'!$F$4</f>
        <v>86.4</v>
      </c>
      <c r="L32" s="44">
        <f>C32*'cost-performance'!$F$4/'cost-performance'!$J$4</f>
        <v>1944</v>
      </c>
      <c r="M32" s="45">
        <f>C32*'cost-performance'!$F$4/'cost-performance'!$K$4</f>
        <v>9.8855835240274601</v>
      </c>
      <c r="N32" s="51">
        <f>C32*'cost-performance'!$F$5</f>
        <v>1520.6399999999999</v>
      </c>
      <c r="O32" s="44">
        <f>C32*'cost-performance'!$F$5/'cost-performance'!$J$5</f>
        <v>1900.7999999999997</v>
      </c>
      <c r="P32" s="45">
        <f>C32*'cost-performance'!$F$5/'cost-performance'!$K$5</f>
        <v>10.874141876430205</v>
      </c>
      <c r="Q32" s="51">
        <f>'cost-performance'!$I$6*CEILING(A32/12,1)</f>
        <v>105525.72</v>
      </c>
      <c r="R32" s="46">
        <f>$Q32/'cost-performance'!$J$6</f>
        <v>131907.15</v>
      </c>
      <c r="S32" s="52">
        <f>$Q32/'cost-performance'!$K$6</f>
        <v>754.61756292906182</v>
      </c>
      <c r="T32" s="51">
        <f>'cost-performance'!$I$7*CEILING(A32/12,1)</f>
        <v>88389</v>
      </c>
      <c r="U32" s="46">
        <f>$T32/'cost-performance'!$J$7</f>
        <v>110486.25</v>
      </c>
      <c r="V32" s="52">
        <f>$T32/'cost-performance'!$K$7</f>
        <v>632.0723684210526</v>
      </c>
      <c r="W32" s="51">
        <f>C32*'cost-performance'!$F$8</f>
        <v>508.79999999999995</v>
      </c>
      <c r="X32" s="44">
        <f>C32*'cost-performance'!$F$8/'cost-performance'!$J$8</f>
        <v>1271.9999999999998</v>
      </c>
      <c r="Y32" s="45">
        <f>C32*'cost-performance'!$F$8/'cost-performance'!$K$8</f>
        <v>58.215102974828369</v>
      </c>
      <c r="Z32" s="51">
        <f>'cost-performance'!$H$9*A32</f>
        <v>2479</v>
      </c>
      <c r="AA32" s="44">
        <f>A32*'cost-performance'!$H$9/'cost-performance'!$J$9</f>
        <v>6197.5</v>
      </c>
      <c r="AB32" s="45">
        <f>A32*'cost-performance'!$H$9/'cost-performance'!$K$9</f>
        <v>283.63844393592677</v>
      </c>
      <c r="AC32" s="51">
        <f>'cost-performance'!$H$10*$A32</f>
        <v>1529</v>
      </c>
      <c r="AD32" s="44">
        <f>$A32*'cost-performance'!$H$10/'cost-performance'!$J$10</f>
        <v>2184.2857142857142</v>
      </c>
      <c r="AE32" s="45">
        <f>$A32*'cost-performance'!$H$10/'cost-performance'!$K$10</f>
        <v>174.94279176201371</v>
      </c>
      <c r="AF32" s="51">
        <f>'cost-performance'!$H$11*$A32</f>
        <v>1879</v>
      </c>
      <c r="AG32" s="44">
        <f>$AF32/'cost-performance'!$J$11</f>
        <v>2684.2857142857147</v>
      </c>
      <c r="AH32" s="45">
        <f>$AF32/'cost-performance'!$K$11</f>
        <v>194.71502590673575</v>
      </c>
      <c r="AI32" s="51">
        <f>'cost-performance'!$F$12*$C32</f>
        <v>480</v>
      </c>
      <c r="AJ32" s="44">
        <f>$AI32/'cost-performance'!$J$12</f>
        <v>547.44525547445255</v>
      </c>
      <c r="AK32" s="45">
        <f>$AI32/'cost-performance'!$K$12</f>
        <v>27.459954233409611</v>
      </c>
      <c r="AL32" s="32">
        <f>'cost-performance'!$H$13*$A32</f>
        <v>7499</v>
      </c>
      <c r="AM32" s="44">
        <f>$AL32/'cost-performance'!$J$13</f>
        <v>12498.333333333334</v>
      </c>
      <c r="AN32" s="45">
        <f>$AL32/'cost-performance'!$K$13</f>
        <v>107.25114416475972</v>
      </c>
      <c r="AO32" s="32">
        <f>'cost-performance'!$G$14*CEILING($B32/7,1)</f>
        <v>2649</v>
      </c>
      <c r="AP32" s="44">
        <f>$AO32/'cost-performance'!$J$14</f>
        <v>4415</v>
      </c>
      <c r="AQ32" s="45">
        <f>$AO32/'cost-performance'!$K$14</f>
        <v>37.886155606407321</v>
      </c>
      <c r="AR32" s="32">
        <f>'cost-performance'!$H$15*$A32</f>
        <v>5999</v>
      </c>
      <c r="AS32" s="44">
        <f>$AR32/'cost-performance'!$J$15</f>
        <v>14997.5</v>
      </c>
      <c r="AT32" s="45">
        <f>$AR32/'cost-performance'!$K$15</f>
        <v>109.56677381648159</v>
      </c>
      <c r="AU32" s="32">
        <f>'cost-performance'!$G$16*CEILING($B32/7,1)</f>
        <v>1829</v>
      </c>
      <c r="AV32" s="44">
        <f>$AU32/'cost-performance'!$J$16</f>
        <v>4572.5</v>
      </c>
      <c r="AW32" s="45">
        <f>$AU32/'cost-performance'!$K$16</f>
        <v>33.405172413793103</v>
      </c>
      <c r="AX32" s="32">
        <f>'cost-performance'!$H$17*$A32</f>
        <v>3799</v>
      </c>
      <c r="AY32" s="44">
        <f>$AX32/'cost-performance'!$J$17</f>
        <v>9497.5</v>
      </c>
      <c r="AZ32" s="45">
        <f>$AX32/'cost-performance'!$K$17</f>
        <v>77.290852864583329</v>
      </c>
      <c r="BA32" s="32">
        <f>'cost-performance'!$G$18*CEILING($B32/7,1)</f>
        <v>1329</v>
      </c>
      <c r="BB32" s="44">
        <f>$BA32/'cost-performance'!$J$18</f>
        <v>3322.5</v>
      </c>
      <c r="BC32" s="45">
        <f>$BA32/'cost-performance'!$K$18</f>
        <v>27.03857421875</v>
      </c>
      <c r="BD32" s="32">
        <f>'cost-performance'!$H$19*$A32</f>
        <v>2099</v>
      </c>
      <c r="BE32" s="44">
        <f>$BD32/'cost-performance'!$J$19</f>
        <v>5766.4835164835167</v>
      </c>
      <c r="BF32" s="45">
        <f>$BD32/'cost-performance'!$K$19</f>
        <v>85.408528645833329</v>
      </c>
      <c r="BG32" s="32">
        <f>'cost-performance'!$G$20*CEILING($B32/7,1)</f>
        <v>749</v>
      </c>
      <c r="BH32" s="44">
        <f>$BG32/'cost-performance'!$J$20</f>
        <v>2057.6923076923076</v>
      </c>
      <c r="BI32" s="45">
        <f>$BG32/'cost-performance'!$K$20</f>
        <v>30.476888020833332</v>
      </c>
      <c r="BJ32" s="32">
        <f>'cost-performance'!$H$21*$A32</f>
        <v>6999</v>
      </c>
      <c r="BK32" s="44">
        <f>$BJ32/'cost-performance'!$J$21</f>
        <v>17497.5</v>
      </c>
      <c r="BL32" s="45">
        <f>$BJ32/'cost-performance'!$K$21</f>
        <v>74.406786868515056</v>
      </c>
      <c r="BM32" s="32">
        <f>'cost-performance'!$G$22*CEILING($B32/7,1)</f>
        <v>2049</v>
      </c>
      <c r="BN32" s="44">
        <f>$BM32/'cost-performance'!$J$22</f>
        <v>5122.5</v>
      </c>
      <c r="BO32" s="45">
        <f>$BM32/'cost-performance'!$K$22</f>
        <v>21.783041333560131</v>
      </c>
      <c r="BP32" s="32">
        <f>'cost-performance'!$H$23*$A32</f>
        <v>8599</v>
      </c>
      <c r="BQ32" s="44">
        <f>$BP32/'cost-performance'!$J$23</f>
        <v>21497.5</v>
      </c>
      <c r="BR32" s="45">
        <f>$BP32/'cost-performance'!$K$23</f>
        <v>113.14473684210526</v>
      </c>
      <c r="BS32" s="32">
        <f>'cost-performance'!$G$24*CEILING($B32/7,1)</f>
        <v>2599</v>
      </c>
      <c r="BT32" s="44">
        <f>$BS32/'cost-performance'!$J$24</f>
        <v>6497.5</v>
      </c>
      <c r="BU32" s="45">
        <f>$BS32/'cost-performance'!$K$24</f>
        <v>34.19736842105263</v>
      </c>
      <c r="BV32" s="32">
        <f>'cost-performance'!$H$25*$A32</f>
        <v>7449</v>
      </c>
      <c r="BW32" s="44">
        <f>$BV32/'cost-performance'!$J$25</f>
        <v>6796.5328467153277</v>
      </c>
      <c r="BX32" s="45">
        <f>$BV32/'cost-performance'!$K$25</f>
        <v>196.02631578947367</v>
      </c>
      <c r="BY32" s="32">
        <f>'cost-performance'!$G$26*CEILING($B32/7,1)</f>
        <v>2259</v>
      </c>
      <c r="BZ32" s="44">
        <f>$BY32/'cost-performance'!$J$26</f>
        <v>2061.1313868613138</v>
      </c>
      <c r="CA32" s="45">
        <f>$BY32/'cost-performance'!$K$26</f>
        <v>59.44736842105263</v>
      </c>
      <c r="CB32" s="54">
        <f>'cost-performance'!$H$27*$A32</f>
        <v>6679</v>
      </c>
      <c r="CC32" s="44">
        <f>$CB32/'cost-performance'!$J$27</f>
        <v>7617.4726277372265</v>
      </c>
      <c r="CD32" s="45">
        <f>$CB32/'cost-performance'!$K$27</f>
        <v>175.76315789473685</v>
      </c>
      <c r="CE32" s="32">
        <f>'cost-performance'!$G$28*CEILING($B32/7,1)</f>
        <v>1999</v>
      </c>
      <c r="CF32" s="44">
        <f>$CE32/'cost-performance'!$J$28</f>
        <v>2279.8813868613138</v>
      </c>
      <c r="CG32" s="45">
        <f>$CE32/'cost-performance'!$K$28</f>
        <v>52.60526315789474</v>
      </c>
      <c r="CH32" s="54">
        <f>'cost-performance'!$H$29*$A32</f>
        <v>1519</v>
      </c>
      <c r="CI32" s="44">
        <f>$CH32/'cost-performance'!$J$29</f>
        <v>5063.3333333333339</v>
      </c>
      <c r="CJ32" s="45">
        <f>$CH32/'cost-performance'!$K$29</f>
        <v>61.808268229166664</v>
      </c>
      <c r="CK32" s="54">
        <f>'cost-performance'!$H$30*$A32</f>
        <v>1675</v>
      </c>
      <c r="CL32" s="44">
        <f>$CK32/'cost-performance'!$J$30</f>
        <v>5583.3333333333339</v>
      </c>
      <c r="CM32" s="45">
        <f>$CK32/'cost-performance'!$K$30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C33*'cost-performance'!$F$2</f>
        <v>1728</v>
      </c>
      <c r="F33" s="47">
        <f>C33*'cost-performance'!$F$2/'cost-performance'!$J$2</f>
        <v>2430</v>
      </c>
      <c r="G33" s="48">
        <f>C33*'cost-performance'!$F$2/'cost-performance'!$K$2</f>
        <v>12.356979405034325</v>
      </c>
      <c r="H33" s="46">
        <f>C33*'cost-performance'!$F$3</f>
        <v>864</v>
      </c>
      <c r="I33" s="44">
        <f>C33*'cost-performance'!$F$3/'cost-performance'!$J$3</f>
        <v>2430</v>
      </c>
      <c r="J33" s="45">
        <f>C33*'cost-performance'!$F$3/'cost-performance'!$K$3</f>
        <v>12.356979405034325</v>
      </c>
      <c r="K33" s="51">
        <f>C33*'cost-performance'!$F$4</f>
        <v>108</v>
      </c>
      <c r="L33" s="44">
        <f>C33*'cost-performance'!$F$4/'cost-performance'!$J$4</f>
        <v>2430</v>
      </c>
      <c r="M33" s="45">
        <f>C33*'cost-performance'!$F$4/'cost-performance'!$K$4</f>
        <v>12.356979405034325</v>
      </c>
      <c r="N33" s="51">
        <f>C33*'cost-performance'!$F$5</f>
        <v>1900.8</v>
      </c>
      <c r="O33" s="44">
        <f>C33*'cost-performance'!$F$5/'cost-performance'!$J$5</f>
        <v>2376</v>
      </c>
      <c r="P33" s="45">
        <f>C33*'cost-performance'!$F$5/'cost-performance'!$K$5</f>
        <v>13.592677345537757</v>
      </c>
      <c r="Q33" s="51">
        <f>'cost-performance'!$I$6*CEILING(A33/12,1)</f>
        <v>105525.72</v>
      </c>
      <c r="R33" s="46">
        <f>$Q33/'cost-performance'!$J$6</f>
        <v>131907.15</v>
      </c>
      <c r="S33" s="52">
        <f>$Q33/'cost-performance'!$K$6</f>
        <v>754.61756292906182</v>
      </c>
      <c r="T33" s="51">
        <f>'cost-performance'!$I$7*CEILING(A33/12,1)</f>
        <v>88389</v>
      </c>
      <c r="U33" s="46">
        <f>$T33/'cost-performance'!$J$7</f>
        <v>110486.25</v>
      </c>
      <c r="V33" s="52">
        <f>$T33/'cost-performance'!$K$7</f>
        <v>632.0723684210526</v>
      </c>
      <c r="W33" s="51">
        <f>C33*'cost-performance'!$F$8</f>
        <v>636</v>
      </c>
      <c r="X33" s="44">
        <f>C33*'cost-performance'!$F$8/'cost-performance'!$J$8</f>
        <v>1590</v>
      </c>
      <c r="Y33" s="45">
        <f>C33*'cost-performance'!$F$8/'cost-performance'!$K$8</f>
        <v>72.768878718535461</v>
      </c>
      <c r="Z33" s="51">
        <f>'cost-performance'!$H$9*A33</f>
        <v>2479</v>
      </c>
      <c r="AA33" s="44">
        <f>A33*'cost-performance'!$H$9/'cost-performance'!$J$9</f>
        <v>6197.5</v>
      </c>
      <c r="AB33" s="45">
        <f>A33*'cost-performance'!$H$9/'cost-performance'!$K$9</f>
        <v>283.63844393592677</v>
      </c>
      <c r="AC33" s="51">
        <f>'cost-performance'!$H$10*$A33</f>
        <v>1529</v>
      </c>
      <c r="AD33" s="44">
        <f>$A33*'cost-performance'!$H$10/'cost-performance'!$J$10</f>
        <v>2184.2857142857142</v>
      </c>
      <c r="AE33" s="45">
        <f>$A33*'cost-performance'!$H$10/'cost-performance'!$K$10</f>
        <v>174.94279176201371</v>
      </c>
      <c r="AF33" s="51">
        <f>'cost-performance'!$H$11*$A33</f>
        <v>1879</v>
      </c>
      <c r="AG33" s="44">
        <f>$AF33/'cost-performance'!$J$11</f>
        <v>2684.2857142857147</v>
      </c>
      <c r="AH33" s="45">
        <f>$AF33/'cost-performance'!$K$11</f>
        <v>194.71502590673575</v>
      </c>
      <c r="AI33" s="51">
        <f>'cost-performance'!$F$12*$C33</f>
        <v>600</v>
      </c>
      <c r="AJ33" s="44">
        <f>$AI33/'cost-performance'!$J$12</f>
        <v>684.30656934306569</v>
      </c>
      <c r="AK33" s="45">
        <f>$AI33/'cost-performance'!$K$12</f>
        <v>34.324942791762012</v>
      </c>
      <c r="AL33" s="32">
        <f>'cost-performance'!$H$13*$A33</f>
        <v>7499</v>
      </c>
      <c r="AM33" s="44">
        <f>$AL33/'cost-performance'!$J$13</f>
        <v>12498.333333333334</v>
      </c>
      <c r="AN33" s="45">
        <f>$AL33/'cost-performance'!$K$13</f>
        <v>107.25114416475972</v>
      </c>
      <c r="AO33" s="32">
        <f>'cost-performance'!$G$14*CEILING($B33/7,1)</f>
        <v>2649</v>
      </c>
      <c r="AP33" s="44">
        <f>$AO33/'cost-performance'!$J$14</f>
        <v>4415</v>
      </c>
      <c r="AQ33" s="45">
        <f>$AO33/'cost-performance'!$K$14</f>
        <v>37.886155606407321</v>
      </c>
      <c r="AR33" s="32">
        <f>'cost-performance'!$H$15*$A33</f>
        <v>5999</v>
      </c>
      <c r="AS33" s="44">
        <f>$AR33/'cost-performance'!$J$15</f>
        <v>14997.5</v>
      </c>
      <c r="AT33" s="45">
        <f>$AR33/'cost-performance'!$K$15</f>
        <v>109.56677381648159</v>
      </c>
      <c r="AU33" s="32">
        <f>'cost-performance'!$G$16*CEILING($B33/7,1)</f>
        <v>1829</v>
      </c>
      <c r="AV33" s="44">
        <f>$AU33/'cost-performance'!$J$16</f>
        <v>4572.5</v>
      </c>
      <c r="AW33" s="45">
        <f>$AU33/'cost-performance'!$K$16</f>
        <v>33.405172413793103</v>
      </c>
      <c r="AX33" s="32">
        <f>'cost-performance'!$H$17*$A33</f>
        <v>3799</v>
      </c>
      <c r="AY33" s="44">
        <f>$AX33/'cost-performance'!$J$17</f>
        <v>9497.5</v>
      </c>
      <c r="AZ33" s="45">
        <f>$AX33/'cost-performance'!$K$17</f>
        <v>77.290852864583329</v>
      </c>
      <c r="BA33" s="32">
        <f>'cost-performance'!$G$18*CEILING($B33/7,1)</f>
        <v>1329</v>
      </c>
      <c r="BB33" s="44">
        <f>$BA33/'cost-performance'!$J$18</f>
        <v>3322.5</v>
      </c>
      <c r="BC33" s="45">
        <f>$BA33/'cost-performance'!$K$18</f>
        <v>27.03857421875</v>
      </c>
      <c r="BD33" s="32">
        <f>'cost-performance'!$H$19*$A33</f>
        <v>2099</v>
      </c>
      <c r="BE33" s="44">
        <f>$BD33/'cost-performance'!$J$19</f>
        <v>5766.4835164835167</v>
      </c>
      <c r="BF33" s="45">
        <f>$BD33/'cost-performance'!$K$19</f>
        <v>85.408528645833329</v>
      </c>
      <c r="BG33" s="32">
        <f>'cost-performance'!$G$20*CEILING($B33/7,1)</f>
        <v>749</v>
      </c>
      <c r="BH33" s="44">
        <f>$BG33/'cost-performance'!$J$20</f>
        <v>2057.6923076923076</v>
      </c>
      <c r="BI33" s="45">
        <f>$BG33/'cost-performance'!$K$20</f>
        <v>30.476888020833332</v>
      </c>
      <c r="BJ33" s="32">
        <f>'cost-performance'!$H$21*$A33</f>
        <v>6999</v>
      </c>
      <c r="BK33" s="44">
        <f>$BJ33/'cost-performance'!$J$21</f>
        <v>17497.5</v>
      </c>
      <c r="BL33" s="45">
        <f>$BJ33/'cost-performance'!$K$21</f>
        <v>74.406786868515056</v>
      </c>
      <c r="BM33" s="32">
        <f>'cost-performance'!$G$22*CEILING($B33/7,1)</f>
        <v>2049</v>
      </c>
      <c r="BN33" s="44">
        <f>$BM33/'cost-performance'!$J$22</f>
        <v>5122.5</v>
      </c>
      <c r="BO33" s="45">
        <f>$BM33/'cost-performance'!$K$22</f>
        <v>21.783041333560131</v>
      </c>
      <c r="BP33" s="32">
        <f>'cost-performance'!$H$23*$A33</f>
        <v>8599</v>
      </c>
      <c r="BQ33" s="44">
        <f>$BP33/'cost-performance'!$J$23</f>
        <v>21497.5</v>
      </c>
      <c r="BR33" s="45">
        <f>$BP33/'cost-performance'!$K$23</f>
        <v>113.14473684210526</v>
      </c>
      <c r="BS33" s="32">
        <f>'cost-performance'!$G$24*CEILING($B33/7,1)</f>
        <v>2599</v>
      </c>
      <c r="BT33" s="44">
        <f>$BS33/'cost-performance'!$J$24</f>
        <v>6497.5</v>
      </c>
      <c r="BU33" s="45">
        <f>$BS33/'cost-performance'!$K$24</f>
        <v>34.19736842105263</v>
      </c>
      <c r="BV33" s="32">
        <f>'cost-performance'!$H$25*$A33</f>
        <v>7449</v>
      </c>
      <c r="BW33" s="44">
        <f>$BV33/'cost-performance'!$J$25</f>
        <v>6796.5328467153277</v>
      </c>
      <c r="BX33" s="45">
        <f>$BV33/'cost-performance'!$K$25</f>
        <v>196.02631578947367</v>
      </c>
      <c r="BY33" s="32">
        <f>'cost-performance'!$G$26*CEILING($B33/7,1)</f>
        <v>2259</v>
      </c>
      <c r="BZ33" s="44">
        <f>$BY33/'cost-performance'!$J$26</f>
        <v>2061.1313868613138</v>
      </c>
      <c r="CA33" s="45">
        <f>$BY33/'cost-performance'!$K$26</f>
        <v>59.44736842105263</v>
      </c>
      <c r="CB33" s="54">
        <f>'cost-performance'!$H$27*$A33</f>
        <v>6679</v>
      </c>
      <c r="CC33" s="44">
        <f>$CB33/'cost-performance'!$J$27</f>
        <v>7617.4726277372265</v>
      </c>
      <c r="CD33" s="45">
        <f>$CB33/'cost-performance'!$K$27</f>
        <v>175.76315789473685</v>
      </c>
      <c r="CE33" s="32">
        <f>'cost-performance'!$G$28*CEILING($B33/7,1)</f>
        <v>1999</v>
      </c>
      <c r="CF33" s="44">
        <f>$CE33/'cost-performance'!$J$28</f>
        <v>2279.8813868613138</v>
      </c>
      <c r="CG33" s="45">
        <f>$CE33/'cost-performance'!$K$28</f>
        <v>52.60526315789474</v>
      </c>
      <c r="CH33" s="54">
        <f>'cost-performance'!$H$29*$A33</f>
        <v>1519</v>
      </c>
      <c r="CI33" s="44">
        <f>$CH33/'cost-performance'!$J$29</f>
        <v>5063.3333333333339</v>
      </c>
      <c r="CJ33" s="45">
        <f>$CH33/'cost-performance'!$K$29</f>
        <v>61.808268229166664</v>
      </c>
      <c r="CK33" s="54">
        <f>'cost-performance'!$H$30*$A33</f>
        <v>1675</v>
      </c>
      <c r="CL33" s="44">
        <f>$CK33/'cost-performance'!$J$30</f>
        <v>5583.3333333333339</v>
      </c>
      <c r="CM33" s="45">
        <f>$CK33/'cost-performance'!$K$30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C34*'cost-performance'!$F$2</f>
        <v>2073.6</v>
      </c>
      <c r="F34" s="47">
        <f>C34*'cost-performance'!$F$2/'cost-performance'!$J$2</f>
        <v>2915.9999999999995</v>
      </c>
      <c r="G34" s="48">
        <f>C34*'cost-performance'!$F$2/'cost-performance'!$K$2</f>
        <v>14.828375286041188</v>
      </c>
      <c r="H34" s="46">
        <f>C34*'cost-performance'!$F$3</f>
        <v>1036.8</v>
      </c>
      <c r="I34" s="44">
        <f>C34*'cost-performance'!$F$3/'cost-performance'!$J$3</f>
        <v>2915.9999999999995</v>
      </c>
      <c r="J34" s="45">
        <f>C34*'cost-performance'!$F$3/'cost-performance'!$K$3</f>
        <v>14.828375286041188</v>
      </c>
      <c r="K34" s="51">
        <f>C34*'cost-performance'!$F$4</f>
        <v>129.6</v>
      </c>
      <c r="L34" s="44">
        <f>C34*'cost-performance'!$F$4/'cost-performance'!$J$4</f>
        <v>2915.9999999999995</v>
      </c>
      <c r="M34" s="45">
        <f>C34*'cost-performance'!$F$4/'cost-performance'!$K$4</f>
        <v>14.828375286041188</v>
      </c>
      <c r="N34" s="51">
        <f>C34*'cost-performance'!$F$5</f>
        <v>2280.96</v>
      </c>
      <c r="O34" s="44">
        <f>C34*'cost-performance'!$F$5/'cost-performance'!$J$5</f>
        <v>2851.2</v>
      </c>
      <c r="P34" s="45">
        <f>C34*'cost-performance'!$F$5/'cost-performance'!$K$5</f>
        <v>16.311212814645309</v>
      </c>
      <c r="Q34" s="51">
        <f>'cost-performance'!$I$6*CEILING(A34/12,1)</f>
        <v>105525.72</v>
      </c>
      <c r="R34" s="46">
        <f>$Q34/'cost-performance'!$J$6</f>
        <v>131907.15</v>
      </c>
      <c r="S34" s="52">
        <f>$Q34/'cost-performance'!$K$6</f>
        <v>754.61756292906182</v>
      </c>
      <c r="T34" s="51">
        <f>'cost-performance'!$I$7*CEILING(A34/12,1)</f>
        <v>88389</v>
      </c>
      <c r="U34" s="46">
        <f>$T34/'cost-performance'!$J$7</f>
        <v>110486.25</v>
      </c>
      <c r="V34" s="52">
        <f>$T34/'cost-performance'!$K$7</f>
        <v>632.0723684210526</v>
      </c>
      <c r="W34" s="51">
        <f>C34*'cost-performance'!$F$8</f>
        <v>763.19999999999993</v>
      </c>
      <c r="X34" s="44">
        <f>C34*'cost-performance'!$F$8/'cost-performance'!$J$8</f>
        <v>1907.9999999999998</v>
      </c>
      <c r="Y34" s="45">
        <f>C34*'cost-performance'!$F$8/'cost-performance'!$K$8</f>
        <v>87.322654462242554</v>
      </c>
      <c r="Z34" s="51">
        <f>'cost-performance'!$H$9*A34</f>
        <v>2479</v>
      </c>
      <c r="AA34" s="44">
        <f>A34*'cost-performance'!$H$9/'cost-performance'!$J$9</f>
        <v>6197.5</v>
      </c>
      <c r="AB34" s="45">
        <f>A34*'cost-performance'!$H$9/'cost-performance'!$K$9</f>
        <v>283.63844393592677</v>
      </c>
      <c r="AC34" s="51">
        <f>'cost-performance'!$H$10*$A34</f>
        <v>1529</v>
      </c>
      <c r="AD34" s="44">
        <f>$A34*'cost-performance'!$H$10/'cost-performance'!$J$10</f>
        <v>2184.2857142857142</v>
      </c>
      <c r="AE34" s="45">
        <f>$A34*'cost-performance'!$H$10/'cost-performance'!$K$10</f>
        <v>174.94279176201371</v>
      </c>
      <c r="AF34" s="51">
        <f>'cost-performance'!$H$11*$A34</f>
        <v>1879</v>
      </c>
      <c r="AG34" s="44">
        <f>$AF34/'cost-performance'!$J$11</f>
        <v>2684.2857142857147</v>
      </c>
      <c r="AH34" s="45">
        <f>$AF34/'cost-performance'!$K$11</f>
        <v>194.71502590673575</v>
      </c>
      <c r="AI34" s="51">
        <f>'cost-performance'!$F$12*$C34</f>
        <v>720</v>
      </c>
      <c r="AJ34" s="44">
        <f>$AI34/'cost-performance'!$J$12</f>
        <v>821.16788321167883</v>
      </c>
      <c r="AK34" s="45">
        <f>$AI34/'cost-performance'!$K$12</f>
        <v>41.189931350114414</v>
      </c>
      <c r="AL34" s="32">
        <f>'cost-performance'!$H$13*$A34</f>
        <v>7499</v>
      </c>
      <c r="AM34" s="44">
        <f>$AL34/'cost-performance'!$J$13</f>
        <v>12498.333333333334</v>
      </c>
      <c r="AN34" s="45">
        <f>$AL34/'cost-performance'!$K$13</f>
        <v>107.25114416475972</v>
      </c>
      <c r="AO34" s="32">
        <f>'cost-performance'!$G$14*CEILING($B34/7,1)</f>
        <v>2649</v>
      </c>
      <c r="AP34" s="44">
        <f>$AO34/'cost-performance'!$J$14</f>
        <v>4415</v>
      </c>
      <c r="AQ34" s="45">
        <f>$AO34/'cost-performance'!$K$14</f>
        <v>37.886155606407321</v>
      </c>
      <c r="AR34" s="32">
        <f>'cost-performance'!$H$15*$A34</f>
        <v>5999</v>
      </c>
      <c r="AS34" s="44">
        <f>$AR34/'cost-performance'!$J$15</f>
        <v>14997.5</v>
      </c>
      <c r="AT34" s="45">
        <f>$AR34/'cost-performance'!$K$15</f>
        <v>109.56677381648159</v>
      </c>
      <c r="AU34" s="32">
        <f>'cost-performance'!$G$16*CEILING($B34/7,1)</f>
        <v>1829</v>
      </c>
      <c r="AV34" s="44">
        <f>$AU34/'cost-performance'!$J$16</f>
        <v>4572.5</v>
      </c>
      <c r="AW34" s="45">
        <f>$AU34/'cost-performance'!$K$16</f>
        <v>33.405172413793103</v>
      </c>
      <c r="AX34" s="32">
        <f>'cost-performance'!$H$17*$A34</f>
        <v>3799</v>
      </c>
      <c r="AY34" s="44">
        <f>$AX34/'cost-performance'!$J$17</f>
        <v>9497.5</v>
      </c>
      <c r="AZ34" s="45">
        <f>$AX34/'cost-performance'!$K$17</f>
        <v>77.290852864583329</v>
      </c>
      <c r="BA34" s="32">
        <f>'cost-performance'!$G$18*CEILING($B34/7,1)</f>
        <v>1329</v>
      </c>
      <c r="BB34" s="44">
        <f>$BA34/'cost-performance'!$J$18</f>
        <v>3322.5</v>
      </c>
      <c r="BC34" s="45">
        <f>$BA34/'cost-performance'!$K$18</f>
        <v>27.03857421875</v>
      </c>
      <c r="BD34" s="32">
        <f>'cost-performance'!$H$19*$A34</f>
        <v>2099</v>
      </c>
      <c r="BE34" s="44">
        <f>$BD34/'cost-performance'!$J$19</f>
        <v>5766.4835164835167</v>
      </c>
      <c r="BF34" s="45">
        <f>$BD34/'cost-performance'!$K$19</f>
        <v>85.408528645833329</v>
      </c>
      <c r="BG34" s="32">
        <f>'cost-performance'!$G$20*CEILING($B34/7,1)</f>
        <v>749</v>
      </c>
      <c r="BH34" s="44">
        <f>$BG34/'cost-performance'!$J$20</f>
        <v>2057.6923076923076</v>
      </c>
      <c r="BI34" s="45">
        <f>$BG34/'cost-performance'!$K$20</f>
        <v>30.476888020833332</v>
      </c>
      <c r="BJ34" s="32">
        <f>'cost-performance'!$H$21*$A34</f>
        <v>6999</v>
      </c>
      <c r="BK34" s="44">
        <f>$BJ34/'cost-performance'!$J$21</f>
        <v>17497.5</v>
      </c>
      <c r="BL34" s="45">
        <f>$BJ34/'cost-performance'!$K$21</f>
        <v>74.406786868515056</v>
      </c>
      <c r="BM34" s="32">
        <f>'cost-performance'!$G$22*CEILING($B34/7,1)</f>
        <v>2049</v>
      </c>
      <c r="BN34" s="44">
        <f>$BM34/'cost-performance'!$J$22</f>
        <v>5122.5</v>
      </c>
      <c r="BO34" s="45">
        <f>$BM34/'cost-performance'!$K$22</f>
        <v>21.783041333560131</v>
      </c>
      <c r="BP34" s="32">
        <f>'cost-performance'!$H$23*$A34</f>
        <v>8599</v>
      </c>
      <c r="BQ34" s="44">
        <f>$BP34/'cost-performance'!$J$23</f>
        <v>21497.5</v>
      </c>
      <c r="BR34" s="45">
        <f>$BP34/'cost-performance'!$K$23</f>
        <v>113.14473684210526</v>
      </c>
      <c r="BS34" s="32">
        <f>'cost-performance'!$G$24*CEILING($B34/7,1)</f>
        <v>2599</v>
      </c>
      <c r="BT34" s="44">
        <f>$BS34/'cost-performance'!$J$24</f>
        <v>6497.5</v>
      </c>
      <c r="BU34" s="45">
        <f>$BS34/'cost-performance'!$K$24</f>
        <v>34.19736842105263</v>
      </c>
      <c r="BV34" s="32">
        <f>'cost-performance'!$H$25*$A34</f>
        <v>7449</v>
      </c>
      <c r="BW34" s="44">
        <f>$BV34/'cost-performance'!$J$25</f>
        <v>6796.5328467153277</v>
      </c>
      <c r="BX34" s="45">
        <f>$BV34/'cost-performance'!$K$25</f>
        <v>196.02631578947367</v>
      </c>
      <c r="BY34" s="32">
        <f>'cost-performance'!$G$26*CEILING($B34/7,1)</f>
        <v>2259</v>
      </c>
      <c r="BZ34" s="44">
        <f>$BY34/'cost-performance'!$J$26</f>
        <v>2061.1313868613138</v>
      </c>
      <c r="CA34" s="45">
        <f>$BY34/'cost-performance'!$K$26</f>
        <v>59.44736842105263</v>
      </c>
      <c r="CB34" s="54">
        <f>'cost-performance'!$H$27*$A34</f>
        <v>6679</v>
      </c>
      <c r="CC34" s="44">
        <f>$CB34/'cost-performance'!$J$27</f>
        <v>7617.4726277372265</v>
      </c>
      <c r="CD34" s="45">
        <f>$CB34/'cost-performance'!$K$27</f>
        <v>175.76315789473685</v>
      </c>
      <c r="CE34" s="32">
        <f>'cost-performance'!$G$28*CEILING($B34/7,1)</f>
        <v>1999</v>
      </c>
      <c r="CF34" s="44">
        <f>$CE34/'cost-performance'!$J$28</f>
        <v>2279.8813868613138</v>
      </c>
      <c r="CG34" s="45">
        <f>$CE34/'cost-performance'!$K$28</f>
        <v>52.60526315789474</v>
      </c>
      <c r="CH34" s="54">
        <f>'cost-performance'!$H$29*$A34</f>
        <v>1519</v>
      </c>
      <c r="CI34" s="44">
        <f>$CH34/'cost-performance'!$J$29</f>
        <v>5063.3333333333339</v>
      </c>
      <c r="CJ34" s="45">
        <f>$CH34/'cost-performance'!$K$29</f>
        <v>61.808268229166664</v>
      </c>
      <c r="CK34" s="54">
        <f>'cost-performance'!$H$30*$A34</f>
        <v>1675</v>
      </c>
      <c r="CL34" s="44">
        <f>$CK34/'cost-performance'!$J$30</f>
        <v>5583.3333333333339</v>
      </c>
      <c r="CM34" s="45">
        <f>$CK34/'cost-performance'!$K$30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C35*'cost-performance'!$F$2</f>
        <v>2419.2000000000003</v>
      </c>
      <c r="F35" s="47">
        <f>C35*'cost-performance'!$F$2/'cost-performance'!$J$2</f>
        <v>3402.0000000000005</v>
      </c>
      <c r="G35" s="48">
        <f>C35*'cost-performance'!$F$2/'cost-performance'!$K$2</f>
        <v>17.299771167048057</v>
      </c>
      <c r="H35" s="46">
        <f>C35*'cost-performance'!$F$3</f>
        <v>1209.6000000000001</v>
      </c>
      <c r="I35" s="44">
        <f>C35*'cost-performance'!$F$3/'cost-performance'!$J$3</f>
        <v>3402.0000000000005</v>
      </c>
      <c r="J35" s="45">
        <f>C35*'cost-performance'!$F$3/'cost-performance'!$K$3</f>
        <v>17.299771167048057</v>
      </c>
      <c r="K35" s="51">
        <f>C35*'cost-performance'!$F$4</f>
        <v>151.20000000000002</v>
      </c>
      <c r="L35" s="44">
        <f>C35*'cost-performance'!$F$4/'cost-performance'!$J$4</f>
        <v>3402.0000000000005</v>
      </c>
      <c r="M35" s="45">
        <f>C35*'cost-performance'!$F$4/'cost-performance'!$K$4</f>
        <v>17.299771167048057</v>
      </c>
      <c r="N35" s="51">
        <f>C35*'cost-performance'!$F$5</f>
        <v>2661.12</v>
      </c>
      <c r="O35" s="44">
        <f>C35*'cost-performance'!$F$5/'cost-performance'!$J$5</f>
        <v>3326.3999999999996</v>
      </c>
      <c r="P35" s="45">
        <f>C35*'cost-performance'!$F$5/'cost-performance'!$K$5</f>
        <v>19.029748283752859</v>
      </c>
      <c r="Q35" s="51">
        <f>'cost-performance'!$I$6*CEILING(A35/12,1)</f>
        <v>105525.72</v>
      </c>
      <c r="R35" s="46">
        <f>$Q35/'cost-performance'!$J$6</f>
        <v>131907.15</v>
      </c>
      <c r="S35" s="52">
        <f>$Q35/'cost-performance'!$K$6</f>
        <v>754.61756292906182</v>
      </c>
      <c r="T35" s="51">
        <f>'cost-performance'!$I$7*CEILING(A35/12,1)</f>
        <v>88389</v>
      </c>
      <c r="U35" s="46">
        <f>$T35/'cost-performance'!$J$7</f>
        <v>110486.25</v>
      </c>
      <c r="V35" s="52">
        <f>$T35/'cost-performance'!$K$7</f>
        <v>632.0723684210526</v>
      </c>
      <c r="W35" s="51">
        <f>C35*'cost-performance'!$F$8</f>
        <v>890.4</v>
      </c>
      <c r="X35" s="44">
        <f>C35*'cost-performance'!$F$8/'cost-performance'!$J$8</f>
        <v>2226</v>
      </c>
      <c r="Y35" s="45">
        <f>C35*'cost-performance'!$F$8/'cost-performance'!$K$8</f>
        <v>101.87643020594965</v>
      </c>
      <c r="Z35" s="51">
        <f>'cost-performance'!$H$9*A35</f>
        <v>2479</v>
      </c>
      <c r="AA35" s="44">
        <f>A35*'cost-performance'!$H$9/'cost-performance'!$J$9</f>
        <v>6197.5</v>
      </c>
      <c r="AB35" s="45">
        <f>A35*'cost-performance'!$H$9/'cost-performance'!$K$9</f>
        <v>283.63844393592677</v>
      </c>
      <c r="AC35" s="51">
        <f>'cost-performance'!$H$10*$A35</f>
        <v>1529</v>
      </c>
      <c r="AD35" s="44">
        <f>$A35*'cost-performance'!$H$10/'cost-performance'!$J$10</f>
        <v>2184.2857142857142</v>
      </c>
      <c r="AE35" s="45">
        <f>$A35*'cost-performance'!$H$10/'cost-performance'!$K$10</f>
        <v>174.94279176201371</v>
      </c>
      <c r="AF35" s="51">
        <f>'cost-performance'!$H$11*$A35</f>
        <v>1879</v>
      </c>
      <c r="AG35" s="44">
        <f>$AF35/'cost-performance'!$J$11</f>
        <v>2684.2857142857147</v>
      </c>
      <c r="AH35" s="45">
        <f>$AF35/'cost-performance'!$K$11</f>
        <v>194.71502590673575</v>
      </c>
      <c r="AI35" s="51">
        <f>'cost-performance'!$F$12*$C35</f>
        <v>840</v>
      </c>
      <c r="AJ35" s="44">
        <f>$AI35/'cost-performance'!$J$12</f>
        <v>958.02919708029196</v>
      </c>
      <c r="AK35" s="45">
        <f>$AI35/'cost-performance'!$K$12</f>
        <v>48.054919908466815</v>
      </c>
      <c r="AL35" s="32">
        <f>'cost-performance'!$H$13*$A35</f>
        <v>7499</v>
      </c>
      <c r="AM35" s="44">
        <f>$AL35/'cost-performance'!$J$13</f>
        <v>12498.333333333334</v>
      </c>
      <c r="AN35" s="45">
        <f>$AL35/'cost-performance'!$K$13</f>
        <v>107.25114416475972</v>
      </c>
      <c r="AO35" s="39">
        <f>'cost-performance'!$G$14*CEILING($B35/7,1)</f>
        <v>2649</v>
      </c>
      <c r="AP35" s="44">
        <f>$AO35/'cost-performance'!$J$14</f>
        <v>4415</v>
      </c>
      <c r="AQ35" s="45">
        <f>$AO35/'cost-performance'!$K$14</f>
        <v>37.886155606407321</v>
      </c>
      <c r="AR35" s="32">
        <f>'cost-performance'!$H$15*$A35</f>
        <v>5999</v>
      </c>
      <c r="AS35" s="44">
        <f>$AR35/'cost-performance'!$J$15</f>
        <v>14997.5</v>
      </c>
      <c r="AT35" s="45">
        <f>$AR35/'cost-performance'!$K$15</f>
        <v>109.56677381648159</v>
      </c>
      <c r="AU35" s="39">
        <f>'cost-performance'!$G$16*CEILING($B35/7,1)</f>
        <v>1829</v>
      </c>
      <c r="AV35" s="44">
        <f>$AU35/'cost-performance'!$J$16</f>
        <v>4572.5</v>
      </c>
      <c r="AW35" s="45">
        <f>$AU35/'cost-performance'!$K$16</f>
        <v>33.405172413793103</v>
      </c>
      <c r="AX35" s="32">
        <f>'cost-performance'!$H$17*$A35</f>
        <v>3799</v>
      </c>
      <c r="AY35" s="44">
        <f>$AX35/'cost-performance'!$J$17</f>
        <v>9497.5</v>
      </c>
      <c r="AZ35" s="45">
        <f>$AX35/'cost-performance'!$K$17</f>
        <v>77.290852864583329</v>
      </c>
      <c r="BA35" s="39">
        <f>'cost-performance'!$G$18*CEILING($B35/7,1)</f>
        <v>1329</v>
      </c>
      <c r="BB35" s="44">
        <f>$BA35/'cost-performance'!$J$18</f>
        <v>3322.5</v>
      </c>
      <c r="BC35" s="45">
        <f>$BA35/'cost-performance'!$K$18</f>
        <v>27.03857421875</v>
      </c>
      <c r="BD35" s="32">
        <f>'cost-performance'!$H$19*$A35</f>
        <v>2099</v>
      </c>
      <c r="BE35" s="44">
        <f>$BD35/'cost-performance'!$J$19</f>
        <v>5766.4835164835167</v>
      </c>
      <c r="BF35" s="45">
        <f>$BD35/'cost-performance'!$K$19</f>
        <v>85.408528645833329</v>
      </c>
      <c r="BG35" s="39">
        <f>'cost-performance'!$G$20*CEILING($B35/7,1)</f>
        <v>749</v>
      </c>
      <c r="BH35" s="44">
        <f>$BG35/'cost-performance'!$J$20</f>
        <v>2057.6923076923076</v>
      </c>
      <c r="BI35" s="45">
        <f>$BG35/'cost-performance'!$K$20</f>
        <v>30.476888020833332</v>
      </c>
      <c r="BJ35" s="32">
        <f>'cost-performance'!$H$21*$A35</f>
        <v>6999</v>
      </c>
      <c r="BK35" s="44">
        <f>$BJ35/'cost-performance'!$J$21</f>
        <v>17497.5</v>
      </c>
      <c r="BL35" s="45">
        <f>$BJ35/'cost-performance'!$K$21</f>
        <v>74.406786868515056</v>
      </c>
      <c r="BM35" s="39">
        <f>'cost-performance'!$G$22*CEILING($B35/7,1)</f>
        <v>2049</v>
      </c>
      <c r="BN35" s="44">
        <f>$BM35/'cost-performance'!$J$22</f>
        <v>5122.5</v>
      </c>
      <c r="BO35" s="45">
        <f>$BM35/'cost-performance'!$K$22</f>
        <v>21.783041333560131</v>
      </c>
      <c r="BP35" s="32">
        <f>'cost-performance'!$H$23*$A35</f>
        <v>8599</v>
      </c>
      <c r="BQ35" s="44">
        <f>$BP35/'cost-performance'!$J$23</f>
        <v>21497.5</v>
      </c>
      <c r="BR35" s="45">
        <f>$BP35/'cost-performance'!$K$23</f>
        <v>113.14473684210526</v>
      </c>
      <c r="BS35" s="39">
        <f>'cost-performance'!$G$24*CEILING($B35/7,1)</f>
        <v>2599</v>
      </c>
      <c r="BT35" s="44">
        <f>$BS35/'cost-performance'!$J$24</f>
        <v>6497.5</v>
      </c>
      <c r="BU35" s="45">
        <f>$BS35/'cost-performance'!$K$24</f>
        <v>34.19736842105263</v>
      </c>
      <c r="BV35" s="32">
        <f>'cost-performance'!$H$25*$A35</f>
        <v>7449</v>
      </c>
      <c r="BW35" s="44">
        <f>$BV35/'cost-performance'!$J$25</f>
        <v>6796.5328467153277</v>
      </c>
      <c r="BX35" s="45">
        <f>$BV35/'cost-performance'!$K$25</f>
        <v>196.02631578947367</v>
      </c>
      <c r="BY35" s="39">
        <f>'cost-performance'!$G$26*CEILING($B35/7,1)</f>
        <v>2259</v>
      </c>
      <c r="BZ35" s="44">
        <f>$BY35/'cost-performance'!$J$26</f>
        <v>2061.1313868613138</v>
      </c>
      <c r="CA35" s="45">
        <f>$BY35/'cost-performance'!$K$26</f>
        <v>59.44736842105263</v>
      </c>
      <c r="CB35" s="54">
        <f>'cost-performance'!$H$27*$A35</f>
        <v>6679</v>
      </c>
      <c r="CC35" s="44">
        <f>$CB35/'cost-performance'!$J$27</f>
        <v>7617.4726277372265</v>
      </c>
      <c r="CD35" s="45">
        <f>$CB35/'cost-performance'!$K$27</f>
        <v>175.76315789473685</v>
      </c>
      <c r="CE35" s="39">
        <f>'cost-performance'!$G$28*CEILING($B35/7,1)</f>
        <v>1999</v>
      </c>
      <c r="CF35" s="44">
        <f>$CE35/'cost-performance'!$J$28</f>
        <v>2279.8813868613138</v>
      </c>
      <c r="CG35" s="45">
        <f>$CE35/'cost-performance'!$K$28</f>
        <v>52.60526315789474</v>
      </c>
      <c r="CH35" s="54">
        <f>'cost-performance'!$H$29*$A35</f>
        <v>1519</v>
      </c>
      <c r="CI35" s="44">
        <f>$CH35/'cost-performance'!$J$29</f>
        <v>5063.3333333333339</v>
      </c>
      <c r="CJ35" s="45">
        <f>$CH35/'cost-performance'!$K$29</f>
        <v>61.808268229166664</v>
      </c>
      <c r="CK35" s="54">
        <f>'cost-performance'!$H$30*$A35</f>
        <v>1675</v>
      </c>
      <c r="CL35" s="44">
        <f>$CK35/'cost-performance'!$J$30</f>
        <v>5583.3333333333339</v>
      </c>
      <c r="CM35" s="45">
        <f>$CK35/'cost-performance'!$K$30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C36*'cost-performance'!$F$2</f>
        <v>2764.8</v>
      </c>
      <c r="F36" s="47">
        <f>C36*'cost-performance'!$F$2/'cost-performance'!$J$2</f>
        <v>3888</v>
      </c>
      <c r="G36" s="48">
        <f>C36*'cost-performance'!$F$2/'cost-performance'!$K$2</f>
        <v>19.77116704805492</v>
      </c>
      <c r="H36" s="46">
        <f>C36*'cost-performance'!$F$3</f>
        <v>1382.4</v>
      </c>
      <c r="I36" s="44">
        <f>C36*'cost-performance'!$F$3/'cost-performance'!$J$3</f>
        <v>3888</v>
      </c>
      <c r="J36" s="45">
        <f>C36*'cost-performance'!$F$3/'cost-performance'!$K$3</f>
        <v>19.77116704805492</v>
      </c>
      <c r="K36" s="51">
        <f>C36*'cost-performance'!$F$4</f>
        <v>172.8</v>
      </c>
      <c r="L36" s="44">
        <f>C36*'cost-performance'!$F$4/'cost-performance'!$J$4</f>
        <v>3888</v>
      </c>
      <c r="M36" s="45">
        <f>C36*'cost-performance'!$F$4/'cost-performance'!$K$4</f>
        <v>19.77116704805492</v>
      </c>
      <c r="N36" s="51">
        <f>C36*'cost-performance'!$F$5</f>
        <v>3041.2799999999997</v>
      </c>
      <c r="O36" s="44">
        <f>C36*'cost-performance'!$F$5/'cost-performance'!$J$5</f>
        <v>3801.5999999999995</v>
      </c>
      <c r="P36" s="45">
        <f>C36*'cost-performance'!$F$5/'cost-performance'!$K$5</f>
        <v>21.748283752860409</v>
      </c>
      <c r="Q36" s="51">
        <f>'cost-performance'!$I$6*CEILING(A36/12,1)</f>
        <v>105525.72</v>
      </c>
      <c r="R36" s="46">
        <f>$Q36/'cost-performance'!$J$6</f>
        <v>131907.15</v>
      </c>
      <c r="S36" s="52">
        <f>$Q36/'cost-performance'!$K$6</f>
        <v>754.61756292906182</v>
      </c>
      <c r="T36" s="51">
        <f>'cost-performance'!$I$7*CEILING(A36/12,1)</f>
        <v>88389</v>
      </c>
      <c r="U36" s="46">
        <f>$T36/'cost-performance'!$J$7</f>
        <v>110486.25</v>
      </c>
      <c r="V36" s="52">
        <f>$T36/'cost-performance'!$K$7</f>
        <v>632.0723684210526</v>
      </c>
      <c r="W36" s="51">
        <f>C36*'cost-performance'!$F$8</f>
        <v>1017.5999999999999</v>
      </c>
      <c r="X36" s="44">
        <f>C36*'cost-performance'!$F$8/'cost-performance'!$J$8</f>
        <v>2543.9999999999995</v>
      </c>
      <c r="Y36" s="45">
        <f>C36*'cost-performance'!$F$8/'cost-performance'!$K$8</f>
        <v>116.43020594965674</v>
      </c>
      <c r="Z36" s="51">
        <f>'cost-performance'!$H$9*A36</f>
        <v>2479</v>
      </c>
      <c r="AA36" s="44">
        <f>A36*'cost-performance'!$H$9/'cost-performance'!$J$9</f>
        <v>6197.5</v>
      </c>
      <c r="AB36" s="45">
        <f>A36*'cost-performance'!$H$9/'cost-performance'!$K$9</f>
        <v>283.63844393592677</v>
      </c>
      <c r="AC36" s="51">
        <f>'cost-performance'!$H$10*$A36</f>
        <v>1529</v>
      </c>
      <c r="AD36" s="44">
        <f>$A36*'cost-performance'!$H$10/'cost-performance'!$J$10</f>
        <v>2184.2857142857142</v>
      </c>
      <c r="AE36" s="45">
        <f>$A36*'cost-performance'!$H$10/'cost-performance'!$K$10</f>
        <v>174.94279176201371</v>
      </c>
      <c r="AF36" s="51">
        <f>'cost-performance'!$H$11*$A36</f>
        <v>1879</v>
      </c>
      <c r="AG36" s="44">
        <f>$AF36/'cost-performance'!$J$11</f>
        <v>2684.2857142857147</v>
      </c>
      <c r="AH36" s="45">
        <f>$AF36/'cost-performance'!$K$11</f>
        <v>194.71502590673575</v>
      </c>
      <c r="AI36" s="51">
        <f>'cost-performance'!$F$12*$C36</f>
        <v>960</v>
      </c>
      <c r="AJ36" s="44">
        <f>$AI36/'cost-performance'!$J$12</f>
        <v>1094.8905109489051</v>
      </c>
      <c r="AK36" s="45">
        <f>$AI36/'cost-performance'!$K$12</f>
        <v>54.919908466819223</v>
      </c>
      <c r="AL36" s="32">
        <f>'cost-performance'!$H$13*$A36</f>
        <v>7499</v>
      </c>
      <c r="AM36" s="44">
        <f>$AL36/'cost-performance'!$J$13</f>
        <v>12498.333333333334</v>
      </c>
      <c r="AN36" s="45">
        <f>$AL36/'cost-performance'!$K$13</f>
        <v>107.25114416475972</v>
      </c>
      <c r="AO36" s="32">
        <f>'cost-performance'!$G$14*CEILING($B36/7,1)</f>
        <v>5298</v>
      </c>
      <c r="AP36" s="44">
        <f>$AO36/'cost-performance'!$J$14</f>
        <v>8830</v>
      </c>
      <c r="AQ36" s="45">
        <f>$AO36/'cost-performance'!$K$14</f>
        <v>75.772311212814643</v>
      </c>
      <c r="AR36" s="32">
        <f>'cost-performance'!$H$15*$A36</f>
        <v>5999</v>
      </c>
      <c r="AS36" s="44">
        <f>$AR36/'cost-performance'!$J$15</f>
        <v>14997.5</v>
      </c>
      <c r="AT36" s="45">
        <f>$AR36/'cost-performance'!$K$15</f>
        <v>109.56677381648159</v>
      </c>
      <c r="AU36" s="32">
        <f>'cost-performance'!$G$16*CEILING($B36/7,1)</f>
        <v>3658</v>
      </c>
      <c r="AV36" s="44">
        <f>$AU36/'cost-performance'!$J$16</f>
        <v>9145</v>
      </c>
      <c r="AW36" s="45">
        <f>$AU36/'cost-performance'!$K$16</f>
        <v>66.810344827586206</v>
      </c>
      <c r="AX36" s="32">
        <f>'cost-performance'!$H$17*$A36</f>
        <v>3799</v>
      </c>
      <c r="AY36" s="44">
        <f>$AX36/'cost-performance'!$J$17</f>
        <v>9497.5</v>
      </c>
      <c r="AZ36" s="45">
        <f>$AX36/'cost-performance'!$K$17</f>
        <v>77.290852864583329</v>
      </c>
      <c r="BA36" s="32">
        <f>'cost-performance'!$G$18*CEILING($B36/7,1)</f>
        <v>2658</v>
      </c>
      <c r="BB36" s="44">
        <f>$BA36/'cost-performance'!$J$18</f>
        <v>6645</v>
      </c>
      <c r="BC36" s="45">
        <f>$BA36/'cost-performance'!$K$18</f>
        <v>54.0771484375</v>
      </c>
      <c r="BD36" s="32">
        <f>'cost-performance'!$H$19*$A36</f>
        <v>2099</v>
      </c>
      <c r="BE36" s="44">
        <f>$BD36/'cost-performance'!$J$19</f>
        <v>5766.4835164835167</v>
      </c>
      <c r="BF36" s="45">
        <f>$BD36/'cost-performance'!$K$19</f>
        <v>85.408528645833329</v>
      </c>
      <c r="BG36" s="32">
        <f>'cost-performance'!$G$20*CEILING($B36/7,1)</f>
        <v>1498</v>
      </c>
      <c r="BH36" s="44">
        <f>$BG36/'cost-performance'!$J$20</f>
        <v>4115.3846153846152</v>
      </c>
      <c r="BI36" s="45">
        <f>$BG36/'cost-performance'!$K$20</f>
        <v>60.953776041666664</v>
      </c>
      <c r="BJ36" s="32">
        <f>'cost-performance'!$H$21*$A36</f>
        <v>6999</v>
      </c>
      <c r="BK36" s="44">
        <f>$BJ36/'cost-performance'!$J$21</f>
        <v>17497.5</v>
      </c>
      <c r="BL36" s="45">
        <f>$BJ36/'cost-performance'!$K$21</f>
        <v>74.406786868515056</v>
      </c>
      <c r="BM36" s="32">
        <f>'cost-performance'!$G$22*CEILING($B36/7,1)</f>
        <v>4098</v>
      </c>
      <c r="BN36" s="44">
        <f>$BM36/'cost-performance'!$J$22</f>
        <v>10245</v>
      </c>
      <c r="BO36" s="45">
        <f>$BM36/'cost-performance'!$K$22</f>
        <v>43.566082667120263</v>
      </c>
      <c r="BP36" s="32">
        <f>'cost-performance'!$H$23*$A36</f>
        <v>8599</v>
      </c>
      <c r="BQ36" s="44">
        <f>$BP36/'cost-performance'!$J$23</f>
        <v>21497.5</v>
      </c>
      <c r="BR36" s="45">
        <f>$BP36/'cost-performance'!$K$23</f>
        <v>113.14473684210526</v>
      </c>
      <c r="BS36" s="32">
        <f>'cost-performance'!$G$24*CEILING($B36/7,1)</f>
        <v>5198</v>
      </c>
      <c r="BT36" s="44">
        <f>$BS36/'cost-performance'!$J$24</f>
        <v>12995</v>
      </c>
      <c r="BU36" s="45">
        <f>$BS36/'cost-performance'!$K$24</f>
        <v>68.39473684210526</v>
      </c>
      <c r="BV36" s="32">
        <f>'cost-performance'!$H$25*$A36</f>
        <v>7449</v>
      </c>
      <c r="BW36" s="44">
        <f>$BV36/'cost-performance'!$J$25</f>
        <v>6796.5328467153277</v>
      </c>
      <c r="BX36" s="45">
        <f>$BV36/'cost-performance'!$K$25</f>
        <v>196.02631578947367</v>
      </c>
      <c r="BY36" s="32">
        <f>'cost-performance'!$G$26*CEILING($B36/7,1)</f>
        <v>4518</v>
      </c>
      <c r="BZ36" s="44">
        <f>$BY36/'cost-performance'!$J$26</f>
        <v>4122.2627737226276</v>
      </c>
      <c r="CA36" s="45">
        <f>$BY36/'cost-performance'!$K$26</f>
        <v>118.89473684210526</v>
      </c>
      <c r="CB36" s="54">
        <f>'cost-performance'!$H$27*$A36</f>
        <v>6679</v>
      </c>
      <c r="CC36" s="44">
        <f>$CB36/'cost-performance'!$J$27</f>
        <v>7617.4726277372265</v>
      </c>
      <c r="CD36" s="45">
        <f>$CB36/'cost-performance'!$K$27</f>
        <v>175.76315789473685</v>
      </c>
      <c r="CE36" s="32">
        <f>'cost-performance'!$G$28*CEILING($B36/7,1)</f>
        <v>3998</v>
      </c>
      <c r="CF36" s="44">
        <f>$CE36/'cost-performance'!$J$28</f>
        <v>4559.7627737226276</v>
      </c>
      <c r="CG36" s="45">
        <f>$CE36/'cost-performance'!$K$28</f>
        <v>105.21052631578948</v>
      </c>
      <c r="CH36" s="54">
        <f>'cost-performance'!$H$29*$A36</f>
        <v>1519</v>
      </c>
      <c r="CI36" s="44">
        <f>$CH36/'cost-performance'!$J$29</f>
        <v>5063.3333333333339</v>
      </c>
      <c r="CJ36" s="45">
        <f>$CH36/'cost-performance'!$K$29</f>
        <v>61.808268229166664</v>
      </c>
      <c r="CK36" s="54">
        <f>'cost-performance'!$H$30*$A36</f>
        <v>1675</v>
      </c>
      <c r="CL36" s="44">
        <f>$CK36/'cost-performance'!$J$30</f>
        <v>5583.3333333333339</v>
      </c>
      <c r="CM36" s="45">
        <f>$CK36/'cost-performance'!$K$30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C37*'cost-performance'!$F$2</f>
        <v>3110.4</v>
      </c>
      <c r="F37" s="47">
        <f>C37*'cost-performance'!$F$2/'cost-performance'!$J$2</f>
        <v>4374</v>
      </c>
      <c r="G37" s="48">
        <f>C37*'cost-performance'!$F$2/'cost-performance'!$K$2</f>
        <v>22.242562929061783</v>
      </c>
      <c r="H37" s="46">
        <f>C37*'cost-performance'!$F$3</f>
        <v>1555.2</v>
      </c>
      <c r="I37" s="44">
        <f>C37*'cost-performance'!$F$3/'cost-performance'!$J$3</f>
        <v>4374</v>
      </c>
      <c r="J37" s="45">
        <f>C37*'cost-performance'!$F$3/'cost-performance'!$K$3</f>
        <v>22.242562929061783</v>
      </c>
      <c r="K37" s="51">
        <f>C37*'cost-performance'!$F$4</f>
        <v>194.4</v>
      </c>
      <c r="L37" s="44">
        <f>C37*'cost-performance'!$F$4/'cost-performance'!$J$4</f>
        <v>4374</v>
      </c>
      <c r="M37" s="45">
        <f>C37*'cost-performance'!$F$4/'cost-performance'!$K$4</f>
        <v>22.242562929061783</v>
      </c>
      <c r="N37" s="51">
        <f>C37*'cost-performance'!$F$5</f>
        <v>3421.44</v>
      </c>
      <c r="O37" s="44">
        <f>C37*'cost-performance'!$F$5/'cost-performance'!$J$5</f>
        <v>4276.8</v>
      </c>
      <c r="P37" s="45">
        <f>C37*'cost-performance'!$F$5/'cost-performance'!$K$5</f>
        <v>24.466819221967963</v>
      </c>
      <c r="Q37" s="51">
        <f>'cost-performance'!$I$6*CEILING(A37/12,1)</f>
        <v>105525.72</v>
      </c>
      <c r="R37" s="46">
        <f>$Q37/'cost-performance'!$J$6</f>
        <v>131907.15</v>
      </c>
      <c r="S37" s="52">
        <f>$Q37/'cost-performance'!$K$6</f>
        <v>754.61756292906182</v>
      </c>
      <c r="T37" s="51">
        <f>'cost-performance'!$I$7*CEILING(A37/12,1)</f>
        <v>88389</v>
      </c>
      <c r="U37" s="46">
        <f>$T37/'cost-performance'!$J$7</f>
        <v>110486.25</v>
      </c>
      <c r="V37" s="52">
        <f>$T37/'cost-performance'!$K$7</f>
        <v>632.0723684210526</v>
      </c>
      <c r="W37" s="51">
        <f>C37*'cost-performance'!$F$8</f>
        <v>1144.8</v>
      </c>
      <c r="X37" s="44">
        <f>C37*'cost-performance'!$F$8/'cost-performance'!$J$8</f>
        <v>2861.9999999999995</v>
      </c>
      <c r="Y37" s="45">
        <f>C37*'cost-performance'!$F$8/'cost-performance'!$K$8</f>
        <v>130.98398169336383</v>
      </c>
      <c r="Z37" s="51">
        <f>'cost-performance'!$H$9*A37</f>
        <v>2479</v>
      </c>
      <c r="AA37" s="44">
        <f>A37*'cost-performance'!$H$9/'cost-performance'!$J$9</f>
        <v>6197.5</v>
      </c>
      <c r="AB37" s="45">
        <f>A37*'cost-performance'!$H$9/'cost-performance'!$K$9</f>
        <v>283.63844393592677</v>
      </c>
      <c r="AC37" s="51">
        <f>'cost-performance'!$H$10*$A37</f>
        <v>1529</v>
      </c>
      <c r="AD37" s="44">
        <f>$A37*'cost-performance'!$H$10/'cost-performance'!$J$10</f>
        <v>2184.2857142857142</v>
      </c>
      <c r="AE37" s="45">
        <f>$A37*'cost-performance'!$H$10/'cost-performance'!$K$10</f>
        <v>174.94279176201371</v>
      </c>
      <c r="AF37" s="51">
        <f>'cost-performance'!$H$11*$A37</f>
        <v>1879</v>
      </c>
      <c r="AG37" s="44">
        <f>$AF37/'cost-performance'!$J$11</f>
        <v>2684.2857142857147</v>
      </c>
      <c r="AH37" s="45">
        <f>$AF37/'cost-performance'!$K$11</f>
        <v>194.71502590673575</v>
      </c>
      <c r="AI37" s="51">
        <f>'cost-performance'!$F$12*$C37</f>
        <v>1080</v>
      </c>
      <c r="AJ37" s="44">
        <f>$AI37/'cost-performance'!$J$12</f>
        <v>1231.7518248175181</v>
      </c>
      <c r="AK37" s="45">
        <f>$AI37/'cost-performance'!$K$12</f>
        <v>61.784897025171624</v>
      </c>
      <c r="AL37" s="32">
        <f>'cost-performance'!$H$13*$A37</f>
        <v>7499</v>
      </c>
      <c r="AM37" s="44">
        <f>$AL37/'cost-performance'!$J$13</f>
        <v>12498.333333333334</v>
      </c>
      <c r="AN37" s="45">
        <f>$AL37/'cost-performance'!$K$13</f>
        <v>107.25114416475972</v>
      </c>
      <c r="AO37" s="32">
        <f>'cost-performance'!$G$14*CEILING($B37/7,1)</f>
        <v>5298</v>
      </c>
      <c r="AP37" s="44">
        <f>$AO37/'cost-performance'!$J$14</f>
        <v>8830</v>
      </c>
      <c r="AQ37" s="45">
        <f>$AO37/'cost-performance'!$K$14</f>
        <v>75.772311212814643</v>
      </c>
      <c r="AR37" s="32">
        <f>'cost-performance'!$H$15*$A37</f>
        <v>5999</v>
      </c>
      <c r="AS37" s="44">
        <f>$AR37/'cost-performance'!$J$15</f>
        <v>14997.5</v>
      </c>
      <c r="AT37" s="45">
        <f>$AR37/'cost-performance'!$K$15</f>
        <v>109.56677381648159</v>
      </c>
      <c r="AU37" s="32">
        <f>'cost-performance'!$G$16*CEILING($B37/7,1)</f>
        <v>3658</v>
      </c>
      <c r="AV37" s="44">
        <f>$AU37/'cost-performance'!$J$16</f>
        <v>9145</v>
      </c>
      <c r="AW37" s="45">
        <f>$AU37/'cost-performance'!$K$16</f>
        <v>66.810344827586206</v>
      </c>
      <c r="AX37" s="32">
        <f>'cost-performance'!$H$17*$A37</f>
        <v>3799</v>
      </c>
      <c r="AY37" s="44">
        <f>$AX37/'cost-performance'!$J$17</f>
        <v>9497.5</v>
      </c>
      <c r="AZ37" s="45">
        <f>$AX37/'cost-performance'!$K$17</f>
        <v>77.290852864583329</v>
      </c>
      <c r="BA37" s="32">
        <f>'cost-performance'!$G$18*CEILING($B37/7,1)</f>
        <v>2658</v>
      </c>
      <c r="BB37" s="44">
        <f>$BA37/'cost-performance'!$J$18</f>
        <v>6645</v>
      </c>
      <c r="BC37" s="45">
        <f>$BA37/'cost-performance'!$K$18</f>
        <v>54.0771484375</v>
      </c>
      <c r="BD37" s="32">
        <f>'cost-performance'!$H$19*$A37</f>
        <v>2099</v>
      </c>
      <c r="BE37" s="44">
        <f>$BD37/'cost-performance'!$J$19</f>
        <v>5766.4835164835167</v>
      </c>
      <c r="BF37" s="45">
        <f>$BD37/'cost-performance'!$K$19</f>
        <v>85.408528645833329</v>
      </c>
      <c r="BG37" s="32">
        <f>'cost-performance'!$G$20*CEILING($B37/7,1)</f>
        <v>1498</v>
      </c>
      <c r="BH37" s="44">
        <f>$BG37/'cost-performance'!$J$20</f>
        <v>4115.3846153846152</v>
      </c>
      <c r="BI37" s="45">
        <f>$BG37/'cost-performance'!$K$20</f>
        <v>60.953776041666664</v>
      </c>
      <c r="BJ37" s="32">
        <f>'cost-performance'!$H$21*$A37</f>
        <v>6999</v>
      </c>
      <c r="BK37" s="44">
        <f>$BJ37/'cost-performance'!$J$21</f>
        <v>17497.5</v>
      </c>
      <c r="BL37" s="45">
        <f>$BJ37/'cost-performance'!$K$21</f>
        <v>74.406786868515056</v>
      </c>
      <c r="BM37" s="32">
        <f>'cost-performance'!$G$22*CEILING($B37/7,1)</f>
        <v>4098</v>
      </c>
      <c r="BN37" s="44">
        <f>$BM37/'cost-performance'!$J$22</f>
        <v>10245</v>
      </c>
      <c r="BO37" s="45">
        <f>$BM37/'cost-performance'!$K$22</f>
        <v>43.566082667120263</v>
      </c>
      <c r="BP37" s="32">
        <f>'cost-performance'!$H$23*$A37</f>
        <v>8599</v>
      </c>
      <c r="BQ37" s="44">
        <f>$BP37/'cost-performance'!$J$23</f>
        <v>21497.5</v>
      </c>
      <c r="BR37" s="45">
        <f>$BP37/'cost-performance'!$K$23</f>
        <v>113.14473684210526</v>
      </c>
      <c r="BS37" s="32">
        <f>'cost-performance'!$G$24*CEILING($B37/7,1)</f>
        <v>5198</v>
      </c>
      <c r="BT37" s="44">
        <f>$BS37/'cost-performance'!$J$24</f>
        <v>12995</v>
      </c>
      <c r="BU37" s="45">
        <f>$BS37/'cost-performance'!$K$24</f>
        <v>68.39473684210526</v>
      </c>
      <c r="BV37" s="32">
        <f>'cost-performance'!$H$25*$A37</f>
        <v>7449</v>
      </c>
      <c r="BW37" s="44">
        <f>$BV37/'cost-performance'!$J$25</f>
        <v>6796.5328467153277</v>
      </c>
      <c r="BX37" s="45">
        <f>$BV37/'cost-performance'!$K$25</f>
        <v>196.02631578947367</v>
      </c>
      <c r="BY37" s="32">
        <f>'cost-performance'!$G$26*CEILING($B37/7,1)</f>
        <v>4518</v>
      </c>
      <c r="BZ37" s="44">
        <f>$BY37/'cost-performance'!$J$26</f>
        <v>4122.2627737226276</v>
      </c>
      <c r="CA37" s="45">
        <f>$BY37/'cost-performance'!$K$26</f>
        <v>118.89473684210526</v>
      </c>
      <c r="CB37" s="54">
        <f>'cost-performance'!$H$27*$A37</f>
        <v>6679</v>
      </c>
      <c r="CC37" s="44">
        <f>$CB37/'cost-performance'!$J$27</f>
        <v>7617.4726277372265</v>
      </c>
      <c r="CD37" s="45">
        <f>$CB37/'cost-performance'!$K$27</f>
        <v>175.76315789473685</v>
      </c>
      <c r="CE37" s="32">
        <f>'cost-performance'!$G$28*CEILING($B37/7,1)</f>
        <v>3998</v>
      </c>
      <c r="CF37" s="44">
        <f>$CE37/'cost-performance'!$J$28</f>
        <v>4559.7627737226276</v>
      </c>
      <c r="CG37" s="45">
        <f>$CE37/'cost-performance'!$K$28</f>
        <v>105.21052631578948</v>
      </c>
      <c r="CH37" s="54">
        <f>'cost-performance'!$H$29*$A37</f>
        <v>1519</v>
      </c>
      <c r="CI37" s="44">
        <f>$CH37/'cost-performance'!$J$29</f>
        <v>5063.3333333333339</v>
      </c>
      <c r="CJ37" s="45">
        <f>$CH37/'cost-performance'!$K$29</f>
        <v>61.808268229166664</v>
      </c>
      <c r="CK37" s="54">
        <f>'cost-performance'!$H$30*$A37</f>
        <v>1675</v>
      </c>
      <c r="CL37" s="44">
        <f>$CK37/'cost-performance'!$J$30</f>
        <v>5583.3333333333339</v>
      </c>
      <c r="CM37" s="45">
        <f>$CK37/'cost-performance'!$K$30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C38*'cost-performance'!$F$2</f>
        <v>3456</v>
      </c>
      <c r="F38" s="47">
        <f>C38*'cost-performance'!$F$2/'cost-performance'!$J$2</f>
        <v>4860</v>
      </c>
      <c r="G38" s="48">
        <f>C38*'cost-performance'!$F$2/'cost-performance'!$K$2</f>
        <v>24.71395881006865</v>
      </c>
      <c r="H38" s="46">
        <f>C38*'cost-performance'!$F$3</f>
        <v>1728</v>
      </c>
      <c r="I38" s="44">
        <f>C38*'cost-performance'!$F$3/'cost-performance'!$J$3</f>
        <v>4860</v>
      </c>
      <c r="J38" s="45">
        <f>C38*'cost-performance'!$F$3/'cost-performance'!$K$3</f>
        <v>24.71395881006865</v>
      </c>
      <c r="K38" s="51">
        <f>C38*'cost-performance'!$F$4</f>
        <v>216</v>
      </c>
      <c r="L38" s="44">
        <f>C38*'cost-performance'!$F$4/'cost-performance'!$J$4</f>
        <v>4860</v>
      </c>
      <c r="M38" s="45">
        <f>C38*'cost-performance'!$F$4/'cost-performance'!$K$4</f>
        <v>24.71395881006865</v>
      </c>
      <c r="N38" s="51">
        <f>C38*'cost-performance'!$F$5</f>
        <v>3801.6</v>
      </c>
      <c r="O38" s="44">
        <f>C38*'cost-performance'!$F$5/'cost-performance'!$J$5</f>
        <v>4752</v>
      </c>
      <c r="P38" s="45">
        <f>C38*'cost-performance'!$F$5/'cost-performance'!$K$5</f>
        <v>27.185354691075514</v>
      </c>
      <c r="Q38" s="51">
        <f>'cost-performance'!$I$6*CEILING(A38/12,1)</f>
        <v>105525.72</v>
      </c>
      <c r="R38" s="46">
        <f>$Q38/'cost-performance'!$J$6</f>
        <v>131907.15</v>
      </c>
      <c r="S38" s="52">
        <f>$Q38/'cost-performance'!$K$6</f>
        <v>754.61756292906182</v>
      </c>
      <c r="T38" s="51">
        <f>'cost-performance'!$I$7*CEILING(A38/12,1)</f>
        <v>88389</v>
      </c>
      <c r="U38" s="46">
        <f>$T38/'cost-performance'!$J$7</f>
        <v>110486.25</v>
      </c>
      <c r="V38" s="52">
        <f>$T38/'cost-performance'!$K$7</f>
        <v>632.0723684210526</v>
      </c>
      <c r="W38" s="51">
        <f>C38*'cost-performance'!$F$8</f>
        <v>1272</v>
      </c>
      <c r="X38" s="44">
        <f>C38*'cost-performance'!$F$8/'cost-performance'!$J$8</f>
        <v>3180</v>
      </c>
      <c r="Y38" s="45">
        <f>C38*'cost-performance'!$F$8/'cost-performance'!$K$8</f>
        <v>145.53775743707092</v>
      </c>
      <c r="Z38" s="51">
        <f>'cost-performance'!$H$9*A38</f>
        <v>2479</v>
      </c>
      <c r="AA38" s="44">
        <f>A38*'cost-performance'!$H$9/'cost-performance'!$J$9</f>
        <v>6197.5</v>
      </c>
      <c r="AB38" s="45">
        <f>A38*'cost-performance'!$H$9/'cost-performance'!$K$9</f>
        <v>283.63844393592677</v>
      </c>
      <c r="AC38" s="51">
        <f>'cost-performance'!$H$10*$A38</f>
        <v>1529</v>
      </c>
      <c r="AD38" s="44">
        <f>$A38*'cost-performance'!$H$10/'cost-performance'!$J$10</f>
        <v>2184.2857142857142</v>
      </c>
      <c r="AE38" s="45">
        <f>$A38*'cost-performance'!$H$10/'cost-performance'!$K$10</f>
        <v>174.94279176201371</v>
      </c>
      <c r="AF38" s="51">
        <f>'cost-performance'!$H$11*$A38</f>
        <v>1879</v>
      </c>
      <c r="AG38" s="44">
        <f>$AF38/'cost-performance'!$J$11</f>
        <v>2684.2857142857147</v>
      </c>
      <c r="AH38" s="45">
        <f>$AF38/'cost-performance'!$K$11</f>
        <v>194.71502590673575</v>
      </c>
      <c r="AI38" s="51">
        <f>'cost-performance'!$F$12*$C38</f>
        <v>1200</v>
      </c>
      <c r="AJ38" s="44">
        <f>$AI38/'cost-performance'!$J$12</f>
        <v>1368.6131386861314</v>
      </c>
      <c r="AK38" s="45">
        <f>$AI38/'cost-performance'!$K$12</f>
        <v>68.649885583524025</v>
      </c>
      <c r="AL38" s="32">
        <f>'cost-performance'!$H$13*$A38</f>
        <v>7499</v>
      </c>
      <c r="AM38" s="44">
        <f>$AL38/'cost-performance'!$J$13</f>
        <v>12498.333333333334</v>
      </c>
      <c r="AN38" s="45">
        <f>$AL38/'cost-performance'!$K$13</f>
        <v>107.25114416475972</v>
      </c>
      <c r="AO38" s="32">
        <f>'cost-performance'!$G$14*CEILING($B38/7,1)</f>
        <v>5298</v>
      </c>
      <c r="AP38" s="44">
        <f>$AO38/'cost-performance'!$J$14</f>
        <v>8830</v>
      </c>
      <c r="AQ38" s="45">
        <f>$AO38/'cost-performance'!$K$14</f>
        <v>75.772311212814643</v>
      </c>
      <c r="AR38" s="32">
        <f>'cost-performance'!$H$15*$A38</f>
        <v>5999</v>
      </c>
      <c r="AS38" s="44">
        <f>$AR38/'cost-performance'!$J$15</f>
        <v>14997.5</v>
      </c>
      <c r="AT38" s="45">
        <f>$AR38/'cost-performance'!$K$15</f>
        <v>109.56677381648159</v>
      </c>
      <c r="AU38" s="32">
        <f>'cost-performance'!$G$16*CEILING($B38/7,1)</f>
        <v>3658</v>
      </c>
      <c r="AV38" s="44">
        <f>$AU38/'cost-performance'!$J$16</f>
        <v>9145</v>
      </c>
      <c r="AW38" s="45">
        <f>$AU38/'cost-performance'!$K$16</f>
        <v>66.810344827586206</v>
      </c>
      <c r="AX38" s="32">
        <f>'cost-performance'!$H$17*$A38</f>
        <v>3799</v>
      </c>
      <c r="AY38" s="44">
        <f>$AX38/'cost-performance'!$J$17</f>
        <v>9497.5</v>
      </c>
      <c r="AZ38" s="45">
        <f>$AX38/'cost-performance'!$K$17</f>
        <v>77.290852864583329</v>
      </c>
      <c r="BA38" s="32">
        <f>'cost-performance'!$G$18*CEILING($B38/7,1)</f>
        <v>2658</v>
      </c>
      <c r="BB38" s="44">
        <f>$BA38/'cost-performance'!$J$18</f>
        <v>6645</v>
      </c>
      <c r="BC38" s="45">
        <f>$BA38/'cost-performance'!$K$18</f>
        <v>54.0771484375</v>
      </c>
      <c r="BD38" s="32">
        <f>'cost-performance'!$H$19*$A38</f>
        <v>2099</v>
      </c>
      <c r="BE38" s="44">
        <f>$BD38/'cost-performance'!$J$19</f>
        <v>5766.4835164835167</v>
      </c>
      <c r="BF38" s="45">
        <f>$BD38/'cost-performance'!$K$19</f>
        <v>85.408528645833329</v>
      </c>
      <c r="BG38" s="32">
        <f>'cost-performance'!$G$20*CEILING($B38/7,1)</f>
        <v>1498</v>
      </c>
      <c r="BH38" s="44">
        <f>$BG38/'cost-performance'!$J$20</f>
        <v>4115.3846153846152</v>
      </c>
      <c r="BI38" s="45">
        <f>$BG38/'cost-performance'!$K$20</f>
        <v>60.953776041666664</v>
      </c>
      <c r="BJ38" s="32">
        <f>'cost-performance'!$H$21*$A38</f>
        <v>6999</v>
      </c>
      <c r="BK38" s="44">
        <f>$BJ38/'cost-performance'!$J$21</f>
        <v>17497.5</v>
      </c>
      <c r="BL38" s="45">
        <f>$BJ38/'cost-performance'!$K$21</f>
        <v>74.406786868515056</v>
      </c>
      <c r="BM38" s="32">
        <f>'cost-performance'!$G$22*CEILING($B38/7,1)</f>
        <v>4098</v>
      </c>
      <c r="BN38" s="44">
        <f>$BM38/'cost-performance'!$J$22</f>
        <v>10245</v>
      </c>
      <c r="BO38" s="45">
        <f>$BM38/'cost-performance'!$K$22</f>
        <v>43.566082667120263</v>
      </c>
      <c r="BP38" s="32">
        <f>'cost-performance'!$H$23*$A38</f>
        <v>8599</v>
      </c>
      <c r="BQ38" s="44">
        <f>$BP38/'cost-performance'!$J$23</f>
        <v>21497.5</v>
      </c>
      <c r="BR38" s="45">
        <f>$BP38/'cost-performance'!$K$23</f>
        <v>113.14473684210526</v>
      </c>
      <c r="BS38" s="32">
        <f>'cost-performance'!$G$24*CEILING($B38/7,1)</f>
        <v>5198</v>
      </c>
      <c r="BT38" s="44">
        <f>$BS38/'cost-performance'!$J$24</f>
        <v>12995</v>
      </c>
      <c r="BU38" s="45">
        <f>$BS38/'cost-performance'!$K$24</f>
        <v>68.39473684210526</v>
      </c>
      <c r="BV38" s="32">
        <f>'cost-performance'!$H$25*$A38</f>
        <v>7449</v>
      </c>
      <c r="BW38" s="44">
        <f>$BV38/'cost-performance'!$J$25</f>
        <v>6796.5328467153277</v>
      </c>
      <c r="BX38" s="45">
        <f>$BV38/'cost-performance'!$K$25</f>
        <v>196.02631578947367</v>
      </c>
      <c r="BY38" s="32">
        <f>'cost-performance'!$G$26*CEILING($B38/7,1)</f>
        <v>4518</v>
      </c>
      <c r="BZ38" s="44">
        <f>$BY38/'cost-performance'!$J$26</f>
        <v>4122.2627737226276</v>
      </c>
      <c r="CA38" s="45">
        <f>$BY38/'cost-performance'!$K$26</f>
        <v>118.89473684210526</v>
      </c>
      <c r="CB38" s="54">
        <f>'cost-performance'!$H$27*$A38</f>
        <v>6679</v>
      </c>
      <c r="CC38" s="44">
        <f>$CB38/'cost-performance'!$J$27</f>
        <v>7617.4726277372265</v>
      </c>
      <c r="CD38" s="45">
        <f>$CB38/'cost-performance'!$K$27</f>
        <v>175.76315789473685</v>
      </c>
      <c r="CE38" s="32">
        <f>'cost-performance'!$G$28*CEILING($B38/7,1)</f>
        <v>3998</v>
      </c>
      <c r="CF38" s="44">
        <f>$CE38/'cost-performance'!$J$28</f>
        <v>4559.7627737226276</v>
      </c>
      <c r="CG38" s="45">
        <f>$CE38/'cost-performance'!$K$28</f>
        <v>105.21052631578948</v>
      </c>
      <c r="CH38" s="54">
        <f>'cost-performance'!$H$29*$A38</f>
        <v>1519</v>
      </c>
      <c r="CI38" s="44">
        <f>$CH38/'cost-performance'!$J$29</f>
        <v>5063.3333333333339</v>
      </c>
      <c r="CJ38" s="45">
        <f>$CH38/'cost-performance'!$K$29</f>
        <v>61.808268229166664</v>
      </c>
      <c r="CK38" s="54">
        <f>'cost-performance'!$H$30*$A38</f>
        <v>1675</v>
      </c>
      <c r="CL38" s="44">
        <f>$CK38/'cost-performance'!$J$30</f>
        <v>5583.3333333333339</v>
      </c>
      <c r="CM38" s="45">
        <f>$CK38/'cost-performance'!$K$30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C39*'cost-performance'!$F$2</f>
        <v>5184</v>
      </c>
      <c r="F39" s="47">
        <f>C39*'cost-performance'!$F$2/'cost-performance'!$J$2</f>
        <v>7290</v>
      </c>
      <c r="G39" s="48">
        <f>C39*'cost-performance'!$F$2/'cost-performance'!$K$2</f>
        <v>37.070938215102977</v>
      </c>
      <c r="H39" s="46">
        <f>C39*'cost-performance'!$F$3</f>
        <v>2592</v>
      </c>
      <c r="I39" s="44">
        <f>C39*'cost-performance'!$F$3/'cost-performance'!$J$3</f>
        <v>7290</v>
      </c>
      <c r="J39" s="45">
        <f>C39*'cost-performance'!$F$3/'cost-performance'!$K$3</f>
        <v>37.070938215102977</v>
      </c>
      <c r="K39" s="51">
        <f>C39*'cost-performance'!$F$4</f>
        <v>324</v>
      </c>
      <c r="L39" s="44">
        <f>C39*'cost-performance'!$F$4/'cost-performance'!$J$4</f>
        <v>7290</v>
      </c>
      <c r="M39" s="45">
        <f>C39*'cost-performance'!$F$4/'cost-performance'!$K$4</f>
        <v>37.070938215102977</v>
      </c>
      <c r="N39" s="51">
        <f>C39*'cost-performance'!$F$5</f>
        <v>5702.4</v>
      </c>
      <c r="O39" s="44">
        <f>C39*'cost-performance'!$F$5/'cost-performance'!$J$5</f>
        <v>7127.9999999999991</v>
      </c>
      <c r="P39" s="45">
        <f>C39*'cost-performance'!$F$5/'cost-performance'!$K$5</f>
        <v>40.778032036613268</v>
      </c>
      <c r="Q39" s="51">
        <f>'cost-performance'!$I$6*CEILING(A39/12,1)</f>
        <v>105525.72</v>
      </c>
      <c r="R39" s="46">
        <f>$Q39/'cost-performance'!$J$6</f>
        <v>131907.15</v>
      </c>
      <c r="S39" s="52">
        <f>$Q39/'cost-performance'!$K$6</f>
        <v>754.61756292906182</v>
      </c>
      <c r="T39" s="51">
        <f>'cost-performance'!$I$7*CEILING(A39/12,1)</f>
        <v>88389</v>
      </c>
      <c r="U39" s="46">
        <f>$T39/'cost-performance'!$J$7</f>
        <v>110486.25</v>
      </c>
      <c r="V39" s="52">
        <f>$T39/'cost-performance'!$K$7</f>
        <v>632.0723684210526</v>
      </c>
      <c r="W39" s="51">
        <f>C39*'cost-performance'!$F$8</f>
        <v>1908</v>
      </c>
      <c r="X39" s="44">
        <f>C39*'cost-performance'!$F$8/'cost-performance'!$J$8</f>
        <v>4770</v>
      </c>
      <c r="Y39" s="45">
        <f>C39*'cost-performance'!$F$8/'cost-performance'!$K$8</f>
        <v>218.30663615560641</v>
      </c>
      <c r="Z39" s="51">
        <f>'cost-performance'!$H$9*A39</f>
        <v>2479</v>
      </c>
      <c r="AA39" s="44">
        <f>A39*'cost-performance'!$H$9/'cost-performance'!$J$9</f>
        <v>6197.5</v>
      </c>
      <c r="AB39" s="45">
        <f>A39*'cost-performance'!$H$9/'cost-performance'!$K$9</f>
        <v>283.63844393592677</v>
      </c>
      <c r="AC39" s="51">
        <f>'cost-performance'!$H$10*$A39</f>
        <v>1529</v>
      </c>
      <c r="AD39" s="44">
        <f>$A39*'cost-performance'!$H$10/'cost-performance'!$J$10</f>
        <v>2184.2857142857142</v>
      </c>
      <c r="AE39" s="45">
        <f>$A39*'cost-performance'!$H$10/'cost-performance'!$K$10</f>
        <v>174.94279176201371</v>
      </c>
      <c r="AF39" s="51">
        <f>'cost-performance'!$H$11*$A39</f>
        <v>1879</v>
      </c>
      <c r="AG39" s="44">
        <f>$AF39/'cost-performance'!$J$11</f>
        <v>2684.2857142857147</v>
      </c>
      <c r="AH39" s="45">
        <f>$AF39/'cost-performance'!$K$11</f>
        <v>194.71502590673575</v>
      </c>
      <c r="AI39" s="51">
        <f>'cost-performance'!$F$12*$C39</f>
        <v>1800</v>
      </c>
      <c r="AJ39" s="44">
        <f>$AI39/'cost-performance'!$J$12</f>
        <v>2052.919708029197</v>
      </c>
      <c r="AK39" s="45">
        <f>$AI39/'cost-performance'!$K$12</f>
        <v>102.97482837528604</v>
      </c>
      <c r="AL39" s="32">
        <f>'cost-performance'!$H$13*$A39</f>
        <v>7499</v>
      </c>
      <c r="AM39" s="44">
        <f>$AL39/'cost-performance'!$J$13</f>
        <v>12498.333333333334</v>
      </c>
      <c r="AN39" s="45">
        <f>$AL39/'cost-performance'!$K$13</f>
        <v>107.25114416475972</v>
      </c>
      <c r="AO39" s="32">
        <f>'cost-performance'!$G$14*CEILING($B39/7,1)</f>
        <v>7947</v>
      </c>
      <c r="AP39" s="44">
        <f>$AO39/'cost-performance'!$J$14</f>
        <v>13245</v>
      </c>
      <c r="AQ39" s="45">
        <f>$AO39/'cost-performance'!$K$14</f>
        <v>113.65846681922197</v>
      </c>
      <c r="AR39" s="32">
        <f>'cost-performance'!$H$15*$A39</f>
        <v>5999</v>
      </c>
      <c r="AS39" s="44">
        <f>$AR39/'cost-performance'!$J$15</f>
        <v>14997.5</v>
      </c>
      <c r="AT39" s="45">
        <f>$AR39/'cost-performance'!$K$15</f>
        <v>109.56677381648159</v>
      </c>
      <c r="AU39" s="32">
        <f>'cost-performance'!$G$16*CEILING($B39/7,1)</f>
        <v>5487</v>
      </c>
      <c r="AV39" s="44">
        <f>$AU39/'cost-performance'!$J$16</f>
        <v>13717.5</v>
      </c>
      <c r="AW39" s="45">
        <f>$AU39/'cost-performance'!$K$16</f>
        <v>100.2155172413793</v>
      </c>
      <c r="AX39" s="32">
        <f>'cost-performance'!$H$17*$A39</f>
        <v>3799</v>
      </c>
      <c r="AY39" s="44">
        <f>$AX39/'cost-performance'!$J$17</f>
        <v>9497.5</v>
      </c>
      <c r="AZ39" s="45">
        <f>$AX39/'cost-performance'!$K$17</f>
        <v>77.290852864583329</v>
      </c>
      <c r="BA39" s="32">
        <f>'cost-performance'!$G$18*CEILING($B39/7,1)</f>
        <v>3987</v>
      </c>
      <c r="BB39" s="44">
        <f>$BA39/'cost-performance'!$J$18</f>
        <v>9967.5</v>
      </c>
      <c r="BC39" s="45">
        <f>$BA39/'cost-performance'!$K$18</f>
        <v>81.11572265625</v>
      </c>
      <c r="BD39" s="32">
        <f>'cost-performance'!$H$19*$A39</f>
        <v>2099</v>
      </c>
      <c r="BE39" s="44">
        <f>$BD39/'cost-performance'!$J$19</f>
        <v>5766.4835164835167</v>
      </c>
      <c r="BF39" s="45">
        <f>$BD39/'cost-performance'!$K$19</f>
        <v>85.408528645833329</v>
      </c>
      <c r="BG39" s="32">
        <f>'cost-performance'!$G$20*CEILING($B39/7,1)</f>
        <v>2247</v>
      </c>
      <c r="BH39" s="44">
        <f>$BG39/'cost-performance'!$J$20</f>
        <v>6173.0769230769229</v>
      </c>
      <c r="BI39" s="45">
        <f>$BG39/'cost-performance'!$K$20</f>
        <v>91.4306640625</v>
      </c>
      <c r="BJ39" s="32">
        <f>'cost-performance'!$H$21*$A39</f>
        <v>6999</v>
      </c>
      <c r="BK39" s="44">
        <f>$BJ39/'cost-performance'!$J$21</f>
        <v>17497.5</v>
      </c>
      <c r="BL39" s="45">
        <f>$BJ39/'cost-performance'!$K$21</f>
        <v>74.406786868515056</v>
      </c>
      <c r="BM39" s="32">
        <f>'cost-performance'!$G$22*CEILING($B39/7,1)</f>
        <v>6147</v>
      </c>
      <c r="BN39" s="44">
        <f>$BM39/'cost-performance'!$J$22</f>
        <v>15367.5</v>
      </c>
      <c r="BO39" s="45">
        <f>$BM39/'cost-performance'!$K$22</f>
        <v>65.349124000680391</v>
      </c>
      <c r="BP39" s="32">
        <f>'cost-performance'!$H$23*$A39</f>
        <v>8599</v>
      </c>
      <c r="BQ39" s="44">
        <f>$BP39/'cost-performance'!$J$23</f>
        <v>21497.5</v>
      </c>
      <c r="BR39" s="45">
        <f>$BP39/'cost-performance'!$K$23</f>
        <v>113.14473684210526</v>
      </c>
      <c r="BS39" s="32">
        <f>'cost-performance'!$G$24*CEILING($B39/7,1)</f>
        <v>7797</v>
      </c>
      <c r="BT39" s="44">
        <f>$BS39/'cost-performance'!$J$24</f>
        <v>19492.5</v>
      </c>
      <c r="BU39" s="45">
        <f>$BS39/'cost-performance'!$K$24</f>
        <v>102.59210526315789</v>
      </c>
      <c r="BV39" s="32">
        <f>'cost-performance'!$H$25*$A39</f>
        <v>7449</v>
      </c>
      <c r="BW39" s="44">
        <f>$BV39/'cost-performance'!$J$25</f>
        <v>6796.5328467153277</v>
      </c>
      <c r="BX39" s="45">
        <f>$BV39/'cost-performance'!$K$25</f>
        <v>196.02631578947367</v>
      </c>
      <c r="BY39" s="32">
        <f>'cost-performance'!$G$26*CEILING($B39/7,1)</f>
        <v>6777</v>
      </c>
      <c r="BZ39" s="44">
        <f>$BY39/'cost-performance'!$J$26</f>
        <v>6183.3941605839409</v>
      </c>
      <c r="CA39" s="45">
        <f>$BY39/'cost-performance'!$K$26</f>
        <v>178.34210526315789</v>
      </c>
      <c r="CB39" s="54">
        <f>'cost-performance'!$H$27*$A39</f>
        <v>6679</v>
      </c>
      <c r="CC39" s="44">
        <f>$CB39/'cost-performance'!$J$27</f>
        <v>7617.4726277372265</v>
      </c>
      <c r="CD39" s="45">
        <f>$CB39/'cost-performance'!$K$27</f>
        <v>175.76315789473685</v>
      </c>
      <c r="CE39" s="32">
        <f>'cost-performance'!$G$28*CEILING($B39/7,1)</f>
        <v>5997</v>
      </c>
      <c r="CF39" s="44">
        <f>$CE39/'cost-performance'!$J$28</f>
        <v>6839.6441605839418</v>
      </c>
      <c r="CG39" s="45">
        <f>$CE39/'cost-performance'!$K$28</f>
        <v>157.81578947368422</v>
      </c>
      <c r="CH39" s="54">
        <f>'cost-performance'!$H$29*$A39</f>
        <v>1519</v>
      </c>
      <c r="CI39" s="44">
        <f>$CH39/'cost-performance'!$J$29</f>
        <v>5063.3333333333339</v>
      </c>
      <c r="CJ39" s="45">
        <f>$CH39/'cost-performance'!$K$29</f>
        <v>61.808268229166664</v>
      </c>
      <c r="CK39" s="54">
        <f>'cost-performance'!$H$30*$A39</f>
        <v>1675</v>
      </c>
      <c r="CL39" s="44">
        <f>$CK39/'cost-performance'!$J$30</f>
        <v>5583.3333333333339</v>
      </c>
      <c r="CM39" s="45">
        <f>$CK39/'cost-performance'!$K$30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C40*'cost-performance'!$F$2</f>
        <v>6912</v>
      </c>
      <c r="F40" s="47">
        <f>C40*'cost-performance'!$F$2/'cost-performance'!$J$2</f>
        <v>9720</v>
      </c>
      <c r="G40" s="48">
        <f>C40*'cost-performance'!$F$2/'cost-performance'!$K$2</f>
        <v>49.427917620137301</v>
      </c>
      <c r="H40" s="46">
        <f>C40*'cost-performance'!$F$3</f>
        <v>3456</v>
      </c>
      <c r="I40" s="44">
        <f>C40*'cost-performance'!$F$3/'cost-performance'!$J$3</f>
        <v>9720</v>
      </c>
      <c r="J40" s="45">
        <f>C40*'cost-performance'!$F$3/'cost-performance'!$K$3</f>
        <v>49.427917620137301</v>
      </c>
      <c r="K40" s="51">
        <f>C40*'cost-performance'!$F$4</f>
        <v>432</v>
      </c>
      <c r="L40" s="44">
        <f>C40*'cost-performance'!$F$4/'cost-performance'!$J$4</f>
        <v>9720</v>
      </c>
      <c r="M40" s="45">
        <f>C40*'cost-performance'!$F$4/'cost-performance'!$K$4</f>
        <v>49.427917620137301</v>
      </c>
      <c r="N40" s="51">
        <f>C40*'cost-performance'!$F$5</f>
        <v>7603.2</v>
      </c>
      <c r="O40" s="44">
        <f>C40*'cost-performance'!$F$5/'cost-performance'!$J$5</f>
        <v>9504</v>
      </c>
      <c r="P40" s="45">
        <f>C40*'cost-performance'!$F$5/'cost-performance'!$K$5</f>
        <v>54.370709382151027</v>
      </c>
      <c r="Q40" s="51">
        <f>'cost-performance'!$I$6*CEILING(A40/12,1)</f>
        <v>105525.72</v>
      </c>
      <c r="R40" s="46">
        <f>$Q40/'cost-performance'!$J$6</f>
        <v>131907.15</v>
      </c>
      <c r="S40" s="52">
        <f>$Q40/'cost-performance'!$K$6</f>
        <v>754.61756292906182</v>
      </c>
      <c r="T40" s="51">
        <f>'cost-performance'!$I$7*CEILING(A40/12,1)</f>
        <v>88389</v>
      </c>
      <c r="U40" s="46">
        <f>$T40/'cost-performance'!$J$7</f>
        <v>110486.25</v>
      </c>
      <c r="V40" s="52">
        <f>$T40/'cost-performance'!$K$7</f>
        <v>632.0723684210526</v>
      </c>
      <c r="W40" s="51">
        <f>C40*'cost-performance'!$F$8</f>
        <v>2544</v>
      </c>
      <c r="X40" s="44">
        <f>C40*'cost-performance'!$F$8/'cost-performance'!$J$8</f>
        <v>6360</v>
      </c>
      <c r="Y40" s="45">
        <f>C40*'cost-performance'!$F$8/'cost-performance'!$K$8</f>
        <v>291.07551487414185</v>
      </c>
      <c r="Z40" s="51">
        <f>'cost-performance'!$H$9*A40</f>
        <v>2479</v>
      </c>
      <c r="AA40" s="44">
        <f>A40*'cost-performance'!$H$9/'cost-performance'!$J$9</f>
        <v>6197.5</v>
      </c>
      <c r="AB40" s="45">
        <f>A40*'cost-performance'!$H$9/'cost-performance'!$K$9</f>
        <v>283.63844393592677</v>
      </c>
      <c r="AC40" s="51">
        <f>'cost-performance'!$H$10*$A40</f>
        <v>1529</v>
      </c>
      <c r="AD40" s="44">
        <f>$A40*'cost-performance'!$H$10/'cost-performance'!$J$10</f>
        <v>2184.2857142857142</v>
      </c>
      <c r="AE40" s="45">
        <f>$A40*'cost-performance'!$H$10/'cost-performance'!$K$10</f>
        <v>174.94279176201371</v>
      </c>
      <c r="AF40" s="51">
        <f>'cost-performance'!$H$11*$A40</f>
        <v>1879</v>
      </c>
      <c r="AG40" s="44">
        <f>$AF40/'cost-performance'!$J$11</f>
        <v>2684.2857142857147</v>
      </c>
      <c r="AH40" s="45">
        <f>$AF40/'cost-performance'!$K$11</f>
        <v>194.71502590673575</v>
      </c>
      <c r="AI40" s="51">
        <f>'cost-performance'!$F$12*$C40</f>
        <v>2400</v>
      </c>
      <c r="AJ40" s="44">
        <f>$AI40/'cost-performance'!$J$12</f>
        <v>2737.2262773722628</v>
      </c>
      <c r="AK40" s="45">
        <f>$AI40/'cost-performance'!$K$12</f>
        <v>137.29977116704805</v>
      </c>
      <c r="AL40" s="32">
        <f>'cost-performance'!$H$13*$A40</f>
        <v>7499</v>
      </c>
      <c r="AM40" s="44">
        <f>$AL40/'cost-performance'!$J$13</f>
        <v>12498.333333333334</v>
      </c>
      <c r="AN40" s="45">
        <f>$AL40/'cost-performance'!$K$13</f>
        <v>107.25114416475972</v>
      </c>
      <c r="AO40" s="32">
        <f>'cost-performance'!$G$14*CEILING($B40/7,1)</f>
        <v>7947</v>
      </c>
      <c r="AP40" s="44">
        <f>$AO40/'cost-performance'!$J$14</f>
        <v>13245</v>
      </c>
      <c r="AQ40" s="45">
        <f>$AO40/'cost-performance'!$K$14</f>
        <v>113.65846681922197</v>
      </c>
      <c r="AR40" s="32">
        <f>'cost-performance'!$H$15*$A40</f>
        <v>5999</v>
      </c>
      <c r="AS40" s="44">
        <f>$AR40/'cost-performance'!$J$15</f>
        <v>14997.5</v>
      </c>
      <c r="AT40" s="45">
        <f>$AR40/'cost-performance'!$K$15</f>
        <v>109.56677381648159</v>
      </c>
      <c r="AU40" s="32">
        <f>'cost-performance'!$G$16*CEILING($B40/7,1)</f>
        <v>5487</v>
      </c>
      <c r="AV40" s="44">
        <f>$AU40/'cost-performance'!$J$16</f>
        <v>13717.5</v>
      </c>
      <c r="AW40" s="45">
        <f>$AU40/'cost-performance'!$K$16</f>
        <v>100.2155172413793</v>
      </c>
      <c r="AX40" s="32">
        <f>'cost-performance'!$H$17*$A40</f>
        <v>3799</v>
      </c>
      <c r="AY40" s="44">
        <f>$AX40/'cost-performance'!$J$17</f>
        <v>9497.5</v>
      </c>
      <c r="AZ40" s="45">
        <f>$AX40/'cost-performance'!$K$17</f>
        <v>77.290852864583329</v>
      </c>
      <c r="BA40" s="32">
        <f>'cost-performance'!$G$18*CEILING($B40/7,1)</f>
        <v>3987</v>
      </c>
      <c r="BB40" s="44">
        <f>$BA40/'cost-performance'!$J$18</f>
        <v>9967.5</v>
      </c>
      <c r="BC40" s="45">
        <f>$BA40/'cost-performance'!$K$18</f>
        <v>81.11572265625</v>
      </c>
      <c r="BD40" s="32">
        <f>'cost-performance'!$H$19*$A40</f>
        <v>2099</v>
      </c>
      <c r="BE40" s="44">
        <f>$BD40/'cost-performance'!$J$19</f>
        <v>5766.4835164835167</v>
      </c>
      <c r="BF40" s="45">
        <f>$BD40/'cost-performance'!$K$19</f>
        <v>85.408528645833329</v>
      </c>
      <c r="BG40" s="32">
        <f>'cost-performance'!$G$20*CEILING($B40/7,1)</f>
        <v>2247</v>
      </c>
      <c r="BH40" s="44">
        <f>$BG40/'cost-performance'!$J$20</f>
        <v>6173.0769230769229</v>
      </c>
      <c r="BI40" s="45">
        <f>$BG40/'cost-performance'!$K$20</f>
        <v>91.4306640625</v>
      </c>
      <c r="BJ40" s="32">
        <f>'cost-performance'!$H$21*$A40</f>
        <v>6999</v>
      </c>
      <c r="BK40" s="44">
        <f>$BJ40/'cost-performance'!$J$21</f>
        <v>17497.5</v>
      </c>
      <c r="BL40" s="45">
        <f>$BJ40/'cost-performance'!$K$21</f>
        <v>74.406786868515056</v>
      </c>
      <c r="BM40" s="32">
        <f>'cost-performance'!$G$22*CEILING($B40/7,1)</f>
        <v>6147</v>
      </c>
      <c r="BN40" s="44">
        <f>$BM40/'cost-performance'!$J$22</f>
        <v>15367.5</v>
      </c>
      <c r="BO40" s="45">
        <f>$BM40/'cost-performance'!$K$22</f>
        <v>65.349124000680391</v>
      </c>
      <c r="BP40" s="32">
        <f>'cost-performance'!$H$23*$A40</f>
        <v>8599</v>
      </c>
      <c r="BQ40" s="44">
        <f>$BP40/'cost-performance'!$J$23</f>
        <v>21497.5</v>
      </c>
      <c r="BR40" s="45">
        <f>$BP40/'cost-performance'!$K$23</f>
        <v>113.14473684210526</v>
      </c>
      <c r="BS40" s="32">
        <f>'cost-performance'!$G$24*CEILING($B40/7,1)</f>
        <v>7797</v>
      </c>
      <c r="BT40" s="44">
        <f>$BS40/'cost-performance'!$J$24</f>
        <v>19492.5</v>
      </c>
      <c r="BU40" s="45">
        <f>$BS40/'cost-performance'!$K$24</f>
        <v>102.59210526315789</v>
      </c>
      <c r="BV40" s="32">
        <f>'cost-performance'!$H$25*$A40</f>
        <v>7449</v>
      </c>
      <c r="BW40" s="44">
        <f>$BV40/'cost-performance'!$J$25</f>
        <v>6796.5328467153277</v>
      </c>
      <c r="BX40" s="45">
        <f>$BV40/'cost-performance'!$K$25</f>
        <v>196.02631578947367</v>
      </c>
      <c r="BY40" s="32">
        <f>'cost-performance'!$G$26*CEILING($B40/7,1)</f>
        <v>6777</v>
      </c>
      <c r="BZ40" s="44">
        <f>$BY40/'cost-performance'!$J$26</f>
        <v>6183.3941605839409</v>
      </c>
      <c r="CA40" s="45">
        <f>$BY40/'cost-performance'!$K$26</f>
        <v>178.34210526315789</v>
      </c>
      <c r="CB40" s="54">
        <f>'cost-performance'!$H$27*$A40</f>
        <v>6679</v>
      </c>
      <c r="CC40" s="44">
        <f>$CB40/'cost-performance'!$J$27</f>
        <v>7617.4726277372265</v>
      </c>
      <c r="CD40" s="45">
        <f>$CB40/'cost-performance'!$K$27</f>
        <v>175.76315789473685</v>
      </c>
      <c r="CE40" s="32">
        <f>'cost-performance'!$G$28*CEILING($B40/7,1)</f>
        <v>5997</v>
      </c>
      <c r="CF40" s="44">
        <f>$CE40/'cost-performance'!$J$28</f>
        <v>6839.6441605839418</v>
      </c>
      <c r="CG40" s="45">
        <f>$CE40/'cost-performance'!$K$28</f>
        <v>157.81578947368422</v>
      </c>
      <c r="CH40" s="54">
        <f>'cost-performance'!$H$29*$A40</f>
        <v>1519</v>
      </c>
      <c r="CI40" s="44">
        <f>$CH40/'cost-performance'!$J$29</f>
        <v>5063.3333333333339</v>
      </c>
      <c r="CJ40" s="45">
        <f>$CH40/'cost-performance'!$K$29</f>
        <v>61.808268229166664</v>
      </c>
      <c r="CK40" s="54">
        <f>'cost-performance'!$H$30*$A40</f>
        <v>1675</v>
      </c>
      <c r="CL40" s="44">
        <f>$CK40/'cost-performance'!$J$30</f>
        <v>5583.3333333333339</v>
      </c>
      <c r="CM40" s="45">
        <f>$CK40/'cost-performance'!$K$30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C41*'cost-performance'!$F$2</f>
        <v>8640</v>
      </c>
      <c r="F41" s="47">
        <f>C41*'cost-performance'!$F$2/'cost-performance'!$J$2</f>
        <v>12150</v>
      </c>
      <c r="G41" s="48">
        <f>C41*'cost-performance'!$F$2/'cost-performance'!$K$2</f>
        <v>61.784897025171624</v>
      </c>
      <c r="H41" s="46">
        <f>C41*'cost-performance'!$F$3</f>
        <v>4320</v>
      </c>
      <c r="I41" s="44">
        <f>C41*'cost-performance'!$F$3/'cost-performance'!$J$3</f>
        <v>12150</v>
      </c>
      <c r="J41" s="45">
        <f>C41*'cost-performance'!$F$3/'cost-performance'!$K$3</f>
        <v>61.784897025171624</v>
      </c>
      <c r="K41" s="51">
        <f>C41*'cost-performance'!$F$4</f>
        <v>540</v>
      </c>
      <c r="L41" s="44">
        <f>C41*'cost-performance'!$F$4/'cost-performance'!$J$4</f>
        <v>12150</v>
      </c>
      <c r="M41" s="45">
        <f>C41*'cost-performance'!$F$4/'cost-performance'!$K$4</f>
        <v>61.784897025171624</v>
      </c>
      <c r="N41" s="51">
        <f>C41*'cost-performance'!$F$5</f>
        <v>9504</v>
      </c>
      <c r="O41" s="44">
        <f>C41*'cost-performance'!$F$5/'cost-performance'!$J$5</f>
        <v>11880</v>
      </c>
      <c r="P41" s="45">
        <f>C41*'cost-performance'!$F$5/'cost-performance'!$K$5</f>
        <v>67.963386727688786</v>
      </c>
      <c r="Q41" s="51">
        <f>'cost-performance'!$I$6*CEILING(A41/12,1)</f>
        <v>105525.72</v>
      </c>
      <c r="R41" s="46">
        <f>$Q41/'cost-performance'!$J$6</f>
        <v>131907.15</v>
      </c>
      <c r="S41" s="52">
        <f>$Q41/'cost-performance'!$K$6</f>
        <v>754.61756292906182</v>
      </c>
      <c r="T41" s="51">
        <f>'cost-performance'!$I$7*CEILING(A41/12,1)</f>
        <v>88389</v>
      </c>
      <c r="U41" s="46">
        <f>$T41/'cost-performance'!$J$7</f>
        <v>110486.25</v>
      </c>
      <c r="V41" s="52">
        <f>$T41/'cost-performance'!$K$7</f>
        <v>632.0723684210526</v>
      </c>
      <c r="W41" s="51">
        <f>C41*'cost-performance'!$F$8</f>
        <v>3180</v>
      </c>
      <c r="X41" s="44">
        <f>C41*'cost-performance'!$F$8/'cost-performance'!$J$8</f>
        <v>7950</v>
      </c>
      <c r="Y41" s="45">
        <f>C41*'cost-performance'!$F$8/'cost-performance'!$K$8</f>
        <v>363.84439359267736</v>
      </c>
      <c r="Z41" s="51">
        <f>'cost-performance'!$H$9*A41</f>
        <v>2479</v>
      </c>
      <c r="AA41" s="44">
        <f>A41*'cost-performance'!$H$9/'cost-performance'!$J$9</f>
        <v>6197.5</v>
      </c>
      <c r="AB41" s="45">
        <f>A41*'cost-performance'!$H$9/'cost-performance'!$K$9</f>
        <v>283.63844393592677</v>
      </c>
      <c r="AC41" s="51">
        <f>'cost-performance'!$H$10*$A41</f>
        <v>1529</v>
      </c>
      <c r="AD41" s="44">
        <f>$A41*'cost-performance'!$H$10/'cost-performance'!$J$10</f>
        <v>2184.2857142857142</v>
      </c>
      <c r="AE41" s="45">
        <f>$A41*'cost-performance'!$H$10/'cost-performance'!$K$10</f>
        <v>174.94279176201371</v>
      </c>
      <c r="AF41" s="51">
        <f>'cost-performance'!$H$11*$A41</f>
        <v>1879</v>
      </c>
      <c r="AG41" s="44">
        <f>$AF41/'cost-performance'!$J$11</f>
        <v>2684.2857142857147</v>
      </c>
      <c r="AH41" s="45">
        <f>$AF41/'cost-performance'!$K$11</f>
        <v>194.71502590673575</v>
      </c>
      <c r="AI41" s="51">
        <f>'cost-performance'!$F$12*$C41</f>
        <v>3000</v>
      </c>
      <c r="AJ41" s="44">
        <f>$AI41/'cost-performance'!$J$12</f>
        <v>3421.5328467153286</v>
      </c>
      <c r="AK41" s="45">
        <f>$AI41/'cost-performance'!$K$12</f>
        <v>171.62471395881008</v>
      </c>
      <c r="AL41" s="32">
        <f>'cost-performance'!$H$13*$A41</f>
        <v>7499</v>
      </c>
      <c r="AM41" s="44">
        <f>$AL41/'cost-performance'!$J$13</f>
        <v>12498.333333333334</v>
      </c>
      <c r="AN41" s="45">
        <f>$AL41/'cost-performance'!$K$13</f>
        <v>107.25114416475972</v>
      </c>
      <c r="AO41" s="32">
        <f>'cost-performance'!$G$14*CEILING($B41/7,1)</f>
        <v>10596</v>
      </c>
      <c r="AP41" s="44">
        <f>$AO41/'cost-performance'!$J$14</f>
        <v>17660</v>
      </c>
      <c r="AQ41" s="45">
        <f>$AO41/'cost-performance'!$K$14</f>
        <v>151.54462242562929</v>
      </c>
      <c r="AR41" s="32">
        <f>'cost-performance'!$H$15*$A41</f>
        <v>5999</v>
      </c>
      <c r="AS41" s="44">
        <f>$AR41/'cost-performance'!$J$15</f>
        <v>14997.5</v>
      </c>
      <c r="AT41" s="45">
        <f>$AR41/'cost-performance'!$K$15</f>
        <v>109.56677381648159</v>
      </c>
      <c r="AU41" s="32">
        <f>'cost-performance'!$G$16*CEILING($B41/7,1)</f>
        <v>7316</v>
      </c>
      <c r="AV41" s="44">
        <f>$AU41/'cost-performance'!$J$16</f>
        <v>18290</v>
      </c>
      <c r="AW41" s="45">
        <f>$AU41/'cost-performance'!$K$16</f>
        <v>133.62068965517241</v>
      </c>
      <c r="AX41" s="32">
        <f>'cost-performance'!$H$17*$A41</f>
        <v>3799</v>
      </c>
      <c r="AY41" s="44">
        <f>$AX41/'cost-performance'!$J$17</f>
        <v>9497.5</v>
      </c>
      <c r="AZ41" s="45">
        <f>$AX41/'cost-performance'!$K$17</f>
        <v>77.290852864583329</v>
      </c>
      <c r="BA41" s="32">
        <f>'cost-performance'!$G$18*CEILING($B41/7,1)</f>
        <v>5316</v>
      </c>
      <c r="BB41" s="44">
        <f>$BA41/'cost-performance'!$J$18</f>
        <v>13290</v>
      </c>
      <c r="BC41" s="45">
        <f>$BA41/'cost-performance'!$K$18</f>
        <v>108.154296875</v>
      </c>
      <c r="BD41" s="32">
        <f>'cost-performance'!$H$19*$A41</f>
        <v>2099</v>
      </c>
      <c r="BE41" s="44">
        <f>$BD41/'cost-performance'!$J$19</f>
        <v>5766.4835164835167</v>
      </c>
      <c r="BF41" s="45">
        <f>$BD41/'cost-performance'!$K$19</f>
        <v>85.408528645833329</v>
      </c>
      <c r="BG41" s="32">
        <f>'cost-performance'!$G$20*CEILING($B41/7,1)</f>
        <v>2996</v>
      </c>
      <c r="BH41" s="44">
        <f>$BG41/'cost-performance'!$J$20</f>
        <v>8230.7692307692305</v>
      </c>
      <c r="BI41" s="45">
        <f>$BG41/'cost-performance'!$K$20</f>
        <v>121.90755208333333</v>
      </c>
      <c r="BJ41" s="32">
        <f>'cost-performance'!$H$21*$A41</f>
        <v>6999</v>
      </c>
      <c r="BK41" s="44">
        <f>$BJ41/'cost-performance'!$J$21</f>
        <v>17497.5</v>
      </c>
      <c r="BL41" s="45">
        <f>$BJ41/'cost-performance'!$K$21</f>
        <v>74.406786868515056</v>
      </c>
      <c r="BM41" s="32">
        <f>'cost-performance'!$G$22*CEILING($B41/7,1)</f>
        <v>8196</v>
      </c>
      <c r="BN41" s="44">
        <f>$BM41/'cost-performance'!$J$22</f>
        <v>20490</v>
      </c>
      <c r="BO41" s="45">
        <f>$BM41/'cost-performance'!$K$22</f>
        <v>87.132165334240526</v>
      </c>
      <c r="BP41" s="32">
        <f>'cost-performance'!$H$23*$A41</f>
        <v>8599</v>
      </c>
      <c r="BQ41" s="44">
        <f>$BP41/'cost-performance'!$J$23</f>
        <v>21497.5</v>
      </c>
      <c r="BR41" s="45">
        <f>$BP41/'cost-performance'!$K$23</f>
        <v>113.14473684210526</v>
      </c>
      <c r="BS41" s="32">
        <f>'cost-performance'!$G$24*CEILING($B41/7,1)</f>
        <v>10396</v>
      </c>
      <c r="BT41" s="44">
        <f>$BS41/'cost-performance'!$J$24</f>
        <v>25990</v>
      </c>
      <c r="BU41" s="45">
        <f>$BS41/'cost-performance'!$K$24</f>
        <v>136.78947368421052</v>
      </c>
      <c r="BV41" s="32">
        <f>'cost-performance'!$H$25*$A41</f>
        <v>7449</v>
      </c>
      <c r="BW41" s="44">
        <f>$BV41/'cost-performance'!$J$25</f>
        <v>6796.5328467153277</v>
      </c>
      <c r="BX41" s="45">
        <f>$BV41/'cost-performance'!$K$25</f>
        <v>196.02631578947367</v>
      </c>
      <c r="BY41" s="32">
        <f>'cost-performance'!$G$26*CEILING($B41/7,1)</f>
        <v>9036</v>
      </c>
      <c r="BZ41" s="44">
        <f>$BY41/'cost-performance'!$J$26</f>
        <v>8244.5255474452551</v>
      </c>
      <c r="CA41" s="45">
        <f>$BY41/'cost-performance'!$K$26</f>
        <v>237.78947368421052</v>
      </c>
      <c r="CB41" s="54">
        <f>'cost-performance'!$H$27*$A41</f>
        <v>6679</v>
      </c>
      <c r="CC41" s="44">
        <f>$CB41/'cost-performance'!$J$27</f>
        <v>7617.4726277372265</v>
      </c>
      <c r="CD41" s="45">
        <f>$CB41/'cost-performance'!$K$27</f>
        <v>175.76315789473685</v>
      </c>
      <c r="CE41" s="32">
        <f>'cost-performance'!$G$28*CEILING($B41/7,1)</f>
        <v>7996</v>
      </c>
      <c r="CF41" s="44">
        <f>$CE41/'cost-performance'!$J$28</f>
        <v>9119.5255474452551</v>
      </c>
      <c r="CG41" s="45">
        <f>$CE41/'cost-performance'!$K$28</f>
        <v>210.42105263157896</v>
      </c>
      <c r="CH41" s="54">
        <f>'cost-performance'!$H$29*$A41</f>
        <v>1519</v>
      </c>
      <c r="CI41" s="44">
        <f>$CH41/'cost-performance'!$J$29</f>
        <v>5063.3333333333339</v>
      </c>
      <c r="CJ41" s="45">
        <f>$CH41/'cost-performance'!$K$29</f>
        <v>61.808268229166664</v>
      </c>
      <c r="CK41" s="54">
        <f>'cost-performance'!$H$30*$A41</f>
        <v>1675</v>
      </c>
      <c r="CL41" s="44">
        <f>$CK41/'cost-performance'!$J$30</f>
        <v>5583.3333333333339</v>
      </c>
      <c r="CM41" s="45">
        <f>$CK41/'cost-performance'!$K$30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C42*'cost-performance'!$F$2</f>
        <v>10368</v>
      </c>
      <c r="F42" s="47">
        <f>C42*'cost-performance'!$F$2/'cost-performance'!$J$2</f>
        <v>14580</v>
      </c>
      <c r="G42" s="48">
        <f>C42*'cost-performance'!$F$2/'cost-performance'!$K$2</f>
        <v>74.141876430205954</v>
      </c>
      <c r="H42" s="46">
        <f>C42*'cost-performance'!$F$3</f>
        <v>5184</v>
      </c>
      <c r="I42" s="44">
        <f>C42*'cost-performance'!$F$3/'cost-performance'!$J$3</f>
        <v>14580</v>
      </c>
      <c r="J42" s="45">
        <f>C42*'cost-performance'!$F$3/'cost-performance'!$K$3</f>
        <v>74.141876430205954</v>
      </c>
      <c r="K42" s="51">
        <f>C42*'cost-performance'!$F$4</f>
        <v>648</v>
      </c>
      <c r="L42" s="44">
        <f>C42*'cost-performance'!$F$4/'cost-performance'!$J$4</f>
        <v>14580</v>
      </c>
      <c r="M42" s="45">
        <f>C42*'cost-performance'!$F$4/'cost-performance'!$K$4</f>
        <v>74.141876430205954</v>
      </c>
      <c r="N42" s="51">
        <f>C42*'cost-performance'!$F$5</f>
        <v>11404.8</v>
      </c>
      <c r="O42" s="44">
        <f>C42*'cost-performance'!$F$5/'cost-performance'!$J$5</f>
        <v>14255.999999999998</v>
      </c>
      <c r="P42" s="45">
        <f>C42*'cost-performance'!$F$5/'cost-performance'!$K$5</f>
        <v>81.556064073226537</v>
      </c>
      <c r="Q42" s="51">
        <f>'cost-performance'!$I$6*CEILING(A42/12,1)</f>
        <v>105525.72</v>
      </c>
      <c r="R42" s="46">
        <f>$Q42/'cost-performance'!$J$6</f>
        <v>131907.15</v>
      </c>
      <c r="S42" s="52">
        <f>$Q42/'cost-performance'!$K$6</f>
        <v>754.61756292906182</v>
      </c>
      <c r="T42" s="51">
        <f>'cost-performance'!$I$7*CEILING(A42/12,1)</f>
        <v>88389</v>
      </c>
      <c r="U42" s="46">
        <f>$T42/'cost-performance'!$J$7</f>
        <v>110486.25</v>
      </c>
      <c r="V42" s="52">
        <f>$T42/'cost-performance'!$K$7</f>
        <v>632.0723684210526</v>
      </c>
      <c r="W42" s="51">
        <f>C42*'cost-performance'!$F$8</f>
        <v>3816</v>
      </c>
      <c r="X42" s="44">
        <f>C42*'cost-performance'!$F$8/'cost-performance'!$J$8</f>
        <v>9540</v>
      </c>
      <c r="Y42" s="45">
        <f>C42*'cost-performance'!$F$8/'cost-performance'!$K$8</f>
        <v>436.61327231121282</v>
      </c>
      <c r="Z42" s="39">
        <f>'cost-performance'!$H$9*A42</f>
        <v>2479</v>
      </c>
      <c r="AA42" s="44">
        <f>A42*'cost-performance'!$H$9/'cost-performance'!$J$9</f>
        <v>6197.5</v>
      </c>
      <c r="AB42" s="45">
        <f>A42*'cost-performance'!$H$9/'cost-performance'!$K$9</f>
        <v>283.63844393592677</v>
      </c>
      <c r="AC42" s="39">
        <f>'cost-performance'!$H$10*$A42</f>
        <v>1529</v>
      </c>
      <c r="AD42" s="44">
        <f>$A42*'cost-performance'!$H$10/'cost-performance'!$J$10</f>
        <v>2184.2857142857142</v>
      </c>
      <c r="AE42" s="45">
        <f>$A42*'cost-performance'!$H$10/'cost-performance'!$K$10</f>
        <v>174.94279176201371</v>
      </c>
      <c r="AF42" s="39">
        <f>'cost-performance'!$H$11*$A42</f>
        <v>1879</v>
      </c>
      <c r="AG42" s="44">
        <f>$AF42/'cost-performance'!$J$11</f>
        <v>2684.2857142857147</v>
      </c>
      <c r="AH42" s="45">
        <f>$AF42/'cost-performance'!$K$11</f>
        <v>194.71502590673575</v>
      </c>
      <c r="AI42" s="51">
        <f>'cost-performance'!$F$12*$C42</f>
        <v>3600</v>
      </c>
      <c r="AJ42" s="44">
        <f>$AI42/'cost-performance'!$J$12</f>
        <v>4105.8394160583939</v>
      </c>
      <c r="AK42" s="45">
        <f>$AI42/'cost-performance'!$K$12</f>
        <v>205.94965675057207</v>
      </c>
      <c r="AL42" s="39">
        <f>'cost-performance'!$H$13*$A42</f>
        <v>7499</v>
      </c>
      <c r="AM42" s="44">
        <f>$AL42/'cost-performance'!$J$13</f>
        <v>12498.333333333334</v>
      </c>
      <c r="AN42" s="45">
        <f>$AL42/'cost-performance'!$K$13</f>
        <v>107.25114416475972</v>
      </c>
      <c r="AO42" s="32">
        <f>'cost-performance'!$G$14*CEILING($B42/7,1)</f>
        <v>13245</v>
      </c>
      <c r="AP42" s="44">
        <f>$AO42/'cost-performance'!$J$14</f>
        <v>22075</v>
      </c>
      <c r="AQ42" s="45">
        <f>$AO42/'cost-performance'!$K$14</f>
        <v>189.43077803203661</v>
      </c>
      <c r="AR42" s="39">
        <f>'cost-performance'!$H$15*$A42</f>
        <v>5999</v>
      </c>
      <c r="AS42" s="44">
        <f>$AR42/'cost-performance'!$J$15</f>
        <v>14997.5</v>
      </c>
      <c r="AT42" s="45">
        <f>$AR42/'cost-performance'!$K$15</f>
        <v>109.56677381648159</v>
      </c>
      <c r="AU42" s="32">
        <f>'cost-performance'!$G$16*CEILING($B42/7,1)</f>
        <v>9145</v>
      </c>
      <c r="AV42" s="44">
        <f>$AU42/'cost-performance'!$J$16</f>
        <v>22862.5</v>
      </c>
      <c r="AW42" s="45">
        <f>$AU42/'cost-performance'!$K$16</f>
        <v>167.02586206896552</v>
      </c>
      <c r="AX42" s="39">
        <f>'cost-performance'!$H$17*$A42</f>
        <v>3799</v>
      </c>
      <c r="AY42" s="44">
        <f>$AX42/'cost-performance'!$J$17</f>
        <v>9497.5</v>
      </c>
      <c r="AZ42" s="45">
        <f>$AX42/'cost-performance'!$K$17</f>
        <v>77.290852864583329</v>
      </c>
      <c r="BA42" s="32">
        <f>'cost-performance'!$G$18*CEILING($B42/7,1)</f>
        <v>6645</v>
      </c>
      <c r="BB42" s="44">
        <f>$BA42/'cost-performance'!$J$18</f>
        <v>16612.5</v>
      </c>
      <c r="BC42" s="45">
        <f>$BA42/'cost-performance'!$K$18</f>
        <v>135.19287109375</v>
      </c>
      <c r="BD42" s="39">
        <f>'cost-performance'!$H$19*$A42</f>
        <v>2099</v>
      </c>
      <c r="BE42" s="44">
        <f>$BD42/'cost-performance'!$J$19</f>
        <v>5766.4835164835167</v>
      </c>
      <c r="BF42" s="45">
        <f>$BD42/'cost-performance'!$K$19</f>
        <v>85.408528645833329</v>
      </c>
      <c r="BG42" s="32">
        <f>'cost-performance'!$G$20*CEILING($B42/7,1)</f>
        <v>3745</v>
      </c>
      <c r="BH42" s="44">
        <f>$BG42/'cost-performance'!$J$20</f>
        <v>10288.461538461539</v>
      </c>
      <c r="BI42" s="45">
        <f>$BG42/'cost-performance'!$K$20</f>
        <v>152.38444010416666</v>
      </c>
      <c r="BJ42" s="39">
        <f>'cost-performance'!$H$21*$A42</f>
        <v>6999</v>
      </c>
      <c r="BK42" s="44">
        <f>$BJ42/'cost-performance'!$J$21</f>
        <v>17497.5</v>
      </c>
      <c r="BL42" s="45">
        <f>$BJ42/'cost-performance'!$K$21</f>
        <v>74.406786868515056</v>
      </c>
      <c r="BM42" s="32">
        <f>'cost-performance'!$G$22*CEILING($B42/7,1)</f>
        <v>10245</v>
      </c>
      <c r="BN42" s="44">
        <f>$BM42/'cost-performance'!$J$22</f>
        <v>25612.5</v>
      </c>
      <c r="BO42" s="45">
        <f>$BM42/'cost-performance'!$K$22</f>
        <v>108.91520666780066</v>
      </c>
      <c r="BP42" s="39">
        <f>'cost-performance'!$H$23*$A42</f>
        <v>8599</v>
      </c>
      <c r="BQ42" s="44">
        <f>$BP42/'cost-performance'!$J$23</f>
        <v>21497.5</v>
      </c>
      <c r="BR42" s="45">
        <f>$BP42/'cost-performance'!$K$23</f>
        <v>113.14473684210526</v>
      </c>
      <c r="BS42" s="32">
        <f>'cost-performance'!$G$24*CEILING($B42/7,1)</f>
        <v>12995</v>
      </c>
      <c r="BT42" s="44">
        <f>$BS42/'cost-performance'!$J$24</f>
        <v>32487.5</v>
      </c>
      <c r="BU42" s="45">
        <f>$BS42/'cost-performance'!$K$24</f>
        <v>170.98684210526315</v>
      </c>
      <c r="BV42" s="39">
        <f>'cost-performance'!$H$25*$A42</f>
        <v>7449</v>
      </c>
      <c r="BW42" s="44">
        <f>$BV42/'cost-performance'!$J$25</f>
        <v>6796.5328467153277</v>
      </c>
      <c r="BX42" s="45">
        <f>$BV42/'cost-performance'!$K$25</f>
        <v>196.02631578947367</v>
      </c>
      <c r="BY42" s="32">
        <f>'cost-performance'!$G$26*CEILING($B42/7,1)</f>
        <v>11295</v>
      </c>
      <c r="BZ42" s="44">
        <f>$BY42/'cost-performance'!$J$26</f>
        <v>10305.656934306569</v>
      </c>
      <c r="CA42" s="45">
        <f>$BY42/'cost-performance'!$K$26</f>
        <v>297.23684210526318</v>
      </c>
      <c r="CB42" s="39">
        <f>'cost-performance'!$H$27*$A42</f>
        <v>6679</v>
      </c>
      <c r="CC42" s="44">
        <f>$CB42/'cost-performance'!$J$27</f>
        <v>7617.4726277372265</v>
      </c>
      <c r="CD42" s="45">
        <f>$CB42/'cost-performance'!$K$27</f>
        <v>175.76315789473685</v>
      </c>
      <c r="CE42" s="32">
        <f>'cost-performance'!$G$28*CEILING($B42/7,1)</f>
        <v>9995</v>
      </c>
      <c r="CF42" s="44">
        <f>$CE42/'cost-performance'!$J$28</f>
        <v>11399.406934306569</v>
      </c>
      <c r="CG42" s="45">
        <f>$CE42/'cost-performance'!$K$28</f>
        <v>263.0263157894737</v>
      </c>
      <c r="CH42" s="39">
        <f>'cost-performance'!$H$29*$A42</f>
        <v>1519</v>
      </c>
      <c r="CI42" s="44">
        <f>$CH42/'cost-performance'!$J$29</f>
        <v>5063.3333333333339</v>
      </c>
      <c r="CJ42" s="45">
        <f>$CH42/'cost-performance'!$K$29</f>
        <v>61.808268229166664</v>
      </c>
      <c r="CK42" s="39">
        <f>'cost-performance'!$H$30*$A42</f>
        <v>1675</v>
      </c>
      <c r="CL42" s="44">
        <f>$CK42/'cost-performance'!$J$30</f>
        <v>5583.3333333333339</v>
      </c>
      <c r="CM42" s="45">
        <f>$CK42/'cost-performance'!$K$30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C43*'cost-performance'!$F$2</f>
        <v>21081.600000000002</v>
      </c>
      <c r="F43" s="47">
        <f>C43*'cost-performance'!$F$2/'cost-performance'!$J$2</f>
        <v>29646.000000000004</v>
      </c>
      <c r="G43" s="48">
        <f>C43*'cost-performance'!$F$2/'cost-performance'!$K$2</f>
        <v>150.75514874141876</v>
      </c>
      <c r="H43" s="46">
        <f>C43*'cost-performance'!$F$3</f>
        <v>10540.800000000001</v>
      </c>
      <c r="I43" s="44">
        <f>C43*'cost-performance'!$F$3/'cost-performance'!$J$3</f>
        <v>29646.000000000004</v>
      </c>
      <c r="J43" s="45">
        <f>C43*'cost-performance'!$F$3/'cost-performance'!$K$3</f>
        <v>150.75514874141876</v>
      </c>
      <c r="K43" s="51">
        <f>C43*'cost-performance'!$F$4</f>
        <v>1317.6000000000001</v>
      </c>
      <c r="L43" s="44">
        <f>C43*'cost-performance'!$F$4/'cost-performance'!$J$4</f>
        <v>29646.000000000004</v>
      </c>
      <c r="M43" s="45">
        <f>C43*'cost-performance'!$F$4/'cost-performance'!$K$4</f>
        <v>150.75514874141876</v>
      </c>
      <c r="N43" s="51">
        <f>C43*'cost-performance'!$F$5</f>
        <v>23189.759999999998</v>
      </c>
      <c r="O43" s="44">
        <f>C43*'cost-performance'!$F$5/'cost-performance'!$J$5</f>
        <v>28987.199999999997</v>
      </c>
      <c r="P43" s="45">
        <f>C43*'cost-performance'!$F$5/'cost-performance'!$K$5</f>
        <v>165.83066361556064</v>
      </c>
      <c r="Q43" s="51">
        <f>'cost-performance'!$I$6*CEILING(A43/12,1)</f>
        <v>105525.72</v>
      </c>
      <c r="R43" s="46">
        <f>$Q43/'cost-performance'!$J$6</f>
        <v>131907.15</v>
      </c>
      <c r="S43" s="52">
        <f>$Q43/'cost-performance'!$K$6</f>
        <v>754.61756292906182</v>
      </c>
      <c r="T43" s="51">
        <f>'cost-performance'!$I$7*CEILING(A43/12,1)</f>
        <v>88389</v>
      </c>
      <c r="U43" s="46">
        <f>$T43/'cost-performance'!$J$7</f>
        <v>110486.25</v>
      </c>
      <c r="V43" s="52">
        <f>$T43/'cost-performance'!$K$7</f>
        <v>632.0723684210526</v>
      </c>
      <c r="W43" s="51">
        <f>C43*'cost-performance'!$F$8</f>
        <v>7759.2</v>
      </c>
      <c r="X43" s="44">
        <f>C43*'cost-performance'!$F$8/'cost-performance'!$J$8</f>
        <v>19398</v>
      </c>
      <c r="Y43" s="45">
        <f>C43*'cost-performance'!$F$8/'cost-performance'!$K$8</f>
        <v>887.78032036613263</v>
      </c>
      <c r="Z43" s="51">
        <f>'cost-performance'!$H$9*A43</f>
        <v>4958</v>
      </c>
      <c r="AA43" s="44">
        <f>A43*'cost-performance'!$H$9/'cost-performance'!$J$9</f>
        <v>12395</v>
      </c>
      <c r="AB43" s="45">
        <f>A43*'cost-performance'!$H$9/'cost-performance'!$K$9</f>
        <v>567.27688787185355</v>
      </c>
      <c r="AC43" s="51">
        <f>'cost-performance'!$H$10*$A43</f>
        <v>3058</v>
      </c>
      <c r="AD43" s="44">
        <f>$A43*'cost-performance'!$H$10/'cost-performance'!$J$10</f>
        <v>4368.5714285714284</v>
      </c>
      <c r="AE43" s="45">
        <f>$A43*'cost-performance'!$H$10/'cost-performance'!$K$10</f>
        <v>349.88558352402742</v>
      </c>
      <c r="AF43" s="51">
        <f>'cost-performance'!$H$11*$A43</f>
        <v>3758</v>
      </c>
      <c r="AG43" s="44">
        <f>$AF43/'cost-performance'!$J$11</f>
        <v>5368.5714285714294</v>
      </c>
      <c r="AH43" s="45">
        <f>$AF43/'cost-performance'!$K$11</f>
        <v>389.43005181347149</v>
      </c>
      <c r="AI43" s="51">
        <f>'cost-performance'!$F$12*$C43</f>
        <v>7320</v>
      </c>
      <c r="AJ43" s="44">
        <f>$AI43/'cost-performance'!$J$12</f>
        <v>8348.540145985402</v>
      </c>
      <c r="AK43" s="45">
        <f>$AI43/'cost-performance'!$K$12</f>
        <v>418.76430205949657</v>
      </c>
      <c r="AL43" s="32">
        <f>'cost-performance'!$H$13*$A43</f>
        <v>14998</v>
      </c>
      <c r="AM43" s="44">
        <f>$AL43/'cost-performance'!$J$13</f>
        <v>24996.666666666668</v>
      </c>
      <c r="AN43" s="45">
        <f>$AL43/'cost-performance'!$K$13</f>
        <v>214.50228832951944</v>
      </c>
      <c r="AO43" s="32">
        <f>'cost-performance'!$G$14*CEILING($B43/7,1)</f>
        <v>23841</v>
      </c>
      <c r="AP43" s="44">
        <f>$AO43/'cost-performance'!$J$14</f>
        <v>39735</v>
      </c>
      <c r="AQ43" s="45">
        <f>$AO43/'cost-performance'!$K$14</f>
        <v>340.9754004576659</v>
      </c>
      <c r="AR43" s="32">
        <f>'cost-performance'!$H$15*$A43</f>
        <v>11998</v>
      </c>
      <c r="AS43" s="44">
        <f>$AR43/'cost-performance'!$J$15</f>
        <v>29995</v>
      </c>
      <c r="AT43" s="45">
        <f>$AR43/'cost-performance'!$K$15</f>
        <v>219.13354763296317</v>
      </c>
      <c r="AU43" s="32">
        <f>'cost-performance'!$G$16*CEILING($B43/7,1)</f>
        <v>16461</v>
      </c>
      <c r="AV43" s="44">
        <f>$AU43/'cost-performance'!$J$16</f>
        <v>41152.5</v>
      </c>
      <c r="AW43" s="45">
        <f>$AU43/'cost-performance'!$K$16</f>
        <v>300.64655172413791</v>
      </c>
      <c r="AX43" s="32">
        <f>'cost-performance'!$H$17*$A43</f>
        <v>7598</v>
      </c>
      <c r="AY43" s="44">
        <f>$AX43/'cost-performance'!$J$17</f>
        <v>18995</v>
      </c>
      <c r="AZ43" s="45">
        <f>$AX43/'cost-performance'!$K$17</f>
        <v>154.58170572916666</v>
      </c>
      <c r="BA43" s="32">
        <f>'cost-performance'!$G$18*CEILING($B43/7,1)</f>
        <v>11961</v>
      </c>
      <c r="BB43" s="44">
        <f>$BA43/'cost-performance'!$J$18</f>
        <v>29902.5</v>
      </c>
      <c r="BC43" s="45">
        <f>$BA43/'cost-performance'!$K$18</f>
        <v>243.34716796875</v>
      </c>
      <c r="BD43" s="32">
        <f>'cost-performance'!$H$19*$A43</f>
        <v>4198</v>
      </c>
      <c r="BE43" s="44">
        <f>$BD43/'cost-performance'!$J$19</f>
        <v>11532.967032967033</v>
      </c>
      <c r="BF43" s="45">
        <f>$BD43/'cost-performance'!$K$19</f>
        <v>170.81705729166666</v>
      </c>
      <c r="BG43" s="32">
        <f>'cost-performance'!$G$20*CEILING($B43/7,1)</f>
        <v>6741</v>
      </c>
      <c r="BH43" s="44">
        <f>$BG43/'cost-performance'!$J$20</f>
        <v>18519.23076923077</v>
      </c>
      <c r="BI43" s="45">
        <f>$BG43/'cost-performance'!$K$20</f>
        <v>274.2919921875</v>
      </c>
      <c r="BJ43" s="32">
        <f>'cost-performance'!$H$21*$A43</f>
        <v>13998</v>
      </c>
      <c r="BK43" s="44">
        <f>$BJ43/'cost-performance'!$J$21</f>
        <v>34995</v>
      </c>
      <c r="BL43" s="45">
        <f>$BJ43/'cost-performance'!$K$21</f>
        <v>148.81357373703011</v>
      </c>
      <c r="BM43" s="32">
        <f>'cost-performance'!$G$22*CEILING($B43/7,1)</f>
        <v>18441</v>
      </c>
      <c r="BN43" s="44">
        <f>$BM43/'cost-performance'!$J$22</f>
        <v>46102.5</v>
      </c>
      <c r="BO43" s="45">
        <f>$BM43/'cost-performance'!$K$22</f>
        <v>196.04737200204119</v>
      </c>
      <c r="BP43" s="32">
        <f>'cost-performance'!$H$23*$A43</f>
        <v>17198</v>
      </c>
      <c r="BQ43" s="44">
        <f>$BP43/'cost-performance'!$J$23</f>
        <v>42995</v>
      </c>
      <c r="BR43" s="45">
        <f>$BP43/'cost-performance'!$K$23</f>
        <v>226.28947368421052</v>
      </c>
      <c r="BS43" s="32">
        <f>'cost-performance'!$G$24*CEILING($B43/7,1)</f>
        <v>23391</v>
      </c>
      <c r="BT43" s="44">
        <f>$BS43/'cost-performance'!$J$24</f>
        <v>58477.5</v>
      </c>
      <c r="BU43" s="45">
        <f>$BS43/'cost-performance'!$K$24</f>
        <v>307.7763157894737</v>
      </c>
      <c r="BV43" s="32">
        <f>'cost-performance'!$H$25*$A43</f>
        <v>14898</v>
      </c>
      <c r="BW43" s="44">
        <f>$BV43/'cost-performance'!$J$25</f>
        <v>13593.065693430655</v>
      </c>
      <c r="BX43" s="45">
        <f>$BV43/'cost-performance'!$K$25</f>
        <v>392.05263157894734</v>
      </c>
      <c r="BY43" s="32">
        <f>'cost-performance'!$G$26*CEILING($B43/7,1)</f>
        <v>20331</v>
      </c>
      <c r="BZ43" s="44">
        <f>$BY43/'cost-performance'!$J$26</f>
        <v>18550.182481751825</v>
      </c>
      <c r="CA43" s="45">
        <f>$BY43/'cost-performance'!$K$26</f>
        <v>535.02631578947364</v>
      </c>
      <c r="CB43" s="54">
        <f>'cost-performance'!$H$27*$A43</f>
        <v>13358</v>
      </c>
      <c r="CC43" s="44">
        <f>$CB43/'cost-performance'!$J$27</f>
        <v>15234.945255474453</v>
      </c>
      <c r="CD43" s="45">
        <f>$CB43/'cost-performance'!$K$27</f>
        <v>351.5263157894737</v>
      </c>
      <c r="CE43" s="32">
        <f>'cost-performance'!$G$28*CEILING($B43/7,1)</f>
        <v>17991</v>
      </c>
      <c r="CF43" s="44">
        <f>$CE43/'cost-performance'!$J$28</f>
        <v>20518.932481751825</v>
      </c>
      <c r="CG43" s="45">
        <f>$CE43/'cost-performance'!$K$28</f>
        <v>473.44736842105266</v>
      </c>
      <c r="CH43" s="54">
        <f>'cost-performance'!$H$29*$A43</f>
        <v>3038</v>
      </c>
      <c r="CI43" s="44">
        <f>$CH43/'cost-performance'!$J$29</f>
        <v>10126.666666666668</v>
      </c>
      <c r="CJ43" s="45">
        <f>$CH43/'cost-performance'!$K$29</f>
        <v>123.61653645833333</v>
      </c>
      <c r="CK43" s="54">
        <f>'cost-performance'!$H$30*$A43</f>
        <v>3350</v>
      </c>
      <c r="CL43" s="44">
        <f>$CK43/'cost-performance'!$J$30</f>
        <v>11166.666666666668</v>
      </c>
      <c r="CM43" s="45">
        <f>$CK43/'cost-performance'!$K$30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C44*'cost-performance'!$F$2</f>
        <v>31622.400000000001</v>
      </c>
      <c r="F44" s="47">
        <f>C44*'cost-performance'!$F$2/'cost-performance'!$J$2</f>
        <v>44469</v>
      </c>
      <c r="G44" s="48">
        <f>C44*'cost-performance'!$F$2/'cost-performance'!$K$2</f>
        <v>226.13272311212816</v>
      </c>
      <c r="H44" s="46">
        <f>C44*'cost-performance'!$F$3</f>
        <v>15811.2</v>
      </c>
      <c r="I44" s="44">
        <f>C44*'cost-performance'!$F$3/'cost-performance'!$J$3</f>
        <v>44469</v>
      </c>
      <c r="J44" s="45">
        <f>C44*'cost-performance'!$F$3/'cost-performance'!$K$3</f>
        <v>226.13272311212816</v>
      </c>
      <c r="K44" s="51">
        <f>C44*'cost-performance'!$F$4</f>
        <v>1976.4</v>
      </c>
      <c r="L44" s="44">
        <f>C44*'cost-performance'!$F$4/'cost-performance'!$J$4</f>
        <v>44469</v>
      </c>
      <c r="M44" s="45">
        <f>C44*'cost-performance'!$F$4/'cost-performance'!$K$4</f>
        <v>226.13272311212816</v>
      </c>
      <c r="N44" s="51">
        <f>C44*'cost-performance'!$F$5</f>
        <v>34784.639999999999</v>
      </c>
      <c r="O44" s="44">
        <f>C44*'cost-performance'!$F$5/'cost-performance'!$J$5</f>
        <v>43480.799999999996</v>
      </c>
      <c r="P44" s="45">
        <f>C44*'cost-performance'!$F$5/'cost-performance'!$K$5</f>
        <v>248.74599542334096</v>
      </c>
      <c r="Q44" s="51">
        <f>'cost-performance'!$I$6*CEILING(A44/12,1)</f>
        <v>105525.72</v>
      </c>
      <c r="R44" s="46">
        <f>$Q44/'cost-performance'!$J$6</f>
        <v>131907.15</v>
      </c>
      <c r="S44" s="52">
        <f>$Q44/'cost-performance'!$K$6</f>
        <v>754.61756292906182</v>
      </c>
      <c r="T44" s="51">
        <f>'cost-performance'!$I$7*CEILING(A44/12,1)</f>
        <v>88389</v>
      </c>
      <c r="U44" s="46">
        <f>$T44/'cost-performance'!$J$7</f>
        <v>110486.25</v>
      </c>
      <c r="V44" s="52">
        <f>$T44/'cost-performance'!$K$7</f>
        <v>632.0723684210526</v>
      </c>
      <c r="W44" s="51">
        <f>C44*'cost-performance'!$F$8</f>
        <v>11638.8</v>
      </c>
      <c r="X44" s="44">
        <f>C44*'cost-performance'!$F$8/'cost-performance'!$J$8</f>
        <v>29096.999999999996</v>
      </c>
      <c r="Y44" s="45">
        <f>C44*'cost-performance'!$F$8/'cost-performance'!$K$8</f>
        <v>1331.6704805491991</v>
      </c>
      <c r="Z44" s="51">
        <f>'cost-performance'!$H$9*A44</f>
        <v>7437</v>
      </c>
      <c r="AA44" s="44">
        <f>A44*'cost-performance'!$H$9/'cost-performance'!$J$9</f>
        <v>18592.5</v>
      </c>
      <c r="AB44" s="45">
        <f>A44*'cost-performance'!$H$9/'cost-performance'!$K$9</f>
        <v>850.91533180778026</v>
      </c>
      <c r="AC44" s="51">
        <f>'cost-performance'!$H$10*$A44</f>
        <v>4587</v>
      </c>
      <c r="AD44" s="44">
        <f>$A44*'cost-performance'!$H$10/'cost-performance'!$J$10</f>
        <v>6552.8571428571431</v>
      </c>
      <c r="AE44" s="45">
        <f>$A44*'cost-performance'!$H$10/'cost-performance'!$K$10</f>
        <v>524.82837528604114</v>
      </c>
      <c r="AF44" s="51">
        <f>'cost-performance'!$H$11*$A44</f>
        <v>5637</v>
      </c>
      <c r="AG44" s="44">
        <f>$AF44/'cost-performance'!$J$11</f>
        <v>8052.8571428571431</v>
      </c>
      <c r="AH44" s="45">
        <f>$AF44/'cost-performance'!$K$11</f>
        <v>584.14507772020727</v>
      </c>
      <c r="AI44" s="51">
        <f>'cost-performance'!$F$12*$C44</f>
        <v>10980</v>
      </c>
      <c r="AJ44" s="44">
        <f>$AI44/'cost-performance'!$J$12</f>
        <v>12522.810218978102</v>
      </c>
      <c r="AK44" s="45">
        <f>$AI44/'cost-performance'!$K$12</f>
        <v>628.1464530892448</v>
      </c>
      <c r="AL44" s="32">
        <f>'cost-performance'!$H$13*$A44</f>
        <v>22497</v>
      </c>
      <c r="AM44" s="44">
        <f>$AL44/'cost-performance'!$J$13</f>
        <v>37495</v>
      </c>
      <c r="AN44" s="45">
        <f>$AL44/'cost-performance'!$K$13</f>
        <v>321.7534324942792</v>
      </c>
      <c r="AO44" s="32">
        <f>'cost-performance'!$G$14*CEILING($B44/7,1)</f>
        <v>37086</v>
      </c>
      <c r="AP44" s="44">
        <f>$AO44/'cost-performance'!$J$14</f>
        <v>61810</v>
      </c>
      <c r="AQ44" s="45">
        <f>$AO44/'cost-performance'!$K$14</f>
        <v>530.40617848970248</v>
      </c>
      <c r="AR44" s="32">
        <f>'cost-performance'!$H$15*$A44</f>
        <v>17997</v>
      </c>
      <c r="AS44" s="44">
        <f>$AR44/'cost-performance'!$J$15</f>
        <v>44992.5</v>
      </c>
      <c r="AT44" s="45">
        <f>$AR44/'cost-performance'!$K$15</f>
        <v>328.70032144944474</v>
      </c>
      <c r="AU44" s="32">
        <f>'cost-performance'!$G$16*CEILING($B44/7,1)</f>
        <v>25606</v>
      </c>
      <c r="AV44" s="44">
        <f>$AU44/'cost-performance'!$J$16</f>
        <v>64015</v>
      </c>
      <c r="AW44" s="45">
        <f>$AU44/'cost-performance'!$K$16</f>
        <v>467.67241379310343</v>
      </c>
      <c r="AX44" s="32">
        <f>'cost-performance'!$H$17*$A44</f>
        <v>11397</v>
      </c>
      <c r="AY44" s="44">
        <f>$AX44/'cost-performance'!$J$17</f>
        <v>28492.5</v>
      </c>
      <c r="AZ44" s="45">
        <f>$AX44/'cost-performance'!$K$17</f>
        <v>231.87255859375</v>
      </c>
      <c r="BA44" s="32">
        <f>'cost-performance'!$G$18*CEILING($B44/7,1)</f>
        <v>18606</v>
      </c>
      <c r="BB44" s="44">
        <f>$BA44/'cost-performance'!$J$18</f>
        <v>46515</v>
      </c>
      <c r="BC44" s="45">
        <f>$BA44/'cost-performance'!$K$18</f>
        <v>378.5400390625</v>
      </c>
      <c r="BD44" s="32">
        <f>'cost-performance'!$H$19*$A44</f>
        <v>6297</v>
      </c>
      <c r="BE44" s="44">
        <f>$BD44/'cost-performance'!$J$19</f>
        <v>17299.45054945055</v>
      </c>
      <c r="BF44" s="45">
        <f>$BD44/'cost-performance'!$K$19</f>
        <v>256.2255859375</v>
      </c>
      <c r="BG44" s="32">
        <f>'cost-performance'!$G$20*CEILING($B44/7,1)</f>
        <v>10486</v>
      </c>
      <c r="BH44" s="44">
        <f>$BG44/'cost-performance'!$J$20</f>
        <v>28807.692307692309</v>
      </c>
      <c r="BI44" s="45">
        <f>$BG44/'cost-performance'!$K$20</f>
        <v>426.67643229166669</v>
      </c>
      <c r="BJ44" s="32">
        <f>'cost-performance'!$H$21*$A44</f>
        <v>20997</v>
      </c>
      <c r="BK44" s="44">
        <f>$BJ44/'cost-performance'!$J$21</f>
        <v>52492.5</v>
      </c>
      <c r="BL44" s="45">
        <f>$BJ44/'cost-performance'!$K$21</f>
        <v>223.22036060554518</v>
      </c>
      <c r="BM44" s="32">
        <f>'cost-performance'!$G$22*CEILING($B44/7,1)</f>
        <v>28686</v>
      </c>
      <c r="BN44" s="44">
        <f>$BM44/'cost-performance'!$J$22</f>
        <v>71715</v>
      </c>
      <c r="BO44" s="45">
        <f>$BM44/'cost-performance'!$K$22</f>
        <v>304.96257866984183</v>
      </c>
      <c r="BP44" s="32">
        <f>'cost-performance'!$H$23*$A44</f>
        <v>25797</v>
      </c>
      <c r="BQ44" s="44">
        <f>$BP44/'cost-performance'!$J$23</f>
        <v>64492.5</v>
      </c>
      <c r="BR44" s="45">
        <f>$BP44/'cost-performance'!$K$23</f>
        <v>339.43421052631578</v>
      </c>
      <c r="BS44" s="32">
        <f>'cost-performance'!$G$24*CEILING($B44/7,1)</f>
        <v>36386</v>
      </c>
      <c r="BT44" s="44">
        <f>$BS44/'cost-performance'!$J$24</f>
        <v>90965</v>
      </c>
      <c r="BU44" s="45">
        <f>$BS44/'cost-performance'!$K$24</f>
        <v>478.76315789473682</v>
      </c>
      <c r="BV44" s="32">
        <f>'cost-performance'!$H$25*$A44</f>
        <v>22347</v>
      </c>
      <c r="BW44" s="44">
        <f>$BV44/'cost-performance'!$J$25</f>
        <v>20389.598540145984</v>
      </c>
      <c r="BX44" s="45">
        <f>$BV44/'cost-performance'!$K$25</f>
        <v>588.07894736842104</v>
      </c>
      <c r="BY44" s="32">
        <f>'cost-performance'!$G$26*CEILING($B44/7,1)</f>
        <v>31626</v>
      </c>
      <c r="BZ44" s="44">
        <f>$BY44/'cost-performance'!$J$26</f>
        <v>28855.839416058392</v>
      </c>
      <c r="CA44" s="45">
        <f>$BY44/'cost-performance'!$K$26</f>
        <v>832.26315789473688</v>
      </c>
      <c r="CB44" s="54">
        <f>'cost-performance'!$H$27*$A44</f>
        <v>20037</v>
      </c>
      <c r="CC44" s="44">
        <f>$CB44/'cost-performance'!$J$27</f>
        <v>22852.417883211678</v>
      </c>
      <c r="CD44" s="45">
        <f>$CB44/'cost-performance'!$K$27</f>
        <v>527.28947368421052</v>
      </c>
      <c r="CE44" s="32">
        <f>'cost-performance'!$G$28*CEILING($B44/7,1)</f>
        <v>27986</v>
      </c>
      <c r="CF44" s="44">
        <f>$CE44/'cost-performance'!$J$28</f>
        <v>31918.339416058392</v>
      </c>
      <c r="CG44" s="45">
        <f>$CE44/'cost-performance'!$K$28</f>
        <v>736.47368421052636</v>
      </c>
      <c r="CH44" s="54">
        <f>'cost-performance'!$H$29*$A44</f>
        <v>4557</v>
      </c>
      <c r="CI44" s="44">
        <f>$CH44/'cost-performance'!$J$29</f>
        <v>15190</v>
      </c>
      <c r="CJ44" s="45">
        <f>$CH44/'cost-performance'!$K$29</f>
        <v>185.4248046875</v>
      </c>
      <c r="CK44" s="54">
        <f>'cost-performance'!$H$30*$A44</f>
        <v>5025</v>
      </c>
      <c r="CL44" s="44">
        <f>$CK44/'cost-performance'!$J$30</f>
        <v>16750</v>
      </c>
      <c r="CM44" s="45">
        <f>$CK44/'cost-performance'!$K$30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C45*'cost-performance'!$F$2</f>
        <v>42163.200000000004</v>
      </c>
      <c r="F45" s="47">
        <f>C45*'cost-performance'!$F$2/'cost-performance'!$J$2</f>
        <v>59292.000000000007</v>
      </c>
      <c r="G45" s="48">
        <f>C45*'cost-performance'!$F$2/'cost-performance'!$K$2</f>
        <v>301.51029748283753</v>
      </c>
      <c r="H45" s="46">
        <f>C45*'cost-performance'!$F$3</f>
        <v>21081.600000000002</v>
      </c>
      <c r="I45" s="44">
        <f>C45*'cost-performance'!$F$3/'cost-performance'!$J$3</f>
        <v>59292.000000000007</v>
      </c>
      <c r="J45" s="45">
        <f>C45*'cost-performance'!$F$3/'cost-performance'!$K$3</f>
        <v>301.51029748283753</v>
      </c>
      <c r="K45" s="51">
        <f>C45*'cost-performance'!$F$4</f>
        <v>2635.2000000000003</v>
      </c>
      <c r="L45" s="44">
        <f>C45*'cost-performance'!$F$4/'cost-performance'!$J$4</f>
        <v>59292.000000000007</v>
      </c>
      <c r="M45" s="45">
        <f>C45*'cost-performance'!$F$4/'cost-performance'!$K$4</f>
        <v>301.51029748283753</v>
      </c>
      <c r="N45" s="51">
        <f>C45*'cost-performance'!$F$5</f>
        <v>46379.519999999997</v>
      </c>
      <c r="O45" s="44">
        <f>C45*'cost-performance'!$F$5/'cost-performance'!$J$5</f>
        <v>57974.399999999994</v>
      </c>
      <c r="P45" s="45">
        <f>C45*'cost-performance'!$F$5/'cost-performance'!$K$5</f>
        <v>331.66132723112128</v>
      </c>
      <c r="Q45" s="51">
        <f>'cost-performance'!$I$6*CEILING(A45/12,1)</f>
        <v>105525.72</v>
      </c>
      <c r="R45" s="46">
        <f>$Q45/'cost-performance'!$J$6</f>
        <v>131907.15</v>
      </c>
      <c r="S45" s="52">
        <f>$Q45/'cost-performance'!$K$6</f>
        <v>754.61756292906182</v>
      </c>
      <c r="T45" s="51">
        <f>'cost-performance'!$I$7*CEILING(A45/12,1)</f>
        <v>88389</v>
      </c>
      <c r="U45" s="46">
        <f>$T45/'cost-performance'!$J$7</f>
        <v>110486.25</v>
      </c>
      <c r="V45" s="52">
        <f>$T45/'cost-performance'!$K$7</f>
        <v>632.0723684210526</v>
      </c>
      <c r="W45" s="51">
        <f>C45*'cost-performance'!$F$8</f>
        <v>15518.4</v>
      </c>
      <c r="X45" s="44">
        <f>C45*'cost-performance'!$F$8/'cost-performance'!$J$8</f>
        <v>38796</v>
      </c>
      <c r="Y45" s="45">
        <f>C45*'cost-performance'!$F$8/'cost-performance'!$K$8</f>
        <v>1775.5606407322653</v>
      </c>
      <c r="Z45" s="51">
        <f>'cost-performance'!$H$9*A45</f>
        <v>9916</v>
      </c>
      <c r="AA45" s="44">
        <f>A45*'cost-performance'!$H$9/'cost-performance'!$J$9</f>
        <v>24790</v>
      </c>
      <c r="AB45" s="45">
        <f>A45*'cost-performance'!$H$9/'cost-performance'!$K$9</f>
        <v>1134.5537757437071</v>
      </c>
      <c r="AC45" s="51">
        <f>'cost-performance'!$H$10*$A45</f>
        <v>6116</v>
      </c>
      <c r="AD45" s="44">
        <f>$A45*'cost-performance'!$H$10/'cost-performance'!$J$10</f>
        <v>8737.1428571428569</v>
      </c>
      <c r="AE45" s="45">
        <f>$A45*'cost-performance'!$H$10/'cost-performance'!$K$10</f>
        <v>699.77116704805485</v>
      </c>
      <c r="AF45" s="51">
        <f>'cost-performance'!$H$11*$A45</f>
        <v>7516</v>
      </c>
      <c r="AG45" s="44">
        <f>$AF45/'cost-performance'!$J$11</f>
        <v>10737.142857142859</v>
      </c>
      <c r="AH45" s="45">
        <f>$AF45/'cost-performance'!$K$11</f>
        <v>778.86010362694299</v>
      </c>
      <c r="AI45" s="51">
        <f>'cost-performance'!$F$12*$C45</f>
        <v>14640</v>
      </c>
      <c r="AJ45" s="44">
        <f>$AI45/'cost-performance'!$J$12</f>
        <v>16697.080291970804</v>
      </c>
      <c r="AK45" s="45">
        <f>$AI45/'cost-performance'!$K$12</f>
        <v>837.52860411899314</v>
      </c>
      <c r="AL45" s="32">
        <f>'cost-performance'!$H$13*$A45</f>
        <v>29996</v>
      </c>
      <c r="AM45" s="44">
        <f>$AL45/'cost-performance'!$J$13</f>
        <v>49993.333333333336</v>
      </c>
      <c r="AN45" s="45">
        <f>$AL45/'cost-performance'!$K$13</f>
        <v>429.00457665903889</v>
      </c>
      <c r="AO45" s="32">
        <f>'cost-performance'!$G$14*CEILING($B45/7,1)</f>
        <v>47682</v>
      </c>
      <c r="AP45" s="44">
        <f>$AO45/'cost-performance'!$J$14</f>
        <v>79470</v>
      </c>
      <c r="AQ45" s="45">
        <f>$AO45/'cost-performance'!$K$14</f>
        <v>681.9508009153318</v>
      </c>
      <c r="AR45" s="32">
        <f>'cost-performance'!$H$15*$A45</f>
        <v>23996</v>
      </c>
      <c r="AS45" s="44">
        <f>$AR45/'cost-performance'!$J$15</f>
        <v>59990</v>
      </c>
      <c r="AT45" s="45">
        <f>$AR45/'cost-performance'!$K$15</f>
        <v>438.26709526592634</v>
      </c>
      <c r="AU45" s="32">
        <f>'cost-performance'!$G$16*CEILING($B45/7,1)</f>
        <v>32922</v>
      </c>
      <c r="AV45" s="44">
        <f>$AU45/'cost-performance'!$J$16</f>
        <v>82305</v>
      </c>
      <c r="AW45" s="45">
        <f>$AU45/'cost-performance'!$K$16</f>
        <v>601.29310344827582</v>
      </c>
      <c r="AX45" s="32">
        <f>'cost-performance'!$H$17*$A45</f>
        <v>15196</v>
      </c>
      <c r="AY45" s="44">
        <f>$AX45/'cost-performance'!$J$17</f>
        <v>37990</v>
      </c>
      <c r="AZ45" s="45">
        <f>$AX45/'cost-performance'!$K$17</f>
        <v>309.16341145833331</v>
      </c>
      <c r="BA45" s="32">
        <f>'cost-performance'!$G$18*CEILING($B45/7,1)</f>
        <v>23922</v>
      </c>
      <c r="BB45" s="44">
        <f>$BA45/'cost-performance'!$J$18</f>
        <v>59805</v>
      </c>
      <c r="BC45" s="45">
        <f>$BA45/'cost-performance'!$K$18</f>
        <v>486.6943359375</v>
      </c>
      <c r="BD45" s="32">
        <f>'cost-performance'!$H$19*$A45</f>
        <v>8396</v>
      </c>
      <c r="BE45" s="44">
        <f>$BD45/'cost-performance'!$J$19</f>
        <v>23065.934065934067</v>
      </c>
      <c r="BF45" s="45">
        <f>$BD45/'cost-performance'!$K$19</f>
        <v>341.63411458333331</v>
      </c>
      <c r="BG45" s="32">
        <f>'cost-performance'!$G$20*CEILING($B45/7,1)</f>
        <v>13482</v>
      </c>
      <c r="BH45" s="44">
        <f>$BG45/'cost-performance'!$J$20</f>
        <v>37038.461538461539</v>
      </c>
      <c r="BI45" s="45">
        <f>$BG45/'cost-performance'!$K$20</f>
        <v>548.583984375</v>
      </c>
      <c r="BJ45" s="32">
        <f>'cost-performance'!$H$21*$A45</f>
        <v>27996</v>
      </c>
      <c r="BK45" s="44">
        <f>$BJ45/'cost-performance'!$J$21</f>
        <v>69990</v>
      </c>
      <c r="BL45" s="45">
        <f>$BJ45/'cost-performance'!$K$21</f>
        <v>297.62714747406022</v>
      </c>
      <c r="BM45" s="32">
        <f>'cost-performance'!$G$22*CEILING($B45/7,1)</f>
        <v>36882</v>
      </c>
      <c r="BN45" s="44">
        <f>$BM45/'cost-performance'!$J$22</f>
        <v>92205</v>
      </c>
      <c r="BO45" s="45">
        <f>$BM45/'cost-performance'!$K$22</f>
        <v>392.09474400408237</v>
      </c>
      <c r="BP45" s="32">
        <f>'cost-performance'!$H$23*$A45</f>
        <v>34396</v>
      </c>
      <c r="BQ45" s="44">
        <f>$BP45/'cost-performance'!$J$23</f>
        <v>85990</v>
      </c>
      <c r="BR45" s="45">
        <f>$BP45/'cost-performance'!$K$23</f>
        <v>452.57894736842104</v>
      </c>
      <c r="BS45" s="32">
        <f>'cost-performance'!$G$24*CEILING($B45/7,1)</f>
        <v>46782</v>
      </c>
      <c r="BT45" s="44">
        <f>$BS45/'cost-performance'!$J$24</f>
        <v>116955</v>
      </c>
      <c r="BU45" s="45">
        <f>$BS45/'cost-performance'!$K$24</f>
        <v>615.5526315789474</v>
      </c>
      <c r="BV45" s="32">
        <f>'cost-performance'!$H$25*$A45</f>
        <v>29796</v>
      </c>
      <c r="BW45" s="44">
        <f>$BV45/'cost-performance'!$J$25</f>
        <v>27186.131386861311</v>
      </c>
      <c r="BX45" s="45">
        <f>$BV45/'cost-performance'!$K$25</f>
        <v>784.10526315789468</v>
      </c>
      <c r="BY45" s="32">
        <f>'cost-performance'!$G$26*CEILING($B45/7,1)</f>
        <v>40662</v>
      </c>
      <c r="BZ45" s="44">
        <f>$BY45/'cost-performance'!$J$26</f>
        <v>37100.364963503649</v>
      </c>
      <c r="CA45" s="45">
        <f>$BY45/'cost-performance'!$K$26</f>
        <v>1070.0526315789473</v>
      </c>
      <c r="CB45" s="54">
        <f>'cost-performance'!$H$27*$A45</f>
        <v>26716</v>
      </c>
      <c r="CC45" s="44">
        <f>$CB45/'cost-performance'!$J$27</f>
        <v>30469.890510948906</v>
      </c>
      <c r="CD45" s="45">
        <f>$CB45/'cost-performance'!$K$27</f>
        <v>703.0526315789474</v>
      </c>
      <c r="CE45" s="32">
        <f>'cost-performance'!$G$28*CEILING($B45/7,1)</f>
        <v>35982</v>
      </c>
      <c r="CF45" s="44">
        <f>$CE45/'cost-performance'!$J$28</f>
        <v>41037.864963503649</v>
      </c>
      <c r="CG45" s="45">
        <f>$CE45/'cost-performance'!$K$28</f>
        <v>946.89473684210532</v>
      </c>
      <c r="CH45" s="54">
        <f>'cost-performance'!$H$29*$A45</f>
        <v>6076</v>
      </c>
      <c r="CI45" s="44">
        <f>$CH45/'cost-performance'!$J$29</f>
        <v>20253.333333333336</v>
      </c>
      <c r="CJ45" s="45">
        <f>$CH45/'cost-performance'!$K$29</f>
        <v>247.23307291666666</v>
      </c>
      <c r="CK45" s="54">
        <f>'cost-performance'!$H$30*$A45</f>
        <v>6700</v>
      </c>
      <c r="CL45" s="44">
        <f>$CK45/'cost-performance'!$J$30</f>
        <v>22333.333333333336</v>
      </c>
      <c r="CM45" s="45">
        <f>$CK45/'cost-performance'!$K$30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C46*'cost-performance'!$F$2</f>
        <v>52704</v>
      </c>
      <c r="F46" s="47">
        <f>C46*'cost-performance'!$F$2/'cost-performance'!$J$2</f>
        <v>74115</v>
      </c>
      <c r="G46" s="48">
        <f>C46*'cost-performance'!$F$2/'cost-performance'!$K$2</f>
        <v>376.88787185354693</v>
      </c>
      <c r="H46" s="46">
        <f>C46*'cost-performance'!$F$3</f>
        <v>26352</v>
      </c>
      <c r="I46" s="44">
        <f>C46*'cost-performance'!$F$3/'cost-performance'!$J$3</f>
        <v>74115</v>
      </c>
      <c r="J46" s="45">
        <f>C46*'cost-performance'!$F$3/'cost-performance'!$K$3</f>
        <v>376.88787185354693</v>
      </c>
      <c r="K46" s="51">
        <f>C46*'cost-performance'!$F$4</f>
        <v>3294</v>
      </c>
      <c r="L46" s="44">
        <f>C46*'cost-performance'!$F$4/'cost-performance'!$J$4</f>
        <v>74115</v>
      </c>
      <c r="M46" s="45">
        <f>C46*'cost-performance'!$F$4/'cost-performance'!$K$4</f>
        <v>376.88787185354693</v>
      </c>
      <c r="N46" s="51">
        <f>C46*'cost-performance'!$F$5</f>
        <v>57974.400000000001</v>
      </c>
      <c r="O46" s="44">
        <f>C46*'cost-performance'!$F$5/'cost-performance'!$J$5</f>
        <v>72468</v>
      </c>
      <c r="P46" s="45">
        <f>C46*'cost-performance'!$F$5/'cost-performance'!$K$5</f>
        <v>414.5766590389016</v>
      </c>
      <c r="Q46" s="51">
        <f>'cost-performance'!$I$6*CEILING(A46/12,1)</f>
        <v>105525.72</v>
      </c>
      <c r="R46" s="46">
        <f>$Q46/'cost-performance'!$J$6</f>
        <v>131907.15</v>
      </c>
      <c r="S46" s="52">
        <f>$Q46/'cost-performance'!$K$6</f>
        <v>754.61756292906182</v>
      </c>
      <c r="T46" s="51">
        <f>'cost-performance'!$I$7*CEILING(A46/12,1)</f>
        <v>88389</v>
      </c>
      <c r="U46" s="46">
        <f>$T46/'cost-performance'!$J$7</f>
        <v>110486.25</v>
      </c>
      <c r="V46" s="52">
        <f>$T46/'cost-performance'!$K$7</f>
        <v>632.0723684210526</v>
      </c>
      <c r="W46" s="51">
        <f>C46*'cost-performance'!$F$8</f>
        <v>19398</v>
      </c>
      <c r="X46" s="44">
        <f>C46*'cost-performance'!$F$8/'cost-performance'!$J$8</f>
        <v>48495</v>
      </c>
      <c r="Y46" s="45">
        <f>C46*'cost-performance'!$F$8/'cost-performance'!$K$8</f>
        <v>2219.4508009153319</v>
      </c>
      <c r="Z46" s="51">
        <f>'cost-performance'!$H$9*A46</f>
        <v>12395</v>
      </c>
      <c r="AA46" s="44">
        <f>A46*'cost-performance'!$H$9/'cost-performance'!$J$9</f>
        <v>30987.5</v>
      </c>
      <c r="AB46" s="45">
        <f>A46*'cost-performance'!$H$9/'cost-performance'!$K$9</f>
        <v>1418.1922196796338</v>
      </c>
      <c r="AC46" s="51">
        <f>'cost-performance'!$H$10*$A46</f>
        <v>7645</v>
      </c>
      <c r="AD46" s="44">
        <f>$A46*'cost-performance'!$H$10/'cost-performance'!$J$10</f>
        <v>10921.428571428572</v>
      </c>
      <c r="AE46" s="45">
        <f>$A46*'cost-performance'!$H$10/'cost-performance'!$K$10</f>
        <v>874.71395881006868</v>
      </c>
      <c r="AF46" s="51">
        <f>'cost-performance'!$H$11*$A46</f>
        <v>9395</v>
      </c>
      <c r="AG46" s="44">
        <f>$AF46/'cost-performance'!$J$11</f>
        <v>13421.428571428572</v>
      </c>
      <c r="AH46" s="45">
        <f>$AF46/'cost-performance'!$K$11</f>
        <v>973.57512953367871</v>
      </c>
      <c r="AI46" s="51">
        <f>'cost-performance'!$F$12*$C46</f>
        <v>18300</v>
      </c>
      <c r="AJ46" s="44">
        <f>$AI46/'cost-performance'!$J$12</f>
        <v>20871.350364963502</v>
      </c>
      <c r="AK46" s="45">
        <f>$AI46/'cost-performance'!$K$12</f>
        <v>1046.9107551487414</v>
      </c>
      <c r="AL46" s="32">
        <f>'cost-performance'!$H$13*$A46</f>
        <v>37495</v>
      </c>
      <c r="AM46" s="44">
        <f>$AL46/'cost-performance'!$J$13</f>
        <v>62491.666666666672</v>
      </c>
      <c r="AN46" s="45">
        <f>$AL46/'cost-performance'!$K$13</f>
        <v>536.25572082379858</v>
      </c>
      <c r="AO46" s="32">
        <f>'cost-performance'!$G$14*CEILING($B46/7,1)</f>
        <v>58278</v>
      </c>
      <c r="AP46" s="44">
        <f>$AO46/'cost-performance'!$J$14</f>
        <v>97130</v>
      </c>
      <c r="AQ46" s="45">
        <f>$AO46/'cost-performance'!$K$14</f>
        <v>833.49542334096111</v>
      </c>
      <c r="AR46" s="32">
        <f>'cost-performance'!$H$15*$A46</f>
        <v>29995</v>
      </c>
      <c r="AS46" s="44">
        <f>$AR46/'cost-performance'!$J$15</f>
        <v>74987.5</v>
      </c>
      <c r="AT46" s="45">
        <f>$AR46/'cost-performance'!$K$15</f>
        <v>547.83386908240789</v>
      </c>
      <c r="AU46" s="32">
        <f>'cost-performance'!$G$16*CEILING($B46/7,1)</f>
        <v>40238</v>
      </c>
      <c r="AV46" s="44">
        <f>$AU46/'cost-performance'!$J$16</f>
        <v>100595</v>
      </c>
      <c r="AW46" s="45">
        <f>$AU46/'cost-performance'!$K$16</f>
        <v>734.91379310344826</v>
      </c>
      <c r="AX46" s="32">
        <f>'cost-performance'!$H$17*$A46</f>
        <v>18995</v>
      </c>
      <c r="AY46" s="44">
        <f>$AX46/'cost-performance'!$J$17</f>
        <v>47487.5</v>
      </c>
      <c r="AZ46" s="45">
        <f>$AX46/'cost-performance'!$K$17</f>
        <v>386.45426432291669</v>
      </c>
      <c r="BA46" s="32">
        <f>'cost-performance'!$G$18*CEILING($B46/7,1)</f>
        <v>29238</v>
      </c>
      <c r="BB46" s="44">
        <f>$BA46/'cost-performance'!$J$18</f>
        <v>73095</v>
      </c>
      <c r="BC46" s="45">
        <f>$BA46/'cost-performance'!$K$18</f>
        <v>594.8486328125</v>
      </c>
      <c r="BD46" s="32">
        <f>'cost-performance'!$H$19*$A46</f>
        <v>10495</v>
      </c>
      <c r="BE46" s="44">
        <f>$BD46/'cost-performance'!$J$19</f>
        <v>28832.417582417584</v>
      </c>
      <c r="BF46" s="45">
        <f>$BD46/'cost-performance'!$K$19</f>
        <v>427.04264322916669</v>
      </c>
      <c r="BG46" s="32">
        <f>'cost-performance'!$G$20*CEILING($B46/7,1)</f>
        <v>16478</v>
      </c>
      <c r="BH46" s="44">
        <f>$BG46/'cost-performance'!$J$20</f>
        <v>45269.230769230773</v>
      </c>
      <c r="BI46" s="45">
        <f>$BG46/'cost-performance'!$K$20</f>
        <v>670.49153645833337</v>
      </c>
      <c r="BJ46" s="32">
        <f>'cost-performance'!$H$21*$A46</f>
        <v>34995</v>
      </c>
      <c r="BK46" s="44">
        <f>$BJ46/'cost-performance'!$J$21</f>
        <v>87487.5</v>
      </c>
      <c r="BL46" s="45">
        <f>$BJ46/'cost-performance'!$K$21</f>
        <v>372.03393434257532</v>
      </c>
      <c r="BM46" s="32">
        <f>'cost-performance'!$G$22*CEILING($B46/7,1)</f>
        <v>45078</v>
      </c>
      <c r="BN46" s="44">
        <f>$BM46/'cost-performance'!$J$22</f>
        <v>112695</v>
      </c>
      <c r="BO46" s="45">
        <f>$BM46/'cost-performance'!$K$22</f>
        <v>479.22690933832286</v>
      </c>
      <c r="BP46" s="32">
        <f>'cost-performance'!$H$23*$A46</f>
        <v>42995</v>
      </c>
      <c r="BQ46" s="44">
        <f>$BP46/'cost-performance'!$J$23</f>
        <v>107487.5</v>
      </c>
      <c r="BR46" s="45">
        <f>$BP46/'cost-performance'!$K$23</f>
        <v>565.72368421052636</v>
      </c>
      <c r="BS46" s="32">
        <f>'cost-performance'!$G$24*CEILING($B46/7,1)</f>
        <v>57178</v>
      </c>
      <c r="BT46" s="44">
        <f>$BS46/'cost-performance'!$J$24</f>
        <v>142945</v>
      </c>
      <c r="BU46" s="45">
        <f>$BS46/'cost-performance'!$K$24</f>
        <v>752.34210526315792</v>
      </c>
      <c r="BV46" s="32">
        <f>'cost-performance'!$H$25*$A46</f>
        <v>37245</v>
      </c>
      <c r="BW46" s="44">
        <f>$BV46/'cost-performance'!$J$25</f>
        <v>33982.664233576637</v>
      </c>
      <c r="BX46" s="45">
        <f>$BV46/'cost-performance'!$K$25</f>
        <v>980.13157894736844</v>
      </c>
      <c r="BY46" s="32">
        <f>'cost-performance'!$G$26*CEILING($B46/7,1)</f>
        <v>49698</v>
      </c>
      <c r="BZ46" s="44">
        <f>$BY46/'cost-performance'!$J$26</f>
        <v>45344.890510948899</v>
      </c>
      <c r="CA46" s="45">
        <f>$BY46/'cost-performance'!$K$26</f>
        <v>1307.8421052631579</v>
      </c>
      <c r="CB46" s="54">
        <f>'cost-performance'!$H$27*$A46</f>
        <v>33395</v>
      </c>
      <c r="CC46" s="44">
        <f>$CB46/'cost-performance'!$J$27</f>
        <v>38087.363138686131</v>
      </c>
      <c r="CD46" s="45">
        <f>$CB46/'cost-performance'!$K$27</f>
        <v>878.81578947368416</v>
      </c>
      <c r="CE46" s="32">
        <f>'cost-performance'!$G$28*CEILING($B46/7,1)</f>
        <v>43978</v>
      </c>
      <c r="CF46" s="44">
        <f>$CE46/'cost-performance'!$J$28</f>
        <v>50157.390510948906</v>
      </c>
      <c r="CG46" s="45">
        <f>$CE46/'cost-performance'!$K$28</f>
        <v>1157.3157894736842</v>
      </c>
      <c r="CH46" s="54">
        <f>'cost-performance'!$H$29*$A46</f>
        <v>7595</v>
      </c>
      <c r="CI46" s="44">
        <f>$CH46/'cost-performance'!$J$29</f>
        <v>25316.666666666668</v>
      </c>
      <c r="CJ46" s="45">
        <f>$CH46/'cost-performance'!$K$29</f>
        <v>309.04134114583331</v>
      </c>
      <c r="CK46" s="54">
        <f>'cost-performance'!$H$30*$A46</f>
        <v>8375</v>
      </c>
      <c r="CL46" s="44">
        <f>$CK46/'cost-performance'!$J$30</f>
        <v>27916.666666666668</v>
      </c>
      <c r="CM46" s="45">
        <f>$CK46/'cost-performance'!$K$30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C47*'cost-performance'!$F$2</f>
        <v>63244.800000000003</v>
      </c>
      <c r="F47" s="47">
        <f>C47*'cost-performance'!$F$2/'cost-performance'!$J$2</f>
        <v>88938</v>
      </c>
      <c r="G47" s="48">
        <f>C47*'cost-performance'!$F$2/'cost-performance'!$K$2</f>
        <v>452.26544622425632</v>
      </c>
      <c r="H47" s="46">
        <f>C47*'cost-performance'!$F$3</f>
        <v>31622.400000000001</v>
      </c>
      <c r="I47" s="44">
        <f>C47*'cost-performance'!$F$3/'cost-performance'!$J$3</f>
        <v>88938</v>
      </c>
      <c r="J47" s="45">
        <f>C47*'cost-performance'!$F$3/'cost-performance'!$K$3</f>
        <v>452.26544622425632</v>
      </c>
      <c r="K47" s="51">
        <f>C47*'cost-performance'!$F$4</f>
        <v>3952.8</v>
      </c>
      <c r="L47" s="44">
        <f>C47*'cost-performance'!$F$4/'cost-performance'!$J$4</f>
        <v>88938</v>
      </c>
      <c r="M47" s="45">
        <f>C47*'cost-performance'!$F$4/'cost-performance'!$K$4</f>
        <v>452.26544622425632</v>
      </c>
      <c r="N47" s="51">
        <f>C47*'cost-performance'!$F$5</f>
        <v>69569.279999999999</v>
      </c>
      <c r="O47" s="44">
        <f>C47*'cost-performance'!$F$5/'cost-performance'!$J$5</f>
        <v>86961.599999999991</v>
      </c>
      <c r="P47" s="45">
        <f>C47*'cost-performance'!$F$5/'cost-performance'!$K$5</f>
        <v>497.49199084668192</v>
      </c>
      <c r="Q47" s="51">
        <f>'cost-performance'!$I$6*CEILING(A47/12,1)</f>
        <v>105525.72</v>
      </c>
      <c r="R47" s="46">
        <f>$Q47/'cost-performance'!$J$6</f>
        <v>131907.15</v>
      </c>
      <c r="S47" s="52">
        <f>$Q47/'cost-performance'!$K$6</f>
        <v>754.61756292906182</v>
      </c>
      <c r="T47" s="51">
        <f>'cost-performance'!$I$7*CEILING(A47/12,1)</f>
        <v>88389</v>
      </c>
      <c r="U47" s="46">
        <f>$T47/'cost-performance'!$J$7</f>
        <v>110486.25</v>
      </c>
      <c r="V47" s="52">
        <f>$T47/'cost-performance'!$K$7</f>
        <v>632.0723684210526</v>
      </c>
      <c r="W47" s="51">
        <f>C47*'cost-performance'!$F$8</f>
        <v>23277.599999999999</v>
      </c>
      <c r="X47" s="44">
        <f>C47*'cost-performance'!$F$8/'cost-performance'!$J$8</f>
        <v>58193.999999999993</v>
      </c>
      <c r="Y47" s="45">
        <f>C47*'cost-performance'!$F$8/'cost-performance'!$K$8</f>
        <v>2663.3409610983981</v>
      </c>
      <c r="Z47" s="51">
        <f>'cost-performance'!$H$9*A47</f>
        <v>14874</v>
      </c>
      <c r="AA47" s="44">
        <f>A47*'cost-performance'!$H$9/'cost-performance'!$J$9</f>
        <v>37185</v>
      </c>
      <c r="AB47" s="45">
        <f>A47*'cost-performance'!$H$9/'cost-performance'!$K$9</f>
        <v>1701.8306636155605</v>
      </c>
      <c r="AC47" s="51">
        <f>'cost-performance'!$H$10*$A47</f>
        <v>9174</v>
      </c>
      <c r="AD47" s="44">
        <f>$A47*'cost-performance'!$H$10/'cost-performance'!$J$10</f>
        <v>13105.714285714286</v>
      </c>
      <c r="AE47" s="45">
        <f>$A47*'cost-performance'!$H$10/'cost-performance'!$K$10</f>
        <v>1049.6567505720823</v>
      </c>
      <c r="AF47" s="51">
        <f>'cost-performance'!$H$11*$A47</f>
        <v>11274</v>
      </c>
      <c r="AG47" s="44">
        <f>$AF47/'cost-performance'!$J$11</f>
        <v>16105.714285714286</v>
      </c>
      <c r="AH47" s="45">
        <f>$AF47/'cost-performance'!$K$11</f>
        <v>1168.2901554404145</v>
      </c>
      <c r="AI47" s="51">
        <f>'cost-performance'!$F$12*$C47</f>
        <v>21960</v>
      </c>
      <c r="AJ47" s="44">
        <f>$AI47/'cost-performance'!$J$12</f>
        <v>25045.620437956204</v>
      </c>
      <c r="AK47" s="45">
        <f>$AI47/'cost-performance'!$K$12</f>
        <v>1256.2929061784896</v>
      </c>
      <c r="AL47" s="32">
        <f>'cost-performance'!$H$13*$A47</f>
        <v>44994</v>
      </c>
      <c r="AM47" s="44">
        <f>$AL47/'cost-performance'!$J$13</f>
        <v>74990</v>
      </c>
      <c r="AN47" s="45">
        <f>$AL47/'cost-performance'!$K$13</f>
        <v>643.50686498855839</v>
      </c>
      <c r="AO47" s="32">
        <f>'cost-performance'!$G$14*CEILING($B47/7,1)</f>
        <v>71523</v>
      </c>
      <c r="AP47" s="44">
        <f>$AO47/'cost-performance'!$J$14</f>
        <v>119205</v>
      </c>
      <c r="AQ47" s="45">
        <f>$AO47/'cost-performance'!$K$14</f>
        <v>1022.9262013729976</v>
      </c>
      <c r="AR47" s="32">
        <f>'cost-performance'!$H$15*$A47</f>
        <v>35994</v>
      </c>
      <c r="AS47" s="44">
        <f>$AR47/'cost-performance'!$J$15</f>
        <v>89985</v>
      </c>
      <c r="AT47" s="45">
        <f>$AR47/'cost-performance'!$K$15</f>
        <v>657.40064289888949</v>
      </c>
      <c r="AU47" s="32">
        <f>'cost-performance'!$G$16*CEILING($B47/7,1)</f>
        <v>49383</v>
      </c>
      <c r="AV47" s="44">
        <f>$AU47/'cost-performance'!$J$16</f>
        <v>123457.5</v>
      </c>
      <c r="AW47" s="45">
        <f>$AU47/'cost-performance'!$K$16</f>
        <v>901.93965517241372</v>
      </c>
      <c r="AX47" s="32">
        <f>'cost-performance'!$H$17*$A47</f>
        <v>22794</v>
      </c>
      <c r="AY47" s="44">
        <f>$AX47/'cost-performance'!$J$17</f>
        <v>56985</v>
      </c>
      <c r="AZ47" s="45">
        <f>$AX47/'cost-performance'!$K$17</f>
        <v>463.7451171875</v>
      </c>
      <c r="BA47" s="32">
        <f>'cost-performance'!$G$18*CEILING($B47/7,1)</f>
        <v>35883</v>
      </c>
      <c r="BB47" s="44">
        <f>$BA47/'cost-performance'!$J$18</f>
        <v>89707.5</v>
      </c>
      <c r="BC47" s="45">
        <f>$BA47/'cost-performance'!$K$18</f>
        <v>730.04150390625</v>
      </c>
      <c r="BD47" s="32">
        <f>'cost-performance'!$H$19*$A47</f>
        <v>12594</v>
      </c>
      <c r="BE47" s="44">
        <f>$BD47/'cost-performance'!$J$19</f>
        <v>34598.9010989011</v>
      </c>
      <c r="BF47" s="45">
        <f>$BD47/'cost-performance'!$K$19</f>
        <v>512.451171875</v>
      </c>
      <c r="BG47" s="32">
        <f>'cost-performance'!$G$20*CEILING($B47/7,1)</f>
        <v>20223</v>
      </c>
      <c r="BH47" s="44">
        <f>$BG47/'cost-performance'!$J$20</f>
        <v>55557.692307692312</v>
      </c>
      <c r="BI47" s="45">
        <f>$BG47/'cost-performance'!$K$20</f>
        <v>822.8759765625</v>
      </c>
      <c r="BJ47" s="32">
        <f>'cost-performance'!$H$21*$A47</f>
        <v>41994</v>
      </c>
      <c r="BK47" s="44">
        <f>$BJ47/'cost-performance'!$J$21</f>
        <v>104985</v>
      </c>
      <c r="BL47" s="45">
        <f>$BJ47/'cost-performance'!$K$21</f>
        <v>446.44072121109036</v>
      </c>
      <c r="BM47" s="32">
        <f>'cost-performance'!$G$22*CEILING($B47/7,1)</f>
        <v>55323</v>
      </c>
      <c r="BN47" s="44">
        <f>$BM47/'cost-performance'!$J$22</f>
        <v>138307.5</v>
      </c>
      <c r="BO47" s="45">
        <f>$BM47/'cost-performance'!$K$22</f>
        <v>588.1421160061235</v>
      </c>
      <c r="BP47" s="32">
        <f>'cost-performance'!$H$23*$A47</f>
        <v>51594</v>
      </c>
      <c r="BQ47" s="44">
        <f>$BP47/'cost-performance'!$J$23</f>
        <v>128985</v>
      </c>
      <c r="BR47" s="45">
        <f>$BP47/'cost-performance'!$K$23</f>
        <v>678.86842105263156</v>
      </c>
      <c r="BS47" s="32">
        <f>'cost-performance'!$G$24*CEILING($B47/7,1)</f>
        <v>70173</v>
      </c>
      <c r="BT47" s="44">
        <f>$BS47/'cost-performance'!$J$24</f>
        <v>175432.5</v>
      </c>
      <c r="BU47" s="45">
        <f>$BS47/'cost-performance'!$K$24</f>
        <v>923.32894736842104</v>
      </c>
      <c r="BV47" s="32">
        <f>'cost-performance'!$H$25*$A47</f>
        <v>44694</v>
      </c>
      <c r="BW47" s="44">
        <f>$BV47/'cost-performance'!$J$25</f>
        <v>40779.197080291968</v>
      </c>
      <c r="BX47" s="45">
        <f>$BV47/'cost-performance'!$K$25</f>
        <v>1176.1578947368421</v>
      </c>
      <c r="BY47" s="32">
        <f>'cost-performance'!$G$26*CEILING($B47/7,1)</f>
        <v>60993</v>
      </c>
      <c r="BZ47" s="44">
        <f>$BY47/'cost-performance'!$J$26</f>
        <v>55650.54744525547</v>
      </c>
      <c r="CA47" s="45">
        <f>$BY47/'cost-performance'!$K$26</f>
        <v>1605.078947368421</v>
      </c>
      <c r="CB47" s="54">
        <f>'cost-performance'!$H$27*$A47</f>
        <v>40074</v>
      </c>
      <c r="CC47" s="44">
        <f>$CB47/'cost-performance'!$J$27</f>
        <v>45704.835766423355</v>
      </c>
      <c r="CD47" s="45">
        <f>$CB47/'cost-performance'!$K$27</f>
        <v>1054.578947368421</v>
      </c>
      <c r="CE47" s="32">
        <f>'cost-performance'!$G$28*CEILING($B47/7,1)</f>
        <v>53973</v>
      </c>
      <c r="CF47" s="44">
        <f>$CE47/'cost-performance'!$J$28</f>
        <v>61556.79744525547</v>
      </c>
      <c r="CG47" s="45">
        <f>$CE47/'cost-performance'!$K$28</f>
        <v>1420.3421052631579</v>
      </c>
      <c r="CH47" s="54">
        <f>'cost-performance'!$H$29*$A47</f>
        <v>9114</v>
      </c>
      <c r="CI47" s="44">
        <f>$CH47/'cost-performance'!$J$29</f>
        <v>30380</v>
      </c>
      <c r="CJ47" s="45">
        <f>$CH47/'cost-performance'!$K$29</f>
        <v>370.849609375</v>
      </c>
      <c r="CK47" s="54">
        <f>'cost-performance'!$H$30*$A47</f>
        <v>10050</v>
      </c>
      <c r="CL47" s="44">
        <f>$CK47/'cost-performance'!$J$30</f>
        <v>33500</v>
      </c>
      <c r="CM47" s="45">
        <f>$CK47/'cost-performance'!$K$30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C48*'cost-performance'!$F$2</f>
        <v>73785.600000000006</v>
      </c>
      <c r="F48" s="47">
        <f>C48*'cost-performance'!$F$2/'cost-performance'!$J$2</f>
        <v>103761</v>
      </c>
      <c r="G48" s="48">
        <f>C48*'cost-performance'!$F$2/'cost-performance'!$K$2</f>
        <v>527.64302059496572</v>
      </c>
      <c r="H48" s="46">
        <f>C48*'cost-performance'!$F$3</f>
        <v>36892.800000000003</v>
      </c>
      <c r="I48" s="44">
        <f>C48*'cost-performance'!$F$3/'cost-performance'!$J$3</f>
        <v>103761</v>
      </c>
      <c r="J48" s="45">
        <f>C48*'cost-performance'!$F$3/'cost-performance'!$K$3</f>
        <v>527.64302059496572</v>
      </c>
      <c r="K48" s="51">
        <f>C48*'cost-performance'!$F$4</f>
        <v>4611.6000000000004</v>
      </c>
      <c r="L48" s="44">
        <f>C48*'cost-performance'!$F$4/'cost-performance'!$J$4</f>
        <v>103761</v>
      </c>
      <c r="M48" s="45">
        <f>C48*'cost-performance'!$F$4/'cost-performance'!$K$4</f>
        <v>527.64302059496572</v>
      </c>
      <c r="N48" s="51">
        <f>C48*'cost-performance'!$F$5</f>
        <v>81164.160000000003</v>
      </c>
      <c r="O48" s="44">
        <f>C48*'cost-performance'!$F$5/'cost-performance'!$J$5</f>
        <v>101455.2</v>
      </c>
      <c r="P48" s="45">
        <f>C48*'cost-performance'!$F$5/'cost-performance'!$K$5</f>
        <v>580.40732265446229</v>
      </c>
      <c r="Q48" s="51">
        <f>'cost-performance'!$I$6*CEILING(A48/12,1)</f>
        <v>105525.72</v>
      </c>
      <c r="R48" s="46">
        <f>$Q48/'cost-performance'!$J$6</f>
        <v>131907.15</v>
      </c>
      <c r="S48" s="52">
        <f>$Q48/'cost-performance'!$K$6</f>
        <v>754.61756292906182</v>
      </c>
      <c r="T48" s="51">
        <f>'cost-performance'!$I$7*CEILING(A48/12,1)</f>
        <v>88389</v>
      </c>
      <c r="U48" s="46">
        <f>$T48/'cost-performance'!$J$7</f>
        <v>110486.25</v>
      </c>
      <c r="V48" s="52">
        <f>$T48/'cost-performance'!$K$7</f>
        <v>632.0723684210526</v>
      </c>
      <c r="W48" s="51">
        <f>C48*'cost-performance'!$F$8</f>
        <v>27157.200000000001</v>
      </c>
      <c r="X48" s="44">
        <f>C48*'cost-performance'!$F$8/'cost-performance'!$J$8</f>
        <v>67893</v>
      </c>
      <c r="Y48" s="45">
        <f>C48*'cost-performance'!$F$8/'cost-performance'!$K$8</f>
        <v>3107.2311212814643</v>
      </c>
      <c r="Z48" s="51">
        <f>'cost-performance'!$H$9*A48</f>
        <v>17353</v>
      </c>
      <c r="AA48" s="44">
        <f>A48*'cost-performance'!$H$9/'cost-performance'!$J$9</f>
        <v>43382.5</v>
      </c>
      <c r="AB48" s="45">
        <f>A48*'cost-performance'!$H$9/'cost-performance'!$K$9</f>
        <v>1985.4691075514875</v>
      </c>
      <c r="AC48" s="51">
        <f>'cost-performance'!$H$10*$A48</f>
        <v>10703</v>
      </c>
      <c r="AD48" s="44">
        <f>$A48*'cost-performance'!$H$10/'cost-performance'!$J$10</f>
        <v>15290.000000000002</v>
      </c>
      <c r="AE48" s="45">
        <f>$A48*'cost-performance'!$H$10/'cost-performance'!$K$10</f>
        <v>1224.599542334096</v>
      </c>
      <c r="AF48" s="51">
        <f>'cost-performance'!$H$11*$A48</f>
        <v>13153</v>
      </c>
      <c r="AG48" s="44">
        <f>$AF48/'cost-performance'!$J$11</f>
        <v>18790</v>
      </c>
      <c r="AH48" s="45">
        <f>$AF48/'cost-performance'!$K$11</f>
        <v>1363.0051813471503</v>
      </c>
      <c r="AI48" s="51">
        <f>'cost-performance'!$F$12*$C48</f>
        <v>25620</v>
      </c>
      <c r="AJ48" s="44">
        <f>$AI48/'cost-performance'!$J$12</f>
        <v>29219.890510948906</v>
      </c>
      <c r="AK48" s="45">
        <f>$AI48/'cost-performance'!$K$12</f>
        <v>1465.6750572082381</v>
      </c>
      <c r="AL48" s="32">
        <f>'cost-performance'!$H$13*$A48</f>
        <v>52493</v>
      </c>
      <c r="AM48" s="44">
        <f>$AL48/'cost-performance'!$J$13</f>
        <v>87488.333333333343</v>
      </c>
      <c r="AN48" s="45">
        <f>$AL48/'cost-performance'!$K$13</f>
        <v>750.75800915331808</v>
      </c>
      <c r="AO48" s="32">
        <f>'cost-performance'!$G$14*CEILING($B48/7,1)</f>
        <v>82119</v>
      </c>
      <c r="AP48" s="44">
        <f>$AO48/'cost-performance'!$J$14</f>
        <v>136865</v>
      </c>
      <c r="AQ48" s="45">
        <f>$AO48/'cost-performance'!$K$14</f>
        <v>1174.470823798627</v>
      </c>
      <c r="AR48" s="32">
        <f>'cost-performance'!$H$15*$A48</f>
        <v>41993</v>
      </c>
      <c r="AS48" s="44">
        <f>$AR48/'cost-performance'!$J$15</f>
        <v>104982.5</v>
      </c>
      <c r="AT48" s="45">
        <f>$AR48/'cost-performance'!$K$15</f>
        <v>766.96741671537109</v>
      </c>
      <c r="AU48" s="32">
        <f>'cost-performance'!$G$16*CEILING($B48/7,1)</f>
        <v>56699</v>
      </c>
      <c r="AV48" s="44">
        <f>$AU48/'cost-performance'!$J$16</f>
        <v>141747.5</v>
      </c>
      <c r="AW48" s="45">
        <f>$AU48/'cost-performance'!$K$16</f>
        <v>1035.5603448275861</v>
      </c>
      <c r="AX48" s="32">
        <f>'cost-performance'!$H$17*$A48</f>
        <v>26593</v>
      </c>
      <c r="AY48" s="44">
        <f>$AX48/'cost-performance'!$J$17</f>
        <v>66482.5</v>
      </c>
      <c r="AZ48" s="45">
        <f>$AX48/'cost-performance'!$K$17</f>
        <v>541.03597005208337</v>
      </c>
      <c r="BA48" s="32">
        <f>'cost-performance'!$G$18*CEILING($B48/7,1)</f>
        <v>41199</v>
      </c>
      <c r="BB48" s="44">
        <f>$BA48/'cost-performance'!$J$18</f>
        <v>102997.5</v>
      </c>
      <c r="BC48" s="45">
        <f>$BA48/'cost-performance'!$K$18</f>
        <v>838.19580078125</v>
      </c>
      <c r="BD48" s="32">
        <f>'cost-performance'!$H$19*$A48</f>
        <v>14693</v>
      </c>
      <c r="BE48" s="44">
        <f>$BD48/'cost-performance'!$J$19</f>
        <v>40365.384615384617</v>
      </c>
      <c r="BF48" s="45">
        <f>$BD48/'cost-performance'!$K$19</f>
        <v>597.85970052083337</v>
      </c>
      <c r="BG48" s="32">
        <f>'cost-performance'!$G$20*CEILING($B48/7,1)</f>
        <v>23219</v>
      </c>
      <c r="BH48" s="44">
        <f>$BG48/'cost-performance'!$J$20</f>
        <v>63788.461538461539</v>
      </c>
      <c r="BI48" s="45">
        <f>$BG48/'cost-performance'!$K$20</f>
        <v>944.78352864583326</v>
      </c>
      <c r="BJ48" s="32">
        <f>'cost-performance'!$H$21*$A48</f>
        <v>48993</v>
      </c>
      <c r="BK48" s="44">
        <f>$BJ48/'cost-performance'!$J$21</f>
        <v>122482.5</v>
      </c>
      <c r="BL48" s="45">
        <f>$BJ48/'cost-performance'!$K$21</f>
        <v>520.8475080796054</v>
      </c>
      <c r="BM48" s="32">
        <f>'cost-performance'!$G$22*CEILING($B48/7,1)</f>
        <v>63519</v>
      </c>
      <c r="BN48" s="44">
        <f>$BM48/'cost-performance'!$J$22</f>
        <v>158797.5</v>
      </c>
      <c r="BO48" s="45">
        <f>$BM48/'cost-performance'!$K$22</f>
        <v>675.27428134036404</v>
      </c>
      <c r="BP48" s="32">
        <f>'cost-performance'!$H$23*$A48</f>
        <v>60193</v>
      </c>
      <c r="BQ48" s="44">
        <f>$BP48/'cost-performance'!$J$23</f>
        <v>150482.5</v>
      </c>
      <c r="BR48" s="45">
        <f>$BP48/'cost-performance'!$K$23</f>
        <v>792.01315789473688</v>
      </c>
      <c r="BS48" s="32">
        <f>'cost-performance'!$G$24*CEILING($B48/7,1)</f>
        <v>80569</v>
      </c>
      <c r="BT48" s="44">
        <f>$BS48/'cost-performance'!$J$24</f>
        <v>201422.5</v>
      </c>
      <c r="BU48" s="45">
        <f>$BS48/'cost-performance'!$K$24</f>
        <v>1060.1184210526317</v>
      </c>
      <c r="BV48" s="32">
        <f>'cost-performance'!$H$25*$A48</f>
        <v>52143</v>
      </c>
      <c r="BW48" s="44">
        <f>$BV48/'cost-performance'!$J$25</f>
        <v>47575.729927007298</v>
      </c>
      <c r="BX48" s="45">
        <f>$BV48/'cost-performance'!$K$25</f>
        <v>1372.1842105263158</v>
      </c>
      <c r="BY48" s="32">
        <f>'cost-performance'!$G$26*CEILING($B48/7,1)</f>
        <v>70029</v>
      </c>
      <c r="BZ48" s="44">
        <f>$BY48/'cost-performance'!$J$26</f>
        <v>63895.072992700727</v>
      </c>
      <c r="CA48" s="45">
        <f>$BY48/'cost-performance'!$K$26</f>
        <v>1842.8684210526317</v>
      </c>
      <c r="CB48" s="54">
        <f>'cost-performance'!$H$27*$A48</f>
        <v>46753</v>
      </c>
      <c r="CC48" s="44">
        <f>$CB48/'cost-performance'!$J$27</f>
        <v>53322.30839416058</v>
      </c>
      <c r="CD48" s="45">
        <f>$CB48/'cost-performance'!$K$27</f>
        <v>1230.3421052631579</v>
      </c>
      <c r="CE48" s="32">
        <f>'cost-performance'!$G$28*CEILING($B48/7,1)</f>
        <v>61969</v>
      </c>
      <c r="CF48" s="44">
        <f>$CE48/'cost-performance'!$J$28</f>
        <v>70676.322992700734</v>
      </c>
      <c r="CG48" s="45">
        <f>$CE48/'cost-performance'!$K$28</f>
        <v>1630.7631578947369</v>
      </c>
      <c r="CH48" s="54">
        <f>'cost-performance'!$H$29*$A48</f>
        <v>10633</v>
      </c>
      <c r="CI48" s="44">
        <f>$CH48/'cost-performance'!$J$29</f>
        <v>35443.333333333336</v>
      </c>
      <c r="CJ48" s="45">
        <f>$CH48/'cost-performance'!$K$29</f>
        <v>432.65787760416669</v>
      </c>
      <c r="CK48" s="54">
        <f>'cost-performance'!$H$30*$A48</f>
        <v>11725</v>
      </c>
      <c r="CL48" s="44">
        <f>$CK48/'cost-performance'!$J$30</f>
        <v>39083.333333333336</v>
      </c>
      <c r="CM48" s="45">
        <f>$CK48/'cost-performance'!$K$30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C49*'cost-performance'!$F$2</f>
        <v>84326.400000000009</v>
      </c>
      <c r="F49" s="47">
        <f>C49*'cost-performance'!$F$2/'cost-performance'!$J$2</f>
        <v>118584.00000000001</v>
      </c>
      <c r="G49" s="48">
        <f>C49*'cost-performance'!$F$2/'cost-performance'!$K$2</f>
        <v>603.02059496567506</v>
      </c>
      <c r="H49" s="46">
        <f>C49*'cost-performance'!$F$3</f>
        <v>42163.200000000004</v>
      </c>
      <c r="I49" s="44">
        <f>C49*'cost-performance'!$F$3/'cost-performance'!$J$3</f>
        <v>118584.00000000001</v>
      </c>
      <c r="J49" s="45">
        <f>C49*'cost-performance'!$F$3/'cost-performance'!$K$3</f>
        <v>603.02059496567506</v>
      </c>
      <c r="K49" s="51">
        <f>C49*'cost-performance'!$F$4</f>
        <v>5270.4000000000005</v>
      </c>
      <c r="L49" s="44">
        <f>C49*'cost-performance'!$F$4/'cost-performance'!$J$4</f>
        <v>118584.00000000001</v>
      </c>
      <c r="M49" s="45">
        <f>C49*'cost-performance'!$F$4/'cost-performance'!$K$4</f>
        <v>603.02059496567506</v>
      </c>
      <c r="N49" s="51">
        <f>C49*'cost-performance'!$F$5</f>
        <v>92759.039999999994</v>
      </c>
      <c r="O49" s="44">
        <f>C49*'cost-performance'!$F$5/'cost-performance'!$J$5</f>
        <v>115948.79999999999</v>
      </c>
      <c r="P49" s="45">
        <f>C49*'cost-performance'!$F$5/'cost-performance'!$K$5</f>
        <v>663.32265446224255</v>
      </c>
      <c r="Q49" s="51">
        <f>'cost-performance'!$I$6*CEILING(A49/12,1)</f>
        <v>105525.72</v>
      </c>
      <c r="R49" s="46">
        <f>$Q49/'cost-performance'!$J$6</f>
        <v>131907.15</v>
      </c>
      <c r="S49" s="52">
        <f>$Q49/'cost-performance'!$K$6</f>
        <v>754.61756292906182</v>
      </c>
      <c r="T49" s="51">
        <f>'cost-performance'!$I$7*CEILING(A49/12,1)</f>
        <v>88389</v>
      </c>
      <c r="U49" s="46">
        <f>$T49/'cost-performance'!$J$7</f>
        <v>110486.25</v>
      </c>
      <c r="V49" s="52">
        <f>$T49/'cost-performance'!$K$7</f>
        <v>632.0723684210526</v>
      </c>
      <c r="W49" s="51">
        <f>C49*'cost-performance'!$F$8</f>
        <v>31036.799999999999</v>
      </c>
      <c r="X49" s="44">
        <f>C49*'cost-performance'!$F$8/'cost-performance'!$J$8</f>
        <v>77592</v>
      </c>
      <c r="Y49" s="45">
        <f>C49*'cost-performance'!$F$8/'cost-performance'!$K$8</f>
        <v>3551.1212814645305</v>
      </c>
      <c r="Z49" s="51">
        <f>'cost-performance'!$H$9*A49</f>
        <v>19832</v>
      </c>
      <c r="AA49" s="44">
        <f>A49*'cost-performance'!$H$9/'cost-performance'!$J$9</f>
        <v>49580</v>
      </c>
      <c r="AB49" s="45">
        <f>A49*'cost-performance'!$H$9/'cost-performance'!$K$9</f>
        <v>2269.1075514874142</v>
      </c>
      <c r="AC49" s="51">
        <f>'cost-performance'!$H$10*$A49</f>
        <v>12232</v>
      </c>
      <c r="AD49" s="44">
        <f>$A49*'cost-performance'!$H$10/'cost-performance'!$J$10</f>
        <v>17474.285714285714</v>
      </c>
      <c r="AE49" s="45">
        <f>$A49*'cost-performance'!$H$10/'cost-performance'!$K$10</f>
        <v>1399.5423340961097</v>
      </c>
      <c r="AF49" s="51">
        <f>'cost-performance'!$H$11*$A49</f>
        <v>15032</v>
      </c>
      <c r="AG49" s="44">
        <f>$AF49/'cost-performance'!$J$11</f>
        <v>21474.285714285717</v>
      </c>
      <c r="AH49" s="45">
        <f>$AF49/'cost-performance'!$K$11</f>
        <v>1557.720207253886</v>
      </c>
      <c r="AI49" s="51">
        <f>'cost-performance'!$F$12*$C49</f>
        <v>29280</v>
      </c>
      <c r="AJ49" s="44">
        <f>$AI49/'cost-performance'!$J$12</f>
        <v>33394.160583941608</v>
      </c>
      <c r="AK49" s="45">
        <f>$AI49/'cost-performance'!$K$12</f>
        <v>1675.0572082379863</v>
      </c>
      <c r="AL49" s="32">
        <f>'cost-performance'!$H$13*$A49</f>
        <v>59992</v>
      </c>
      <c r="AM49" s="44">
        <f>$AL49/'cost-performance'!$J$13</f>
        <v>99986.666666666672</v>
      </c>
      <c r="AN49" s="45">
        <f>$AL49/'cost-performance'!$K$13</f>
        <v>858.00915331807778</v>
      </c>
      <c r="AO49" s="32">
        <f>'cost-performance'!$G$14*CEILING($B49/7,1)</f>
        <v>92715</v>
      </c>
      <c r="AP49" s="44">
        <f>$AO49/'cost-performance'!$J$14</f>
        <v>154525</v>
      </c>
      <c r="AQ49" s="45">
        <f>$AO49/'cost-performance'!$K$14</f>
        <v>1326.0154462242563</v>
      </c>
      <c r="AR49" s="32">
        <f>'cost-performance'!$H$15*$A49</f>
        <v>47992</v>
      </c>
      <c r="AS49" s="44">
        <f>$AR49/'cost-performance'!$J$15</f>
        <v>119980</v>
      </c>
      <c r="AT49" s="45">
        <f>$AR49/'cost-performance'!$K$15</f>
        <v>876.53419053185269</v>
      </c>
      <c r="AU49" s="32">
        <f>'cost-performance'!$G$16*CEILING($B49/7,1)</f>
        <v>64015</v>
      </c>
      <c r="AV49" s="44">
        <f>$AU49/'cost-performance'!$J$16</f>
        <v>160037.5</v>
      </c>
      <c r="AW49" s="45">
        <f>$AU49/'cost-performance'!$K$16</f>
        <v>1169.1810344827586</v>
      </c>
      <c r="AX49" s="32">
        <f>'cost-performance'!$H$17*$A49</f>
        <v>30392</v>
      </c>
      <c r="AY49" s="44">
        <f>$AX49/'cost-performance'!$J$17</f>
        <v>75980</v>
      </c>
      <c r="AZ49" s="45">
        <f>$AX49/'cost-performance'!$K$17</f>
        <v>618.32682291666663</v>
      </c>
      <c r="BA49" s="32">
        <f>'cost-performance'!$G$18*CEILING($B49/7,1)</f>
        <v>46515</v>
      </c>
      <c r="BB49" s="44">
        <f>$BA49/'cost-performance'!$J$18</f>
        <v>116287.5</v>
      </c>
      <c r="BC49" s="45">
        <f>$BA49/'cost-performance'!$K$18</f>
        <v>946.35009765625</v>
      </c>
      <c r="BD49" s="32">
        <f>'cost-performance'!$H$19*$A49</f>
        <v>16792</v>
      </c>
      <c r="BE49" s="44">
        <f>$BD49/'cost-performance'!$J$19</f>
        <v>46131.868131868134</v>
      </c>
      <c r="BF49" s="45">
        <f>$BD49/'cost-performance'!$K$19</f>
        <v>683.26822916666663</v>
      </c>
      <c r="BG49" s="32">
        <f>'cost-performance'!$G$20*CEILING($B49/7,1)</f>
        <v>26215</v>
      </c>
      <c r="BH49" s="44">
        <f>$BG49/'cost-performance'!$J$20</f>
        <v>72019.230769230766</v>
      </c>
      <c r="BI49" s="45">
        <f>$BG49/'cost-performance'!$K$20</f>
        <v>1066.6910807291667</v>
      </c>
      <c r="BJ49" s="32">
        <f>'cost-performance'!$H$21*$A49</f>
        <v>55992</v>
      </c>
      <c r="BK49" s="44">
        <f>$BJ49/'cost-performance'!$J$21</f>
        <v>139980</v>
      </c>
      <c r="BL49" s="45">
        <f>$BJ49/'cost-performance'!$K$21</f>
        <v>595.25429494812045</v>
      </c>
      <c r="BM49" s="32">
        <f>'cost-performance'!$G$22*CEILING($B49/7,1)</f>
        <v>71715</v>
      </c>
      <c r="BN49" s="44">
        <f>$BM49/'cost-performance'!$J$22</f>
        <v>179287.5</v>
      </c>
      <c r="BO49" s="45">
        <f>$BM49/'cost-performance'!$K$22</f>
        <v>762.40644667460458</v>
      </c>
      <c r="BP49" s="32">
        <f>'cost-performance'!$H$23*$A49</f>
        <v>68792</v>
      </c>
      <c r="BQ49" s="44">
        <f>$BP49/'cost-performance'!$J$23</f>
        <v>171980</v>
      </c>
      <c r="BR49" s="45">
        <f>$BP49/'cost-performance'!$K$23</f>
        <v>905.15789473684208</v>
      </c>
      <c r="BS49" s="32">
        <f>'cost-performance'!$G$24*CEILING($B49/7,1)</f>
        <v>90965</v>
      </c>
      <c r="BT49" s="44">
        <f>$BS49/'cost-performance'!$J$24</f>
        <v>227412.5</v>
      </c>
      <c r="BU49" s="45">
        <f>$BS49/'cost-performance'!$K$24</f>
        <v>1196.9078947368421</v>
      </c>
      <c r="BV49" s="32">
        <f>'cost-performance'!$H$25*$A49</f>
        <v>59592</v>
      </c>
      <c r="BW49" s="44">
        <f>$BV49/'cost-performance'!$J$25</f>
        <v>54372.262773722621</v>
      </c>
      <c r="BX49" s="45">
        <f>$BV49/'cost-performance'!$K$25</f>
        <v>1568.2105263157894</v>
      </c>
      <c r="BY49" s="32">
        <f>'cost-performance'!$G$26*CEILING($B49/7,1)</f>
        <v>79065</v>
      </c>
      <c r="BZ49" s="44">
        <f>$BY49/'cost-performance'!$J$26</f>
        <v>72139.598540145977</v>
      </c>
      <c r="CA49" s="45">
        <f>$BY49/'cost-performance'!$K$26</f>
        <v>2080.6578947368421</v>
      </c>
      <c r="CB49" s="54">
        <f>'cost-performance'!$H$27*$A49</f>
        <v>53432</v>
      </c>
      <c r="CC49" s="44">
        <f>$CB49/'cost-performance'!$J$27</f>
        <v>60939.781021897812</v>
      </c>
      <c r="CD49" s="45">
        <f>$CB49/'cost-performance'!$K$27</f>
        <v>1406.1052631578948</v>
      </c>
      <c r="CE49" s="32">
        <f>'cost-performance'!$G$28*CEILING($B49/7,1)</f>
        <v>69965</v>
      </c>
      <c r="CF49" s="44">
        <f>$CE49/'cost-performance'!$J$28</f>
        <v>79795.848540145977</v>
      </c>
      <c r="CG49" s="45">
        <f>$CE49/'cost-performance'!$K$28</f>
        <v>1841.1842105263158</v>
      </c>
      <c r="CH49" s="54">
        <f>'cost-performance'!$H$29*$A49</f>
        <v>12152</v>
      </c>
      <c r="CI49" s="44">
        <f>$CH49/'cost-performance'!$J$29</f>
        <v>40506.666666666672</v>
      </c>
      <c r="CJ49" s="45">
        <f>$CH49/'cost-performance'!$K$29</f>
        <v>494.46614583333331</v>
      </c>
      <c r="CK49" s="54">
        <f>'cost-performance'!$H$30*$A49</f>
        <v>13400</v>
      </c>
      <c r="CL49" s="44">
        <f>$CK49/'cost-performance'!$J$30</f>
        <v>44666.666666666672</v>
      </c>
      <c r="CM49" s="45">
        <f>$CK49/'cost-performance'!$K$30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C50*'cost-performance'!$F$2</f>
        <v>94867.199999999997</v>
      </c>
      <c r="F50" s="47">
        <f>C50*'cost-performance'!$F$2/'cost-performance'!$J$2</f>
        <v>133407</v>
      </c>
      <c r="G50" s="48">
        <f>C50*'cost-performance'!$F$2/'cost-performance'!$K$2</f>
        <v>678.3981693363844</v>
      </c>
      <c r="H50" s="46">
        <f>C50*'cost-performance'!$F$3</f>
        <v>47433.599999999999</v>
      </c>
      <c r="I50" s="44">
        <f>C50*'cost-performance'!$F$3/'cost-performance'!$J$3</f>
        <v>133407</v>
      </c>
      <c r="J50" s="45">
        <f>C50*'cost-performance'!$F$3/'cost-performance'!$K$3</f>
        <v>678.3981693363844</v>
      </c>
      <c r="K50" s="51">
        <f>C50*'cost-performance'!$F$4</f>
        <v>5929.2</v>
      </c>
      <c r="L50" s="44">
        <f>C50*'cost-performance'!$F$4/'cost-performance'!$J$4</f>
        <v>133407</v>
      </c>
      <c r="M50" s="45">
        <f>C50*'cost-performance'!$F$4/'cost-performance'!$K$4</f>
        <v>678.3981693363844</v>
      </c>
      <c r="N50" s="51">
        <f>C50*'cost-performance'!$F$5</f>
        <v>104353.92</v>
      </c>
      <c r="O50" s="44">
        <f>C50*'cost-performance'!$F$5/'cost-performance'!$J$5</f>
        <v>130442.4</v>
      </c>
      <c r="P50" s="45">
        <f>C50*'cost-performance'!$F$5/'cost-performance'!$K$5</f>
        <v>746.23798627002282</v>
      </c>
      <c r="Q50" s="51">
        <f>'cost-performance'!$I$6*CEILING(A50/12,1)</f>
        <v>105525.72</v>
      </c>
      <c r="R50" s="46">
        <f>$Q50/'cost-performance'!$J$6</f>
        <v>131907.15</v>
      </c>
      <c r="S50" s="52">
        <f>$Q50/'cost-performance'!$K$6</f>
        <v>754.61756292906182</v>
      </c>
      <c r="T50" s="51">
        <f>'cost-performance'!$I$7*CEILING(A50/12,1)</f>
        <v>88389</v>
      </c>
      <c r="U50" s="46">
        <f>$T50/'cost-performance'!$J$7</f>
        <v>110486.25</v>
      </c>
      <c r="V50" s="52">
        <f>$T50/'cost-performance'!$K$7</f>
        <v>632.0723684210526</v>
      </c>
      <c r="W50" s="51">
        <f>C50*'cost-performance'!$F$8</f>
        <v>34916.400000000001</v>
      </c>
      <c r="X50" s="44">
        <f>C50*'cost-performance'!$F$8/'cost-performance'!$J$8</f>
        <v>87291</v>
      </c>
      <c r="Y50" s="45">
        <f>C50*'cost-performance'!$F$8/'cost-performance'!$K$8</f>
        <v>3995.0114416475972</v>
      </c>
      <c r="Z50" s="51">
        <f>'cost-performance'!$H$9*A50</f>
        <v>22311</v>
      </c>
      <c r="AA50" s="44">
        <f>A50*'cost-performance'!$H$9/'cost-performance'!$J$9</f>
        <v>55777.5</v>
      </c>
      <c r="AB50" s="45">
        <f>A50*'cost-performance'!$H$9/'cost-performance'!$K$9</f>
        <v>2552.7459954233409</v>
      </c>
      <c r="AC50" s="51">
        <f>'cost-performance'!$H$10*$A50</f>
        <v>13761</v>
      </c>
      <c r="AD50" s="44">
        <f>$A50*'cost-performance'!$H$10/'cost-performance'!$J$10</f>
        <v>19658.571428571431</v>
      </c>
      <c r="AE50" s="45">
        <f>$A50*'cost-performance'!$H$10/'cost-performance'!$K$10</f>
        <v>1574.4851258581236</v>
      </c>
      <c r="AF50" s="51">
        <f>'cost-performance'!$H$11*$A50</f>
        <v>16911</v>
      </c>
      <c r="AG50" s="44">
        <f>$AF50/'cost-performance'!$J$11</f>
        <v>24158.571428571431</v>
      </c>
      <c r="AH50" s="45">
        <f>$AF50/'cost-performance'!$K$11</f>
        <v>1752.4352331606217</v>
      </c>
      <c r="AI50" s="51">
        <f>'cost-performance'!$F$12*$C50</f>
        <v>32940</v>
      </c>
      <c r="AJ50" s="44">
        <f>$AI50/'cost-performance'!$J$12</f>
        <v>37568.430656934303</v>
      </c>
      <c r="AK50" s="45">
        <f>$AI50/'cost-performance'!$K$12</f>
        <v>1884.4393592677345</v>
      </c>
      <c r="AL50" s="32">
        <f>'cost-performance'!$H$13*$A50</f>
        <v>67491</v>
      </c>
      <c r="AM50" s="44">
        <f>$AL50/'cost-performance'!$J$13</f>
        <v>112485</v>
      </c>
      <c r="AN50" s="45">
        <f>$AL50/'cost-performance'!$K$13</f>
        <v>965.26029748283747</v>
      </c>
      <c r="AO50" s="32">
        <f>'cost-performance'!$G$14*CEILING($B50/7,1)</f>
        <v>105960</v>
      </c>
      <c r="AP50" s="44">
        <f>$AO50/'cost-performance'!$J$14</f>
        <v>176600</v>
      </c>
      <c r="AQ50" s="45">
        <f>$AO50/'cost-performance'!$K$14</f>
        <v>1515.4462242562929</v>
      </c>
      <c r="AR50" s="32">
        <f>'cost-performance'!$H$15*$A50</f>
        <v>53991</v>
      </c>
      <c r="AS50" s="44">
        <f>$AR50/'cost-performance'!$J$15</f>
        <v>134977.5</v>
      </c>
      <c r="AT50" s="45">
        <f>$AR50/'cost-performance'!$K$15</f>
        <v>986.10096434833429</v>
      </c>
      <c r="AU50" s="32">
        <f>'cost-performance'!$G$16*CEILING($B50/7,1)</f>
        <v>73160</v>
      </c>
      <c r="AV50" s="44">
        <f>$AU50/'cost-performance'!$J$16</f>
        <v>182900</v>
      </c>
      <c r="AW50" s="45">
        <f>$AU50/'cost-performance'!$K$16</f>
        <v>1336.2068965517242</v>
      </c>
      <c r="AX50" s="32">
        <f>'cost-performance'!$H$17*$A50</f>
        <v>34191</v>
      </c>
      <c r="AY50" s="44">
        <f>$AX50/'cost-performance'!$J$17</f>
        <v>85477.5</v>
      </c>
      <c r="AZ50" s="45">
        <f>$AX50/'cost-performance'!$K$17</f>
        <v>695.61767578125</v>
      </c>
      <c r="BA50" s="32">
        <f>'cost-performance'!$G$18*CEILING($B50/7,1)</f>
        <v>53160</v>
      </c>
      <c r="BB50" s="44">
        <f>$BA50/'cost-performance'!$J$18</f>
        <v>132900</v>
      </c>
      <c r="BC50" s="45">
        <f>$BA50/'cost-performance'!$K$18</f>
        <v>1081.54296875</v>
      </c>
      <c r="BD50" s="32">
        <f>'cost-performance'!$H$19*$A50</f>
        <v>18891</v>
      </c>
      <c r="BE50" s="44">
        <f>$BD50/'cost-performance'!$J$19</f>
        <v>51898.351648351651</v>
      </c>
      <c r="BF50" s="45">
        <f>$BD50/'cost-performance'!$K$19</f>
        <v>768.6767578125</v>
      </c>
      <c r="BG50" s="32">
        <f>'cost-performance'!$G$20*CEILING($B50/7,1)</f>
        <v>29960</v>
      </c>
      <c r="BH50" s="44">
        <f>$BG50/'cost-performance'!$J$20</f>
        <v>82307.692307692312</v>
      </c>
      <c r="BI50" s="45">
        <f>$BG50/'cost-performance'!$K$20</f>
        <v>1219.0755208333333</v>
      </c>
      <c r="BJ50" s="32">
        <f>'cost-performance'!$H$21*$A50</f>
        <v>62991</v>
      </c>
      <c r="BK50" s="44">
        <f>$BJ50/'cost-performance'!$J$21</f>
        <v>157477.5</v>
      </c>
      <c r="BL50" s="45">
        <f>$BJ50/'cost-performance'!$K$21</f>
        <v>669.66108181663549</v>
      </c>
      <c r="BM50" s="32">
        <f>'cost-performance'!$G$22*CEILING($B50/7,1)</f>
        <v>81960</v>
      </c>
      <c r="BN50" s="44">
        <f>$BM50/'cost-performance'!$J$22</f>
        <v>204900</v>
      </c>
      <c r="BO50" s="45">
        <f>$BM50/'cost-performance'!$K$22</f>
        <v>871.32165334240528</v>
      </c>
      <c r="BP50" s="32">
        <f>'cost-performance'!$H$23*$A50</f>
        <v>77391</v>
      </c>
      <c r="BQ50" s="44">
        <f>$BP50/'cost-performance'!$J$23</f>
        <v>193477.5</v>
      </c>
      <c r="BR50" s="45">
        <f>$BP50/'cost-performance'!$K$23</f>
        <v>1018.3026315789474</v>
      </c>
      <c r="BS50" s="32">
        <f>'cost-performance'!$G$24*CEILING($B50/7,1)</f>
        <v>103960</v>
      </c>
      <c r="BT50" s="44">
        <f>$BS50/'cost-performance'!$J$24</f>
        <v>259900</v>
      </c>
      <c r="BU50" s="45">
        <f>$BS50/'cost-performance'!$K$24</f>
        <v>1367.8947368421052</v>
      </c>
      <c r="BV50" s="32">
        <f>'cost-performance'!$H$25*$A50</f>
        <v>67041</v>
      </c>
      <c r="BW50" s="44">
        <f>$BV50/'cost-performance'!$J$25</f>
        <v>61168.795620437952</v>
      </c>
      <c r="BX50" s="45">
        <f>$BV50/'cost-performance'!$K$25</f>
        <v>1764.2368421052631</v>
      </c>
      <c r="BY50" s="32">
        <f>'cost-performance'!$G$26*CEILING($B50/7,1)</f>
        <v>90360</v>
      </c>
      <c r="BZ50" s="44">
        <f>$BY50/'cost-performance'!$J$26</f>
        <v>82445.255474452555</v>
      </c>
      <c r="CA50" s="45">
        <f>$BY50/'cost-performance'!$K$26</f>
        <v>2377.8947368421054</v>
      </c>
      <c r="CB50" s="54">
        <f>'cost-performance'!$H$27*$A50</f>
        <v>60111</v>
      </c>
      <c r="CC50" s="44">
        <f>$CB50/'cost-performance'!$J$27</f>
        <v>68557.253649635037</v>
      </c>
      <c r="CD50" s="45">
        <f>$CB50/'cost-performance'!$K$27</f>
        <v>1581.8684210526317</v>
      </c>
      <c r="CE50" s="32">
        <f>'cost-performance'!$G$28*CEILING($B50/7,1)</f>
        <v>79960</v>
      </c>
      <c r="CF50" s="44">
        <f>$CE50/'cost-performance'!$J$28</f>
        <v>91195.255474452555</v>
      </c>
      <c r="CG50" s="45">
        <f>$CE50/'cost-performance'!$K$28</f>
        <v>2104.2105263157896</v>
      </c>
      <c r="CH50" s="54">
        <f>'cost-performance'!$H$29*$A50</f>
        <v>13671</v>
      </c>
      <c r="CI50" s="44">
        <f>$CH50/'cost-performance'!$J$29</f>
        <v>45570</v>
      </c>
      <c r="CJ50" s="45">
        <f>$CH50/'cost-performance'!$K$29</f>
        <v>556.2744140625</v>
      </c>
      <c r="CK50" s="54">
        <f>'cost-performance'!$H$30*$A50</f>
        <v>15075</v>
      </c>
      <c r="CL50" s="44">
        <f>$CK50/'cost-performance'!$J$30</f>
        <v>50250</v>
      </c>
      <c r="CM50" s="45">
        <f>$CK50/'cost-performance'!$K$30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C51*'cost-performance'!$F$2</f>
        <v>105408</v>
      </c>
      <c r="F51" s="47">
        <f>C51*'cost-performance'!$F$2/'cost-performance'!$J$2</f>
        <v>148230</v>
      </c>
      <c r="G51" s="48">
        <f>C51*'cost-performance'!$F$2/'cost-performance'!$K$2</f>
        <v>753.77574370709385</v>
      </c>
      <c r="H51" s="46">
        <f>C51*'cost-performance'!$F$3</f>
        <v>52704</v>
      </c>
      <c r="I51" s="44">
        <f>C51*'cost-performance'!$F$3/'cost-performance'!$J$3</f>
        <v>148230</v>
      </c>
      <c r="J51" s="45">
        <f>C51*'cost-performance'!$F$3/'cost-performance'!$K$3</f>
        <v>753.77574370709385</v>
      </c>
      <c r="K51" s="51">
        <f>C51*'cost-performance'!$F$4</f>
        <v>6588</v>
      </c>
      <c r="L51" s="44">
        <f>C51*'cost-performance'!$F$4/'cost-performance'!$J$4</f>
        <v>148230</v>
      </c>
      <c r="M51" s="45">
        <f>C51*'cost-performance'!$F$4/'cost-performance'!$K$4</f>
        <v>753.77574370709385</v>
      </c>
      <c r="N51" s="51">
        <f>C51*'cost-performance'!$F$5</f>
        <v>115948.8</v>
      </c>
      <c r="O51" s="44">
        <f>C51*'cost-performance'!$F$5/'cost-performance'!$J$5</f>
        <v>144936</v>
      </c>
      <c r="P51" s="45">
        <f>C51*'cost-performance'!$F$5/'cost-performance'!$K$5</f>
        <v>829.15331807780319</v>
      </c>
      <c r="Q51" s="51">
        <f>'cost-performance'!$I$6*CEILING(A51/12,1)</f>
        <v>105525.72</v>
      </c>
      <c r="R51" s="46">
        <f>$Q51/'cost-performance'!$J$6</f>
        <v>131907.15</v>
      </c>
      <c r="S51" s="52">
        <f>$Q51/'cost-performance'!$K$6</f>
        <v>754.61756292906182</v>
      </c>
      <c r="T51" s="51">
        <f>'cost-performance'!$I$7*CEILING(A51/12,1)</f>
        <v>88389</v>
      </c>
      <c r="U51" s="46">
        <f>$T51/'cost-performance'!$J$7</f>
        <v>110486.25</v>
      </c>
      <c r="V51" s="52">
        <f>$T51/'cost-performance'!$K$7</f>
        <v>632.0723684210526</v>
      </c>
      <c r="W51" s="51">
        <f>C51*'cost-performance'!$F$8</f>
        <v>38796</v>
      </c>
      <c r="X51" s="44">
        <f>C51*'cost-performance'!$F$8/'cost-performance'!$J$8</f>
        <v>96990</v>
      </c>
      <c r="Y51" s="45">
        <f>C51*'cost-performance'!$F$8/'cost-performance'!$K$8</f>
        <v>4438.9016018306638</v>
      </c>
      <c r="Z51" s="51">
        <f>'cost-performance'!$H$9*A51</f>
        <v>24790</v>
      </c>
      <c r="AA51" s="44">
        <f>A51*'cost-performance'!$H$9/'cost-performance'!$J$9</f>
        <v>61975</v>
      </c>
      <c r="AB51" s="45">
        <f>A51*'cost-performance'!$H$9/'cost-performance'!$K$9</f>
        <v>2836.3844393592676</v>
      </c>
      <c r="AC51" s="51">
        <f>'cost-performance'!$H$10*$A51</f>
        <v>15290</v>
      </c>
      <c r="AD51" s="44">
        <f>$A51*'cost-performance'!$H$10/'cost-performance'!$J$10</f>
        <v>21842.857142857145</v>
      </c>
      <c r="AE51" s="45">
        <f>$A51*'cost-performance'!$H$10/'cost-performance'!$K$10</f>
        <v>1749.4279176201374</v>
      </c>
      <c r="AF51" s="51">
        <f>'cost-performance'!$H$11*$A51</f>
        <v>18790</v>
      </c>
      <c r="AG51" s="44">
        <f>$AF51/'cost-performance'!$J$11</f>
        <v>26842.857142857145</v>
      </c>
      <c r="AH51" s="45">
        <f>$AF51/'cost-performance'!$K$11</f>
        <v>1947.1502590673574</v>
      </c>
      <c r="AI51" s="51">
        <f>'cost-performance'!$F$12*$C51</f>
        <v>36600</v>
      </c>
      <c r="AJ51" s="44">
        <f>$AI51/'cost-performance'!$J$12</f>
        <v>41742.700729927004</v>
      </c>
      <c r="AK51" s="45">
        <f>$AI51/'cost-performance'!$K$12</f>
        <v>2093.8215102974827</v>
      </c>
      <c r="AL51" s="32">
        <f>'cost-performance'!$H$13*$A51</f>
        <v>74990</v>
      </c>
      <c r="AM51" s="44">
        <f>$AL51/'cost-performance'!$J$13</f>
        <v>124983.33333333334</v>
      </c>
      <c r="AN51" s="45">
        <f>$AL51/'cost-performance'!$K$13</f>
        <v>1072.5114416475972</v>
      </c>
      <c r="AO51" s="32">
        <f>'cost-performance'!$G$14*CEILING($B51/7,1)</f>
        <v>116556</v>
      </c>
      <c r="AP51" s="44">
        <f>$AO51/'cost-performance'!$J$14</f>
        <v>194260</v>
      </c>
      <c r="AQ51" s="45">
        <f>$AO51/'cost-performance'!$K$14</f>
        <v>1666.9908466819222</v>
      </c>
      <c r="AR51" s="32">
        <f>'cost-performance'!$H$15*$A51</f>
        <v>59990</v>
      </c>
      <c r="AS51" s="44">
        <f>$AR51/'cost-performance'!$J$15</f>
        <v>149975</v>
      </c>
      <c r="AT51" s="45">
        <f>$AR51/'cost-performance'!$K$15</f>
        <v>1095.6677381648158</v>
      </c>
      <c r="AU51" s="32">
        <f>'cost-performance'!$G$16*CEILING($B51/7,1)</f>
        <v>80476</v>
      </c>
      <c r="AV51" s="44">
        <f>$AU51/'cost-performance'!$J$16</f>
        <v>201190</v>
      </c>
      <c r="AW51" s="45">
        <f>$AU51/'cost-performance'!$K$16</f>
        <v>1469.8275862068965</v>
      </c>
      <c r="AX51" s="32">
        <f>'cost-performance'!$H$17*$A51</f>
        <v>37990</v>
      </c>
      <c r="AY51" s="44">
        <f>$AX51/'cost-performance'!$J$17</f>
        <v>94975</v>
      </c>
      <c r="AZ51" s="45">
        <f>$AX51/'cost-performance'!$K$17</f>
        <v>772.90852864583337</v>
      </c>
      <c r="BA51" s="32">
        <f>'cost-performance'!$G$18*CEILING($B51/7,1)</f>
        <v>58476</v>
      </c>
      <c r="BB51" s="44">
        <f>$BA51/'cost-performance'!$J$18</f>
        <v>146190</v>
      </c>
      <c r="BC51" s="45">
        <f>$BA51/'cost-performance'!$K$18</f>
        <v>1189.697265625</v>
      </c>
      <c r="BD51" s="32">
        <f>'cost-performance'!$H$19*$A51</f>
        <v>20990</v>
      </c>
      <c r="BE51" s="44">
        <f>$BD51/'cost-performance'!$J$19</f>
        <v>57664.835164835167</v>
      </c>
      <c r="BF51" s="45">
        <f>$BD51/'cost-performance'!$K$19</f>
        <v>854.08528645833337</v>
      </c>
      <c r="BG51" s="32">
        <f>'cost-performance'!$G$20*CEILING($B51/7,1)</f>
        <v>32956</v>
      </c>
      <c r="BH51" s="44">
        <f>$BG51/'cost-performance'!$J$20</f>
        <v>90538.461538461546</v>
      </c>
      <c r="BI51" s="45">
        <f>$BG51/'cost-performance'!$K$20</f>
        <v>1340.9830729166667</v>
      </c>
      <c r="BJ51" s="32">
        <f>'cost-performance'!$H$21*$A51</f>
        <v>69990</v>
      </c>
      <c r="BK51" s="44">
        <f>$BJ51/'cost-performance'!$J$21</f>
        <v>174975</v>
      </c>
      <c r="BL51" s="45">
        <f>$BJ51/'cost-performance'!$K$21</f>
        <v>744.06786868515064</v>
      </c>
      <c r="BM51" s="32">
        <f>'cost-performance'!$G$22*CEILING($B51/7,1)</f>
        <v>90156</v>
      </c>
      <c r="BN51" s="44">
        <f>$BM51/'cost-performance'!$J$22</f>
        <v>225390</v>
      </c>
      <c r="BO51" s="45">
        <f>$BM51/'cost-performance'!$K$22</f>
        <v>958.45381867664571</v>
      </c>
      <c r="BP51" s="32">
        <f>'cost-performance'!$H$23*$A51</f>
        <v>85990</v>
      </c>
      <c r="BQ51" s="44">
        <f>$BP51/'cost-performance'!$J$23</f>
        <v>214975</v>
      </c>
      <c r="BR51" s="45">
        <f>$BP51/'cost-performance'!$K$23</f>
        <v>1131.4473684210527</v>
      </c>
      <c r="BS51" s="32">
        <f>'cost-performance'!$G$24*CEILING($B51/7,1)</f>
        <v>114356</v>
      </c>
      <c r="BT51" s="44">
        <f>$BS51/'cost-performance'!$J$24</f>
        <v>285890</v>
      </c>
      <c r="BU51" s="45">
        <f>$BS51/'cost-performance'!$K$24</f>
        <v>1504.6842105263158</v>
      </c>
      <c r="BV51" s="32">
        <f>'cost-performance'!$H$25*$A51</f>
        <v>74490</v>
      </c>
      <c r="BW51" s="44">
        <f>$BV51/'cost-performance'!$J$25</f>
        <v>67965.328467153275</v>
      </c>
      <c r="BX51" s="45">
        <f>$BV51/'cost-performance'!$K$25</f>
        <v>1960.2631578947369</v>
      </c>
      <c r="BY51" s="32">
        <f>'cost-performance'!$G$26*CEILING($B51/7,1)</f>
        <v>99396</v>
      </c>
      <c r="BZ51" s="44">
        <f>$BY51/'cost-performance'!$J$26</f>
        <v>90689.781021897797</v>
      </c>
      <c r="CA51" s="45">
        <f>$BY51/'cost-performance'!$K$26</f>
        <v>2615.6842105263158</v>
      </c>
      <c r="CB51" s="54">
        <f>'cost-performance'!$H$27*$A51</f>
        <v>66790</v>
      </c>
      <c r="CC51" s="44">
        <f>$CB51/'cost-performance'!$J$27</f>
        <v>76174.726277372261</v>
      </c>
      <c r="CD51" s="45">
        <f>$CB51/'cost-performance'!$K$27</f>
        <v>1757.6315789473683</v>
      </c>
      <c r="CE51" s="32">
        <f>'cost-performance'!$G$28*CEILING($B51/7,1)</f>
        <v>87956</v>
      </c>
      <c r="CF51" s="44">
        <f>$CE51/'cost-performance'!$J$28</f>
        <v>100314.78102189781</v>
      </c>
      <c r="CG51" s="45">
        <f>$CE51/'cost-performance'!$K$28</f>
        <v>2314.6315789473683</v>
      </c>
      <c r="CH51" s="54">
        <f>'cost-performance'!$H$29*$A51</f>
        <v>15190</v>
      </c>
      <c r="CI51" s="44">
        <f>$CH51/'cost-performance'!$J$29</f>
        <v>50633.333333333336</v>
      </c>
      <c r="CJ51" s="45">
        <f>$CH51/'cost-performance'!$K$29</f>
        <v>618.08268229166663</v>
      </c>
      <c r="CK51" s="54">
        <f>'cost-performance'!$H$30*$A51</f>
        <v>16750</v>
      </c>
      <c r="CL51" s="44">
        <f>$CK51/'cost-performance'!$J$30</f>
        <v>55833.333333333336</v>
      </c>
      <c r="CM51" s="45">
        <f>$CK51/'cost-performance'!$K$30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C52*'cost-performance'!$F$2</f>
        <v>115948.8</v>
      </c>
      <c r="F52" s="47">
        <f>C52*'cost-performance'!$F$2/'cost-performance'!$J$2</f>
        <v>163053</v>
      </c>
      <c r="G52" s="48">
        <f>C52*'cost-performance'!$F$2/'cost-performance'!$K$2</f>
        <v>829.15331807780319</v>
      </c>
      <c r="H52" s="46">
        <f>C52*'cost-performance'!$F$3</f>
        <v>57974.400000000001</v>
      </c>
      <c r="I52" s="44">
        <f>C52*'cost-performance'!$F$3/'cost-performance'!$J$3</f>
        <v>163053</v>
      </c>
      <c r="J52" s="45">
        <f>C52*'cost-performance'!$F$3/'cost-performance'!$K$3</f>
        <v>829.15331807780319</v>
      </c>
      <c r="K52" s="51">
        <f>C52*'cost-performance'!$F$4</f>
        <v>7246.8</v>
      </c>
      <c r="L52" s="44">
        <f>C52*'cost-performance'!$F$4/'cost-performance'!$J$4</f>
        <v>163053</v>
      </c>
      <c r="M52" s="45">
        <f>C52*'cost-performance'!$F$4/'cost-performance'!$K$4</f>
        <v>829.15331807780319</v>
      </c>
      <c r="N52" s="51">
        <f>C52*'cost-performance'!$F$5</f>
        <v>127543.67999999999</v>
      </c>
      <c r="O52" s="44">
        <f>C52*'cost-performance'!$F$5/'cost-performance'!$J$5</f>
        <v>159429.59999999998</v>
      </c>
      <c r="P52" s="45">
        <f>C52*'cost-performance'!$F$5/'cost-performance'!$K$5</f>
        <v>912.06864988558345</v>
      </c>
      <c r="Q52" s="51">
        <f>'cost-performance'!$I$6*CEILING(A52/12,1)</f>
        <v>105525.72</v>
      </c>
      <c r="R52" s="46">
        <f>$Q52/'cost-performance'!$J$6</f>
        <v>131907.15</v>
      </c>
      <c r="S52" s="52">
        <f>$Q52/'cost-performance'!$K$6</f>
        <v>754.61756292906182</v>
      </c>
      <c r="T52" s="51">
        <f>'cost-performance'!$I$7*CEILING(A52/12,1)</f>
        <v>88389</v>
      </c>
      <c r="U52" s="46">
        <f>$T52/'cost-performance'!$J$7</f>
        <v>110486.25</v>
      </c>
      <c r="V52" s="52">
        <f>$T52/'cost-performance'!$K$7</f>
        <v>632.0723684210526</v>
      </c>
      <c r="W52" s="51">
        <f>C52*'cost-performance'!$F$8</f>
        <v>42675.6</v>
      </c>
      <c r="X52" s="44">
        <f>C52*'cost-performance'!$F$8/'cost-performance'!$J$8</f>
        <v>106688.99999999999</v>
      </c>
      <c r="Y52" s="45">
        <f>C52*'cost-performance'!$F$8/'cost-performance'!$K$8</f>
        <v>4882.7917620137296</v>
      </c>
      <c r="Z52" s="51">
        <f>'cost-performance'!$H$9*A52</f>
        <v>27269</v>
      </c>
      <c r="AA52" s="44">
        <f>A52*'cost-performance'!$H$9/'cost-performance'!$J$9</f>
        <v>68172.5</v>
      </c>
      <c r="AB52" s="45">
        <f>A52*'cost-performance'!$H$9/'cost-performance'!$K$9</f>
        <v>3120.0228832951943</v>
      </c>
      <c r="AC52" s="51">
        <f>'cost-performance'!$H$10*$A52</f>
        <v>16819</v>
      </c>
      <c r="AD52" s="44">
        <f>$A52*'cost-performance'!$H$10/'cost-performance'!$J$10</f>
        <v>24027.142857142859</v>
      </c>
      <c r="AE52" s="45">
        <f>$A52*'cost-performance'!$H$10/'cost-performance'!$K$10</f>
        <v>1924.3707093821511</v>
      </c>
      <c r="AF52" s="51">
        <f>'cost-performance'!$H$11*$A52</f>
        <v>20669</v>
      </c>
      <c r="AG52" s="44">
        <f>$AF52/'cost-performance'!$J$11</f>
        <v>29527.142857142859</v>
      </c>
      <c r="AH52" s="45">
        <f>$AF52/'cost-performance'!$K$11</f>
        <v>2141.8652849740934</v>
      </c>
      <c r="AI52" s="51">
        <f>'cost-performance'!$F$12*$C52</f>
        <v>40260</v>
      </c>
      <c r="AJ52" s="44">
        <f>$AI52/'cost-performance'!$J$12</f>
        <v>45916.970802919706</v>
      </c>
      <c r="AK52" s="45">
        <f>$AI52/'cost-performance'!$K$12</f>
        <v>2303.2036613272312</v>
      </c>
      <c r="AL52" s="32">
        <f>'cost-performance'!$H$13*$A52</f>
        <v>82489</v>
      </c>
      <c r="AM52" s="44">
        <f>$AL52/'cost-performance'!$J$13</f>
        <v>137481.66666666669</v>
      </c>
      <c r="AN52" s="45">
        <f>$AL52/'cost-performance'!$K$13</f>
        <v>1179.762585812357</v>
      </c>
      <c r="AO52" s="32">
        <f>'cost-performance'!$G$14*CEILING($B52/7,1)</f>
        <v>127152</v>
      </c>
      <c r="AP52" s="44">
        <f>$AO52/'cost-performance'!$J$14</f>
        <v>211920</v>
      </c>
      <c r="AQ52" s="45">
        <f>$AO52/'cost-performance'!$K$14</f>
        <v>1818.5354691075515</v>
      </c>
      <c r="AR52" s="32">
        <f>'cost-performance'!$H$15*$A52</f>
        <v>65989</v>
      </c>
      <c r="AS52" s="44">
        <f>$AR52/'cost-performance'!$J$15</f>
        <v>164972.5</v>
      </c>
      <c r="AT52" s="45">
        <f>$AR52/'cost-performance'!$K$15</f>
        <v>1205.2345119812974</v>
      </c>
      <c r="AU52" s="32">
        <f>'cost-performance'!$G$16*CEILING($B52/7,1)</f>
        <v>87792</v>
      </c>
      <c r="AV52" s="44">
        <f>$AU52/'cost-performance'!$J$16</f>
        <v>219480</v>
      </c>
      <c r="AW52" s="45">
        <f>$AU52/'cost-performance'!$K$16</f>
        <v>1603.4482758620688</v>
      </c>
      <c r="AX52" s="32">
        <f>'cost-performance'!$H$17*$A52</f>
        <v>41789</v>
      </c>
      <c r="AY52" s="44">
        <f>$AX52/'cost-performance'!$J$17</f>
        <v>104472.5</v>
      </c>
      <c r="AZ52" s="45">
        <f>$AX52/'cost-performance'!$K$17</f>
        <v>850.19938151041663</v>
      </c>
      <c r="BA52" s="32">
        <f>'cost-performance'!$G$18*CEILING($B52/7,1)</f>
        <v>63792</v>
      </c>
      <c r="BB52" s="44">
        <f>$BA52/'cost-performance'!$J$18</f>
        <v>159480</v>
      </c>
      <c r="BC52" s="45">
        <f>$BA52/'cost-performance'!$K$18</f>
        <v>1297.8515625</v>
      </c>
      <c r="BD52" s="32">
        <f>'cost-performance'!$H$19*$A52</f>
        <v>23089</v>
      </c>
      <c r="BE52" s="44">
        <f>$BD52/'cost-performance'!$J$19</f>
        <v>63431.318681318684</v>
      </c>
      <c r="BF52" s="45">
        <f>$BD52/'cost-performance'!$K$19</f>
        <v>939.49381510416663</v>
      </c>
      <c r="BG52" s="32">
        <f>'cost-performance'!$G$20*CEILING($B52/7,1)</f>
        <v>35952</v>
      </c>
      <c r="BH52" s="44">
        <f>$BG52/'cost-performance'!$J$20</f>
        <v>98769.230769230766</v>
      </c>
      <c r="BI52" s="45">
        <f>$BG52/'cost-performance'!$K$20</f>
        <v>1462.890625</v>
      </c>
      <c r="BJ52" s="32">
        <f>'cost-performance'!$H$21*$A52</f>
        <v>76989</v>
      </c>
      <c r="BK52" s="44">
        <f>$BJ52/'cost-performance'!$J$21</f>
        <v>192472.5</v>
      </c>
      <c r="BL52" s="45">
        <f>$BJ52/'cost-performance'!$K$21</f>
        <v>818.47465555366568</v>
      </c>
      <c r="BM52" s="32">
        <f>'cost-performance'!$G$22*CEILING($B52/7,1)</f>
        <v>98352</v>
      </c>
      <c r="BN52" s="44">
        <f>$BM52/'cost-performance'!$J$22</f>
        <v>245880</v>
      </c>
      <c r="BO52" s="45">
        <f>$BM52/'cost-performance'!$K$22</f>
        <v>1045.5859840108862</v>
      </c>
      <c r="BP52" s="32">
        <f>'cost-performance'!$H$23*$A52</f>
        <v>94589</v>
      </c>
      <c r="BQ52" s="44">
        <f>$BP52/'cost-performance'!$J$23</f>
        <v>236472.5</v>
      </c>
      <c r="BR52" s="45">
        <f>$BP52/'cost-performance'!$K$23</f>
        <v>1244.5921052631579</v>
      </c>
      <c r="BS52" s="32">
        <f>'cost-performance'!$G$24*CEILING($B52/7,1)</f>
        <v>124752</v>
      </c>
      <c r="BT52" s="44">
        <f>$BS52/'cost-performance'!$J$24</f>
        <v>311880</v>
      </c>
      <c r="BU52" s="45">
        <f>$BS52/'cost-performance'!$K$24</f>
        <v>1641.4736842105262</v>
      </c>
      <c r="BV52" s="32">
        <f>'cost-performance'!$H$25*$A52</f>
        <v>81939</v>
      </c>
      <c r="BW52" s="44">
        <f>$BV52/'cost-performance'!$J$25</f>
        <v>74761.861313868605</v>
      </c>
      <c r="BX52" s="45">
        <f>$BV52/'cost-performance'!$K$25</f>
        <v>2156.2894736842104</v>
      </c>
      <c r="BY52" s="32">
        <f>'cost-performance'!$G$26*CEILING($B52/7,1)</f>
        <v>108432</v>
      </c>
      <c r="BZ52" s="44">
        <f>$BY52/'cost-performance'!$J$26</f>
        <v>98934.306569343054</v>
      </c>
      <c r="CA52" s="45">
        <f>$BY52/'cost-performance'!$K$26</f>
        <v>2853.4736842105262</v>
      </c>
      <c r="CB52" s="54">
        <f>'cost-performance'!$H$27*$A52</f>
        <v>73469</v>
      </c>
      <c r="CC52" s="44">
        <f>$CB52/'cost-performance'!$J$27</f>
        <v>83792.198905109486</v>
      </c>
      <c r="CD52" s="45">
        <f>$CB52/'cost-performance'!$K$27</f>
        <v>1933.3947368421052</v>
      </c>
      <c r="CE52" s="32">
        <f>'cost-performance'!$G$28*CEILING($B52/7,1)</f>
        <v>95952</v>
      </c>
      <c r="CF52" s="44">
        <f>$CE52/'cost-performance'!$J$28</f>
        <v>109434.30656934307</v>
      </c>
      <c r="CG52" s="45">
        <f>$CE52/'cost-performance'!$K$28</f>
        <v>2525.0526315789475</v>
      </c>
      <c r="CH52" s="54">
        <f>'cost-performance'!$H$29*$A52</f>
        <v>16709</v>
      </c>
      <c r="CI52" s="44">
        <f>$CH52/'cost-performance'!$J$29</f>
        <v>55696.666666666672</v>
      </c>
      <c r="CJ52" s="45">
        <f>$CH52/'cost-performance'!$K$29</f>
        <v>679.89095052083337</v>
      </c>
      <c r="CK52" s="54">
        <f>'cost-performance'!$H$30*$A52</f>
        <v>18425</v>
      </c>
      <c r="CL52" s="44">
        <f>$CK52/'cost-performance'!$J$30</f>
        <v>61416.666666666672</v>
      </c>
      <c r="CM52" s="45">
        <f>$CK52/'cost-performance'!$K$30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C53*'cost-performance'!$F$2</f>
        <v>126489.60000000001</v>
      </c>
      <c r="F53" s="47">
        <f>C53*'cost-performance'!$F$2/'cost-performance'!$J$2</f>
        <v>177876</v>
      </c>
      <c r="G53" s="48">
        <f>C53*'cost-performance'!$F$2/'cost-performance'!$K$2</f>
        <v>904.53089244851265</v>
      </c>
      <c r="H53" s="46">
        <f>C53*'cost-performance'!$F$3</f>
        <v>63244.800000000003</v>
      </c>
      <c r="I53" s="44">
        <f>C53*'cost-performance'!$F$3/'cost-performance'!$J$3</f>
        <v>177876</v>
      </c>
      <c r="J53" s="45">
        <f>C53*'cost-performance'!$F$3/'cost-performance'!$K$3</f>
        <v>904.53089244851265</v>
      </c>
      <c r="K53" s="51">
        <f>C53*'cost-performance'!$F$4</f>
        <v>7905.6</v>
      </c>
      <c r="L53" s="44">
        <f>C53*'cost-performance'!$F$4/'cost-performance'!$J$4</f>
        <v>177876</v>
      </c>
      <c r="M53" s="45">
        <f>C53*'cost-performance'!$F$4/'cost-performance'!$K$4</f>
        <v>904.53089244851265</v>
      </c>
      <c r="N53" s="51">
        <f>C53*'cost-performance'!$F$5</f>
        <v>139138.56</v>
      </c>
      <c r="O53" s="44">
        <f>C53*'cost-performance'!$F$5/'cost-performance'!$J$5</f>
        <v>173923.19999999998</v>
      </c>
      <c r="P53" s="45">
        <f>C53*'cost-performance'!$F$5/'cost-performance'!$K$5</f>
        <v>994.98398169336383</v>
      </c>
      <c r="Q53" s="39">
        <f>'cost-performance'!$I$6*CEILING(A53/12,1)</f>
        <v>105525.72</v>
      </c>
      <c r="R53" s="46">
        <f>$Q53/'cost-performance'!$J$6</f>
        <v>131907.15</v>
      </c>
      <c r="S53" s="52">
        <f>$Q53/'cost-performance'!$K$6</f>
        <v>754.61756292906182</v>
      </c>
      <c r="T53" s="39">
        <f>'cost-performance'!$I$7*CEILING(A53/12,1)</f>
        <v>88389</v>
      </c>
      <c r="U53" s="46">
        <f>$T53/'cost-performance'!$J$7</f>
        <v>110486.25</v>
      </c>
      <c r="V53" s="52">
        <f>$T53/'cost-performance'!$K$7</f>
        <v>632.0723684210526</v>
      </c>
      <c r="W53" s="51">
        <f>C53*'cost-performance'!$F$8</f>
        <v>46555.199999999997</v>
      </c>
      <c r="X53" s="44">
        <f>C53*'cost-performance'!$F$8/'cost-performance'!$J$8</f>
        <v>116387.99999999999</v>
      </c>
      <c r="Y53" s="45">
        <f>C53*'cost-performance'!$F$8/'cost-performance'!$K$8</f>
        <v>5326.6819221967962</v>
      </c>
      <c r="Z53" s="51">
        <f>'cost-performance'!$H$9*A53</f>
        <v>29748</v>
      </c>
      <c r="AA53" s="44">
        <f>A53*'cost-performance'!$H$9/'cost-performance'!$J$9</f>
        <v>74370</v>
      </c>
      <c r="AB53" s="45">
        <f>A53*'cost-performance'!$H$9/'cost-performance'!$K$9</f>
        <v>3403.661327231121</v>
      </c>
      <c r="AC53" s="51">
        <f>'cost-performance'!$H$10*$A53</f>
        <v>18348</v>
      </c>
      <c r="AD53" s="44">
        <f>$A53*'cost-performance'!$H$10/'cost-performance'!$J$10</f>
        <v>26211.428571428572</v>
      </c>
      <c r="AE53" s="45">
        <f>$A53*'cost-performance'!$H$10/'cost-performance'!$K$10</f>
        <v>2099.3135011441645</v>
      </c>
      <c r="AF53" s="51">
        <f>'cost-performance'!$H$11*$A53</f>
        <v>22548</v>
      </c>
      <c r="AG53" s="44">
        <f>$AF53/'cost-performance'!$J$11</f>
        <v>32211.428571428572</v>
      </c>
      <c r="AH53" s="45">
        <f>$AF53/'cost-performance'!$K$11</f>
        <v>2336.5803108808291</v>
      </c>
      <c r="AI53" s="51">
        <f>'cost-performance'!$F$12*$C53</f>
        <v>43920</v>
      </c>
      <c r="AJ53" s="44">
        <f>$AI53/'cost-performance'!$J$12</f>
        <v>50091.240875912408</v>
      </c>
      <c r="AK53" s="45">
        <f>$AI53/'cost-performance'!$K$12</f>
        <v>2512.5858123569792</v>
      </c>
      <c r="AL53" s="32">
        <f>'cost-performance'!$H$13*$A53</f>
        <v>89988</v>
      </c>
      <c r="AM53" s="44">
        <f>$AL53/'cost-performance'!$J$13</f>
        <v>149980</v>
      </c>
      <c r="AN53" s="45">
        <f>$AL53/'cost-performance'!$K$13</f>
        <v>1287.0137299771168</v>
      </c>
      <c r="AO53" s="32">
        <f>'cost-performance'!$G$14*CEILING($B53/7,1)</f>
        <v>140397</v>
      </c>
      <c r="AP53" s="44">
        <f>$AO53/'cost-performance'!$J$14</f>
        <v>233995</v>
      </c>
      <c r="AQ53" s="45">
        <f>$AO53/'cost-performance'!$K$14</f>
        <v>2007.9662471395879</v>
      </c>
      <c r="AR53" s="32">
        <f>'cost-performance'!$H$15*$A53</f>
        <v>71988</v>
      </c>
      <c r="AS53" s="44">
        <f>$AR53/'cost-performance'!$J$15</f>
        <v>179970</v>
      </c>
      <c r="AT53" s="45">
        <f>$AR53/'cost-performance'!$K$15</f>
        <v>1314.801285797779</v>
      </c>
      <c r="AU53" s="32">
        <f>'cost-performance'!$G$16*CEILING($B53/7,1)</f>
        <v>96937</v>
      </c>
      <c r="AV53" s="44">
        <f>$AU53/'cost-performance'!$J$16</f>
        <v>242342.5</v>
      </c>
      <c r="AW53" s="45">
        <f>$AU53/'cost-performance'!$K$16</f>
        <v>1770.4741379310344</v>
      </c>
      <c r="AX53" s="32">
        <f>'cost-performance'!$H$17*$A53</f>
        <v>45588</v>
      </c>
      <c r="AY53" s="44">
        <f>$AX53/'cost-performance'!$J$17</f>
        <v>113970</v>
      </c>
      <c r="AZ53" s="45">
        <f>$AX53/'cost-performance'!$K$17</f>
        <v>927.490234375</v>
      </c>
      <c r="BA53" s="32">
        <f>'cost-performance'!$G$18*CEILING($B53/7,1)</f>
        <v>70437</v>
      </c>
      <c r="BB53" s="44">
        <f>$BA53/'cost-performance'!$J$18</f>
        <v>176092.5</v>
      </c>
      <c r="BC53" s="45">
        <f>$BA53/'cost-performance'!$K$18</f>
        <v>1433.04443359375</v>
      </c>
      <c r="BD53" s="32">
        <f>'cost-performance'!$H$19*$A53</f>
        <v>25188</v>
      </c>
      <c r="BE53" s="44">
        <f>$BD53/'cost-performance'!$J$19</f>
        <v>69197.802197802201</v>
      </c>
      <c r="BF53" s="45">
        <f>$BD53/'cost-performance'!$K$19</f>
        <v>1024.90234375</v>
      </c>
      <c r="BG53" s="32">
        <f>'cost-performance'!$G$20*CEILING($B53/7,1)</f>
        <v>39697</v>
      </c>
      <c r="BH53" s="44">
        <f>$BG53/'cost-performance'!$J$20</f>
        <v>109057.69230769231</v>
      </c>
      <c r="BI53" s="45">
        <f>$BG53/'cost-performance'!$K$20</f>
        <v>1615.2750651041667</v>
      </c>
      <c r="BJ53" s="32">
        <f>'cost-performance'!$H$21*$A53</f>
        <v>83988</v>
      </c>
      <c r="BK53" s="44">
        <f>$BJ53/'cost-performance'!$J$21</f>
        <v>209970</v>
      </c>
      <c r="BL53" s="45">
        <f>$BJ53/'cost-performance'!$K$21</f>
        <v>892.88144242218073</v>
      </c>
      <c r="BM53" s="32">
        <f>'cost-performance'!$G$22*CEILING($B53/7,1)</f>
        <v>108597</v>
      </c>
      <c r="BN53" s="44">
        <f>$BM53/'cost-performance'!$J$22</f>
        <v>271492.5</v>
      </c>
      <c r="BO53" s="45">
        <f>$BM53/'cost-performance'!$K$22</f>
        <v>1154.501190678687</v>
      </c>
      <c r="BP53" s="32">
        <f>'cost-performance'!$H$23*$A53</f>
        <v>103188</v>
      </c>
      <c r="BQ53" s="44">
        <f>$BP53/'cost-performance'!$J$23</f>
        <v>257970</v>
      </c>
      <c r="BR53" s="45">
        <f>$BP53/'cost-performance'!$K$23</f>
        <v>1357.7368421052631</v>
      </c>
      <c r="BS53" s="32">
        <f>'cost-performance'!$G$24*CEILING($B53/7,1)</f>
        <v>137747</v>
      </c>
      <c r="BT53" s="44">
        <f>$BS53/'cost-performance'!$J$24</f>
        <v>344367.5</v>
      </c>
      <c r="BU53" s="45">
        <f>$BS53/'cost-performance'!$K$24</f>
        <v>1812.4605263157894</v>
      </c>
      <c r="BV53" s="32">
        <f>'cost-performance'!$H$25*$A53</f>
        <v>89388</v>
      </c>
      <c r="BW53" s="44">
        <f>$BV53/'cost-performance'!$J$25</f>
        <v>81558.394160583935</v>
      </c>
      <c r="BX53" s="45">
        <f>$BV53/'cost-performance'!$K$25</f>
        <v>2352.3157894736842</v>
      </c>
      <c r="BY53" s="32">
        <f>'cost-performance'!$G$26*CEILING($B53/7,1)</f>
        <v>119727</v>
      </c>
      <c r="BZ53" s="44">
        <f>$BY53/'cost-performance'!$J$26</f>
        <v>109239.96350364963</v>
      </c>
      <c r="CA53" s="45">
        <f>$BY53/'cost-performance'!$K$26</f>
        <v>3150.7105263157896</v>
      </c>
      <c r="CB53" s="54">
        <f>'cost-performance'!$H$27*$A53</f>
        <v>80148</v>
      </c>
      <c r="CC53" s="44">
        <f>$CB53/'cost-performance'!$J$27</f>
        <v>91409.671532846711</v>
      </c>
      <c r="CD53" s="45">
        <f>$CB53/'cost-performance'!$K$27</f>
        <v>2109.1578947368421</v>
      </c>
      <c r="CE53" s="32">
        <f>'cost-performance'!$G$28*CEILING($B53/7,1)</f>
        <v>105947</v>
      </c>
      <c r="CF53" s="44">
        <f>$CE53/'cost-performance'!$J$28</f>
        <v>120833.71350364963</v>
      </c>
      <c r="CG53" s="45">
        <f>$CE53/'cost-performance'!$K$28</f>
        <v>2788.0789473684213</v>
      </c>
      <c r="CH53" s="54">
        <f>'cost-performance'!$H$29*$A53</f>
        <v>18228</v>
      </c>
      <c r="CI53" s="44">
        <f>$CH53/'cost-performance'!$J$29</f>
        <v>60760</v>
      </c>
      <c r="CJ53" s="45">
        <f>$CH53/'cost-performance'!$K$29</f>
        <v>741.69921875</v>
      </c>
      <c r="CK53" s="54">
        <f>'cost-performance'!$H$30*$A53</f>
        <v>20100</v>
      </c>
      <c r="CL53" s="44">
        <f>$CK53/'cost-performance'!$J$30</f>
        <v>67000</v>
      </c>
      <c r="CM53" s="45">
        <f>$CK53/'cost-performance'!$K$30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  <mergeCell ref="AX1:AZ1"/>
    <mergeCell ref="BA1:BC1"/>
    <mergeCell ref="BD1:BF1"/>
    <mergeCell ref="BG1:BI1"/>
    <mergeCell ref="BJ1:BL1"/>
    <mergeCell ref="AF1:AH1"/>
    <mergeCell ref="AI1:AK1"/>
    <mergeCell ref="AL1:AN1"/>
    <mergeCell ref="AO1:AQ1"/>
    <mergeCell ref="AU1:AW1"/>
    <mergeCell ref="AR1:AT1"/>
    <mergeCell ref="W1:Y1"/>
    <mergeCell ref="Z1:AB1"/>
    <mergeCell ref="AC1:AE1"/>
    <mergeCell ref="E1:G1"/>
    <mergeCell ref="H1:J1"/>
    <mergeCell ref="K1:M1"/>
    <mergeCell ref="N1:P1"/>
    <mergeCell ref="Q1:S1"/>
    <mergeCell ref="T1:V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cost-performance</vt:lpstr>
      <vt:lpstr>cost-period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2016-11-21T04:45:37Z</dcterms:modified>
</cp:coreProperties>
</file>